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embeddings/oleObject5.bin" ContentType="application/vnd.openxmlformats-officedocument.oleObject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0.xml" ContentType="application/vnd.openxmlformats-officedocument.drawing+xml"/>
  <Override PartName="/xl/embeddings/oleObject6.bin" ContentType="application/vnd.openxmlformats-officedocument.oleObject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O:\PRIV\CCTE_Wetmore-Lab\_PFAS_TK\PFAS_Analytical\GCMS\Reports\"/>
    </mc:Choice>
  </mc:AlternateContent>
  <xr:revisionPtr revIDLastSave="0" documentId="13_ncr:1_{BD9D4939-3936-4621-B85E-8C88380A9EEB}" xr6:coauthVersionLast="46" xr6:coauthVersionMax="46" xr10:uidLastSave="{00000000-0000-0000-0000-000000000000}"/>
  <bookViews>
    <workbookView xWindow="28680" yWindow="-120" windowWidth="25440" windowHeight="15390" tabRatio="804" xr2:uid="{00000000-000D-0000-FFFF-FFFF00000000}"/>
  </bookViews>
  <sheets>
    <sheet name="Cover Sheet" sheetId="7" r:id="rId1"/>
    <sheet name="Hep Clearance Calcs" sheetId="4" r:id="rId2"/>
    <sheet name="Hep Data for Prism" sheetId="3" r:id="rId3"/>
    <sheet name="Assay Summary" sheetId="8" r:id="rId4"/>
    <sheet name="MDL" sheetId="15" r:id="rId5"/>
    <sheet name="908" sheetId="10" r:id="rId6"/>
    <sheet name="909" sheetId="9" r:id="rId7"/>
    <sheet name="916" sheetId="13" r:id="rId8"/>
    <sheet name="923" sheetId="12" r:id="rId9"/>
    <sheet name="Stability_923" sheetId="16" r:id="rId10"/>
    <sheet name="Stability_4NT" sheetId="17" r:id="rId11"/>
    <sheet name="Notes" sheetId="11" r:id="rId12"/>
    <sheet name="ValueList_Helper" sheetId="2" state="hidden" r:id="rId13"/>
  </sheets>
  <definedNames>
    <definedName name="_xlnm.Print_Area" localSheetId="1">'Hep Clearance Calcs'!$D$1:$H$25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69" i="7" l="1"/>
  <c r="E70" i="7"/>
  <c r="D70" i="7"/>
  <c r="D69" i="7"/>
  <c r="W45" i="17"/>
  <c r="AD43" i="17" s="1"/>
  <c r="W44" i="17"/>
  <c r="W43" i="17"/>
  <c r="W42" i="17"/>
  <c r="W41" i="17"/>
  <c r="AC42" i="17" s="1"/>
  <c r="W40" i="17"/>
  <c r="AB42" i="17" s="1"/>
  <c r="W39" i="17"/>
  <c r="W38" i="17"/>
  <c r="AC41" i="17" s="1"/>
  <c r="W37" i="17"/>
  <c r="AB41" i="17" s="1"/>
  <c r="W36" i="17"/>
  <c r="W35" i="17"/>
  <c r="W34" i="17"/>
  <c r="W33" i="17"/>
  <c r="AD39" i="17" s="1"/>
  <c r="W32" i="17"/>
  <c r="AC39" i="17" s="1"/>
  <c r="W31" i="17"/>
  <c r="W30" i="17"/>
  <c r="AD38" i="17" s="1"/>
  <c r="W29" i="17"/>
  <c r="AC38" i="17" s="1"/>
  <c r="W28" i="17"/>
  <c r="AC43" i="17"/>
  <c r="AB43" i="17"/>
  <c r="AD42" i="17"/>
  <c r="AD41" i="17"/>
  <c r="AD40" i="17"/>
  <c r="AC40" i="17"/>
  <c r="AB40" i="17"/>
  <c r="AB39" i="17"/>
  <c r="AB38" i="17"/>
  <c r="W29" i="16"/>
  <c r="W30" i="16"/>
  <c r="W31" i="16"/>
  <c r="AB39" i="16" s="1"/>
  <c r="W32" i="16"/>
  <c r="W33" i="16"/>
  <c r="W34" i="16"/>
  <c r="W35" i="16"/>
  <c r="W36" i="16"/>
  <c r="W37" i="16"/>
  <c r="W38" i="16"/>
  <c r="AC41" i="16" s="1"/>
  <c r="W39" i="16"/>
  <c r="AD41" i="16" s="1"/>
  <c r="W40" i="16"/>
  <c r="W41" i="16"/>
  <c r="W42" i="16"/>
  <c r="W43" i="16"/>
  <c r="W44" i="16"/>
  <c r="AC43" i="16" s="1"/>
  <c r="W45" i="16"/>
  <c r="W28" i="16"/>
  <c r="AD43" i="16"/>
  <c r="AB43" i="16"/>
  <c r="AD42" i="16"/>
  <c r="AC42" i="16"/>
  <c r="AB42" i="16"/>
  <c r="AB41" i="16"/>
  <c r="AD40" i="16"/>
  <c r="AC40" i="16"/>
  <c r="AB40" i="16"/>
  <c r="AD39" i="16"/>
  <c r="AC39" i="16"/>
  <c r="AD38" i="16"/>
  <c r="AC38" i="16"/>
  <c r="AB38" i="16"/>
  <c r="F58" i="3" l="1"/>
  <c r="F57" i="3"/>
  <c r="S45" i="17" l="1"/>
  <c r="S44" i="17"/>
  <c r="S43" i="17"/>
  <c r="U43" i="17" s="1"/>
  <c r="AC33" i="17" s="1"/>
  <c r="S42" i="17"/>
  <c r="S41" i="17"/>
  <c r="U40" i="17"/>
  <c r="AC32" i="17" s="1"/>
  <c r="S40" i="17"/>
  <c r="T40" i="17" s="1"/>
  <c r="AB32" i="17" s="1"/>
  <c r="S39" i="17"/>
  <c r="S38" i="17"/>
  <c r="T37" i="17" s="1"/>
  <c r="AB31" i="17" s="1"/>
  <c r="S37" i="17"/>
  <c r="S36" i="17"/>
  <c r="S35" i="17"/>
  <c r="S34" i="17"/>
  <c r="S33" i="17"/>
  <c r="S32" i="17"/>
  <c r="S31" i="17"/>
  <c r="S30" i="17"/>
  <c r="S29" i="17"/>
  <c r="S28" i="17"/>
  <c r="AC33" i="16"/>
  <c r="AB33" i="16"/>
  <c r="S44" i="16"/>
  <c r="S45" i="16"/>
  <c r="S43" i="16"/>
  <c r="S41" i="16"/>
  <c r="S42" i="16"/>
  <c r="T40" i="16" s="1"/>
  <c r="AB32" i="16" s="1"/>
  <c r="S40" i="16"/>
  <c r="S38" i="16"/>
  <c r="S39" i="16"/>
  <c r="S37" i="16"/>
  <c r="S35" i="16"/>
  <c r="S36" i="16"/>
  <c r="S34" i="16"/>
  <c r="T43" i="16"/>
  <c r="U40" i="16"/>
  <c r="AC32" i="16" s="1"/>
  <c r="S32" i="16"/>
  <c r="S33" i="16"/>
  <c r="S31" i="16"/>
  <c r="U31" i="16" s="1"/>
  <c r="AC29" i="16" s="1"/>
  <c r="U37" i="16"/>
  <c r="AC31" i="16" s="1"/>
  <c r="T37" i="16"/>
  <c r="AB31" i="16" s="1"/>
  <c r="S30" i="16"/>
  <c r="S29" i="16"/>
  <c r="U28" i="16"/>
  <c r="AC28" i="16" s="1"/>
  <c r="S28" i="16"/>
  <c r="T28" i="16" s="1"/>
  <c r="AB28" i="16" s="1"/>
  <c r="K45" i="17"/>
  <c r="K42" i="17"/>
  <c r="K39" i="17"/>
  <c r="K34" i="17"/>
  <c r="K31" i="17"/>
  <c r="K28" i="17"/>
  <c r="K45" i="16"/>
  <c r="K42" i="16"/>
  <c r="K39" i="16"/>
  <c r="K34" i="16"/>
  <c r="K31" i="16"/>
  <c r="K28" i="16"/>
  <c r="T43" i="17" l="1"/>
  <c r="AB33" i="17" s="1"/>
  <c r="T28" i="17"/>
  <c r="T31" i="17"/>
  <c r="AB29" i="17" s="1"/>
  <c r="T34" i="17"/>
  <c r="AB30" i="17" s="1"/>
  <c r="U28" i="17"/>
  <c r="AC28" i="17" s="1"/>
  <c r="U31" i="17"/>
  <c r="AC29" i="17" s="1"/>
  <c r="U34" i="17"/>
  <c r="AC30" i="17" s="1"/>
  <c r="U37" i="17"/>
  <c r="AC31" i="17" s="1"/>
  <c r="U43" i="16"/>
  <c r="Y31" i="16"/>
  <c r="T31" i="16"/>
  <c r="AB29" i="16" s="1"/>
  <c r="Y28" i="16"/>
  <c r="T34" i="16"/>
  <c r="AB30" i="16" s="1"/>
  <c r="U34" i="16"/>
  <c r="AC30" i="16" s="1"/>
  <c r="AB28" i="17" l="1"/>
  <c r="Y37" i="17"/>
  <c r="X37" i="17"/>
  <c r="Y43" i="17"/>
  <c r="X43" i="17"/>
  <c r="Y31" i="17"/>
  <c r="Y40" i="16"/>
  <c r="X37" i="16"/>
  <c r="X40" i="16"/>
  <c r="X28" i="16"/>
  <c r="X31" i="16"/>
  <c r="Y37" i="16"/>
  <c r="Y43" i="16"/>
  <c r="X43" i="16"/>
  <c r="Y34" i="16"/>
  <c r="X34" i="16"/>
  <c r="Y28" i="17" l="1"/>
  <c r="X28" i="17"/>
  <c r="X40" i="17"/>
  <c r="Y40" i="17"/>
  <c r="X31" i="17"/>
  <c r="Y34" i="17"/>
  <c r="X34" i="17"/>
  <c r="G8" i="4" l="1"/>
  <c r="G7" i="4"/>
  <c r="G10" i="4"/>
  <c r="G9" i="4"/>
  <c r="F9" i="4"/>
  <c r="F10" i="4"/>
  <c r="F8" i="4"/>
  <c r="F7" i="4"/>
  <c r="H149" i="3"/>
  <c r="P148" i="3"/>
  <c r="H148" i="3"/>
  <c r="I147" i="3"/>
  <c r="N148" i="3" s="1"/>
  <c r="H147" i="3"/>
  <c r="H112" i="3"/>
  <c r="N111" i="3"/>
  <c r="H111" i="3"/>
  <c r="J110" i="3"/>
  <c r="I110" i="3"/>
  <c r="H110" i="3"/>
  <c r="P111" i="3" s="1"/>
  <c r="H37" i="3"/>
  <c r="P36" i="3"/>
  <c r="H36" i="3"/>
  <c r="I35" i="3"/>
  <c r="N36" i="3" s="1"/>
  <c r="H35" i="3"/>
  <c r="P73" i="3"/>
  <c r="H73" i="3"/>
  <c r="H74" i="3"/>
  <c r="H72" i="3"/>
  <c r="D77" i="7"/>
  <c r="L61" i="15"/>
  <c r="L62" i="15" s="1"/>
  <c r="J147" i="3" l="1"/>
  <c r="J35" i="3"/>
  <c r="D76" i="7" l="1"/>
  <c r="D75" i="7"/>
  <c r="D74" i="7"/>
  <c r="L48" i="15"/>
  <c r="L49" i="15" s="1"/>
  <c r="J34" i="15"/>
  <c r="J35" i="15" s="1"/>
  <c r="J20" i="15"/>
  <c r="J21" i="15" s="1"/>
  <c r="J144" i="3" l="1"/>
  <c r="I144" i="3"/>
  <c r="I141" i="3"/>
  <c r="J141" i="3" s="1"/>
  <c r="J138" i="3"/>
  <c r="I138" i="3"/>
  <c r="I132" i="3"/>
  <c r="J132" i="3" s="1"/>
  <c r="I129" i="3"/>
  <c r="J129" i="3" s="1"/>
  <c r="I126" i="3"/>
  <c r="J126" i="3" s="1"/>
  <c r="I123" i="3"/>
  <c r="J123" i="3" s="1"/>
  <c r="I120" i="3"/>
  <c r="J120" i="3" s="1"/>
  <c r="I117" i="3"/>
  <c r="J117" i="3" s="1"/>
  <c r="I95" i="3"/>
  <c r="J95" i="3" s="1"/>
  <c r="I92" i="3"/>
  <c r="J92" i="3" s="1"/>
  <c r="I89" i="3"/>
  <c r="J89" i="3" s="1"/>
  <c r="I107" i="3"/>
  <c r="J107" i="3" s="1"/>
  <c r="I104" i="3"/>
  <c r="I101" i="3"/>
  <c r="J101" i="3" s="1"/>
  <c r="P146" i="3"/>
  <c r="O146" i="3"/>
  <c r="N146" i="3"/>
  <c r="P145" i="3"/>
  <c r="O145" i="3"/>
  <c r="N145" i="3"/>
  <c r="P141" i="3"/>
  <c r="O141" i="3"/>
  <c r="N141" i="3"/>
  <c r="P140" i="3"/>
  <c r="O140" i="3"/>
  <c r="N140" i="3"/>
  <c r="P109" i="3"/>
  <c r="O109" i="3"/>
  <c r="N109" i="3"/>
  <c r="P108" i="3"/>
  <c r="O108" i="3"/>
  <c r="N108" i="3"/>
  <c r="P104" i="3"/>
  <c r="O104" i="3"/>
  <c r="N104" i="3"/>
  <c r="P103" i="3"/>
  <c r="O103" i="3"/>
  <c r="N103" i="3"/>
  <c r="N73" i="3"/>
  <c r="P71" i="3"/>
  <c r="O71" i="3"/>
  <c r="N71" i="3"/>
  <c r="P70" i="3"/>
  <c r="O70" i="3"/>
  <c r="N70" i="3"/>
  <c r="P66" i="3"/>
  <c r="O66" i="3"/>
  <c r="N66" i="3"/>
  <c r="P65" i="3"/>
  <c r="O65" i="3"/>
  <c r="N65" i="3"/>
  <c r="J104" i="3" l="1"/>
  <c r="F64" i="7"/>
  <c r="F65" i="7"/>
  <c r="S8" i="4"/>
  <c r="T8" i="4" s="1"/>
  <c r="T9" i="4"/>
  <c r="W8" i="4" l="1"/>
  <c r="X8" i="4" s="1"/>
  <c r="Y8" i="4" s="1"/>
  <c r="U8" i="4"/>
  <c r="P8" i="4"/>
  <c r="Q8" i="4" s="1"/>
  <c r="I69" i="3"/>
  <c r="J69" i="3" s="1"/>
  <c r="Z8" i="4" l="1"/>
  <c r="F63" i="7" s="1"/>
  <c r="G74" i="3"/>
  <c r="G73" i="3"/>
  <c r="G72" i="3"/>
  <c r="G71" i="3"/>
  <c r="G70" i="3"/>
  <c r="G69" i="3"/>
  <c r="G68" i="3"/>
  <c r="G67" i="3"/>
  <c r="G66" i="3"/>
  <c r="G65" i="3"/>
  <c r="G64" i="3"/>
  <c r="G63" i="3"/>
  <c r="I72" i="3"/>
  <c r="J72" i="3" s="1"/>
  <c r="I66" i="3"/>
  <c r="J66" i="3" s="1"/>
  <c r="I63" i="3"/>
  <c r="J63" i="3" s="1"/>
  <c r="G59" i="3" l="1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I57" i="3"/>
  <c r="J57" i="3" s="1"/>
  <c r="I54" i="3"/>
  <c r="J54" i="3" s="1"/>
  <c r="I51" i="3"/>
  <c r="J51" i="3" s="1"/>
  <c r="P48" i="3"/>
  <c r="O48" i="3"/>
  <c r="N48" i="3"/>
  <c r="I48" i="3"/>
  <c r="J48" i="3" s="1"/>
  <c r="P47" i="3"/>
  <c r="O47" i="3"/>
  <c r="N47" i="3"/>
  <c r="P46" i="3"/>
  <c r="O46" i="3"/>
  <c r="N46" i="3"/>
  <c r="P45" i="3"/>
  <c r="O45" i="3"/>
  <c r="N45" i="3"/>
  <c r="I45" i="3"/>
  <c r="J45" i="3" s="1"/>
  <c r="P44" i="3"/>
  <c r="O44" i="3"/>
  <c r="N44" i="3"/>
  <c r="P43" i="3"/>
  <c r="O43" i="3"/>
  <c r="N43" i="3"/>
  <c r="I42" i="3"/>
  <c r="J42" i="3" s="1"/>
  <c r="P10" i="4" l="1"/>
  <c r="Q10" i="4" s="1"/>
  <c r="Z10" i="4" s="1"/>
  <c r="X9" i="4"/>
  <c r="Y9" i="4" s="1"/>
  <c r="P9" i="4"/>
  <c r="Q9" i="4" s="1"/>
  <c r="P7" i="4"/>
  <c r="U9" i="4"/>
  <c r="Z9" i="4" l="1"/>
  <c r="R105" i="13"/>
  <c r="R106" i="13"/>
  <c r="R107" i="13"/>
  <c r="R108" i="13"/>
  <c r="R109" i="13"/>
  <c r="R110" i="13"/>
  <c r="R111" i="13"/>
  <c r="R112" i="13"/>
  <c r="R113" i="13"/>
  <c r="R115" i="13"/>
  <c r="R116" i="13"/>
  <c r="R117" i="13"/>
  <c r="R118" i="13"/>
  <c r="R119" i="13"/>
  <c r="R120" i="13"/>
  <c r="R121" i="13"/>
  <c r="R122" i="13"/>
  <c r="R123" i="13"/>
  <c r="R139" i="13"/>
  <c r="R140" i="13"/>
  <c r="R141" i="13"/>
  <c r="R142" i="13"/>
  <c r="R143" i="13"/>
  <c r="R144" i="13"/>
  <c r="R145" i="13"/>
  <c r="R146" i="13"/>
  <c r="R147" i="13"/>
  <c r="R148" i="13"/>
  <c r="R149" i="13"/>
  <c r="R150" i="13"/>
  <c r="R38" i="12"/>
  <c r="R39" i="12"/>
  <c r="R40" i="12"/>
  <c r="R43" i="12"/>
  <c r="R44" i="12"/>
  <c r="R45" i="12"/>
  <c r="R46" i="12"/>
  <c r="R48" i="12"/>
  <c r="R49" i="12"/>
  <c r="R50" i="12"/>
  <c r="R51" i="12"/>
  <c r="R52" i="12"/>
  <c r="R55" i="12"/>
  <c r="R56" i="12"/>
  <c r="R59" i="12"/>
  <c r="R60" i="12"/>
  <c r="R61" i="12"/>
  <c r="R62" i="12"/>
  <c r="R63" i="12"/>
  <c r="R64" i="12"/>
  <c r="R66" i="12"/>
  <c r="R67" i="12"/>
  <c r="R68" i="12"/>
  <c r="R69" i="12"/>
  <c r="R70" i="12"/>
  <c r="R71" i="12"/>
  <c r="R72" i="12"/>
  <c r="R74" i="12"/>
  <c r="R75" i="12"/>
  <c r="G143" i="3"/>
  <c r="P123" i="3"/>
  <c r="O123" i="3"/>
  <c r="N123" i="3"/>
  <c r="P122" i="3"/>
  <c r="O122" i="3"/>
  <c r="N122" i="3"/>
  <c r="P121" i="3"/>
  <c r="O121" i="3"/>
  <c r="N121" i="3"/>
  <c r="P120" i="3"/>
  <c r="O120" i="3"/>
  <c r="N120" i="3"/>
  <c r="P119" i="3"/>
  <c r="O119" i="3"/>
  <c r="N119" i="3"/>
  <c r="P118" i="3"/>
  <c r="O118" i="3"/>
  <c r="N118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P82" i="3"/>
  <c r="O82" i="3"/>
  <c r="P86" i="3"/>
  <c r="O86" i="3"/>
  <c r="N86" i="3"/>
  <c r="I86" i="3"/>
  <c r="J86" i="3" s="1"/>
  <c r="P85" i="3"/>
  <c r="O85" i="3"/>
  <c r="N85" i="3"/>
  <c r="P84" i="3"/>
  <c r="O84" i="3"/>
  <c r="N84" i="3"/>
  <c r="P83" i="3"/>
  <c r="O83" i="3"/>
  <c r="N83" i="3"/>
  <c r="I83" i="3"/>
  <c r="J83" i="3" s="1"/>
  <c r="N82" i="3"/>
  <c r="P81" i="3"/>
  <c r="O81" i="3"/>
  <c r="N81" i="3"/>
  <c r="I80" i="3"/>
  <c r="J80" i="3" s="1"/>
  <c r="R24" i="10"/>
  <c r="R23" i="10"/>
  <c r="R22" i="10"/>
  <c r="R25" i="10"/>
  <c r="R26" i="10"/>
  <c r="R27" i="10"/>
  <c r="R28" i="10"/>
  <c r="R29" i="10"/>
  <c r="R30" i="10"/>
  <c r="R31" i="10"/>
  <c r="R34" i="10"/>
  <c r="R35" i="10"/>
  <c r="R36" i="10"/>
  <c r="R37" i="10"/>
  <c r="R38" i="10"/>
  <c r="R39" i="10"/>
  <c r="R40" i="10"/>
  <c r="R41" i="10"/>
  <c r="R42" i="10"/>
  <c r="R46" i="10"/>
  <c r="R47" i="10"/>
  <c r="R48" i="10"/>
  <c r="R148" i="10"/>
  <c r="R149" i="10"/>
  <c r="R150" i="10"/>
  <c r="R152" i="10"/>
  <c r="R153" i="10"/>
  <c r="R155" i="10"/>
  <c r="R156" i="10"/>
  <c r="R158" i="10"/>
  <c r="R159" i="10"/>
  <c r="Q7" i="4" l="1"/>
  <c r="Z7" i="4" s="1"/>
  <c r="F62" i="7" l="1"/>
  <c r="H65" i="4"/>
  <c r="G5" i="3"/>
  <c r="I5" i="3"/>
  <c r="J5" i="3" s="1"/>
  <c r="G6" i="3"/>
  <c r="N6" i="3"/>
  <c r="O6" i="3"/>
  <c r="P6" i="3"/>
  <c r="G7" i="3"/>
  <c r="N7" i="3"/>
  <c r="O7" i="3"/>
  <c r="P7" i="3"/>
  <c r="G8" i="3"/>
  <c r="I8" i="3"/>
  <c r="J8" i="3" s="1"/>
  <c r="N8" i="3"/>
  <c r="O8" i="3"/>
  <c r="P8" i="3"/>
  <c r="G9" i="3"/>
  <c r="N9" i="3"/>
  <c r="O9" i="3"/>
  <c r="P9" i="3"/>
  <c r="G10" i="3"/>
  <c r="N10" i="3"/>
  <c r="O10" i="3"/>
  <c r="P10" i="3"/>
  <c r="G11" i="3"/>
  <c r="I11" i="3"/>
  <c r="J11" i="3" s="1"/>
  <c r="N11" i="3"/>
  <c r="O11" i="3"/>
  <c r="P11" i="3"/>
  <c r="G12" i="3"/>
  <c r="G13" i="3"/>
  <c r="G14" i="3"/>
  <c r="I14" i="3"/>
  <c r="J14" i="3" s="1"/>
  <c r="G15" i="3"/>
  <c r="G16" i="3"/>
  <c r="G17" i="3"/>
  <c r="I17" i="3"/>
  <c r="J17" i="3" s="1"/>
  <c r="G18" i="3"/>
  <c r="G19" i="3"/>
  <c r="G20" i="3"/>
  <c r="I20" i="3"/>
  <c r="J20" i="3" s="1"/>
  <c r="G21" i="3"/>
  <c r="G22" i="3"/>
  <c r="G26" i="3"/>
  <c r="I26" i="3"/>
  <c r="J26" i="3" s="1"/>
  <c r="G27" i="3"/>
  <c r="G28" i="3"/>
  <c r="G29" i="3"/>
  <c r="I29" i="3"/>
  <c r="J29" i="3" s="1"/>
  <c r="G30" i="3"/>
  <c r="N28" i="3"/>
  <c r="O28" i="3"/>
  <c r="P28" i="3"/>
  <c r="G31" i="3"/>
  <c r="N29" i="3"/>
  <c r="O29" i="3"/>
  <c r="P29" i="3"/>
  <c r="G32" i="3"/>
  <c r="I32" i="3"/>
  <c r="J32" i="3" s="1"/>
  <c r="G33" i="3"/>
  <c r="G34" i="3"/>
  <c r="G35" i="3"/>
  <c r="N33" i="3"/>
  <c r="O33" i="3"/>
  <c r="P33" i="3"/>
  <c r="G36" i="3"/>
  <c r="N34" i="3"/>
  <c r="O34" i="3"/>
  <c r="P34" i="3"/>
  <c r="G37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tc={EE35E12A-6738-4D4B-AB8D-05E42B4FE8F0}</author>
  </authors>
  <commentList>
    <comment ref="J2" authorId="0" shapeId="0" xr:uid="{EE35E12A-6738-4D4B-AB8D-05E42B4FE8F0}">
      <text>
        <t>[Threaded comment]
Your version of Excel allows you to read this threaded comment; however, any edits to it will get removed if the file is opened in a newer version of Excel. Learn more: https://go.microsoft.com/fwlink/?linkid=870924
Comment:
    do have final conc here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tc={A6B38C6A-FB2E-40A3-BB01-C5D1D4EF2191}</author>
  </authors>
  <commentList>
    <comment ref="A1" authorId="0" shapeId="0" xr:uid="{A6B38C6A-FB2E-40A3-BB01-C5D1D4EF2191}">
      <text>
        <t>[Threaded comment]
Your version of Excel allows you to read this threaded comment; however, any edits to it will get removed if the file is opened in a newer version of Excel. Learn more: https://go.microsoft.com/fwlink/?linkid=870924
Comment:
    also include 3117 stability data even though not including in HepCl report?</t>
      </text>
    </comment>
  </commentList>
</comments>
</file>

<file path=xl/sharedStrings.xml><?xml version="1.0" encoding="utf-8"?>
<sst xmlns="http://schemas.openxmlformats.org/spreadsheetml/2006/main" count="4436" uniqueCount="797">
  <si>
    <t>Accuracy</t>
  </si>
  <si>
    <t>DoubleBlank</t>
  </si>
  <si>
    <t>Amide Hep120220 TMidA6_020921</t>
  </si>
  <si>
    <t>7010_1_021021022.D</t>
  </si>
  <si>
    <t>7010_1_021521008.D</t>
  </si>
  <si>
    <t>7010_1_021521037.D</t>
  </si>
  <si>
    <t>Amide Hep120220 TMidC10_020921</t>
  </si>
  <si>
    <t>7010_1_021021096.D</t>
  </si>
  <si>
    <t>RT</t>
  </si>
  <si>
    <t>Amide Hep120220 T240B2_020921</t>
  </si>
  <si>
    <t>Amide Hep120220 TMidB12_020921</t>
  </si>
  <si>
    <t>Amide Hep120220 TMidA2_020921</t>
  </si>
  <si>
    <t>908 Results</t>
  </si>
  <si>
    <t>HC_Amide CC 8</t>
  </si>
  <si>
    <t>923 Results</t>
  </si>
  <si>
    <t>HC_Amide CC 3</t>
  </si>
  <si>
    <t>Amide Hep120220 T0C5_020921</t>
  </si>
  <si>
    <t>7010_1_021021115.D</t>
  </si>
  <si>
    <t>7010_1_021521022.D</t>
  </si>
  <si>
    <t>7010_1_021021032.D</t>
  </si>
  <si>
    <t>7010_1_021521039.D</t>
  </si>
  <si>
    <t>Amide Hep120220 T0B2_020921</t>
  </si>
  <si>
    <t>Blank</t>
  </si>
  <si>
    <t>Amide Hep120220 T0B8_020921</t>
  </si>
  <si>
    <t>7010_1_021521024.D</t>
  </si>
  <si>
    <t>7010_1_021021025.D</t>
  </si>
  <si>
    <t>7010_1_021021100.D</t>
  </si>
  <si>
    <t>Amide Hep120220 T0B4_020921</t>
  </si>
  <si>
    <t>7010_1_021021012.D</t>
  </si>
  <si>
    <t>7010_1_021521030.D</t>
  </si>
  <si>
    <t>Amide Hep120220 T0C8_020921</t>
  </si>
  <si>
    <t>7010_1_021021084.D</t>
  </si>
  <si>
    <t>7010_1_021521007.D</t>
  </si>
  <si>
    <t>Amide Hep120220 T0B1_020921</t>
  </si>
  <si>
    <t>7010_1_021021066.D</t>
  </si>
  <si>
    <t>7010_1_021521029.D</t>
  </si>
  <si>
    <t>7010_1_021021001.D</t>
  </si>
  <si>
    <t>7010_1_021021079.D</t>
  </si>
  <si>
    <t>7010_1_021021017.D</t>
  </si>
  <si>
    <t>7010_1_021521003.D</t>
  </si>
  <si>
    <t>7010_1_021021020.D</t>
  </si>
  <si>
    <t>Amide Hep120220 TMidC6_020921</t>
  </si>
  <si>
    <t>7010_1_021521036.D</t>
  </si>
  <si>
    <t>4NT13C6 (ISTD) Results</t>
  </si>
  <si>
    <t>Amide Hep120220 TMidB4_020921</t>
  </si>
  <si>
    <t>Final Conc.</t>
  </si>
  <si>
    <t>916 Results</t>
  </si>
  <si>
    <t>7010_1_021021039.D</t>
  </si>
  <si>
    <t>7010_1_021021009.D</t>
  </si>
  <si>
    <t>Amide Hep120220 TMidA7_020921</t>
  </si>
  <si>
    <t>Amide Hep120220 T0B9_020921</t>
  </si>
  <si>
    <t>HC_Amide CC 12</t>
  </si>
  <si>
    <t>2</t>
  </si>
  <si>
    <t>7010_1_021521042.D</t>
  </si>
  <si>
    <t>7010_1_021021069.D</t>
  </si>
  <si>
    <t>Sample</t>
  </si>
  <si>
    <t>Level</t>
  </si>
  <si>
    <t>QC</t>
  </si>
  <si>
    <t>Amide Hep120220 TMidB3_020921</t>
  </si>
  <si>
    <t>7010_1_021021030.D</t>
  </si>
  <si>
    <t>7010_1_021521040.D</t>
  </si>
  <si>
    <t>7010_1_021021076.D</t>
  </si>
  <si>
    <t>7010_1_021021016.D</t>
  </si>
  <si>
    <t>HC_Amide QCCC 11</t>
  </si>
  <si>
    <t>MatrixSpikeDup</t>
  </si>
  <si>
    <t>7010_1_021021043.D</t>
  </si>
  <si>
    <t>Amide Hep120220 TMidA4_020921</t>
  </si>
  <si>
    <t>7010_1_021021068.D</t>
  </si>
  <si>
    <t>7010_1_021021062.D</t>
  </si>
  <si>
    <t>7010_1_021021082.D</t>
  </si>
  <si>
    <t>HC_Amide CC 11</t>
  </si>
  <si>
    <t>Amide Hep120220 TMidA12_020921</t>
  </si>
  <si>
    <t>7010_1_021021099.D</t>
  </si>
  <si>
    <t>7010_1_021021044.D</t>
  </si>
  <si>
    <t>HC_Amide CC 1</t>
  </si>
  <si>
    <t>Amide Hep120220 T0C2_020921</t>
  </si>
  <si>
    <t>7010_1_021021027.D</t>
  </si>
  <si>
    <t>Comment</t>
  </si>
  <si>
    <t>Amide Hep120220 TMidC1_020921</t>
  </si>
  <si>
    <t>10</t>
  </si>
  <si>
    <t>Amide Hep120220 T240A9_020921</t>
  </si>
  <si>
    <t>Amide Hep120220 T240B5_020921</t>
  </si>
  <si>
    <t>Amide Hep120220 TMidC4_020921</t>
  </si>
  <si>
    <t>7010_1_021021074.D</t>
  </si>
  <si>
    <t>Amide Hep120220 T0B6_020921</t>
  </si>
  <si>
    <t>7010_1_021021091.D</t>
  </si>
  <si>
    <t>7010_1_021021116.D</t>
  </si>
  <si>
    <t>Amide Hep120220 T240C5_020921</t>
  </si>
  <si>
    <t>7010_1_021021083.D</t>
  </si>
  <si>
    <t>7010_1_021021013.D</t>
  </si>
  <si>
    <t>7010_1_021521012.D</t>
  </si>
  <si>
    <t>HC Amides 12/2</t>
  </si>
  <si>
    <t>Cal</t>
  </si>
  <si>
    <t>13</t>
  </si>
  <si>
    <t>Amide Hep120220 T240A5_020921</t>
  </si>
  <si>
    <t>HC_Amide CC 10</t>
  </si>
  <si>
    <t>Amide Hep120220 T0C3_020921</t>
  </si>
  <si>
    <t>7010_1_021021006.D</t>
  </si>
  <si>
    <t>7010_1_021521044.D</t>
  </si>
  <si>
    <t>Amide Hep120220 T240B8_020921</t>
  </si>
  <si>
    <t>Amide Hep120220 TMidC12_020921</t>
  </si>
  <si>
    <t>7010_1_021521016.D</t>
  </si>
  <si>
    <t>Amide Hep120220 TMidC5_020921</t>
  </si>
  <si>
    <t>Amide Hep120220 T240A2_020921</t>
  </si>
  <si>
    <t>7010_1_021521015.D</t>
  </si>
  <si>
    <t>HC_Amide CC 13</t>
  </si>
  <si>
    <t>Amide Hep120220 T240C6_020921</t>
  </si>
  <si>
    <t>7010_1_021021005.D</t>
  </si>
  <si>
    <t>7010_1_021521017.D</t>
  </si>
  <si>
    <t>7010_1_021021101.D</t>
  </si>
  <si>
    <t>Amide Hep120220 TMidC9_020921</t>
  </si>
  <si>
    <t>Amide Hep120220 TMidA5_020921</t>
  </si>
  <si>
    <t>MatrixSpike</t>
  </si>
  <si>
    <t>Data File</t>
  </si>
  <si>
    <t>Amide Hep120220 T240A4_020921</t>
  </si>
  <si>
    <t>7010_1_021021057.D</t>
  </si>
  <si>
    <t>Amide Hep120220 TMidC7_020921</t>
  </si>
  <si>
    <t>7010_1_021521025.D</t>
  </si>
  <si>
    <t>7010_1_021021036.D</t>
  </si>
  <si>
    <t>7010_1_021521020.D</t>
  </si>
  <si>
    <t>HC_Amide QCCC 3</t>
  </si>
  <si>
    <t>Amide Hep120220 TMidB9_020921</t>
  </si>
  <si>
    <t>7010_1_021521045.D</t>
  </si>
  <si>
    <t>7010_1_021021034.D</t>
  </si>
  <si>
    <t>3</t>
  </si>
  <si>
    <t>7010_1_021021113.D</t>
  </si>
  <si>
    <t>Amide Hep120220 TMidB6_020921</t>
  </si>
  <si>
    <t>7010_1_021021028.D</t>
  </si>
  <si>
    <t>Name</t>
  </si>
  <si>
    <t>7010_1_021521006.D</t>
  </si>
  <si>
    <t>HC_Amide CC 7</t>
  </si>
  <si>
    <t>7010_1_021021058.D</t>
  </si>
  <si>
    <t>7010_1_021021026.D</t>
  </si>
  <si>
    <t>7010_1_021521019.D</t>
  </si>
  <si>
    <t>Type</t>
  </si>
  <si>
    <t>7010_1_021021110.D</t>
  </si>
  <si>
    <t>8</t>
  </si>
  <si>
    <t>7010_1_021021071.D</t>
  </si>
  <si>
    <t>Acq. Date-Time</t>
  </si>
  <si>
    <t>7010_1_021021021.D</t>
  </si>
  <si>
    <t>7010_1_021021080.D</t>
  </si>
  <si>
    <t>7010_1_021021108.D</t>
  </si>
  <si>
    <t>Amide Hep120220 TMidB1_020921</t>
  </si>
  <si>
    <t>7010_1_021521046.D</t>
  </si>
  <si>
    <t>7010_1_021021117.D</t>
  </si>
  <si>
    <t>Area</t>
  </si>
  <si>
    <t>Amide Hep120220 TMidB10_020921</t>
  </si>
  <si>
    <t>HC_Amide CC 6</t>
  </si>
  <si>
    <t>7010_1_021021094.D</t>
  </si>
  <si>
    <t>7010_1_021521001.D</t>
  </si>
  <si>
    <t>7010_1_021021106.D</t>
  </si>
  <si>
    <t>7010_1_021021015.D</t>
  </si>
  <si>
    <t>Amide Hep120220 T0A4_020921</t>
  </si>
  <si>
    <t>Amide Hep120220 T240B9_020921</t>
  </si>
  <si>
    <t>7010_1_021021090.D</t>
  </si>
  <si>
    <t>Amide Hep120220 TMidA1_020921</t>
  </si>
  <si>
    <t>HC_Amide CC 2</t>
  </si>
  <si>
    <t>7010_1_021021004.D</t>
  </si>
  <si>
    <t>7010_1_021021031.D</t>
  </si>
  <si>
    <t>Amide Hep120220 T240C9_020921</t>
  </si>
  <si>
    <t>7010_1_021021045.D</t>
  </si>
  <si>
    <t>7010_1_021021089.D</t>
  </si>
  <si>
    <t>Amide Hep120220 T0A3_020921</t>
  </si>
  <si>
    <t>HC_Amide CC 5</t>
  </si>
  <si>
    <t>Amide Hep120220 TMidA8_020921</t>
  </si>
  <si>
    <t>Amide Hep120220 T240C1_020921</t>
  </si>
  <si>
    <t>7010_1_021021024.D</t>
  </si>
  <si>
    <t>7010_1_021021008.D</t>
  </si>
  <si>
    <t>7010_1_021021040.D</t>
  </si>
  <si>
    <t>7010_1_021021042.D</t>
  </si>
  <si>
    <t>7010_1_021021018.D</t>
  </si>
  <si>
    <t>7010_1_021021114.D</t>
  </si>
  <si>
    <t>7010_1_021521004.D</t>
  </si>
  <si>
    <t>Amide Hep120220 T240A7_020921</t>
  </si>
  <si>
    <t>7010_1_021021060.D</t>
  </si>
  <si>
    <t>7010_1_021021095.D</t>
  </si>
  <si>
    <t>Amide Hep120220 TMidB5_020921</t>
  </si>
  <si>
    <t>Amide Hep120220 T0B7_020921</t>
  </si>
  <si>
    <t>7010_1_021021035.D</t>
  </si>
  <si>
    <t>Amide Hep120220 T0A1_020921</t>
  </si>
  <si>
    <t>Amide Hep120220 TMidC11_020921</t>
  </si>
  <si>
    <t>7010_1_021521023.D</t>
  </si>
  <si>
    <t>7010_1_021521010.D</t>
  </si>
  <si>
    <t>7010_1_021521014.D</t>
  </si>
  <si>
    <t>7010_1_021021002.D</t>
  </si>
  <si>
    <t>7010_1_021021085.D</t>
  </si>
  <si>
    <t>Amide Hep120220 T240B4_020921</t>
  </si>
  <si>
    <t>7010_1_021021097.D</t>
  </si>
  <si>
    <t>7010_1_021021088.D</t>
  </si>
  <si>
    <t>7010_1_021021072.D</t>
  </si>
  <si>
    <t>Amide Hep120220 TMidA11_020921</t>
  </si>
  <si>
    <t>Amide Hep120220 TMidA9_020921</t>
  </si>
  <si>
    <t>Amide Hep120220 T240B7_020921</t>
  </si>
  <si>
    <t>Amide Hep120220 TMidB8_020921</t>
  </si>
  <si>
    <t>Amide Hep120220 T0C1_020921</t>
  </si>
  <si>
    <t>Amide Hep120220 T0B5_020921</t>
  </si>
  <si>
    <t>7010_1_021021037.D</t>
  </si>
  <si>
    <t>7010_1_021021075.D</t>
  </si>
  <si>
    <t>ResponseCheck</t>
  </si>
  <si>
    <t>7010_1_021021033.D</t>
  </si>
  <si>
    <t>7010_1_021021119.D</t>
  </si>
  <si>
    <t>7010_1_021521047.D</t>
  </si>
  <si>
    <t>1</t>
  </si>
  <si>
    <t>7010_1_021521038.D</t>
  </si>
  <si>
    <t>7010_1_021021111.D</t>
  </si>
  <si>
    <t>7010_1_021021081.D</t>
  </si>
  <si>
    <t>7010_1_021021086.D</t>
  </si>
  <si>
    <t>Amide Hep120220 T0C9_020921</t>
  </si>
  <si>
    <t>7010_1_021021007.D</t>
  </si>
  <si>
    <t>7010_1_021021064.D</t>
  </si>
  <si>
    <t>7010_1_021021120.D</t>
  </si>
  <si>
    <t>7010_1_021521018.D</t>
  </si>
  <si>
    <t>Amide Hep120220 T0A5_020921</t>
  </si>
  <si>
    <t>7010_1_021021104.D</t>
  </si>
  <si>
    <t>ACN</t>
  </si>
  <si>
    <t>7010_1_021021105.D</t>
  </si>
  <si>
    <t>Amide Hep120220 T0A6_020921</t>
  </si>
  <si>
    <t>7010_1_021021041.D</t>
  </si>
  <si>
    <t>7010_1_021021092.D</t>
  </si>
  <si>
    <t>Amide Hep120220 T240A6_020921</t>
  </si>
  <si>
    <t>7010_1_021521026.D</t>
  </si>
  <si>
    <t>11</t>
  </si>
  <si>
    <t>7010_1_021021102.D</t>
  </si>
  <si>
    <t>Amide Hep120220 TMidC8_020921</t>
  </si>
  <si>
    <t>7010_1_021021063.D</t>
  </si>
  <si>
    <t>Amide Hep120220 T0A7_020921</t>
  </si>
  <si>
    <t>Amide Hep120220 T240B3_020921</t>
  </si>
  <si>
    <t>7010_1_021521035.D</t>
  </si>
  <si>
    <t>9</t>
  </si>
  <si>
    <t>7010_1_021021087.D</t>
  </si>
  <si>
    <t>Amide Hep120220 TMidB2_020921</t>
  </si>
  <si>
    <t>7010_1_021021073.D</t>
  </si>
  <si>
    <t>7010_1_021021011.D</t>
  </si>
  <si>
    <t>7010_1_021021019.D</t>
  </si>
  <si>
    <t>7010_1_021021046.D</t>
  </si>
  <si>
    <t>7010_1_021021023.D</t>
  </si>
  <si>
    <t>7010_1_021021107.D</t>
  </si>
  <si>
    <t>7010_1_021021038.D</t>
  </si>
  <si>
    <t>7010_1_021521043.D</t>
  </si>
  <si>
    <t>7010_1_021021067.D</t>
  </si>
  <si>
    <t>TuneCheck</t>
  </si>
  <si>
    <t>7010_1_021021103.D</t>
  </si>
  <si>
    <t>7010_1_021521013.D</t>
  </si>
  <si>
    <t>Amide Hep120220 T240A8_020921</t>
  </si>
  <si>
    <t>7010_1_021521034.D</t>
  </si>
  <si>
    <t>7010_1_021021112.D</t>
  </si>
  <si>
    <t>7010_1_021021029.D</t>
  </si>
  <si>
    <t>Amide Hep120220 T0C6_020921</t>
  </si>
  <si>
    <t>7010_1_021521005.D</t>
  </si>
  <si>
    <t>Amide Hep120220 T0A2_020921</t>
  </si>
  <si>
    <t>Amide Hep120220 TMidA10_020921</t>
  </si>
  <si>
    <t>7010_1_021021014.D</t>
  </si>
  <si>
    <t>Amide Hep120220 T240C8_020921</t>
  </si>
  <si>
    <t>CC</t>
  </si>
  <si>
    <t>Amide Hep120220 T0C7_020921</t>
  </si>
  <si>
    <t>Amide Hep120220 TMidB11_020921</t>
  </si>
  <si>
    <t>Resp.</t>
  </si>
  <si>
    <t/>
  </si>
  <si>
    <t>7010_1_021021093.D</t>
  </si>
  <si>
    <t>HC Amides 12/7</t>
  </si>
  <si>
    <t>HC_Amide CC 14</t>
  </si>
  <si>
    <t>7010_1_021521021.D</t>
  </si>
  <si>
    <t>7010_1_021521033.D</t>
  </si>
  <si>
    <t>7010_1_021021059.D</t>
  </si>
  <si>
    <t>Amide Hep120220 T240B1_020921</t>
  </si>
  <si>
    <t>4</t>
  </si>
  <si>
    <t>7010_1_021521009.D</t>
  </si>
  <si>
    <t>Amide Hep120220 TMidA3_020921</t>
  </si>
  <si>
    <t>7010_1_021521028.D</t>
  </si>
  <si>
    <t>7010_1_021521027.D</t>
  </si>
  <si>
    <t>7</t>
  </si>
  <si>
    <t>Amide Hep120220 T0A9_020921</t>
  </si>
  <si>
    <t>HC_Amide QCCC 14</t>
  </si>
  <si>
    <t>Amide Hep120220 T240C4_020921</t>
  </si>
  <si>
    <t>Amide Hep120220 T240C2_020921</t>
  </si>
  <si>
    <t>Amide Hep120220 T0A8_020921</t>
  </si>
  <si>
    <t>Amide Hep120220 TMidC3_020921</t>
  </si>
  <si>
    <t>7010_1_021021070.D</t>
  </si>
  <si>
    <t>7010_1_021021109.D</t>
  </si>
  <si>
    <t>6</t>
  </si>
  <si>
    <t>7010_1_021521011.D</t>
  </si>
  <si>
    <t>909 Results</t>
  </si>
  <si>
    <t>Amide Hep120220 T240B6_020921</t>
  </si>
  <si>
    <t>7010_1_021521041.D</t>
  </si>
  <si>
    <t>HC_Amide CC 4</t>
  </si>
  <si>
    <t>7010_1_021021077.D</t>
  </si>
  <si>
    <t>Amide Hep120220 T0B3_020921</t>
  </si>
  <si>
    <t>7010_1_021521002.D</t>
  </si>
  <si>
    <t>Amide Hep120220 T240C7_020921</t>
  </si>
  <si>
    <t>HC_Amide CC 15</t>
  </si>
  <si>
    <t>MatrixBlank</t>
  </si>
  <si>
    <t>7010_1_021021010.D</t>
  </si>
  <si>
    <t>7010_1_021021118.D</t>
  </si>
  <si>
    <t>Amide Hep120220 T240A3_020921</t>
  </si>
  <si>
    <t>5</t>
  </si>
  <si>
    <t>7010_1_021021061.D</t>
  </si>
  <si>
    <t>7010_1_021021078.D</t>
  </si>
  <si>
    <t>7010_1_021021098.D</t>
  </si>
  <si>
    <t>15</t>
  </si>
  <si>
    <t>Amide Hep120220 T240C3_020921</t>
  </si>
  <si>
    <t>Amide Hep120220 TMidC2_020921</t>
  </si>
  <si>
    <t>Amide Hep120220 T240A1_020921</t>
  </si>
  <si>
    <t>7010_1_021021065.D</t>
  </si>
  <si>
    <t>HC Amides 12/14</t>
  </si>
  <si>
    <t>14</t>
  </si>
  <si>
    <t>Amide Hep120220 T0C4_020921</t>
  </si>
  <si>
    <t>7010_1_021521031.D</t>
  </si>
  <si>
    <t>12</t>
  </si>
  <si>
    <t>HC_Amide CC 9</t>
  </si>
  <si>
    <t>7010_1_021021003.D</t>
  </si>
  <si>
    <t>Amide Hep120220 TMidB7_020921</t>
  </si>
  <si>
    <t>7010_1_021521032.D</t>
  </si>
  <si>
    <t>Method Spike</t>
  </si>
  <si>
    <t>Media</t>
  </si>
  <si>
    <t>923 Method</t>
  </si>
  <si>
    <t>Exp. Conc.</t>
  </si>
  <si>
    <t>MI</t>
  </si>
  <si>
    <t>Calc. Conc.</t>
  </si>
  <si>
    <t>Custom Calc.</t>
  </si>
  <si>
    <t>Amide Hep120220 T0D1_033021</t>
  </si>
  <si>
    <t>Amide Hep120220 T0D2_033021</t>
  </si>
  <si>
    <t>Amide Hep120220 T0D3_033021</t>
  </si>
  <si>
    <t>Amide Hep120220 T0D4_033021</t>
  </si>
  <si>
    <t>Amide Hep120220 T0D5_033021</t>
  </si>
  <si>
    <t>Amide Hep120220 T0D6_033021</t>
  </si>
  <si>
    <t>Amide Hep120220 T0D7_033021</t>
  </si>
  <si>
    <t>Amide Hep120220 T0D8_033021</t>
  </si>
  <si>
    <t>Amide Hep120220 T0D9_033021</t>
  </si>
  <si>
    <t>Amide Hep120220 TMidD1_033021</t>
  </si>
  <si>
    <t>Amide Hep120220 TMidD2_033021</t>
  </si>
  <si>
    <t>Amide Hep120220 TMidD3_033021</t>
  </si>
  <si>
    <t>Amide Hep120220 TMidD4_033021</t>
  </si>
  <si>
    <t>Amide Hep120220 TMidD5_033021</t>
  </si>
  <si>
    <t>Amide Hep120220 TMidD6_033021</t>
  </si>
  <si>
    <t>Amide Hep120220 TMidD7_033021</t>
  </si>
  <si>
    <t>Amide Hep120220 TMidD8_033021</t>
  </si>
  <si>
    <t>Amide Hep120220 TMidD9_033021</t>
  </si>
  <si>
    <t>Amide Hep120220 TMidD10_033021</t>
  </si>
  <si>
    <t>Amide Hep120220 TMidD11_033021</t>
  </si>
  <si>
    <t>Amide Hep120220 TMidD12_033021</t>
  </si>
  <si>
    <t>Amide Hep120220 T240D1_033021</t>
  </si>
  <si>
    <t>Amide Hep120220 T240D2_033021</t>
  </si>
  <si>
    <t>Amide Hep120220 T240D3_033021</t>
  </si>
  <si>
    <t>Amide Hep120220 T240D4_033021</t>
  </si>
  <si>
    <t>Amide Hep120220 T240D5_033021</t>
  </si>
  <si>
    <t>Amide Hep120220 T240D6_033021</t>
  </si>
  <si>
    <t>Amide Hep120220 T240D7_033021</t>
  </si>
  <si>
    <t>Amide Hep120220 T240D8_033021</t>
  </si>
  <si>
    <t>Amide Hep120220 T240D9_033021</t>
  </si>
  <si>
    <t>T=240 Media</t>
  </si>
  <si>
    <t>Y3</t>
  </si>
  <si>
    <t>Y2</t>
  </si>
  <si>
    <t>Y1</t>
  </si>
  <si>
    <t>T=240 Inac</t>
  </si>
  <si>
    <t>T=0 Media</t>
  </si>
  <si>
    <t>Heat Inac</t>
  </si>
  <si>
    <t>T=0 Inac</t>
  </si>
  <si>
    <t>RSD</t>
  </si>
  <si>
    <t>Avg Conc. (nM)</t>
  </si>
  <si>
    <t>Conc. (nM)</t>
  </si>
  <si>
    <t>Compound</t>
  </si>
  <si>
    <t>T=240 act</t>
  </si>
  <si>
    <t>T=120 act</t>
  </si>
  <si>
    <t>T=60 act</t>
  </si>
  <si>
    <t>T=30 act</t>
  </si>
  <si>
    <t>T=15 act</t>
  </si>
  <si>
    <t>T=0 act</t>
  </si>
  <si>
    <t>1 uM</t>
  </si>
  <si>
    <t>1uM</t>
  </si>
  <si>
    <t>Human</t>
  </si>
  <si>
    <t xml:space="preserve"> </t>
  </si>
  <si>
    <t>ln Transformed for Prism Entry- Clint Calcs on Hep Clear Data Tab</t>
  </si>
  <si>
    <t>Calcs</t>
  </si>
  <si>
    <t>3/23/20 LC Runs of 3/4/20 &amp; 3/6/20 Hepatocytes</t>
  </si>
  <si>
    <t>k</t>
  </si>
  <si>
    <t>Clint calcs:</t>
  </si>
  <si>
    <t>NS</t>
  </si>
  <si>
    <t>Clearance</t>
  </si>
  <si>
    <t>Half Life</t>
  </si>
  <si>
    <t>Slope</t>
  </si>
  <si>
    <t>P value</t>
  </si>
  <si>
    <t>DFd</t>
  </si>
  <si>
    <t>DFn</t>
  </si>
  <si>
    <t>F</t>
  </si>
  <si>
    <t>Sy.x</t>
  </si>
  <si>
    <t>r2</t>
  </si>
  <si>
    <t>HT BkgdCl</t>
  </si>
  <si>
    <t>No Cells BkgdCl</t>
  </si>
  <si>
    <t>Best-Fit Values</t>
  </si>
  <si>
    <t>T-test pvalue</t>
  </si>
  <si>
    <t>Concentration (nM)</t>
  </si>
  <si>
    <t>Species</t>
  </si>
  <si>
    <t>Assay Date</t>
  </si>
  <si>
    <t>DTXSID</t>
  </si>
  <si>
    <t>Linear Regression Results</t>
  </si>
  <si>
    <t>Hepatocyte metabolic stabilty assay - Time course data and Clint calculations from Prism</t>
  </si>
  <si>
    <t>Flags</t>
  </si>
  <si>
    <t>MS Date</t>
  </si>
  <si>
    <t>Flag in comments</t>
  </si>
  <si>
    <t>Reproducibility</t>
  </si>
  <si>
    <t>1 per assay batch</t>
  </si>
  <si>
    <t>Reference Chemical(s) (Assay)</t>
  </si>
  <si>
    <t>75-125%</t>
  </si>
  <si>
    <t>Every assay sample</t>
  </si>
  <si>
    <t>Flag in comments, assess and resolve</t>
  </si>
  <si>
    <t>Specificity</t>
  </si>
  <si>
    <t>&lt;½ LOD of instrument method</t>
  </si>
  <si>
    <t>1 every 6-10 injections</t>
  </si>
  <si>
    <t>Precision</t>
  </si>
  <si>
    <t>7-pt curve min.</t>
  </si>
  <si>
    <t>Linearity</t>
  </si>
  <si>
    <t>1 each run</t>
  </si>
  <si>
    <t xml:space="preserve"> if QC Fails</t>
  </si>
  <si>
    <t>Assessed</t>
  </si>
  <si>
    <t>(Analytical, TK Assay, or Both)</t>
  </si>
  <si>
    <t>Corrective Action</t>
  </si>
  <si>
    <t>QC Metric</t>
  </si>
  <si>
    <t>Acceptance Criteria</t>
  </si>
  <si>
    <t>Frequency</t>
  </si>
  <si>
    <t>QC Sample Type</t>
  </si>
  <si>
    <t>75-125 %</t>
  </si>
  <si>
    <t>&lt;0.0001</t>
  </si>
  <si>
    <t>Analyte</t>
  </si>
  <si>
    <t>Sample ID</t>
  </si>
  <si>
    <t>DTXSID2060965</t>
  </si>
  <si>
    <t>Heptafluorobutyramide</t>
  </si>
  <si>
    <t>IS</t>
  </si>
  <si>
    <t>Reference Compound</t>
  </si>
  <si>
    <t>4NT</t>
  </si>
  <si>
    <t>4NT-13C6</t>
  </si>
  <si>
    <t>DTXSID60400587</t>
  </si>
  <si>
    <t>Nonafluoropentanamide</t>
  </si>
  <si>
    <t>MSC</t>
  </si>
  <si>
    <t>Action</t>
  </si>
  <si>
    <t>Person</t>
  </si>
  <si>
    <t>Review of Data Timeline</t>
  </si>
  <si>
    <t>Quality Check</t>
  </si>
  <si>
    <t>Calibration Curve</t>
  </si>
  <si>
    <t>Sample ID Key</t>
  </si>
  <si>
    <t>Octafluoroadipamide</t>
  </si>
  <si>
    <t>DTXSID80310730</t>
  </si>
  <si>
    <t>Perfluoropentanamide</t>
  </si>
  <si>
    <t>DTXSID70366226</t>
  </si>
  <si>
    <t>Avg. MW</t>
  </si>
  <si>
    <t>Analyte-IS Matching</t>
  </si>
  <si>
    <t>Description</t>
  </si>
  <si>
    <t>QC Type</t>
  </si>
  <si>
    <t>QC Samples and Acceptance Criteria:</t>
  </si>
  <si>
    <t>Amides; Ref</t>
  </si>
  <si>
    <t>Internal Standard (conc)</t>
  </si>
  <si>
    <t>CC1-CC15</t>
  </si>
  <si>
    <t>Standards,  QCs, Unknown Analyte Samples</t>
  </si>
  <si>
    <t>Sample Type:</t>
  </si>
  <si>
    <t>Report Preparer:</t>
  </si>
  <si>
    <t>Assay Preparer:</t>
  </si>
  <si>
    <t>Dates Prepared:</t>
  </si>
  <si>
    <t>PFAS</t>
  </si>
  <si>
    <t>Analytes:</t>
  </si>
  <si>
    <t>Analysis Set ID:</t>
  </si>
  <si>
    <r>
      <t>In Vitro TK Assessments of PFAS  (D-CED</t>
    </r>
    <r>
      <rPr>
        <sz val="11"/>
        <rFont val="Calibri"/>
        <family val="2"/>
        <scheme val="minor"/>
      </rPr>
      <t>-0031343</t>
    </r>
    <r>
      <rPr>
        <sz val="11"/>
        <color theme="1"/>
        <rFont val="Calibri"/>
        <family val="2"/>
        <scheme val="minor"/>
      </rPr>
      <t>)</t>
    </r>
  </si>
  <si>
    <t>QAPP:</t>
  </si>
  <si>
    <t>Analytical Cover Sheet</t>
  </si>
  <si>
    <t>Quantitative Limits</t>
  </si>
  <si>
    <t>eLOQ (nM)</t>
  </si>
  <si>
    <t>*CC crashed 1:4, so dilutions &amp; sample had to be adjusted to account for being 2x as dilute as samples</t>
  </si>
  <si>
    <t>12/2 Assay Layout</t>
  </si>
  <si>
    <t>12/7 CC Setup</t>
  </si>
  <si>
    <t>E:\Shark Tank\Hep\021021</t>
  </si>
  <si>
    <t>Ratio</t>
  </si>
  <si>
    <t>Vial</t>
  </si>
  <si>
    <t>Data Path</t>
  </si>
  <si>
    <t>Qualifier (143.0 -&gt; 84.1) Results</t>
  </si>
  <si>
    <t>Qualifier (166.0 -&gt; 119.0) Results</t>
  </si>
  <si>
    <t>909 Method</t>
  </si>
  <si>
    <t>Qualifier (165.9 -&gt; 119.0) Results</t>
  </si>
  <si>
    <t>908 Method</t>
  </si>
  <si>
    <t>For sample replicates, I use the first one or report as a concentration +/- sd (%RSD) using data from the replicates (min. of 3 for sd and RSD). It just depends on what your data are for and how you want to present them.</t>
  </si>
  <si>
    <t>7010_1_033021070.D</t>
  </si>
  <si>
    <t>HC Amides 12/7 1:5 prepped 3/101</t>
  </si>
  <si>
    <t>E:\Shark Tank\Hep\Amides\923</t>
  </si>
  <si>
    <t>7010_1_033021069.D</t>
  </si>
  <si>
    <t>HC Amides 12/7 1:5 prepped 3/100</t>
  </si>
  <si>
    <t>7010_1_033021068.D</t>
  </si>
  <si>
    <t>HC Amides 12/7 1:5 prepped 3/99</t>
  </si>
  <si>
    <t>7010_1_033021067.D</t>
  </si>
  <si>
    <t>HC Amides 12/7 1:5 prepped 3/98</t>
  </si>
  <si>
    <t>7010_1_033021065.D</t>
  </si>
  <si>
    <t>HC Amides 12/7 1:5 prepped 3/95</t>
  </si>
  <si>
    <t>7010_1_033021064.D</t>
  </si>
  <si>
    <t>HC Amides 12/7 1:5 prepped 3/94</t>
  </si>
  <si>
    <t>7010_1_033021063.D</t>
  </si>
  <si>
    <t>HC Amides 12/7 1:5 prepped 3/93</t>
  </si>
  <si>
    <t>7010_1_033021062.D</t>
  </si>
  <si>
    <t>HC Amides 12/7 1:5 prepped 3/92</t>
  </si>
  <si>
    <t>7010_1_033021061.D</t>
  </si>
  <si>
    <t>HC Amides 12/7 1:5 prepped 3/91</t>
  </si>
  <si>
    <t>7010_1_033021060.D</t>
  </si>
  <si>
    <t>HC Amides 12/7 1:5 prepped 3/90</t>
  </si>
  <si>
    <t>7010_1_033021059.D</t>
  </si>
  <si>
    <t>HC Amides 12/7 1:5 prepped 3/79</t>
  </si>
  <si>
    <t>7010_1_033021058.D</t>
  </si>
  <si>
    <t>HC Amides 12/7 1:5 prepped 3/88</t>
  </si>
  <si>
    <t>7010_1_033021057.D</t>
  </si>
  <si>
    <t>HC Amides 12/7 1:5 prepped 3/87</t>
  </si>
  <si>
    <t>7010_1_033021054.D</t>
  </si>
  <si>
    <t>HC Amides 12/7 1:5 prepped 3/83</t>
  </si>
  <si>
    <t>7010_1_033021053.D</t>
  </si>
  <si>
    <t>HC Amides 12/7 1:5 prepped 3/82</t>
  </si>
  <si>
    <t>7010_1_033021052.D</t>
  </si>
  <si>
    <t>HC Amides 12/7 1:5 prepped 3/81</t>
  </si>
  <si>
    <t>7010_1_033021051.D</t>
  </si>
  <si>
    <t>HC Amides 12/7 1:5 prepped 3/80</t>
  </si>
  <si>
    <t>7010_1_033021050.D</t>
  </si>
  <si>
    <t>7010_1_033021049.D</t>
  </si>
  <si>
    <t>HC Amides 12/7 1:5 prepped 3/78</t>
  </si>
  <si>
    <t>7010_1_033021048.D</t>
  </si>
  <si>
    <t>HC Amides 12/7 1:5 prepped 3/77</t>
  </si>
  <si>
    <t>7010_1_033021047.D</t>
  </si>
  <si>
    <t>HC Amides 12/7 1:5 prepped 3/76</t>
  </si>
  <si>
    <t>7010_1_033021046.D</t>
  </si>
  <si>
    <t>HC Amides 12/7 1:5 prepped 3/64</t>
  </si>
  <si>
    <t>7010_1_033021043.D</t>
  </si>
  <si>
    <t>HC Amides 12/7 1:5 prepped 3/72</t>
  </si>
  <si>
    <t>7010_1_033021042.D</t>
  </si>
  <si>
    <t>HC Amides 12/7 1:5 prepped 3/71</t>
  </si>
  <si>
    <t>7010_1_033021041.D</t>
  </si>
  <si>
    <t>HC Amides 12/7 1:5 prepped 3/70</t>
  </si>
  <si>
    <t>7010_1_033021040.D</t>
  </si>
  <si>
    <t>HC Amides 12/7 1:5 prepped 3/69</t>
  </si>
  <si>
    <t>7010_1_033021039.D</t>
  </si>
  <si>
    <t>HC Amides 12/7 1:5 prepped 3/68</t>
  </si>
  <si>
    <t>7010_1_033021038.D</t>
  </si>
  <si>
    <t>HC Amides 12/7 1:5 prepped 3/67</t>
  </si>
  <si>
    <t>7010_1_033021035.D</t>
  </si>
  <si>
    <t>7010_1_033021034.D</t>
  </si>
  <si>
    <t>HC Amides 12/7 1:5 prepped 3/63</t>
  </si>
  <si>
    <t>7010_1_033021033.D</t>
  </si>
  <si>
    <t>HC Amides 12/7 1:5 prepped 3/62</t>
  </si>
  <si>
    <t>7010_1_033021032.D</t>
  </si>
  <si>
    <t>HC Amides 12/7 1:5 prepped 3/61</t>
  </si>
  <si>
    <t>7010_1_033021031.D</t>
  </si>
  <si>
    <t>HC Amides 12/7 1:5 prepped 3/60</t>
  </si>
  <si>
    <t>7010_1_033021030.D</t>
  </si>
  <si>
    <t>HC Amides 12/7 1:5 prepped 3/59</t>
  </si>
  <si>
    <t>7010_1_033021029.D</t>
  </si>
  <si>
    <t>HC Amides 12/7 1:5 prepped 3/58</t>
  </si>
  <si>
    <t>7010_1_033021028.D</t>
  </si>
  <si>
    <t>HC Amides 12/7 1:5 prepped 3/57</t>
  </si>
  <si>
    <t>7010_1_033021027.D</t>
  </si>
  <si>
    <t>HC Amides 12/7 1:5 prepped 3/56</t>
  </si>
  <si>
    <t>7010_1_033021026.D</t>
  </si>
  <si>
    <t>HC Amides 12/7 1:5 prepped 3/55</t>
  </si>
  <si>
    <t>7010_1_033021073.D</t>
  </si>
  <si>
    <t>HC Amides 12/7 1:5 prepped 3/49</t>
  </si>
  <si>
    <t>7010_1_033021072.D</t>
  </si>
  <si>
    <t>HC Amides 12/7 1:5 prepped 3/30</t>
  </si>
  <si>
    <t>7010_1_033021071.D</t>
  </si>
  <si>
    <t>HC Amides 12/7 1:5 prepped 3/124</t>
  </si>
  <si>
    <t>7010_1_033021066.D</t>
  </si>
  <si>
    <t>HC Amides 12/7 1:5 prepped 3/46</t>
  </si>
  <si>
    <t>7010_1_033021056.D</t>
  </si>
  <si>
    <t>7010_1_033021055.D</t>
  </si>
  <si>
    <t>HC Amides 12/7 1:5 prepped 3/41</t>
  </si>
  <si>
    <t>7010_1_033021045.D</t>
  </si>
  <si>
    <t>HC Amides 12/7 1:5 prepped 3/47</t>
  </si>
  <si>
    <t>7010_1_033021044.D</t>
  </si>
  <si>
    <t>HC Amides 12/7 1:5 prepped 3/73</t>
  </si>
  <si>
    <t>7010_1_033021037.D</t>
  </si>
  <si>
    <t>HC Amides 12/7 1:5 prepped 3/66</t>
  </si>
  <si>
    <t>7010_1_033021036.D</t>
  </si>
  <si>
    <t>HC Amides 12/7 1:5 prepped 3/65</t>
  </si>
  <si>
    <t>7010_1_033021025.D</t>
  </si>
  <si>
    <t>HC Amides 12/7 1:5 prepped 3/54</t>
  </si>
  <si>
    <t>7010_1_033021024.D</t>
  </si>
  <si>
    <t>HC Amides 12/7 1:5 prepped 3/53</t>
  </si>
  <si>
    <t>7010_1_033021023.D</t>
  </si>
  <si>
    <t>HC Amides 12/7 1:5 prepped 3/52</t>
  </si>
  <si>
    <t>7010_1_033021022.D</t>
  </si>
  <si>
    <t>HC Amides 12/7 1:5 prepped 3/51</t>
  </si>
  <si>
    <t>7010_1_033021021.D</t>
  </si>
  <si>
    <t>HC Amides 12/7 1:5 prepped 3/50</t>
  </si>
  <si>
    <t>7010_1_033021020.D</t>
  </si>
  <si>
    <t>7010_1_033021019.D</t>
  </si>
  <si>
    <t>HC Amides 12/7 1:5 prepped 3/48</t>
  </si>
  <si>
    <t>7010_1_033021018.D</t>
  </si>
  <si>
    <t>7010_1_033021017.D</t>
  </si>
  <si>
    <t>7010_1_033021016.D</t>
  </si>
  <si>
    <t>HC Amides 12/7 1:5 prepped 3/45</t>
  </si>
  <si>
    <t>7010_1_033021015.D</t>
  </si>
  <si>
    <t>HC Amides 12/7 1:5 prepped 3/44</t>
  </si>
  <si>
    <t>7010_1_033021014.D</t>
  </si>
  <si>
    <t>HC Amides 12/7 1:5 prepped 3/43</t>
  </si>
  <si>
    <t>7010_1_033021013.D</t>
  </si>
  <si>
    <t>HC Amides 12/7 1:5 prepped 3/42</t>
  </si>
  <si>
    <t>7010_1_033021012.D</t>
  </si>
  <si>
    <t>7010_1_033021011.D</t>
  </si>
  <si>
    <t>HC Amides 12/7 1:5 prepped 3/40</t>
  </si>
  <si>
    <t>7010_1_033021010.D</t>
  </si>
  <si>
    <t>HC Amides 12/7 1:5 prepped 3/39</t>
  </si>
  <si>
    <t>7010_1_033021009.D</t>
  </si>
  <si>
    <t>HC Amides 12/7 1:5 prepped 3/38</t>
  </si>
  <si>
    <t>7010_1_033021008.D</t>
  </si>
  <si>
    <t>HC Amides 12/7 1:5 prepped 3/37</t>
  </si>
  <si>
    <t>7010_1_033021007.D</t>
  </si>
  <si>
    <t>HC Amides 12/7 1:5 prepped 3/36</t>
  </si>
  <si>
    <t>7010_1_033021006.D</t>
  </si>
  <si>
    <t>HC Amides 12/7 1:5 prepped 3/35</t>
  </si>
  <si>
    <t>7010_1_033021005.D</t>
  </si>
  <si>
    <t>HC Amides 12/7 1:5 prepped 3/34</t>
  </si>
  <si>
    <t>7010_1_033021004.D</t>
  </si>
  <si>
    <t>HC Amides 12/7 1:5 prepped 3/33</t>
  </si>
  <si>
    <t>7010_1_033021003.D</t>
  </si>
  <si>
    <t>HC Amides 12/7 1:5 prepped 3/32</t>
  </si>
  <si>
    <t>7010_1_033021002.D</t>
  </si>
  <si>
    <t>HC Amides 12/7 1:5 prepped 3/31</t>
  </si>
  <si>
    <t>7010_1_033021001.D</t>
  </si>
  <si>
    <t>Qualifier (224.9 -&gt; 44.1) Results</t>
  </si>
  <si>
    <t>Qualifier (198.0 -&gt; 66.0) Results</t>
  </si>
  <si>
    <t>Qualifier (119.0 -&gt; 69.0) Results</t>
  </si>
  <si>
    <t>916 Method</t>
  </si>
  <si>
    <t>Calibration Curve Linearity (Analytical)</t>
  </si>
  <si>
    <r>
      <t>r</t>
    </r>
    <r>
      <rPr>
        <vertAlign val="super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 xml:space="preserve">≥0.98; </t>
    </r>
  </si>
  <si>
    <t>Rerun samples and curve</t>
  </si>
  <si>
    <t>2-3 samples per run</t>
  </si>
  <si>
    <r>
      <t>Instrument</t>
    </r>
    <r>
      <rPr>
        <sz val="8"/>
        <color theme="1"/>
        <rFont val="Times New Roman"/>
        <family val="1"/>
      </rPr>
      <t> </t>
    </r>
    <r>
      <rPr>
        <sz val="12"/>
        <color theme="1"/>
        <rFont val="Times New Roman"/>
        <family val="1"/>
      </rPr>
      <t xml:space="preserve"> Blanks</t>
    </r>
    <r>
      <rPr>
        <sz val="8"/>
        <color theme="1"/>
        <rFont val="Times New Roman"/>
        <family val="1"/>
      </rPr>
      <t>  </t>
    </r>
    <r>
      <rPr>
        <sz val="12"/>
        <color theme="1"/>
        <rFont val="Times New Roman"/>
        <family val="1"/>
      </rPr>
      <t xml:space="preserve"> (Analytical)</t>
    </r>
  </si>
  <si>
    <t>RSD = ±20% of historical or published values</t>
  </si>
  <si>
    <t>DTXSID2060965, DTXSID60400587, DTXSID70366226, DTXSID80310730</t>
  </si>
  <si>
    <t>EKB</t>
  </si>
  <si>
    <t>Assay conducted 12/2/20, CC prepped 12/4/20</t>
  </si>
  <si>
    <t>MJP</t>
  </si>
  <si>
    <t>QC points prepped 12/14/20</t>
  </si>
  <si>
    <t>Samples prepped &amp; run 2/9/21, 2/22/21</t>
  </si>
  <si>
    <t>Analytical data generated 2/10/20 &amp; 3/30/20</t>
  </si>
  <si>
    <t>Concentrations listed are pre-crash concentrations in the assay</t>
  </si>
  <si>
    <t>Dates of MS Run:</t>
  </si>
  <si>
    <t>2020_PFAS_HepCl_AMIDES_ALK</t>
  </si>
  <si>
    <t>*Hepatic clearance assay of PFAS acids</t>
  </si>
  <si>
    <t>HepCl</t>
  </si>
  <si>
    <t>HepCl_CC</t>
  </si>
  <si>
    <t>EKB, MJP</t>
  </si>
  <si>
    <t>12/4/2020, 12/14/2020</t>
  </si>
  <si>
    <t>2/10/2020, 3/30/2020</t>
  </si>
  <si>
    <t>accuracy in samples &amp; inactivated &amp; media controls</t>
  </si>
  <si>
    <t xml:space="preserve">Technical Replicate assessment </t>
  </si>
  <si>
    <t>MDL Calculation</t>
  </si>
  <si>
    <t xml:space="preserve">References: </t>
  </si>
  <si>
    <t>40 CFR Part 136</t>
  </si>
  <si>
    <t>EPA Definition and Procedure for the Determination of the Method Detection Limit, Revision 2 (December 2016)</t>
  </si>
  <si>
    <t>https://www.ecfr.gov/cgi-bin/text-idx?SID=a6bb8a02b6d783f9356758b5ff0ed106&amp;mc=true&amp;node=pt40.25.136&amp;rgn=div5</t>
  </si>
  <si>
    <t>13C6-4-Nitrotoluene [lot SDFK-011] (25 pg/uL)</t>
  </si>
  <si>
    <t>Notes</t>
  </si>
  <si>
    <t xml:space="preserve">Subtraction of background, abiotic clearance was performed using the “No cell” negative controls. Heat inactivated hepatocytes were included in the assay but the resulting data indicates that, despite only 1% viability, metabolism was still occurring. </t>
  </si>
  <si>
    <t>*</t>
  </si>
  <si>
    <t>*Preliminary method optimization work on these amides displayed similar clearance rates as seen here. Moreover, this hepatocyte lot has displayed high reproducibility across other assay runs</t>
  </si>
  <si>
    <t>HT</t>
  </si>
  <si>
    <t>Heat-treated Inactivated</t>
  </si>
  <si>
    <t>Nonafluoropentanamide**</t>
  </si>
  <si>
    <t>Curve Check (Analytical)</t>
  </si>
  <si>
    <t>% Abiotic Loss</t>
  </si>
  <si>
    <t>(Mean +/- SD)</t>
  </si>
  <si>
    <t>**unstable- 66% loss between T0 &amp; T240 media only controls</t>
  </si>
  <si>
    <t>7010_1_051121016.D</t>
  </si>
  <si>
    <t>7010_1_051121015.D</t>
  </si>
  <si>
    <t>7010_1_051121014.D</t>
  </si>
  <si>
    <t>7010_1_051121013.D</t>
  </si>
  <si>
    <t>7010_1_051121012.D</t>
  </si>
  <si>
    <t>7010_1_051121011.D</t>
  </si>
  <si>
    <t>7010_1_051121010.D</t>
  </si>
  <si>
    <t>sd</t>
  </si>
  <si>
    <t>Student's t-value at 6 degrees of freedom (0.99 confidence interval)</t>
  </si>
  <si>
    <t>MDL (nM)</t>
  </si>
  <si>
    <t>Final Conc.(nM)</t>
  </si>
  <si>
    <t>CF Formula</t>
  </si>
  <si>
    <t>CF R2</t>
  </si>
  <si>
    <t>y = 0.391972 * x</t>
  </si>
  <si>
    <t>ALK</t>
  </si>
  <si>
    <t>QC Report completed 6/3/21</t>
  </si>
  <si>
    <t>HC_Amides CC 1</t>
  </si>
  <si>
    <t>7010_1_052521014.D</t>
  </si>
  <si>
    <t>7010_1_052521015.D</t>
  </si>
  <si>
    <t>7010_1_052521016.D</t>
  </si>
  <si>
    <t>7010_1_052521017.D</t>
  </si>
  <si>
    <t>7010_1_052521018.D</t>
  </si>
  <si>
    <t>7010_1_052521019.D</t>
  </si>
  <si>
    <t>7010_1_052521020.D</t>
  </si>
  <si>
    <t>% Abiotic Loss StDev</t>
  </si>
  <si>
    <t>%Abiotic Loss</t>
  </si>
  <si>
    <t>eLOQ Definition</t>
  </si>
  <si>
    <r>
      <t xml:space="preserve">Lowest curve concentration at which precision checks can be quantitated against curve </t>
    </r>
    <r>
      <rPr>
        <sz val="11"/>
        <rFont val="Calibri"/>
        <family val="2"/>
      </rPr>
      <t>±30%</t>
    </r>
  </si>
  <si>
    <t>4NT Results</t>
  </si>
  <si>
    <t>Info.</t>
  </si>
  <si>
    <t>7010_1_031621001.D</t>
  </si>
  <si>
    <t>HC Amides 12/7 1:5 prepped 3/16</t>
  </si>
  <si>
    <t>7010_1_031621002.D</t>
  </si>
  <si>
    <t>7010_1_031621003.D</t>
  </si>
  <si>
    <t>7010_1_031621004.D</t>
  </si>
  <si>
    <t>7010_1_031621005.D</t>
  </si>
  <si>
    <t>7010_1_031621006.D</t>
  </si>
  <si>
    <t>7010_1_031621007.D</t>
  </si>
  <si>
    <t>7010_1_031621008.D</t>
  </si>
  <si>
    <t>7010_1_031621009.D</t>
  </si>
  <si>
    <t>7010_1_031621010.D</t>
  </si>
  <si>
    <t>7010_1_031621011.D</t>
  </si>
  <si>
    <t>7010_1_031621012.D</t>
  </si>
  <si>
    <t>7010_1_031621013.D</t>
  </si>
  <si>
    <t>7010_1_031621014.D</t>
  </si>
  <si>
    <t>7010_1_031621015.D</t>
  </si>
  <si>
    <t>7010_1_031621016.D</t>
  </si>
  <si>
    <t>7010_1_031621017.D</t>
  </si>
  <si>
    <t>7010_1_031621018.D</t>
  </si>
  <si>
    <t>7010_1_031621019.D</t>
  </si>
  <si>
    <t>7010_1_031621020.D</t>
  </si>
  <si>
    <t>7010_1_031621021.D</t>
  </si>
  <si>
    <t>7010_1_031621022.D</t>
  </si>
  <si>
    <t>7010_1_031621023.D</t>
  </si>
  <si>
    <t>7010_1_031621024.D</t>
  </si>
  <si>
    <t>7010_1_031621025.D</t>
  </si>
  <si>
    <t>Stab_T0A</t>
  </si>
  <si>
    <t>3/15/21 Stability</t>
  </si>
  <si>
    <t>7010_1_031621026.D</t>
  </si>
  <si>
    <t>Stab_T0B</t>
  </si>
  <si>
    <t>7010_1_031621027.D</t>
  </si>
  <si>
    <t>Stab_T0C</t>
  </si>
  <si>
    <t>7010_1_031621028.D</t>
  </si>
  <si>
    <t>Stab_T5A</t>
  </si>
  <si>
    <t>7010_1_031621029.D</t>
  </si>
  <si>
    <t>Stab_T5B</t>
  </si>
  <si>
    <t>7010_1_031621030.D</t>
  </si>
  <si>
    <t>Stab_T5C</t>
  </si>
  <si>
    <t>7010_1_031621031.D</t>
  </si>
  <si>
    <t>Stab_T10A</t>
  </si>
  <si>
    <t>7010_1_031621032.D</t>
  </si>
  <si>
    <t>Stab_T10B</t>
  </si>
  <si>
    <t>7010_1_031621033.D</t>
  </si>
  <si>
    <t>Stab_T10C</t>
  </si>
  <si>
    <t>7010_1_031621034.D</t>
  </si>
  <si>
    <t>7010_1_031621035.D</t>
  </si>
  <si>
    <t>7010_1_031621036.D</t>
  </si>
  <si>
    <t>Stab_T20A</t>
  </si>
  <si>
    <t>7010_1_031621037.D</t>
  </si>
  <si>
    <t>Stab_T20B</t>
  </si>
  <si>
    <t>7010_1_031621038.D</t>
  </si>
  <si>
    <t>Stab_T20C</t>
  </si>
  <si>
    <t>7010_1_031621039.D</t>
  </si>
  <si>
    <t>Stab_T30A</t>
  </si>
  <si>
    <t>7010_1_031621040.D</t>
  </si>
  <si>
    <t>Stab_T30B</t>
  </si>
  <si>
    <t>7010_1_031621041.D</t>
  </si>
  <si>
    <t>Stab_T30C</t>
  </si>
  <si>
    <t>7010_1_031621042.D</t>
  </si>
  <si>
    <t>Stab_T06A</t>
  </si>
  <si>
    <t>7010_1_031621043.D</t>
  </si>
  <si>
    <t>Stab_T06B</t>
  </si>
  <si>
    <t>7010_1_031621044.D</t>
  </si>
  <si>
    <t>Stab_T06C</t>
  </si>
  <si>
    <t>7010_1_031621045.D</t>
  </si>
  <si>
    <t>7010_1_031621046.D</t>
  </si>
  <si>
    <t>7010_1_031621047.D</t>
  </si>
  <si>
    <t>Hep Stability Time Course Sample Results</t>
  </si>
  <si>
    <t>% of Time 0</t>
  </si>
  <si>
    <t>Peak Area</t>
  </si>
  <si>
    <t>Average</t>
  </si>
  <si>
    <t>Standard Deviation</t>
  </si>
  <si>
    <t>Time</t>
  </si>
  <si>
    <t>Replicate</t>
  </si>
  <si>
    <t>SD</t>
  </si>
  <si>
    <t>Time (min)</t>
  </si>
  <si>
    <t>Average Peak Area</t>
  </si>
  <si>
    <t>T0 rep 1</t>
  </si>
  <si>
    <t>T0 rep 2</t>
  </si>
  <si>
    <t>T0 rep 3</t>
  </si>
  <si>
    <t>T10 rep 1</t>
  </si>
  <si>
    <t>T10 rep 2</t>
  </si>
  <si>
    <t>T10 rep 3</t>
  </si>
  <si>
    <t>T20 rep 1</t>
  </si>
  <si>
    <t>T20 rep 2</t>
  </si>
  <si>
    <t>T20 rep 3</t>
  </si>
  <si>
    <t>T30 rep 1</t>
  </si>
  <si>
    <t>T30 rep 2</t>
  </si>
  <si>
    <t>T30 rep 3</t>
  </si>
  <si>
    <t>T60 rep 1</t>
  </si>
  <si>
    <t>T60 rep 2</t>
  </si>
  <si>
    <t>T60 rep 3</t>
  </si>
  <si>
    <t>923 Stability in Williams' Media</t>
  </si>
  <si>
    <t>T5 rep 1</t>
  </si>
  <si>
    <t>T5 rep 2</t>
  </si>
  <si>
    <t>T5 rep 3</t>
  </si>
  <si>
    <t>4NT Stability in Williams' Media</t>
  </si>
  <si>
    <t>Hepatic Clearance</t>
  </si>
  <si>
    <t>Stability in Williams' Media</t>
  </si>
  <si>
    <t>% of Time 0 at 60 min Avg</t>
  </si>
  <si>
    <t>% of Time 0 at 60 min SD</t>
  </si>
  <si>
    <t>-</t>
  </si>
  <si>
    <t xml:space="preserve">Bkgd-Sub Clearance (µL/min/106 hepatocytes) </t>
  </si>
  <si>
    <t>Stability was not ever run on 908, 909 or 916</t>
  </si>
  <si>
    <t>indicates &lt;LOQ, so LOD/sqrt(2) used</t>
  </si>
  <si>
    <t>unstable; T240 a &amp; b &lt;LOQ, so LOQ/sqrt(2)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</si>
</sst>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/d/yyyy\ h:mm\ AM/PM"/>
    <numFmt numFmtId="165" formatCode="0.0"/>
    <numFmt numFmtId="166" formatCode="0.000"/>
    <numFmt numFmtId="167" formatCode="0.0000"/>
    <numFmt numFmtId="168" formatCode="0.00000"/>
    <numFmt numFmtId="169" formatCode="0.000E+00"/>
  </numFmts>
  <fonts count="34">
    <font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  <font>
      <sz val="8"/>
      <name val="Microsoft Sans Serif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name val="Arial"/>
      <family val="2"/>
    </font>
    <font>
      <b/>
      <sz val="14"/>
      <color theme="1"/>
      <name val="Calibri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8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11"/>
      <name val="Calibr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i/>
      <u/>
      <sz val="11"/>
      <color theme="1"/>
      <name val="Calibri"/>
      <family val="2"/>
      <scheme val="minor"/>
    </font>
    <font>
      <sz val="10"/>
      <name val="Arial"/>
    </font>
  </fonts>
  <fills count="9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3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1" tint="0.499984740745262"/>
      </left>
      <right/>
      <top/>
      <bottom/>
      <diagonal/>
    </border>
    <border>
      <left/>
      <right/>
      <top/>
      <bottom style="thin">
        <color theme="2" tint="-0.49998474074526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4">
    <xf numFmtId="0" fontId="0" fillId="0" borderId="0"/>
    <xf numFmtId="0" fontId="5" fillId="0" borderId="0"/>
    <xf numFmtId="0" fontId="26" fillId="0" borderId="0" applyNumberFormat="0" applyFill="0" applyBorder="0" applyAlignment="0" applyProtection="0"/>
    <xf numFmtId="9" fontId="27" fillId="0" borderId="0" applyFont="0" applyFill="0" applyBorder="0" applyAlignment="0" applyProtection="0"/>
  </cellStyleXfs>
  <cellXfs count="263">
    <xf numFmtId="0" fontId="0" fillId="0" borderId="0" xfId="0"/>
    <xf numFmtId="164" fontId="2" fillId="0" borderId="2" xfId="0" applyNumberFormat="1" applyFont="1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right" vertical="top"/>
    </xf>
    <xf numFmtId="0" fontId="0" fillId="0" borderId="0" xfId="0" applyFill="1"/>
    <xf numFmtId="2" fontId="0" fillId="3" borderId="6" xfId="0" applyNumberFormat="1" applyFill="1" applyBorder="1"/>
    <xf numFmtId="2" fontId="0" fillId="0" borderId="0" xfId="0" applyNumberFormat="1"/>
    <xf numFmtId="2" fontId="0" fillId="0" borderId="7" xfId="0" applyNumberFormat="1" applyBorder="1"/>
    <xf numFmtId="2" fontId="4" fillId="0" borderId="0" xfId="0" applyNumberFormat="1" applyFont="1"/>
    <xf numFmtId="2" fontId="0" fillId="4" borderId="6" xfId="0" applyNumberFormat="1" applyFill="1" applyBorder="1"/>
    <xf numFmtId="2" fontId="0" fillId="3" borderId="8" xfId="0" applyNumberFormat="1" applyFill="1" applyBorder="1"/>
    <xf numFmtId="2" fontId="0" fillId="3" borderId="9" xfId="0" applyNumberFormat="1" applyFill="1" applyBorder="1"/>
    <xf numFmtId="2" fontId="0" fillId="4" borderId="8" xfId="0" applyNumberFormat="1" applyFill="1" applyBorder="1"/>
    <xf numFmtId="2" fontId="0" fillId="4" borderId="9" xfId="0" applyNumberFormat="1" applyFill="1" applyBorder="1"/>
    <xf numFmtId="2" fontId="0" fillId="5" borderId="10" xfId="0" applyNumberFormat="1" applyFill="1" applyBorder="1"/>
    <xf numFmtId="2" fontId="0" fillId="5" borderId="8" xfId="0" applyNumberFormat="1" applyFill="1" applyBorder="1"/>
    <xf numFmtId="2" fontId="0" fillId="5" borderId="9" xfId="0" applyNumberFormat="1" applyFill="1" applyBorder="1"/>
    <xf numFmtId="2" fontId="0" fillId="5" borderId="6" xfId="0" applyNumberFormat="1" applyFill="1" applyBorder="1"/>
    <xf numFmtId="2" fontId="0" fillId="6" borderId="8" xfId="0" applyNumberFormat="1" applyFill="1" applyBorder="1"/>
    <xf numFmtId="2" fontId="0" fillId="6" borderId="9" xfId="0" applyNumberFormat="1" applyFill="1" applyBorder="1"/>
    <xf numFmtId="2" fontId="0" fillId="6" borderId="6" xfId="0" applyNumberFormat="1" applyFill="1" applyBorder="1"/>
    <xf numFmtId="0" fontId="5" fillId="0" borderId="0" xfId="0" applyFont="1"/>
    <xf numFmtId="0" fontId="3" fillId="0" borderId="0" xfId="0" applyFont="1"/>
    <xf numFmtId="14" fontId="3" fillId="0" borderId="0" xfId="0" applyNumberFormat="1" applyFont="1"/>
    <xf numFmtId="2" fontId="7" fillId="0" borderId="0" xfId="0" applyNumberFormat="1" applyFont="1"/>
    <xf numFmtId="0" fontId="8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10" fillId="0" borderId="0" xfId="0" applyNumberFormat="1" applyFont="1" applyAlignment="1">
      <alignment horizontal="center"/>
    </xf>
    <xf numFmtId="2" fontId="11" fillId="0" borderId="0" xfId="0" applyNumberFormat="1" applyFont="1" applyAlignment="1">
      <alignment horizontal="center"/>
    </xf>
    <xf numFmtId="2" fontId="10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12" fillId="0" borderId="0" xfId="0" applyNumberFormat="1" applyFont="1" applyAlignment="1">
      <alignment horizontal="center"/>
    </xf>
    <xf numFmtId="2" fontId="13" fillId="0" borderId="0" xfId="0" applyNumberFormat="1" applyFont="1" applyAlignment="1">
      <alignment horizontal="center"/>
    </xf>
    <xf numFmtId="0" fontId="13" fillId="0" borderId="0" xfId="0" applyFont="1" applyAlignment="1">
      <alignment horizontal="center"/>
    </xf>
    <xf numFmtId="166" fontId="13" fillId="0" borderId="0" xfId="0" applyNumberFormat="1" applyFont="1" applyAlignment="1">
      <alignment horizontal="center"/>
    </xf>
    <xf numFmtId="167" fontId="13" fillId="0" borderId="0" xfId="0" applyNumberFormat="1" applyFont="1" applyAlignment="1">
      <alignment horizontal="center"/>
    </xf>
    <xf numFmtId="165" fontId="13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168" fontId="0" fillId="0" borderId="0" xfId="0" applyNumberFormat="1"/>
    <xf numFmtId="0" fontId="4" fillId="0" borderId="0" xfId="0" applyFont="1" applyAlignment="1">
      <alignment horizontal="center"/>
    </xf>
    <xf numFmtId="0" fontId="14" fillId="0" borderId="0" xfId="0" applyFont="1"/>
    <xf numFmtId="0" fontId="5" fillId="0" borderId="0" xfId="1" applyAlignment="1">
      <alignment horizontal="center"/>
    </xf>
    <xf numFmtId="167" fontId="9" fillId="0" borderId="0" xfId="0" applyNumberFormat="1" applyFont="1" applyAlignment="1">
      <alignment horizontal="center"/>
    </xf>
    <xf numFmtId="167" fontId="0" fillId="0" borderId="0" xfId="0" applyNumberFormat="1" applyAlignment="1">
      <alignment horizontal="center"/>
    </xf>
    <xf numFmtId="0" fontId="9" fillId="0" borderId="0" xfId="0" applyFont="1"/>
    <xf numFmtId="168" fontId="10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168" fontId="10" fillId="0" borderId="0" xfId="0" applyNumberFormat="1" applyFont="1" applyAlignment="1">
      <alignment horizontal="center"/>
    </xf>
    <xf numFmtId="2" fontId="10" fillId="0" borderId="0" xfId="0" applyNumberFormat="1" applyFont="1" applyAlignment="1">
      <alignment horizontal="center" vertical="center"/>
    </xf>
    <xf numFmtId="0" fontId="15" fillId="0" borderId="0" xfId="0" applyFont="1" applyAlignment="1" applyProtection="1">
      <alignment horizontal="left"/>
      <protection locked="0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2" fontId="0" fillId="0" borderId="0" xfId="0" applyNumberFormat="1" applyFill="1"/>
    <xf numFmtId="0" fontId="0" fillId="0" borderId="0" xfId="0" applyAlignment="1">
      <alignment horizontal="center" vertical="center"/>
    </xf>
    <xf numFmtId="0" fontId="18" fillId="0" borderId="0" xfId="0" applyFont="1"/>
    <xf numFmtId="14" fontId="0" fillId="0" borderId="0" xfId="0" applyNumberFormat="1" applyAlignment="1">
      <alignment horizontal="center"/>
    </xf>
    <xf numFmtId="0" fontId="19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16" fillId="0" borderId="0" xfId="0" applyFont="1"/>
    <xf numFmtId="0" fontId="1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16" fillId="0" borderId="0" xfId="0" applyFont="1" applyAlignment="1">
      <alignment horizontal="left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1" fillId="0" borderId="0" xfId="0" applyFont="1"/>
    <xf numFmtId="0" fontId="21" fillId="0" borderId="0" xfId="0" applyFont="1" applyAlignment="1">
      <alignment horizontal="left"/>
    </xf>
    <xf numFmtId="0" fontId="3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6" fontId="0" fillId="0" borderId="2" xfId="0" applyNumberFormat="1" applyBorder="1" applyAlignment="1">
      <alignment horizontal="center"/>
    </xf>
    <xf numFmtId="0" fontId="0" fillId="0" borderId="0" xfId="0" applyAlignment="1">
      <alignment vertical="center"/>
    </xf>
    <xf numFmtId="0" fontId="23" fillId="0" borderId="15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4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3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6" fillId="0" borderId="16" xfId="0" applyNumberFormat="1" applyFont="1" applyBorder="1"/>
    <xf numFmtId="2" fontId="0" fillId="0" borderId="7" xfId="0" applyNumberFormat="1" applyFill="1" applyBorder="1"/>
    <xf numFmtId="0" fontId="0" fillId="0" borderId="7" xfId="0" applyBorder="1"/>
    <xf numFmtId="2" fontId="6" fillId="0" borderId="7" xfId="0" applyNumberFormat="1" applyFont="1" applyBorder="1"/>
    <xf numFmtId="0" fontId="0" fillId="0" borderId="17" xfId="0" applyBorder="1"/>
    <xf numFmtId="2" fontId="4" fillId="0" borderId="18" xfId="0" applyNumberFormat="1" applyFont="1" applyBorder="1"/>
    <xf numFmtId="2" fontId="4" fillId="0" borderId="0" xfId="0" applyNumberFormat="1" applyFont="1" applyBorder="1"/>
    <xf numFmtId="2" fontId="4" fillId="0" borderId="0" xfId="0" applyNumberFormat="1" applyFont="1" applyFill="1" applyBorder="1"/>
    <xf numFmtId="2" fontId="7" fillId="0" borderId="0" xfId="0" applyNumberFormat="1" applyFont="1" applyBorder="1"/>
    <xf numFmtId="0" fontId="0" fillId="0" borderId="0" xfId="0" applyBorder="1"/>
    <xf numFmtId="0" fontId="0" fillId="0" borderId="19" xfId="0" applyBorder="1"/>
    <xf numFmtId="0" fontId="0" fillId="0" borderId="20" xfId="0" applyNumberFormat="1" applyBorder="1"/>
    <xf numFmtId="0" fontId="5" fillId="0" borderId="0" xfId="0" applyFont="1" applyBorder="1"/>
    <xf numFmtId="2" fontId="4" fillId="0" borderId="19" xfId="0" applyNumberFormat="1" applyFont="1" applyBorder="1"/>
    <xf numFmtId="2" fontId="0" fillId="5" borderId="0" xfId="0" applyNumberFormat="1" applyFill="1" applyBorder="1"/>
    <xf numFmtId="2" fontId="0" fillId="0" borderId="20" xfId="0" applyNumberFormat="1" applyBorder="1"/>
    <xf numFmtId="2" fontId="0" fillId="0" borderId="0" xfId="0" applyNumberFormat="1" applyBorder="1"/>
    <xf numFmtId="2" fontId="0" fillId="0" borderId="0" xfId="0" applyNumberFormat="1" applyFill="1" applyBorder="1"/>
    <xf numFmtId="0" fontId="0" fillId="0" borderId="18" xfId="0" applyNumberFormat="1" applyBorder="1"/>
    <xf numFmtId="2" fontId="0" fillId="3" borderId="21" xfId="0" applyNumberFormat="1" applyFill="1" applyBorder="1"/>
    <xf numFmtId="0" fontId="0" fillId="0" borderId="5" xfId="0" applyBorder="1"/>
    <xf numFmtId="0" fontId="0" fillId="0" borderId="7" xfId="0" applyFill="1" applyBorder="1"/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16" xfId="0" applyFont="1" applyBorder="1"/>
    <xf numFmtId="0" fontId="0" fillId="0" borderId="0" xfId="0" applyFill="1" applyAlignment="1">
      <alignment horizontal="center" vertical="center" wrapText="1"/>
    </xf>
    <xf numFmtId="0" fontId="26" fillId="0" borderId="0" xfId="2"/>
    <xf numFmtId="0" fontId="0" fillId="0" borderId="0" xfId="0" applyFill="1" applyAlignment="1">
      <alignment horizontal="center" vertical="center"/>
    </xf>
    <xf numFmtId="168" fontId="0" fillId="0" borderId="0" xfId="0" applyNumberFormat="1" applyAlignment="1">
      <alignment horizontal="center"/>
    </xf>
    <xf numFmtId="2" fontId="0" fillId="0" borderId="23" xfId="0" applyNumberFormat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0" fontId="3" fillId="0" borderId="20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19" xfId="0" applyFont="1" applyBorder="1" applyAlignment="1">
      <alignment horizontal="center" wrapText="1"/>
    </xf>
    <xf numFmtId="0" fontId="17" fillId="0" borderId="2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9" xfId="0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2" fontId="10" fillId="0" borderId="0" xfId="0" applyNumberFormat="1" applyFont="1" applyBorder="1" applyAlignment="1">
      <alignment horizontal="center" vertical="center"/>
    </xf>
    <xf numFmtId="2" fontId="10" fillId="0" borderId="0" xfId="0" applyNumberFormat="1" applyFont="1" applyBorder="1" applyAlignment="1">
      <alignment horizontal="center"/>
    </xf>
    <xf numFmtId="2" fontId="10" fillId="0" borderId="19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5" fillId="0" borderId="2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2" fontId="10" fillId="0" borderId="19" xfId="0" applyNumberFormat="1" applyFont="1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2" fillId="0" borderId="0" xfId="0" applyFont="1" applyAlignment="1">
      <alignment horizontal="left" vertical="top"/>
    </xf>
    <xf numFmtId="0" fontId="28" fillId="0" borderId="0" xfId="0" applyFont="1" applyAlignment="1">
      <alignment vertical="center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14" fillId="0" borderId="0" xfId="0" applyFont="1" applyFill="1" applyAlignment="1">
      <alignment horizontal="center"/>
    </xf>
    <xf numFmtId="9" fontId="0" fillId="0" borderId="0" xfId="3" applyFont="1" applyBorder="1" applyAlignment="1">
      <alignment horizontal="center"/>
    </xf>
    <xf numFmtId="9" fontId="0" fillId="0" borderId="0" xfId="3" applyFont="1" applyFill="1" applyBorder="1" applyAlignment="1">
      <alignment horizontal="center"/>
    </xf>
    <xf numFmtId="9" fontId="2" fillId="0" borderId="2" xfId="3" applyFont="1" applyBorder="1" applyAlignment="1">
      <alignment horizontal="right" vertical="top"/>
    </xf>
    <xf numFmtId="9" fontId="0" fillId="0" borderId="0" xfId="3" applyFont="1" applyAlignment="1">
      <alignment vertical="center" wrapText="1"/>
    </xf>
    <xf numFmtId="9" fontId="0" fillId="0" borderId="5" xfId="3" applyFont="1" applyBorder="1" applyAlignment="1">
      <alignment vertical="center" wrapText="1"/>
    </xf>
    <xf numFmtId="9" fontId="0" fillId="0" borderId="19" xfId="3" applyFont="1" applyBorder="1" applyAlignment="1">
      <alignment vertical="center"/>
    </xf>
    <xf numFmtId="9" fontId="0" fillId="0" borderId="22" xfId="3" applyFont="1" applyBorder="1" applyAlignment="1">
      <alignment vertical="center"/>
    </xf>
    <xf numFmtId="0" fontId="0" fillId="0" borderId="0" xfId="0" applyFill="1" applyAlignment="1">
      <alignment horizontal="center" vertical="center"/>
    </xf>
    <xf numFmtId="0" fontId="30" fillId="0" borderId="0" xfId="0" quotePrefix="1" applyFont="1" applyAlignment="1">
      <alignment horizontal="left" vertical="center"/>
    </xf>
    <xf numFmtId="0" fontId="31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 wrapText="1"/>
    </xf>
    <xf numFmtId="3" fontId="31" fillId="0" borderId="0" xfId="0" applyNumberFormat="1" applyFont="1" applyAlignment="1">
      <alignment horizontal="center" vertical="center"/>
    </xf>
    <xf numFmtId="165" fontId="0" fillId="0" borderId="0" xfId="0" applyNumberFormat="1"/>
    <xf numFmtId="0" fontId="3" fillId="0" borderId="2" xfId="0" applyFont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2" xfId="0" applyBorder="1"/>
    <xf numFmtId="1" fontId="0" fillId="0" borderId="26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0" fontId="0" fillId="7" borderId="2" xfId="0" applyFill="1" applyBorder="1"/>
    <xf numFmtId="169" fontId="0" fillId="7" borderId="2" xfId="0" applyNumberFormat="1" applyFill="1" applyBorder="1"/>
    <xf numFmtId="1" fontId="0" fillId="0" borderId="27" xfId="0" applyNumberFormat="1" applyBorder="1" applyAlignment="1">
      <alignment horizontal="center" vertical="center"/>
    </xf>
    <xf numFmtId="169" fontId="0" fillId="0" borderId="2" xfId="0" applyNumberFormat="1" applyBorder="1"/>
    <xf numFmtId="1" fontId="0" fillId="7" borderId="26" xfId="0" applyNumberFormat="1" applyFill="1" applyBorder="1" applyAlignment="1">
      <alignment horizontal="center" vertical="center"/>
    </xf>
    <xf numFmtId="2" fontId="0" fillId="7" borderId="7" xfId="0" applyNumberFormat="1" applyFill="1" applyBorder="1" applyAlignment="1">
      <alignment horizontal="center" vertical="center"/>
    </xf>
    <xf numFmtId="2" fontId="0" fillId="7" borderId="17" xfId="0" applyNumberFormat="1" applyFill="1" applyBorder="1" applyAlignment="1">
      <alignment horizontal="center" vertical="center"/>
    </xf>
    <xf numFmtId="1" fontId="0" fillId="7" borderId="27" xfId="0" applyNumberFormat="1" applyFill="1" applyBorder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2" fontId="0" fillId="7" borderId="19" xfId="0" applyNumberFormat="1" applyFill="1" applyBorder="1" applyAlignment="1">
      <alignment horizontal="center" vertical="center"/>
    </xf>
    <xf numFmtId="1" fontId="0" fillId="7" borderId="28" xfId="0" applyNumberFormat="1" applyFill="1" applyBorder="1" applyAlignment="1">
      <alignment horizontal="center" vertical="center"/>
    </xf>
    <xf numFmtId="2" fontId="0" fillId="7" borderId="5" xfId="0" applyNumberFormat="1" applyFill="1" applyBorder="1" applyAlignment="1">
      <alignment horizontal="center" vertical="center"/>
    </xf>
    <xf numFmtId="2" fontId="0" fillId="7" borderId="22" xfId="0" applyNumberFormat="1" applyFill="1" applyBorder="1" applyAlignment="1">
      <alignment horizontal="center" vertical="center"/>
    </xf>
    <xf numFmtId="0" fontId="32" fillId="0" borderId="16" xfId="0" applyFont="1" applyBorder="1"/>
    <xf numFmtId="0" fontId="3" fillId="0" borderId="20" xfId="0" applyFont="1" applyBorder="1"/>
    <xf numFmtId="0" fontId="3" fillId="0" borderId="0" xfId="0" applyFont="1" applyBorder="1"/>
    <xf numFmtId="14" fontId="0" fillId="0" borderId="0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4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0" fillId="0" borderId="19" xfId="0" applyFill="1" applyBorder="1"/>
    <xf numFmtId="0" fontId="0" fillId="0" borderId="22" xfId="0" applyBorder="1"/>
    <xf numFmtId="0" fontId="0" fillId="0" borderId="18" xfId="0" applyBorder="1"/>
    <xf numFmtId="0" fontId="3" fillId="0" borderId="0" xfId="0" applyFont="1" applyFill="1" applyAlignment="1">
      <alignment vertical="center"/>
    </xf>
    <xf numFmtId="0" fontId="0" fillId="0" borderId="0" xfId="0" applyFill="1" applyAlignment="1">
      <alignment wrapText="1"/>
    </xf>
    <xf numFmtId="0" fontId="3" fillId="0" borderId="0" xfId="0" applyFont="1" applyFill="1"/>
    <xf numFmtId="14" fontId="0" fillId="0" borderId="0" xfId="0" applyNumberFormat="1" applyFill="1" applyAlignment="1">
      <alignment horizontal="left"/>
    </xf>
    <xf numFmtId="0" fontId="0" fillId="0" borderId="33" xfId="0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9" fontId="0" fillId="0" borderId="35" xfId="3" applyFont="1" applyBorder="1" applyAlignment="1">
      <alignment horizontal="center"/>
    </xf>
    <xf numFmtId="0" fontId="5" fillId="0" borderId="37" xfId="0" applyFont="1" applyBorder="1" applyAlignment="1">
      <alignment horizontal="center"/>
    </xf>
    <xf numFmtId="0" fontId="5" fillId="0" borderId="35" xfId="0" applyFont="1" applyBorder="1" applyAlignment="1">
      <alignment horizontal="center"/>
    </xf>
    <xf numFmtId="0" fontId="0" fillId="0" borderId="36" xfId="0" applyBorder="1" applyAlignment="1">
      <alignment horizontal="center"/>
    </xf>
    <xf numFmtId="2" fontId="10" fillId="0" borderId="35" xfId="0" applyNumberFormat="1" applyFont="1" applyBorder="1" applyAlignment="1">
      <alignment horizontal="center" vertical="center"/>
    </xf>
    <xf numFmtId="2" fontId="10" fillId="0" borderId="35" xfId="0" applyNumberFormat="1" applyFont="1" applyBorder="1" applyAlignment="1">
      <alignment horizontal="center"/>
    </xf>
    <xf numFmtId="2" fontId="10" fillId="0" borderId="36" xfId="0" applyNumberFormat="1" applyFont="1" applyBorder="1" applyAlignment="1">
      <alignment horizontal="center"/>
    </xf>
    <xf numFmtId="0" fontId="2" fillId="8" borderId="2" xfId="0" applyFont="1" applyFill="1" applyBorder="1" applyAlignment="1">
      <alignment horizontal="right" vertical="top"/>
    </xf>
    <xf numFmtId="0" fontId="0" fillId="8" borderId="0" xfId="0" applyFill="1"/>
    <xf numFmtId="0" fontId="33" fillId="0" borderId="0" xfId="0" applyFont="1"/>
    <xf numFmtId="9" fontId="0" fillId="7" borderId="2" xfId="3" applyFont="1" applyFill="1" applyBorder="1"/>
    <xf numFmtId="9" fontId="0" fillId="0" borderId="2" xfId="3" applyFont="1" applyBorder="1"/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0" fillId="0" borderId="0" xfId="0" applyFont="1" applyAlignment="1">
      <alignment horizontal="center"/>
    </xf>
    <xf numFmtId="0" fontId="23" fillId="0" borderId="13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14" fontId="0" fillId="0" borderId="2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14" fontId="0" fillId="0" borderId="5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36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wrapText="1"/>
    </xf>
    <xf numFmtId="0" fontId="3" fillId="0" borderId="30" xfId="0" applyFont="1" applyBorder="1" applyAlignment="1">
      <alignment horizontal="center" wrapText="1"/>
    </xf>
    <xf numFmtId="0" fontId="3" fillId="0" borderId="31" xfId="0" applyFont="1" applyBorder="1" applyAlignment="1">
      <alignment horizontal="center" wrapText="1"/>
    </xf>
    <xf numFmtId="0" fontId="3" fillId="0" borderId="32" xfId="0" applyFont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1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1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3" fontId="30" fillId="0" borderId="0" xfId="0" applyNumberFormat="1" applyFont="1" applyAlignment="1">
      <alignment horizontal="center" vertical="center"/>
    </xf>
    <xf numFmtId="0" fontId="0" fillId="0" borderId="5" xfId="0" applyBorder="1" applyAlignment="1">
      <alignment horizontal="center"/>
    </xf>
    <xf numFmtId="169" fontId="0" fillId="0" borderId="26" xfId="0" applyNumberFormat="1" applyBorder="1" applyAlignment="1">
      <alignment horizontal="center" vertical="center"/>
    </xf>
    <xf numFmtId="169" fontId="0" fillId="0" borderId="27" xfId="0" applyNumberFormat="1" applyBorder="1" applyAlignment="1">
      <alignment horizontal="center" vertical="center"/>
    </xf>
    <xf numFmtId="169" fontId="0" fillId="0" borderId="28" xfId="0" applyNumberFormat="1" applyBorder="1" applyAlignment="1">
      <alignment horizontal="center" vertical="center"/>
    </xf>
    <xf numFmtId="169" fontId="0" fillId="0" borderId="16" xfId="0" applyNumberFormat="1" applyBorder="1" applyAlignment="1">
      <alignment horizontal="center" vertical="center"/>
    </xf>
    <xf numFmtId="169" fontId="0" fillId="0" borderId="20" xfId="0" applyNumberFormat="1" applyBorder="1" applyAlignment="1">
      <alignment horizontal="center" vertical="center"/>
    </xf>
    <xf numFmtId="169" fontId="0" fillId="0" borderId="18" xfId="0" applyNumberFormat="1" applyBorder="1" applyAlignment="1">
      <alignment horizontal="center" vertical="center"/>
    </xf>
    <xf numFmtId="169" fontId="0" fillId="7" borderId="26" xfId="0" applyNumberFormat="1" applyFill="1" applyBorder="1" applyAlignment="1">
      <alignment horizontal="center" vertical="center"/>
    </xf>
    <xf numFmtId="169" fontId="0" fillId="7" borderId="27" xfId="0" applyNumberFormat="1" applyFill="1" applyBorder="1" applyAlignment="1">
      <alignment horizontal="center" vertical="center"/>
    </xf>
    <xf numFmtId="169" fontId="0" fillId="7" borderId="28" xfId="0" applyNumberFormat="1" applyFill="1" applyBorder="1" applyAlignment="1">
      <alignment horizontal="center" vertical="center"/>
    </xf>
    <xf numFmtId="169" fontId="0" fillId="7" borderId="16" xfId="0" applyNumberFormat="1" applyFill="1" applyBorder="1" applyAlignment="1">
      <alignment horizontal="center" vertical="center"/>
    </xf>
    <xf numFmtId="169" fontId="0" fillId="7" borderId="20" xfId="0" applyNumberFormat="1" applyFill="1" applyBorder="1" applyAlignment="1">
      <alignment horizontal="center" vertical="center"/>
    </xf>
    <xf numFmtId="169" fontId="0" fillId="7" borderId="18" xfId="0" applyNumberFormat="1" applyFill="1" applyBorder="1" applyAlignment="1">
      <alignment horizontal="center" vertical="center"/>
    </xf>
  </cellXfs>
  <cellStyles count="4">
    <cellStyle name="Hyperlink 2" xfId="2" xr:uid="{4D43EFD5-D471-4230-AF11-796E4A23A2EF}"/>
    <cellStyle name="Normal" xfId="0" builtinId="0"/>
    <cellStyle name="Normal 3" xfId="1" xr:uid="{0D95BE06-945C-47D9-917F-217411258762}"/>
    <cellStyle name="Percent" xfId="3" builtinId="5"/>
  </cellStyles>
  <dxfs count="9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emf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emf"/><Relationship Id="rId1" Type="http://schemas.openxmlformats.org/officeDocument/2006/relationships/image" Target="../media/image11.emf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emf"/><Relationship Id="rId1" Type="http://schemas.openxmlformats.org/officeDocument/2006/relationships/image" Target="../media/image14.emf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5.emf"/><Relationship Id="rId1" Type="http://schemas.openxmlformats.org/officeDocument/2006/relationships/image" Target="../media/image14.e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3.emf"/><Relationship Id="rId1" Type="http://schemas.openxmlformats.org/officeDocument/2006/relationships/image" Target="../media/image2.emf"/><Relationship Id="rId4" Type="http://schemas.openxmlformats.org/officeDocument/2006/relationships/image" Target="../media/image5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3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6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205740</xdr:colOff>
      <xdr:row>13</xdr:row>
      <xdr:rowOff>11430</xdr:rowOff>
    </xdr:from>
    <xdr:ext cx="5953125" cy="17145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72740" y="2954655"/>
          <a:ext cx="5953125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66675</xdr:colOff>
          <xdr:row>15</xdr:row>
          <xdr:rowOff>19050</xdr:rowOff>
        </xdr:from>
        <xdr:to>
          <xdr:col>4</xdr:col>
          <xdr:colOff>771525</xdr:colOff>
          <xdr:row>30</xdr:row>
          <xdr:rowOff>142875</xdr:rowOff>
        </xdr:to>
        <xdr:sp macro="" textlink="">
          <xdr:nvSpPr>
            <xdr:cNvPr id="9220" name="Object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00000000-0008-0000-0100-000004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581025</xdr:colOff>
          <xdr:row>15</xdr:row>
          <xdr:rowOff>28575</xdr:rowOff>
        </xdr:from>
        <xdr:to>
          <xdr:col>21</xdr:col>
          <xdr:colOff>657225</xdr:colOff>
          <xdr:row>31</xdr:row>
          <xdr:rowOff>114300</xdr:rowOff>
        </xdr:to>
        <xdr:sp macro="" textlink="">
          <xdr:nvSpPr>
            <xdr:cNvPr id="9223" name="Object 7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00000000-0008-0000-0100-000007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95250</xdr:colOff>
          <xdr:row>15</xdr:row>
          <xdr:rowOff>28575</xdr:rowOff>
        </xdr:from>
        <xdr:to>
          <xdr:col>28</xdr:col>
          <xdr:colOff>571500</xdr:colOff>
          <xdr:row>31</xdr:row>
          <xdr:rowOff>123825</xdr:rowOff>
        </xdr:to>
        <xdr:sp macro="" textlink="">
          <xdr:nvSpPr>
            <xdr:cNvPr id="9224" name="Object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00000000-0008-0000-0100-000008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0</xdr:colOff>
          <xdr:row>15</xdr:row>
          <xdr:rowOff>0</xdr:rowOff>
        </xdr:from>
        <xdr:to>
          <xdr:col>9</xdr:col>
          <xdr:colOff>561975</xdr:colOff>
          <xdr:row>30</xdr:row>
          <xdr:rowOff>114300</xdr:rowOff>
        </xdr:to>
        <xdr:sp macro="" textlink="">
          <xdr:nvSpPr>
            <xdr:cNvPr id="9226" name="Object 10" hidden="1">
              <a:extLst>
                <a:ext uri="{63B3BB69-23CF-44E3-9099-C40C66FF867C}">
                  <a14:compatExt spid="_x0000_s9226"/>
                </a:ext>
                <a:ext uri="{FF2B5EF4-FFF2-40B4-BE49-F238E27FC236}">
                  <a16:creationId xmlns:a16="http://schemas.microsoft.com/office/drawing/2014/main" id="{00000000-0008-0000-0100-00000A2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143491</xdr:colOff>
      <xdr:row>39</xdr:row>
      <xdr:rowOff>124853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4410691" cy="7363853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23</xdr:col>
      <xdr:colOff>534495</xdr:colOff>
      <xdr:row>34</xdr:row>
      <xdr:rowOff>105667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190500"/>
          <a:ext cx="7849695" cy="63921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466725</xdr:colOff>
      <xdr:row>9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953125" cy="1714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160</xdr:row>
      <xdr:rowOff>0</xdr:rowOff>
    </xdr:from>
    <xdr:ext cx="9332595" cy="381571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8956000"/>
          <a:ext cx="9332595" cy="38157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160</xdr:row>
      <xdr:rowOff>0</xdr:rowOff>
    </xdr:from>
    <xdr:ext cx="9342120" cy="381190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57300" y="28956000"/>
          <a:ext cx="9342120" cy="38119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266700</xdr:colOff>
      <xdr:row>160</xdr:row>
      <xdr:rowOff>161925</xdr:rowOff>
    </xdr:from>
    <xdr:ext cx="9340215" cy="38100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5350" y="29119830"/>
          <a:ext cx="9340215" cy="381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78</xdr:row>
      <xdr:rowOff>95250</xdr:rowOff>
    </xdr:from>
    <xdr:ext cx="9330690" cy="388048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4207490"/>
          <a:ext cx="9330690" cy="38804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14</xdr:col>
      <xdr:colOff>476250</xdr:colOff>
      <xdr:row>79</xdr:row>
      <xdr:rowOff>38100</xdr:rowOff>
    </xdr:from>
    <xdr:ext cx="18806160" cy="2482215"/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273540" y="14335125"/>
          <a:ext cx="18806160" cy="24822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50</xdr:row>
      <xdr:rowOff>0</xdr:rowOff>
    </xdr:from>
    <xdr:to>
      <xdr:col>15</xdr:col>
      <xdr:colOff>277283</xdr:colOff>
      <xdr:row>71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5000"/>
          <a:ext cx="9086850" cy="407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35</xdr:col>
      <xdr:colOff>591609</xdr:colOff>
      <xdr:row>63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9525000"/>
          <a:ext cx="18259425" cy="2600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2</xdr:row>
          <xdr:rowOff>0</xdr:rowOff>
        </xdr:from>
        <xdr:to>
          <xdr:col>20</xdr:col>
          <xdr:colOff>1066800</xdr:colOff>
          <xdr:row>17</xdr:row>
          <xdr:rowOff>114300</xdr:rowOff>
        </xdr:to>
        <xdr:sp macro="" textlink="">
          <xdr:nvSpPr>
            <xdr:cNvPr id="19458" name="Object 2" hidden="1">
              <a:extLst>
                <a:ext uri="{63B3BB69-23CF-44E3-9099-C40C66FF867C}">
                  <a14:compatExt spid="_x0000_s19458"/>
                </a:ext>
                <a:ext uri="{FF2B5EF4-FFF2-40B4-BE49-F238E27FC236}">
                  <a16:creationId xmlns:a16="http://schemas.microsoft.com/office/drawing/2014/main" id="{00000000-0008-0000-0900-0000024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50</xdr:row>
      <xdr:rowOff>0</xdr:rowOff>
    </xdr:from>
    <xdr:to>
      <xdr:col>15</xdr:col>
      <xdr:colOff>277283</xdr:colOff>
      <xdr:row>71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9525000"/>
          <a:ext cx="9086850" cy="407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50</xdr:row>
      <xdr:rowOff>0</xdr:rowOff>
    </xdr:from>
    <xdr:to>
      <xdr:col>37</xdr:col>
      <xdr:colOff>485775</xdr:colOff>
      <xdr:row>63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9525000"/>
          <a:ext cx="18259425" cy="2600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6</xdr:row>
          <xdr:rowOff>0</xdr:rowOff>
        </xdr:from>
        <xdr:to>
          <xdr:col>20</xdr:col>
          <xdr:colOff>1066800</xdr:colOff>
          <xdr:row>21</xdr:row>
          <xdr:rowOff>114300</xdr:rowOff>
        </xdr:to>
        <xdr:sp macro="" textlink="">
          <xdr:nvSpPr>
            <xdr:cNvPr id="20482" name="Object 2" hidden="1">
              <a:extLst>
                <a:ext uri="{63B3BB69-23CF-44E3-9099-C40C66FF867C}">
                  <a14:compatExt spid="_x0000_s20482"/>
                </a:ext>
                <a:ext uri="{FF2B5EF4-FFF2-40B4-BE49-F238E27FC236}">
                  <a16:creationId xmlns:a16="http://schemas.microsoft.com/office/drawing/2014/main" id="{00000000-0008-0000-0A00-000002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>
  <person displayName="Kreutz, Anna" id="{221A4208-5CE9-4281-B2D2-2FD175FDA3D1}" userId="S::kreutz.anna@epa.gov::e5deb76a-04f0-47e9-bce9-c5afea2e816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1-06-11T18:16:14.18" personId="{221A4208-5CE9-4281-B2D2-2FD175FDA3D1}" id="{EE35E12A-6738-4D4B-AB8D-05E42B4FE8F0}">
    <text>do have final conc here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1-06-11T18:13:55.75" personId="{221A4208-5CE9-4281-B2D2-2FD175FDA3D1}" id="{A6B38C6A-FB2E-40A3-BB01-C5D1D4EF2191}">
    <text>also include 3117 stability data even though not including in HepCl report?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cfr.gov/cgi-bin/text-idx?SID=a6bb8a02b6d783f9356758b5ff0ed106&amp;mc=true&amp;node=pt40.25.136&amp;rgn=div5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3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5.emf"/><Relationship Id="rId5" Type="http://schemas.openxmlformats.org/officeDocument/2006/relationships/image" Target="../media/image2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4.e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microsoft.com/office/2017/10/relationships/threadedComment" Target="../threadedComments/threadedComment1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Relationship Id="rId6" Type="http://schemas.openxmlformats.org/officeDocument/2006/relationships/comments" Target="../comments1.xml"/><Relationship Id="rId5" Type="http://schemas.openxmlformats.org/officeDocument/2006/relationships/image" Target="../media/image13.emf"/><Relationship Id="rId4" Type="http://schemas.openxmlformats.org/officeDocument/2006/relationships/oleObject" Target="../embeddings/oleObject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6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10.xml"/><Relationship Id="rId6" Type="http://schemas.microsoft.com/office/2017/10/relationships/threadedComment" Target="../threadedComments/threadedComment2.xml"/><Relationship Id="rId5" Type="http://schemas.openxmlformats.org/officeDocument/2006/relationships/comments" Target="../comments2.xml"/><Relationship Id="rId4" Type="http://schemas.openxmlformats.org/officeDocument/2006/relationships/image" Target="../media/image16.emf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77DF5-D01B-4842-A349-E77A9A0F15BA}">
  <dimension ref="A1:G77"/>
  <sheetViews>
    <sheetView tabSelected="1" topLeftCell="A46" workbookViewId="0">
      <selection activeCell="F75" sqref="F75"/>
    </sheetView>
  </sheetViews>
  <sheetFormatPr defaultRowHeight="15"/>
  <cols>
    <col min="1" max="1" width="38.85546875" customWidth="1"/>
    <col min="2" max="2" width="60.5703125" customWidth="1"/>
    <col min="3" max="3" width="20.7109375" customWidth="1"/>
    <col min="4" max="5" width="27.42578125" customWidth="1"/>
    <col min="6" max="6" width="31" customWidth="1"/>
    <col min="7" max="7" width="47.140625" bestFit="1" customWidth="1"/>
  </cols>
  <sheetData>
    <row r="1" spans="1:6" ht="18.75">
      <c r="A1" s="67" t="s">
        <v>461</v>
      </c>
    </row>
    <row r="2" spans="1:6">
      <c r="A2" s="23" t="s">
        <v>460</v>
      </c>
      <c r="B2" t="s">
        <v>459</v>
      </c>
    </row>
    <row r="3" spans="1:6" ht="13.5" customHeight="1">
      <c r="A3" s="23" t="s">
        <v>458</v>
      </c>
      <c r="B3" s="23" t="s">
        <v>635</v>
      </c>
      <c r="C3" s="56" t="s">
        <v>636</v>
      </c>
    </row>
    <row r="4" spans="1:6" s="5" customFormat="1" ht="16.5" customHeight="1">
      <c r="A4" s="184" t="s">
        <v>457</v>
      </c>
      <c r="B4" s="185" t="s">
        <v>626</v>
      </c>
      <c r="C4" s="143" t="s">
        <v>456</v>
      </c>
    </row>
    <row r="5" spans="1:6" s="5" customFormat="1">
      <c r="A5" s="186" t="s">
        <v>455</v>
      </c>
      <c r="B5" s="187">
        <v>44167</v>
      </c>
      <c r="C5" s="134" t="s">
        <v>637</v>
      </c>
    </row>
    <row r="6" spans="1:6" s="5" customFormat="1">
      <c r="A6" s="186" t="s">
        <v>454</v>
      </c>
      <c r="B6" s="187" t="s">
        <v>639</v>
      </c>
    </row>
    <row r="7" spans="1:6" s="5" customFormat="1">
      <c r="A7" s="186" t="s">
        <v>455</v>
      </c>
      <c r="B7" s="187" t="s">
        <v>640</v>
      </c>
      <c r="C7" s="134" t="s">
        <v>638</v>
      </c>
    </row>
    <row r="8" spans="1:6" s="5" customFormat="1">
      <c r="A8" s="186" t="s">
        <v>634</v>
      </c>
      <c r="B8" s="187" t="s">
        <v>641</v>
      </c>
      <c r="C8" s="134"/>
    </row>
    <row r="9" spans="1:6" s="5" customFormat="1">
      <c r="A9" s="186" t="s">
        <v>454</v>
      </c>
      <c r="B9" s="187" t="s">
        <v>675</v>
      </c>
    </row>
    <row r="10" spans="1:6">
      <c r="A10" s="23" t="s">
        <v>453</v>
      </c>
      <c r="B10" t="s">
        <v>675</v>
      </c>
    </row>
    <row r="11" spans="1:6">
      <c r="A11" s="23" t="s">
        <v>452</v>
      </c>
      <c r="B11" t="s">
        <v>451</v>
      </c>
      <c r="C11" s="28" t="s">
        <v>450</v>
      </c>
    </row>
    <row r="12" spans="1:6">
      <c r="A12" s="23" t="s">
        <v>449</v>
      </c>
      <c r="B12" s="66" t="s">
        <v>649</v>
      </c>
      <c r="C12" s="55" t="s">
        <v>448</v>
      </c>
    </row>
    <row r="13" spans="1:6">
      <c r="A13" s="23"/>
    </row>
    <row r="14" spans="1:6" ht="15" customHeight="1">
      <c r="A14" s="23" t="s">
        <v>644</v>
      </c>
      <c r="B14" s="204"/>
      <c r="C14" s="204"/>
      <c r="D14" s="204"/>
      <c r="E14" t="s">
        <v>645</v>
      </c>
    </row>
    <row r="15" spans="1:6">
      <c r="A15" s="23"/>
      <c r="B15" s="204"/>
      <c r="C15" s="204"/>
      <c r="D15" s="204"/>
      <c r="E15" t="s">
        <v>646</v>
      </c>
      <c r="F15" s="105" t="s">
        <v>648</v>
      </c>
    </row>
    <row r="16" spans="1:6">
      <c r="A16" s="23"/>
      <c r="B16" s="204"/>
      <c r="C16" s="204"/>
      <c r="D16" s="204"/>
      <c r="E16" t="s">
        <v>647</v>
      </c>
    </row>
    <row r="17" spans="1:6">
      <c r="A17" s="23"/>
      <c r="B17" s="204"/>
      <c r="C17" s="204"/>
      <c r="D17" s="204"/>
      <c r="E17" s="65"/>
    </row>
    <row r="18" spans="1:6">
      <c r="A18" s="23"/>
      <c r="B18" s="204"/>
      <c r="C18" s="204"/>
      <c r="D18" s="204"/>
      <c r="E18" s="65"/>
    </row>
    <row r="19" spans="1:6">
      <c r="A19" s="23"/>
      <c r="B19" s="204"/>
      <c r="C19" s="204"/>
      <c r="D19" s="204"/>
      <c r="E19" s="65"/>
    </row>
    <row r="20" spans="1:6">
      <c r="A20" s="23"/>
      <c r="B20" s="204"/>
      <c r="C20" s="204"/>
      <c r="D20" s="204"/>
      <c r="E20" s="65"/>
    </row>
    <row r="21" spans="1:6">
      <c r="A21" s="23"/>
      <c r="B21" s="204"/>
      <c r="C21" s="204"/>
      <c r="D21" s="204"/>
    </row>
    <row r="22" spans="1:6">
      <c r="A22" s="23" t="s">
        <v>687</v>
      </c>
      <c r="B22" s="42" t="s">
        <v>688</v>
      </c>
      <c r="C22" s="28"/>
      <c r="D22" s="28"/>
      <c r="E22" s="28"/>
    </row>
    <row r="23" spans="1:6">
      <c r="A23" s="23"/>
      <c r="B23" s="104"/>
      <c r="C23" s="104"/>
      <c r="D23" s="104"/>
    </row>
    <row r="24" spans="1:6">
      <c r="A24" s="23" t="s">
        <v>447</v>
      </c>
      <c r="B24" s="56"/>
    </row>
    <row r="25" spans="1:6" ht="15.75" thickBot="1">
      <c r="A25" s="52" t="s">
        <v>446</v>
      </c>
      <c r="B25" s="52" t="s">
        <v>445</v>
      </c>
      <c r="C25" s="52" t="s">
        <v>417</v>
      </c>
      <c r="D25" s="52" t="s">
        <v>134</v>
      </c>
      <c r="E25" s="52"/>
      <c r="F25" s="52"/>
    </row>
    <row r="26" spans="1:6" ht="15.75">
      <c r="A26" s="77" t="s">
        <v>419</v>
      </c>
      <c r="B26" s="208" t="s">
        <v>418</v>
      </c>
      <c r="C26" s="208" t="s">
        <v>417</v>
      </c>
      <c r="D26" s="73" t="s">
        <v>416</v>
      </c>
      <c r="E26" s="73" t="s">
        <v>415</v>
      </c>
      <c r="F26" s="64"/>
    </row>
    <row r="27" spans="1:6" ht="16.5" thickBot="1">
      <c r="A27" s="78" t="s">
        <v>414</v>
      </c>
      <c r="B27" s="209"/>
      <c r="C27" s="209"/>
      <c r="D27" s="74" t="s">
        <v>413</v>
      </c>
      <c r="E27" s="74" t="s">
        <v>412</v>
      </c>
    </row>
    <row r="28" spans="1:6" ht="18.75">
      <c r="A28" s="210" t="s">
        <v>620</v>
      </c>
      <c r="B28" s="210" t="s">
        <v>411</v>
      </c>
      <c r="C28" s="75" t="s">
        <v>621</v>
      </c>
      <c r="D28" s="210" t="s">
        <v>410</v>
      </c>
      <c r="E28" s="210" t="s">
        <v>622</v>
      </c>
    </row>
    <row r="29" spans="1:6" ht="16.5" thickBot="1">
      <c r="A29" s="211"/>
      <c r="B29" s="211"/>
      <c r="C29" s="76" t="s">
        <v>409</v>
      </c>
      <c r="D29" s="211"/>
      <c r="E29" s="211"/>
    </row>
    <row r="30" spans="1:6" ht="16.5" thickBot="1">
      <c r="A30" s="78" t="s">
        <v>657</v>
      </c>
      <c r="B30" s="76" t="s">
        <v>623</v>
      </c>
      <c r="C30" s="76" t="s">
        <v>420</v>
      </c>
      <c r="D30" s="76" t="s">
        <v>0</v>
      </c>
      <c r="E30" s="76" t="s">
        <v>398</v>
      </c>
    </row>
    <row r="31" spans="1:6" ht="32.25" thickBot="1">
      <c r="A31" s="78" t="s">
        <v>624</v>
      </c>
      <c r="B31" s="76" t="s">
        <v>407</v>
      </c>
      <c r="C31" s="76" t="s">
        <v>406</v>
      </c>
      <c r="D31" s="76" t="s">
        <v>405</v>
      </c>
      <c r="E31" s="76" t="s">
        <v>404</v>
      </c>
    </row>
    <row r="32" spans="1:6" ht="16.5" thickBot="1">
      <c r="A32" s="78" t="s">
        <v>643</v>
      </c>
      <c r="B32" s="76" t="s">
        <v>403</v>
      </c>
      <c r="C32" s="76" t="s">
        <v>402</v>
      </c>
      <c r="D32" s="76" t="s">
        <v>408</v>
      </c>
      <c r="E32" s="76" t="s">
        <v>398</v>
      </c>
    </row>
    <row r="33" spans="1:6" ht="48" thickBot="1">
      <c r="A33" s="78" t="s">
        <v>401</v>
      </c>
      <c r="B33" s="76" t="s">
        <v>400</v>
      </c>
      <c r="C33" s="76" t="s">
        <v>625</v>
      </c>
      <c r="D33" s="76" t="s">
        <v>399</v>
      </c>
      <c r="E33" s="76" t="s">
        <v>398</v>
      </c>
    </row>
    <row r="35" spans="1:6">
      <c r="A35" s="23" t="s">
        <v>444</v>
      </c>
      <c r="B35" s="28"/>
    </row>
    <row r="36" spans="1:6">
      <c r="A36" s="52" t="s">
        <v>422</v>
      </c>
      <c r="B36" s="52" t="s">
        <v>128</v>
      </c>
      <c r="C36" s="52" t="s">
        <v>423</v>
      </c>
      <c r="D36" s="52" t="s">
        <v>426</v>
      </c>
      <c r="E36" s="52" t="s">
        <v>427</v>
      </c>
      <c r="F36" s="52" t="s">
        <v>443</v>
      </c>
    </row>
    <row r="37" spans="1:6">
      <c r="A37" s="28" t="s">
        <v>424</v>
      </c>
      <c r="B37" s="28" t="s">
        <v>425</v>
      </c>
      <c r="C37" s="28">
        <v>908</v>
      </c>
      <c r="D37" s="205" t="s">
        <v>429</v>
      </c>
      <c r="E37" s="206" t="s">
        <v>652</v>
      </c>
      <c r="F37" s="28">
        <v>213.05500000000001</v>
      </c>
    </row>
    <row r="38" spans="1:6">
      <c r="A38" s="28" t="s">
        <v>430</v>
      </c>
      <c r="B38" s="28" t="s">
        <v>431</v>
      </c>
      <c r="C38" s="28">
        <v>909</v>
      </c>
      <c r="D38" s="205"/>
      <c r="E38" s="206"/>
      <c r="F38" s="28">
        <v>263.06299999999999</v>
      </c>
    </row>
    <row r="39" spans="1:6">
      <c r="A39" s="28" t="s">
        <v>442</v>
      </c>
      <c r="B39" s="28" t="s">
        <v>441</v>
      </c>
      <c r="C39" s="28">
        <v>916</v>
      </c>
      <c r="D39" s="205"/>
      <c r="E39" s="206"/>
      <c r="F39" s="28">
        <v>245.072</v>
      </c>
    </row>
    <row r="40" spans="1:6">
      <c r="A40" s="28" t="s">
        <v>440</v>
      </c>
      <c r="B40" s="28" t="s">
        <v>439</v>
      </c>
      <c r="C40" s="28">
        <v>923</v>
      </c>
      <c r="D40" s="205"/>
      <c r="E40" s="206"/>
      <c r="F40" s="28">
        <v>288.09699999999998</v>
      </c>
    </row>
    <row r="41" spans="1:6">
      <c r="A41" s="133" t="s">
        <v>653</v>
      </c>
      <c r="B41" s="28"/>
      <c r="C41" s="28"/>
      <c r="D41" s="101"/>
      <c r="E41" s="106"/>
      <c r="F41" s="28"/>
    </row>
    <row r="42" spans="1:6">
      <c r="D42" s="60"/>
      <c r="E42" s="60"/>
    </row>
    <row r="43" spans="1:6">
      <c r="A43" s="52" t="s">
        <v>438</v>
      </c>
      <c r="D43" s="60"/>
      <c r="E43" s="60"/>
    </row>
    <row r="44" spans="1:6">
      <c r="A44" s="28" t="s">
        <v>253</v>
      </c>
      <c r="B44" s="63" t="s">
        <v>437</v>
      </c>
    </row>
    <row r="45" spans="1:6">
      <c r="A45" s="28" t="s">
        <v>57</v>
      </c>
      <c r="B45" s="63" t="s">
        <v>436</v>
      </c>
    </row>
    <row r="46" spans="1:6">
      <c r="A46" s="28" t="s">
        <v>654</v>
      </c>
      <c r="B46" s="63" t="s">
        <v>655</v>
      </c>
    </row>
    <row r="47" spans="1:6">
      <c r="A47" s="28"/>
    </row>
    <row r="48" spans="1:6">
      <c r="A48" s="207" t="s">
        <v>435</v>
      </c>
      <c r="B48" s="207"/>
    </row>
    <row r="49" spans="1:7">
      <c r="A49" s="62" t="s">
        <v>434</v>
      </c>
      <c r="B49" s="62" t="s">
        <v>433</v>
      </c>
    </row>
    <row r="50" spans="1:7">
      <c r="A50" s="28" t="s">
        <v>627</v>
      </c>
      <c r="B50" s="61" t="s">
        <v>628</v>
      </c>
    </row>
    <row r="51" spans="1:7">
      <c r="A51" s="28" t="s">
        <v>629</v>
      </c>
      <c r="B51" s="28" t="s">
        <v>630</v>
      </c>
    </row>
    <row r="52" spans="1:7">
      <c r="A52" s="28" t="s">
        <v>675</v>
      </c>
      <c r="B52" s="61" t="s">
        <v>631</v>
      </c>
    </row>
    <row r="53" spans="1:7">
      <c r="A53" s="28" t="s">
        <v>432</v>
      </c>
      <c r="B53" s="61" t="s">
        <v>632</v>
      </c>
    </row>
    <row r="54" spans="1:7" s="5" customFormat="1">
      <c r="A54" s="134" t="s">
        <v>675</v>
      </c>
      <c r="B54" s="135" t="s">
        <v>676</v>
      </c>
    </row>
    <row r="55" spans="1:7">
      <c r="B55" s="58"/>
    </row>
    <row r="56" spans="1:7">
      <c r="A56" s="23" t="s">
        <v>650</v>
      </c>
    </row>
    <row r="57" spans="1:7">
      <c r="A57" s="59" t="s">
        <v>633</v>
      </c>
    </row>
    <row r="58" spans="1:7">
      <c r="A58" t="s">
        <v>651</v>
      </c>
    </row>
    <row r="60" spans="1:7">
      <c r="A60" s="171" t="s">
        <v>788</v>
      </c>
      <c r="B60" s="81"/>
      <c r="C60" s="81"/>
      <c r="D60" s="81"/>
      <c r="E60" s="81"/>
      <c r="F60" s="212" t="s">
        <v>793</v>
      </c>
      <c r="G60" s="83"/>
    </row>
    <row r="61" spans="1:7" ht="30" customHeight="1">
      <c r="A61" s="172" t="s">
        <v>392</v>
      </c>
      <c r="B61" s="173" t="s">
        <v>397</v>
      </c>
      <c r="C61" s="173" t="s">
        <v>391</v>
      </c>
      <c r="D61" s="122" t="s">
        <v>360</v>
      </c>
      <c r="E61" s="173" t="s">
        <v>359</v>
      </c>
      <c r="F61" s="213"/>
      <c r="G61" s="180" t="s">
        <v>396</v>
      </c>
    </row>
    <row r="62" spans="1:7">
      <c r="A62" s="214">
        <v>44167</v>
      </c>
      <c r="B62" s="174">
        <v>44237</v>
      </c>
      <c r="C62" s="215" t="s">
        <v>369</v>
      </c>
      <c r="D62" s="114">
        <v>908</v>
      </c>
      <c r="E62" s="218">
        <v>1000</v>
      </c>
      <c r="F62" s="175">
        <f>'Hep Clearance Calcs'!Z7</f>
        <v>19.95</v>
      </c>
      <c r="G62" s="89" t="s">
        <v>642</v>
      </c>
    </row>
    <row r="63" spans="1:7" s="5" customFormat="1">
      <c r="A63" s="214"/>
      <c r="B63" s="176">
        <v>44237</v>
      </c>
      <c r="C63" s="215"/>
      <c r="D63" s="125">
        <v>909</v>
      </c>
      <c r="E63" s="218">
        <v>1000</v>
      </c>
      <c r="F63" s="177">
        <f>'Hep Clearance Calcs'!Z8</f>
        <v>26.025999999999996</v>
      </c>
      <c r="G63" s="181" t="s">
        <v>796</v>
      </c>
    </row>
    <row r="64" spans="1:7">
      <c r="A64" s="214"/>
      <c r="B64" s="174">
        <v>44285</v>
      </c>
      <c r="C64" s="215"/>
      <c r="D64" s="114">
        <v>923</v>
      </c>
      <c r="E64" s="218"/>
      <c r="F64" s="175">
        <f>'Hep Clearance Calcs'!Z9</f>
        <v>2.9540000000000006</v>
      </c>
      <c r="G64" s="89" t="s">
        <v>642</v>
      </c>
    </row>
    <row r="65" spans="1:7">
      <c r="A65" s="216"/>
      <c r="B65" s="178">
        <v>44237</v>
      </c>
      <c r="C65" s="217"/>
      <c r="D65" s="118">
        <v>916</v>
      </c>
      <c r="E65" s="219"/>
      <c r="F65" s="179">
        <f>'Hep Clearance Calcs'!Z10</f>
        <v>14.682000000000002</v>
      </c>
      <c r="G65" s="182" t="s">
        <v>642</v>
      </c>
    </row>
    <row r="67" spans="1:7">
      <c r="A67" s="171" t="s">
        <v>789</v>
      </c>
      <c r="B67" s="81"/>
      <c r="C67" s="81"/>
      <c r="D67" s="81"/>
      <c r="E67" s="81"/>
      <c r="F67" s="83"/>
    </row>
    <row r="68" spans="1:7">
      <c r="A68" s="172" t="s">
        <v>392</v>
      </c>
      <c r="B68" s="173" t="s">
        <v>397</v>
      </c>
      <c r="C68" s="122" t="s">
        <v>360</v>
      </c>
      <c r="D68" s="122" t="s">
        <v>790</v>
      </c>
      <c r="E68" s="122" t="s">
        <v>791</v>
      </c>
      <c r="F68" s="180" t="s">
        <v>396</v>
      </c>
    </row>
    <row r="69" spans="1:7">
      <c r="A69" s="214">
        <v>44270</v>
      </c>
      <c r="B69" s="215">
        <v>44270</v>
      </c>
      <c r="C69" s="114">
        <v>923</v>
      </c>
      <c r="D69" s="136">
        <f>Stability_923!X43</f>
        <v>0.9435440642670998</v>
      </c>
      <c r="E69" s="136">
        <f>Stability_923!Y43</f>
        <v>0.37178985183473079</v>
      </c>
      <c r="F69" s="115" t="s">
        <v>792</v>
      </c>
    </row>
    <row r="70" spans="1:7">
      <c r="A70" s="214"/>
      <c r="B70" s="215"/>
      <c r="C70" s="114" t="s">
        <v>428</v>
      </c>
      <c r="D70" s="136">
        <f>Stability_4NT!X43</f>
        <v>0.47285026699515159</v>
      </c>
      <c r="E70" s="136">
        <f>Stability_4NT!Y43</f>
        <v>0.19048258564647841</v>
      </c>
      <c r="F70" s="115" t="s">
        <v>792</v>
      </c>
    </row>
    <row r="71" spans="1:7">
      <c r="A71" s="183"/>
      <c r="B71" s="99"/>
      <c r="C71" s="99"/>
      <c r="D71" s="99"/>
      <c r="E71" s="99"/>
      <c r="F71" s="182"/>
    </row>
    <row r="72" spans="1:7" ht="18.75">
      <c r="C72" s="68" t="s">
        <v>462</v>
      </c>
    </row>
    <row r="73" spans="1:7">
      <c r="A73" s="69" t="s">
        <v>393</v>
      </c>
      <c r="B73" s="69" t="s">
        <v>128</v>
      </c>
      <c r="C73" s="69" t="s">
        <v>423</v>
      </c>
      <c r="D73" s="69" t="s">
        <v>670</v>
      </c>
      <c r="E73" s="69" t="s">
        <v>463</v>
      </c>
    </row>
    <row r="74" spans="1:7">
      <c r="A74" s="70" t="s">
        <v>424</v>
      </c>
      <c r="B74" s="70" t="s">
        <v>425</v>
      </c>
      <c r="C74" s="70">
        <v>908</v>
      </c>
      <c r="D74" s="70">
        <f>MDL!J21</f>
        <v>1.81</v>
      </c>
      <c r="E74" s="70">
        <v>11</v>
      </c>
    </row>
    <row r="75" spans="1:7">
      <c r="A75" s="70" t="s">
        <v>430</v>
      </c>
      <c r="B75" s="70" t="s">
        <v>431</v>
      </c>
      <c r="C75" s="70">
        <v>909</v>
      </c>
      <c r="D75" s="70">
        <f>MDL!J35</f>
        <v>1.05</v>
      </c>
      <c r="E75" s="70">
        <v>4.4000000000000004</v>
      </c>
    </row>
    <row r="76" spans="1:7">
      <c r="A76" s="70" t="s">
        <v>442</v>
      </c>
      <c r="B76" s="70" t="s">
        <v>441</v>
      </c>
      <c r="C76" s="70">
        <v>916</v>
      </c>
      <c r="D76" s="71">
        <f>MDL!L49</f>
        <v>1.9</v>
      </c>
      <c r="E76" s="70">
        <v>7.1</v>
      </c>
    </row>
    <row r="77" spans="1:7">
      <c r="A77" s="70" t="s">
        <v>440</v>
      </c>
      <c r="B77" s="70" t="s">
        <v>439</v>
      </c>
      <c r="C77" s="70">
        <v>923</v>
      </c>
      <c r="D77" s="71">
        <f>MDL!L62</f>
        <v>0.87</v>
      </c>
      <c r="E77" s="70">
        <v>2.8</v>
      </c>
    </row>
  </sheetData>
  <mergeCells count="16">
    <mergeCell ref="F60:F61"/>
    <mergeCell ref="A69:A70"/>
    <mergeCell ref="B69:B70"/>
    <mergeCell ref="A62:A65"/>
    <mergeCell ref="C62:C65"/>
    <mergeCell ref="E62:E65"/>
    <mergeCell ref="B14:D21"/>
    <mergeCell ref="D37:D40"/>
    <mergeCell ref="E37:E40"/>
    <mergeCell ref="A48:B48"/>
    <mergeCell ref="B26:B27"/>
    <mergeCell ref="C26:C27"/>
    <mergeCell ref="A28:A29"/>
    <mergeCell ref="B28:B29"/>
    <mergeCell ref="D28:D29"/>
    <mergeCell ref="E28:E29"/>
  </mergeCells>
  <hyperlinks>
    <hyperlink ref="B4" location="DTXSID2060965!A1" display="DTXSID2060965" xr:uid="{B44097FD-6F7D-42B0-A7D2-18EA39A9FB88}"/>
    <hyperlink ref="A37" location="DTXSID2060965!A1" display="DTXSID2060965" xr:uid="{01702C59-EB38-4163-9352-6FC84D00183B}"/>
    <hyperlink ref="A38" location="DTXSID60400587!A1" display="DTXSID60400587" xr:uid="{6B1BEB95-B7EE-4307-B2F6-430BC31CCAAB}"/>
    <hyperlink ref="A39" location="DTXSID70366226!A1" display="DTXSID70366226" xr:uid="{919116C4-8A12-4725-BF46-8AC712075958}"/>
    <hyperlink ref="A40" location="DTXSID80310730!A1" display="DTXSID80310730" xr:uid="{457E4121-A46C-4C1D-A5E8-1AD7159BB46E}"/>
    <hyperlink ref="A74" location="DTXSID2060965!A1" display="DTXSID2060965" xr:uid="{3B56CFBA-9865-42A3-8D09-D2B95DA2513C}"/>
    <hyperlink ref="A75" location="DTXSID60400587!A1" display="DTXSID60400587" xr:uid="{AF20105E-D13B-44D0-895D-7B6E5B021EA8}"/>
    <hyperlink ref="A76" location="DTXSID70366226!A1" display="DTXSID70366226" xr:uid="{38EE08A1-9E63-4F90-88A6-6D59184F67EA}"/>
    <hyperlink ref="A77" location="DTXSID80310730!A1" display="DTXSID80310730" xr:uid="{4C6D6327-01F3-4E7F-83F9-4A2DA1128F76}"/>
    <hyperlink ref="F15" r:id="rId1" xr:uid="{7C3B81DD-89F8-4A8E-8807-52E9C963C4A3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D2F02-D8C8-460A-8AB7-2FDCFEF8E6A7}">
  <sheetPr>
    <pageSetUpPr fitToPage="1"/>
  </sheetPr>
  <dimension ref="A1:HV683"/>
  <sheetViews>
    <sheetView zoomScaleNormal="100" workbookViewId="0">
      <selection activeCell="F16" sqref="F16"/>
    </sheetView>
  </sheetViews>
  <sheetFormatPr defaultRowHeight="15"/>
  <cols>
    <col min="1" max="1" width="17.7109375" customWidth="1"/>
    <col min="2" max="2" width="24.28515625" customWidth="1"/>
    <col min="3" max="3" width="13.42578125" customWidth="1"/>
    <col min="4" max="4" width="9.28515625" style="28" bestFit="1" customWidth="1"/>
    <col min="5" max="7" width="20.5703125" style="28" customWidth="1"/>
    <col min="8" max="8" width="18.7109375" style="27" bestFit="1" customWidth="1"/>
    <col min="9" max="11" width="9.140625" style="28"/>
    <col min="12" max="13" width="9.28515625" style="28" bestFit="1" customWidth="1"/>
    <col min="14" max="14" width="9.5703125" style="28" bestFit="1" customWidth="1"/>
    <col min="15" max="16" width="9.140625" style="28"/>
    <col min="17" max="17" width="12.7109375" style="28" bestFit="1" customWidth="1"/>
    <col min="18" max="18" width="9.5703125" style="28" customWidth="1"/>
    <col min="19" max="19" width="9" style="28" bestFit="1" customWidth="1"/>
    <col min="20" max="20" width="8" style="28" bestFit="1" customWidth="1"/>
    <col min="21" max="21" width="9.5703125" style="28" customWidth="1"/>
    <col min="22" max="22" width="12.140625" style="28" customWidth="1"/>
    <col min="23" max="24" width="9.5703125" style="28" customWidth="1"/>
    <col min="25" max="25" width="10.5703125" style="28" bestFit="1" customWidth="1"/>
    <col min="26" max="26" width="20.85546875" style="28" customWidth="1"/>
  </cols>
  <sheetData>
    <row r="1" spans="1:26">
      <c r="A1" s="46" t="s">
        <v>395</v>
      </c>
    </row>
    <row r="2" spans="1:26">
      <c r="H2" s="28"/>
    </row>
    <row r="3" spans="1:26">
      <c r="H3"/>
      <c r="I3" s="53" t="s">
        <v>394</v>
      </c>
    </row>
    <row r="4" spans="1:26" ht="15.75" thickBot="1">
      <c r="S4" s="102"/>
      <c r="T4" s="102"/>
      <c r="U4" s="102"/>
    </row>
    <row r="5" spans="1:26" ht="30" customHeight="1">
      <c r="A5" s="220" t="s">
        <v>422</v>
      </c>
      <c r="B5" s="222" t="s">
        <v>128</v>
      </c>
      <c r="C5" s="222" t="s">
        <v>423</v>
      </c>
      <c r="D5" s="222" t="s">
        <v>426</v>
      </c>
      <c r="E5" s="222" t="s">
        <v>427</v>
      </c>
      <c r="F5" s="222" t="s">
        <v>658</v>
      </c>
      <c r="G5" s="222" t="s">
        <v>685</v>
      </c>
      <c r="H5" s="238" t="s">
        <v>390</v>
      </c>
      <c r="I5" s="235" t="s">
        <v>388</v>
      </c>
      <c r="J5" s="236"/>
      <c r="K5" s="236"/>
      <c r="L5" s="236"/>
      <c r="M5" s="236"/>
      <c r="N5" s="236"/>
      <c r="O5" s="236"/>
      <c r="P5" s="236"/>
      <c r="Q5" s="237"/>
      <c r="R5" s="232" t="s">
        <v>387</v>
      </c>
      <c r="S5" s="233"/>
      <c r="T5" s="233"/>
      <c r="U5" s="234"/>
      <c r="V5" s="232" t="s">
        <v>386</v>
      </c>
      <c r="W5" s="233"/>
      <c r="X5" s="233"/>
      <c r="Y5" s="233"/>
      <c r="Z5" s="224" t="s">
        <v>793</v>
      </c>
    </row>
    <row r="6" spans="1:26" ht="33.75" customHeight="1" thickBot="1">
      <c r="A6" s="221"/>
      <c r="B6" s="223"/>
      <c r="C6" s="223"/>
      <c r="D6" s="223"/>
      <c r="E6" s="223"/>
      <c r="F6" s="223" t="s">
        <v>659</v>
      </c>
      <c r="G6" s="223" t="s">
        <v>659</v>
      </c>
      <c r="H6" s="239"/>
      <c r="I6" s="110" t="s">
        <v>379</v>
      </c>
      <c r="J6" s="111" t="s">
        <v>385</v>
      </c>
      <c r="K6" s="111" t="s">
        <v>384</v>
      </c>
      <c r="L6" s="111" t="s">
        <v>383</v>
      </c>
      <c r="M6" s="111" t="s">
        <v>382</v>
      </c>
      <c r="N6" s="122" t="s">
        <v>381</v>
      </c>
      <c r="O6" s="111" t="s">
        <v>380</v>
      </c>
      <c r="P6" s="111" t="s">
        <v>378</v>
      </c>
      <c r="Q6" s="112" t="s">
        <v>377</v>
      </c>
      <c r="R6" s="110" t="s">
        <v>389</v>
      </c>
      <c r="S6" s="111" t="s">
        <v>379</v>
      </c>
      <c r="T6" s="111" t="s">
        <v>378</v>
      </c>
      <c r="U6" s="112" t="s">
        <v>377</v>
      </c>
      <c r="V6" s="110" t="s">
        <v>389</v>
      </c>
      <c r="W6" s="111" t="s">
        <v>379</v>
      </c>
      <c r="X6" s="111" t="s">
        <v>378</v>
      </c>
      <c r="Y6" s="111" t="s">
        <v>377</v>
      </c>
      <c r="Z6" s="225"/>
    </row>
    <row r="7" spans="1:26">
      <c r="A7" s="188" t="s">
        <v>424</v>
      </c>
      <c r="B7" s="114" t="s">
        <v>425</v>
      </c>
      <c r="C7" s="114">
        <v>908</v>
      </c>
      <c r="D7" s="226" t="s">
        <v>429</v>
      </c>
      <c r="E7" s="228" t="s">
        <v>428</v>
      </c>
      <c r="F7" s="136">
        <f>'Hep Data for Prism'!N36</f>
        <v>0.28762168725292714</v>
      </c>
      <c r="G7" s="136">
        <f>'Hep Data for Prism'!P36</f>
        <v>0.47773256921416385</v>
      </c>
      <c r="H7" s="230">
        <v>1000</v>
      </c>
      <c r="I7" s="113">
        <v>-9.9749999999999995E-3</v>
      </c>
      <c r="J7" s="123">
        <v>0.91379999999999995</v>
      </c>
      <c r="K7" s="123">
        <v>0.2676</v>
      </c>
      <c r="L7" s="123">
        <v>169.6</v>
      </c>
      <c r="M7" s="114">
        <v>1</v>
      </c>
      <c r="N7" s="114">
        <v>16</v>
      </c>
      <c r="O7" s="123" t="s">
        <v>421</v>
      </c>
      <c r="P7" s="114">
        <f>0.693/(-I7)</f>
        <v>69.473684210526315</v>
      </c>
      <c r="Q7" s="115">
        <f>((2000*0.693)/(P7))</f>
        <v>19.95</v>
      </c>
      <c r="R7" s="113">
        <v>0.4168</v>
      </c>
      <c r="S7" s="119" t="s">
        <v>376</v>
      </c>
      <c r="T7" s="120">
        <v>0</v>
      </c>
      <c r="U7" s="121">
        <v>0</v>
      </c>
      <c r="V7" s="113">
        <v>0.35220000000000001</v>
      </c>
      <c r="W7" s="114" t="s">
        <v>376</v>
      </c>
      <c r="X7" s="114" t="s">
        <v>376</v>
      </c>
      <c r="Y7" s="114">
        <v>0</v>
      </c>
      <c r="Z7" s="124">
        <f>Q7-U7</f>
        <v>19.95</v>
      </c>
    </row>
    <row r="8" spans="1:26" s="5" customFormat="1">
      <c r="A8" s="189" t="s">
        <v>430</v>
      </c>
      <c r="B8" s="125" t="s">
        <v>656</v>
      </c>
      <c r="C8" s="125">
        <v>909</v>
      </c>
      <c r="D8" s="226"/>
      <c r="E8" s="228"/>
      <c r="F8" s="137">
        <f>'Hep Data for Prism'!N73</f>
        <v>0.65724852541056222</v>
      </c>
      <c r="G8" s="137">
        <f>'Hep Data for Prism'!P73</f>
        <v>2.3785625543212383E-2</v>
      </c>
      <c r="H8" s="230"/>
      <c r="I8" s="201">
        <v>-1.7469999999999999E-2</v>
      </c>
      <c r="J8" s="201">
        <v>0.85960000000000003</v>
      </c>
      <c r="K8" s="201">
        <v>0.61670000000000003</v>
      </c>
      <c r="L8" s="201">
        <v>97.97</v>
      </c>
      <c r="M8" s="125">
        <v>1</v>
      </c>
      <c r="N8" s="125">
        <v>16</v>
      </c>
      <c r="O8" s="127" t="s">
        <v>421</v>
      </c>
      <c r="P8" s="125">
        <f>0.693/(-I8)</f>
        <v>39.668002289639382</v>
      </c>
      <c r="Q8" s="128">
        <f>((2000*0.693)/(P8))</f>
        <v>34.94</v>
      </c>
      <c r="R8" s="126">
        <v>5.9999999999999995E-4</v>
      </c>
      <c r="S8" s="127">
        <f>-0.004457</f>
        <v>-4.457E-3</v>
      </c>
      <c r="T8" s="125">
        <f t="shared" ref="T8:T9" si="0">0.693/(-S8)</f>
        <v>155.48575274848551</v>
      </c>
      <c r="U8" s="129">
        <f>((2000*0.693)/(T8))</f>
        <v>8.9140000000000015</v>
      </c>
      <c r="V8" s="126">
        <v>4.9200000000000001E-2</v>
      </c>
      <c r="W8" s="127">
        <f>-0.007311</f>
        <v>-7.3109999999999998E-3</v>
      </c>
      <c r="X8" s="125">
        <f>0.693/(-W8)</f>
        <v>94.788674599917925</v>
      </c>
      <c r="Y8" s="125">
        <f>((2000*0.693)/(X8))</f>
        <v>14.622000000000002</v>
      </c>
      <c r="Z8" s="130">
        <f t="shared" ref="Z8:Z10" si="1">Q8-U8</f>
        <v>26.025999999999996</v>
      </c>
    </row>
    <row r="9" spans="1:26">
      <c r="A9" s="188" t="s">
        <v>440</v>
      </c>
      <c r="B9" s="114" t="s">
        <v>439</v>
      </c>
      <c r="C9" s="114">
        <v>923</v>
      </c>
      <c r="D9" s="226"/>
      <c r="E9" s="228"/>
      <c r="F9" s="136">
        <f>'Hep Data for Prism'!N111</f>
        <v>0.24200932491538063</v>
      </c>
      <c r="G9" s="136">
        <f>'Hep Data for Prism'!P111</f>
        <v>0.1140753073451657</v>
      </c>
      <c r="H9" s="230"/>
      <c r="I9" s="116">
        <v>-2.6459999999999999E-3</v>
      </c>
      <c r="J9" s="117">
        <v>0.32969999999999999</v>
      </c>
      <c r="K9" s="119">
        <v>0.3296</v>
      </c>
      <c r="L9" s="117">
        <v>7.87</v>
      </c>
      <c r="M9" s="114">
        <v>1</v>
      </c>
      <c r="N9" s="114">
        <v>16</v>
      </c>
      <c r="O9" s="117">
        <v>1.2699999999999999E-2</v>
      </c>
      <c r="P9" s="114">
        <f>0.693/(-I9)</f>
        <v>261.90476190476187</v>
      </c>
      <c r="Q9" s="115">
        <f>((2000*0.693)/(P9))</f>
        <v>5.2920000000000007</v>
      </c>
      <c r="R9" s="116">
        <v>2.06E-2</v>
      </c>
      <c r="S9" s="117">
        <v>-1.1689999999999999E-3</v>
      </c>
      <c r="T9" s="114">
        <f t="shared" si="0"/>
        <v>592.81437125748505</v>
      </c>
      <c r="U9" s="121">
        <f>((2000*0.693)/(T9))</f>
        <v>2.3380000000000001</v>
      </c>
      <c r="V9" s="116">
        <v>5.0000000000000001E-4</v>
      </c>
      <c r="W9" s="117">
        <v>-1.5139999999999999E-3</v>
      </c>
      <c r="X9" s="114">
        <f>0.693/(-W9)</f>
        <v>457.72787318361952</v>
      </c>
      <c r="Y9" s="114">
        <f>((2000*0.693)/(X9))</f>
        <v>3.028</v>
      </c>
      <c r="Z9" s="108">
        <f t="shared" si="1"/>
        <v>2.9540000000000006</v>
      </c>
    </row>
    <row r="10" spans="1:26" ht="15.75" thickBot="1">
      <c r="A10" s="190" t="s">
        <v>442</v>
      </c>
      <c r="B10" s="191" t="s">
        <v>441</v>
      </c>
      <c r="C10" s="191">
        <v>916</v>
      </c>
      <c r="D10" s="227"/>
      <c r="E10" s="229"/>
      <c r="F10" s="192">
        <f>'Hep Data for Prism'!N148</f>
        <v>-0.52801504232498697</v>
      </c>
      <c r="G10" s="192">
        <f>'Hep Data for Prism'!P148</f>
        <v>1.1351442409693222</v>
      </c>
      <c r="H10" s="231"/>
      <c r="I10" s="193">
        <v>-7.3410000000000003E-3</v>
      </c>
      <c r="J10" s="194">
        <v>0.71740000000000004</v>
      </c>
      <c r="K10" s="194">
        <v>0.40250000000000002</v>
      </c>
      <c r="L10" s="194">
        <v>40.61</v>
      </c>
      <c r="M10" s="191">
        <v>1</v>
      </c>
      <c r="N10" s="191">
        <v>16</v>
      </c>
      <c r="O10" s="194" t="s">
        <v>421</v>
      </c>
      <c r="P10" s="191">
        <f>0.693/(-I10)</f>
        <v>94.401307723743344</v>
      </c>
      <c r="Q10" s="195">
        <f>((2000*0.693)/(P10))</f>
        <v>14.682000000000002</v>
      </c>
      <c r="R10" s="193">
        <v>0.18090000000000001</v>
      </c>
      <c r="S10" s="196" t="s">
        <v>376</v>
      </c>
      <c r="T10" s="197">
        <v>0</v>
      </c>
      <c r="U10" s="198">
        <v>0</v>
      </c>
      <c r="V10" s="193">
        <v>0.2122</v>
      </c>
      <c r="W10" s="191" t="s">
        <v>376</v>
      </c>
      <c r="X10" s="191" t="s">
        <v>376</v>
      </c>
      <c r="Y10" s="191">
        <v>0</v>
      </c>
      <c r="Z10" s="109">
        <f t="shared" si="1"/>
        <v>14.682000000000002</v>
      </c>
    </row>
    <row r="11" spans="1:26">
      <c r="C11" s="28"/>
      <c r="I11" s="48"/>
      <c r="K11" s="48"/>
      <c r="L11" s="48"/>
      <c r="N11" s="48"/>
      <c r="P11" s="48"/>
      <c r="Q11" s="48"/>
      <c r="R11" s="50"/>
      <c r="S11" s="50"/>
      <c r="T11" s="50"/>
      <c r="W11" s="48"/>
      <c r="X11" s="48"/>
      <c r="Y11" s="48"/>
      <c r="Z11" s="48"/>
    </row>
    <row r="12" spans="1:26">
      <c r="A12" s="133" t="s">
        <v>653</v>
      </c>
      <c r="C12" s="28"/>
      <c r="D12" s="57"/>
      <c r="I12" s="48"/>
      <c r="J12" s="48"/>
      <c r="K12" s="48"/>
      <c r="L12" s="48"/>
      <c r="N12" s="48"/>
      <c r="O12" s="48"/>
      <c r="P12" s="48"/>
      <c r="Q12" s="48"/>
      <c r="R12" s="50"/>
      <c r="S12" s="50"/>
      <c r="T12" s="50"/>
      <c r="Y12" s="48"/>
    </row>
    <row r="13" spans="1:26">
      <c r="A13" t="s">
        <v>660</v>
      </c>
      <c r="C13" s="28"/>
      <c r="D13" s="57"/>
      <c r="I13" s="48"/>
      <c r="K13" s="48"/>
      <c r="L13" s="48"/>
      <c r="N13" s="48"/>
      <c r="P13" s="48"/>
      <c r="Q13" s="48"/>
      <c r="R13" s="50"/>
      <c r="S13" s="50"/>
      <c r="T13" s="50"/>
      <c r="Y13" s="48"/>
    </row>
    <row r="15" spans="1:26">
      <c r="A15" s="51"/>
      <c r="C15" s="28"/>
      <c r="D15" s="57"/>
      <c r="I15" s="48"/>
      <c r="J15" s="48"/>
      <c r="K15" s="48"/>
      <c r="L15" s="48"/>
      <c r="O15" s="48"/>
      <c r="R15" s="50"/>
      <c r="S15" s="50"/>
      <c r="T15" s="50"/>
      <c r="U15" s="31"/>
      <c r="V15" s="31"/>
    </row>
    <row r="16" spans="1:26">
      <c r="C16" s="28"/>
      <c r="D16" s="57"/>
      <c r="K16" s="32"/>
      <c r="R16" s="50"/>
      <c r="S16" s="50"/>
      <c r="T16" s="50"/>
    </row>
    <row r="17" spans="1:32">
      <c r="C17" s="28"/>
      <c r="D17" s="57"/>
      <c r="K17" s="32"/>
      <c r="R17" s="101"/>
      <c r="S17" s="101"/>
      <c r="T17" s="101"/>
      <c r="V17" s="49"/>
    </row>
    <row r="18" spans="1:32">
      <c r="A18" s="51"/>
      <c r="C18" s="28"/>
      <c r="D18" s="57"/>
      <c r="I18" s="48"/>
      <c r="J18" s="48"/>
      <c r="K18" s="48"/>
      <c r="L18" s="48"/>
      <c r="M18" s="48"/>
      <c r="N18" s="48"/>
      <c r="O18" s="48"/>
      <c r="R18" s="101"/>
      <c r="S18" s="101"/>
      <c r="T18" s="101"/>
      <c r="U18" s="101"/>
      <c r="V18" s="49"/>
    </row>
    <row r="19" spans="1:32">
      <c r="R19" s="101"/>
      <c r="S19" s="101"/>
      <c r="T19" s="101"/>
      <c r="AB19" s="28"/>
      <c r="AC19" s="28"/>
    </row>
    <row r="20" spans="1:32">
      <c r="D20" s="57"/>
      <c r="I20" s="48"/>
      <c r="J20" s="48"/>
      <c r="K20" s="48"/>
      <c r="L20" s="48"/>
      <c r="M20" s="48"/>
      <c r="N20" s="48"/>
      <c r="O20" s="48"/>
      <c r="P20" s="48"/>
      <c r="Q20" s="48"/>
      <c r="T20" s="47"/>
      <c r="W20" s="48"/>
      <c r="X20" s="48"/>
      <c r="Y20" s="48"/>
      <c r="Z20" s="48"/>
      <c r="AA20" s="39"/>
      <c r="AB20" s="39"/>
      <c r="AC20" s="39"/>
      <c r="AD20" s="39"/>
      <c r="AE20" s="39"/>
      <c r="AF20" s="39"/>
    </row>
    <row r="21" spans="1:32">
      <c r="A21" s="51"/>
      <c r="C21" s="28"/>
      <c r="D21" s="57"/>
      <c r="I21" s="48"/>
      <c r="J21" s="48"/>
      <c r="K21" s="48"/>
      <c r="L21" s="48"/>
      <c r="M21" s="48"/>
      <c r="N21" s="48"/>
      <c r="O21" s="48"/>
      <c r="P21" s="48"/>
      <c r="R21" s="47"/>
      <c r="S21" s="48"/>
      <c r="T21" s="50"/>
      <c r="V21" s="49"/>
      <c r="AA21" s="22"/>
      <c r="AB21" s="22"/>
      <c r="AC21" s="22"/>
      <c r="AD21" s="22"/>
      <c r="AE21" s="22"/>
      <c r="AF21" s="22"/>
    </row>
    <row r="22" spans="1:32">
      <c r="H22"/>
      <c r="AB22" s="28"/>
      <c r="AC22" s="28"/>
    </row>
    <row r="23" spans="1:32">
      <c r="H23"/>
      <c r="I23" s="48"/>
      <c r="J23" s="48"/>
      <c r="K23" s="48"/>
      <c r="L23" s="48"/>
      <c r="M23" s="48"/>
      <c r="N23" s="48"/>
      <c r="O23" s="48"/>
      <c r="P23" s="48"/>
      <c r="Q23" s="48"/>
      <c r="R23" s="47"/>
      <c r="S23" s="47"/>
      <c r="T23" s="47"/>
      <c r="U23" s="47"/>
      <c r="W23" s="48"/>
      <c r="X23" s="48"/>
      <c r="Y23" s="48"/>
      <c r="Z23" s="48"/>
      <c r="AA23" s="39"/>
      <c r="AB23" s="39"/>
      <c r="AC23" s="39"/>
      <c r="AD23" s="39"/>
      <c r="AE23" s="39"/>
    </row>
    <row r="24" spans="1:32">
      <c r="H24"/>
      <c r="M24" s="48"/>
      <c r="N24" s="48"/>
      <c r="X24" s="48"/>
      <c r="AA24" s="22"/>
      <c r="AB24" s="22"/>
      <c r="AC24" s="22"/>
      <c r="AD24" s="22"/>
      <c r="AE24" s="22"/>
    </row>
    <row r="25" spans="1:32">
      <c r="H25"/>
    </row>
    <row r="26" spans="1:32">
      <c r="H26"/>
    </row>
    <row r="27" spans="1:32">
      <c r="H27" s="39"/>
      <c r="P27" s="41"/>
      <c r="Q27" s="41"/>
      <c r="W27" s="41"/>
    </row>
    <row r="28" spans="1:32">
      <c r="H28" s="39"/>
      <c r="P28" s="107"/>
    </row>
    <row r="29" spans="1:32">
      <c r="H29" s="39"/>
    </row>
    <row r="30" spans="1:32">
      <c r="H30" s="39"/>
    </row>
    <row r="31" spans="1:32">
      <c r="H31" s="39"/>
      <c r="W31" s="48"/>
      <c r="X31" s="48"/>
      <c r="Y31" s="48"/>
      <c r="Z31" s="48"/>
    </row>
    <row r="32" spans="1:32">
      <c r="H32" s="39"/>
      <c r="W32" s="48"/>
      <c r="X32" s="48"/>
      <c r="Y32" s="48"/>
      <c r="Z32" s="48"/>
    </row>
    <row r="33" spans="8:230">
      <c r="H33" s="39"/>
      <c r="S33" s="30"/>
      <c r="T33" s="30"/>
      <c r="U33" s="30"/>
    </row>
    <row r="34" spans="8:230">
      <c r="H34" s="39"/>
      <c r="R34" s="30"/>
      <c r="S34" s="30"/>
      <c r="T34" s="30"/>
      <c r="U34" s="30"/>
    </row>
    <row r="35" spans="8:230">
      <c r="H35" s="39"/>
      <c r="R35" s="30"/>
      <c r="S35" s="30"/>
      <c r="T35" s="30"/>
      <c r="U35" s="30"/>
    </row>
    <row r="36" spans="8:230">
      <c r="H36" s="39"/>
      <c r="P36" s="48"/>
      <c r="Q36" s="48"/>
      <c r="W36" s="48"/>
      <c r="X36" s="48"/>
      <c r="Y36" s="48"/>
      <c r="Z36" s="48"/>
    </row>
    <row r="37" spans="8:230">
      <c r="H37" s="39"/>
      <c r="P37" s="48"/>
      <c r="Q37" s="48"/>
      <c r="W37" s="48"/>
      <c r="X37" s="48"/>
      <c r="Y37" s="48"/>
      <c r="Z37" s="48"/>
    </row>
    <row r="38" spans="8:230">
      <c r="H38" s="39"/>
      <c r="Y38" s="48"/>
      <c r="Z38" s="48"/>
    </row>
    <row r="39" spans="8:230">
      <c r="H39" s="39"/>
      <c r="Y39" s="48"/>
      <c r="Z39" s="48"/>
    </row>
    <row r="40" spans="8:230">
      <c r="H40" s="39"/>
      <c r="Y40" s="48"/>
      <c r="Z40" s="48"/>
    </row>
    <row r="41" spans="8:230">
      <c r="H41" s="39"/>
    </row>
    <row r="42" spans="8:230">
      <c r="H42" s="46"/>
      <c r="R42" s="45"/>
      <c r="S42" s="45"/>
      <c r="T42" s="45"/>
      <c r="U42" s="45"/>
      <c r="V42" s="45"/>
    </row>
    <row r="45" spans="8:230">
      <c r="J45" s="44"/>
    </row>
    <row r="46" spans="8:230">
      <c r="K46" s="43"/>
    </row>
    <row r="47" spans="8:230">
      <c r="H47"/>
      <c r="K47" s="43"/>
    </row>
    <row r="48" spans="8:230">
      <c r="H48"/>
      <c r="J48" s="61"/>
      <c r="K48" s="61"/>
      <c r="L48" s="61"/>
      <c r="M48" s="61"/>
      <c r="N48" s="61"/>
      <c r="O48" s="61"/>
      <c r="P48" s="61"/>
      <c r="Q48" s="61"/>
      <c r="W48" s="61"/>
      <c r="X48" s="61"/>
      <c r="Y48" s="61"/>
      <c r="Z48" s="61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  <c r="CJ48" s="42"/>
      <c r="CK48" s="42"/>
      <c r="CL48" s="42"/>
      <c r="CM48" s="42"/>
      <c r="CN48" s="42"/>
      <c r="CO48" s="42"/>
      <c r="CP48" s="42"/>
      <c r="CQ48" s="42"/>
      <c r="CR48" s="42"/>
      <c r="CS48" s="42"/>
      <c r="CT48" s="42"/>
      <c r="CU48" s="42"/>
      <c r="CV48" s="42"/>
      <c r="CW48" s="42"/>
      <c r="CX48" s="42"/>
      <c r="CY48" s="42"/>
      <c r="CZ48" s="42"/>
      <c r="DA48" s="42"/>
      <c r="DB48" s="42"/>
      <c r="DC48" s="42"/>
      <c r="DD48" s="42"/>
      <c r="DE48" s="42"/>
      <c r="DF48" s="42"/>
      <c r="DG48" s="42"/>
      <c r="DH48" s="42"/>
      <c r="DI48" s="42"/>
      <c r="DJ48" s="42"/>
      <c r="DK48" s="42"/>
      <c r="DL48" s="42"/>
      <c r="DM48" s="42"/>
      <c r="DN48" s="42"/>
      <c r="DO48" s="42"/>
      <c r="DP48" s="42"/>
      <c r="DQ48" s="42"/>
      <c r="DR48" s="42"/>
      <c r="DS48" s="42"/>
      <c r="DT48" s="42"/>
      <c r="DU48" s="42"/>
      <c r="DV48" s="42"/>
      <c r="DW48" s="42"/>
      <c r="DX48" s="42"/>
      <c r="DY48" s="42"/>
      <c r="DZ48" s="42"/>
      <c r="EA48" s="42"/>
      <c r="EB48" s="42"/>
      <c r="EC48" s="42"/>
      <c r="ED48" s="42"/>
      <c r="EE48" s="42"/>
      <c r="EF48" s="42"/>
      <c r="EG48" s="42"/>
      <c r="EH48" s="42"/>
      <c r="EI48" s="42"/>
      <c r="EJ48" s="42"/>
      <c r="EK48" s="42"/>
      <c r="EL48" s="42"/>
      <c r="EM48" s="42"/>
      <c r="EN48" s="42"/>
      <c r="EO48" s="42"/>
      <c r="EP48" s="42"/>
      <c r="EQ48" s="42"/>
      <c r="ER48" s="42"/>
      <c r="ES48" s="42"/>
      <c r="ET48" s="42"/>
      <c r="EU48" s="42"/>
      <c r="EV48" s="42"/>
      <c r="EW48" s="42"/>
      <c r="EX48" s="42"/>
      <c r="EY48" s="42"/>
      <c r="EZ48" s="42"/>
      <c r="FA48" s="42"/>
      <c r="FB48" s="42"/>
      <c r="FC48" s="42"/>
      <c r="FD48" s="42"/>
      <c r="FE48" s="42"/>
      <c r="FF48" s="42"/>
      <c r="FG48" s="42"/>
      <c r="FH48" s="42"/>
      <c r="FI48" s="42"/>
      <c r="FJ48" s="42"/>
      <c r="FK48" s="42"/>
      <c r="FL48" s="42"/>
      <c r="FM48" s="42"/>
      <c r="FN48" s="42"/>
      <c r="FO48" s="42"/>
      <c r="FP48" s="42"/>
      <c r="FQ48" s="42"/>
      <c r="FR48" s="42"/>
      <c r="FS48" s="42"/>
      <c r="FT48" s="42"/>
      <c r="FU48" s="42"/>
      <c r="FV48" s="42"/>
      <c r="FW48" s="42"/>
      <c r="FX48" s="42"/>
      <c r="FY48" s="42"/>
      <c r="FZ48" s="42"/>
      <c r="GA48" s="42"/>
      <c r="GB48" s="42"/>
      <c r="GC48" s="42"/>
      <c r="GD48" s="42"/>
      <c r="GE48" s="42"/>
      <c r="GF48" s="42"/>
      <c r="GG48" s="42"/>
      <c r="GH48" s="42"/>
      <c r="GI48" s="42"/>
      <c r="GJ48" s="42"/>
      <c r="GK48" s="42"/>
      <c r="GL48" s="42"/>
      <c r="GM48" s="42"/>
      <c r="GN48" s="42"/>
      <c r="GO48" s="42"/>
      <c r="GP48" s="42"/>
      <c r="GQ48" s="42"/>
      <c r="GR48" s="42"/>
      <c r="GS48" s="42"/>
      <c r="GT48" s="42"/>
      <c r="GU48" s="42"/>
      <c r="GV48" s="42"/>
      <c r="GW48" s="42"/>
      <c r="GX48" s="42"/>
      <c r="GY48" s="42"/>
      <c r="GZ48" s="42"/>
      <c r="HA48" s="42"/>
      <c r="HB48" s="42"/>
      <c r="HC48" s="42"/>
      <c r="HD48" s="42"/>
      <c r="HE48" s="42"/>
      <c r="HF48" s="42"/>
      <c r="HG48" s="42"/>
      <c r="HH48" s="42"/>
      <c r="HI48" s="42"/>
      <c r="HJ48" s="42"/>
      <c r="HK48" s="42"/>
      <c r="HL48" s="42"/>
      <c r="HM48" s="42"/>
      <c r="HN48" s="42"/>
      <c r="HO48" s="42"/>
      <c r="HP48" s="42"/>
      <c r="HQ48" s="42"/>
      <c r="HR48" s="42"/>
      <c r="HS48" s="42"/>
      <c r="HT48" s="42"/>
      <c r="HU48" s="42"/>
      <c r="HV48" s="42"/>
    </row>
    <row r="49" spans="8:230">
      <c r="H49"/>
      <c r="J49" s="61"/>
      <c r="K49" s="61"/>
      <c r="L49" s="61"/>
      <c r="M49" s="61"/>
      <c r="N49" s="61"/>
      <c r="O49" s="61"/>
      <c r="P49" s="61"/>
      <c r="Q49" s="61"/>
      <c r="W49" s="61"/>
      <c r="X49" s="61"/>
      <c r="Y49" s="61"/>
      <c r="Z49" s="61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/>
      <c r="CM49" s="42"/>
      <c r="CN49" s="42"/>
      <c r="CO49" s="42"/>
      <c r="CP49" s="42"/>
      <c r="CQ49" s="42"/>
      <c r="CR49" s="42"/>
      <c r="CS49" s="42"/>
      <c r="CT49" s="42"/>
      <c r="CU49" s="42"/>
      <c r="CV49" s="42"/>
      <c r="CW49" s="42"/>
      <c r="CX49" s="42"/>
      <c r="CY49" s="42"/>
      <c r="CZ49" s="42"/>
      <c r="DA49" s="42"/>
      <c r="DB49" s="42"/>
      <c r="DC49" s="42"/>
      <c r="DD49" s="42"/>
      <c r="DE49" s="42"/>
      <c r="DF49" s="42"/>
      <c r="DG49" s="42"/>
      <c r="DH49" s="42"/>
      <c r="DI49" s="42"/>
      <c r="DJ49" s="42"/>
      <c r="DK49" s="42"/>
      <c r="DL49" s="42"/>
      <c r="DM49" s="42"/>
      <c r="DN49" s="42"/>
      <c r="DO49" s="42"/>
      <c r="DP49" s="42"/>
      <c r="DQ49" s="42"/>
      <c r="DR49" s="42"/>
      <c r="DS49" s="42"/>
      <c r="DT49" s="42"/>
      <c r="DU49" s="42"/>
      <c r="DV49" s="42"/>
      <c r="DW49" s="42"/>
      <c r="DX49" s="42"/>
      <c r="DY49" s="42"/>
      <c r="DZ49" s="42"/>
      <c r="EA49" s="42"/>
      <c r="EB49" s="42"/>
      <c r="EC49" s="42"/>
      <c r="ED49" s="42"/>
      <c r="EE49" s="42"/>
      <c r="EF49" s="42"/>
      <c r="EG49" s="42"/>
      <c r="EH49" s="42"/>
      <c r="EI49" s="42"/>
      <c r="EJ49" s="42"/>
      <c r="EK49" s="42"/>
      <c r="EL49" s="42"/>
      <c r="EM49" s="42"/>
      <c r="EN49" s="42"/>
      <c r="EO49" s="42"/>
      <c r="EP49" s="42"/>
      <c r="EQ49" s="42"/>
      <c r="ER49" s="42"/>
      <c r="ES49" s="42"/>
      <c r="ET49" s="42"/>
      <c r="EU49" s="42"/>
      <c r="EV49" s="42"/>
      <c r="EW49" s="42"/>
      <c r="EX49" s="42"/>
      <c r="EY49" s="42"/>
      <c r="EZ49" s="42"/>
      <c r="FA49" s="42"/>
      <c r="FB49" s="42"/>
      <c r="FC49" s="42"/>
      <c r="FD49" s="42"/>
      <c r="FE49" s="42"/>
      <c r="FF49" s="42"/>
      <c r="FG49" s="42"/>
      <c r="FH49" s="42"/>
      <c r="FI49" s="42"/>
      <c r="FJ49" s="42"/>
      <c r="FK49" s="42"/>
      <c r="FL49" s="42"/>
      <c r="FM49" s="42"/>
      <c r="FN49" s="42"/>
      <c r="FO49" s="42"/>
      <c r="FP49" s="42"/>
      <c r="FQ49" s="42"/>
      <c r="FR49" s="42"/>
      <c r="FS49" s="42"/>
      <c r="FT49" s="42"/>
      <c r="FU49" s="42"/>
      <c r="FV49" s="42"/>
      <c r="FW49" s="42"/>
      <c r="FX49" s="42"/>
      <c r="FY49" s="42"/>
      <c r="FZ49" s="42"/>
      <c r="GA49" s="42"/>
      <c r="GB49" s="42"/>
      <c r="GC49" s="42"/>
      <c r="GD49" s="42"/>
      <c r="GE49" s="42"/>
      <c r="GF49" s="42"/>
      <c r="GG49" s="42"/>
      <c r="GH49" s="42"/>
      <c r="GI49" s="42"/>
      <c r="GJ49" s="42"/>
      <c r="GK49" s="42"/>
      <c r="GL49" s="42"/>
      <c r="GM49" s="42"/>
      <c r="GN49" s="42"/>
      <c r="GO49" s="42"/>
      <c r="GP49" s="42"/>
      <c r="GQ49" s="42"/>
      <c r="GR49" s="42"/>
      <c r="GS49" s="42"/>
      <c r="GT49" s="42"/>
      <c r="GU49" s="42"/>
      <c r="GV49" s="42"/>
      <c r="GW49" s="42"/>
      <c r="GX49" s="42"/>
      <c r="GY49" s="42"/>
      <c r="GZ49" s="42"/>
      <c r="HA49" s="42"/>
      <c r="HB49" s="42"/>
      <c r="HC49" s="42"/>
      <c r="HD49" s="42"/>
      <c r="HE49" s="42"/>
      <c r="HF49" s="42"/>
      <c r="HG49" s="42"/>
      <c r="HH49" s="42"/>
      <c r="HI49" s="42"/>
      <c r="HJ49" s="42"/>
      <c r="HK49" s="42"/>
      <c r="HL49" s="42"/>
      <c r="HM49" s="42"/>
      <c r="HN49" s="42"/>
      <c r="HO49" s="42"/>
      <c r="HP49" s="42"/>
      <c r="HQ49" s="42"/>
      <c r="HR49" s="42"/>
      <c r="HS49" s="42"/>
      <c r="HT49" s="42"/>
      <c r="HU49" s="42"/>
      <c r="HV49" s="42"/>
    </row>
    <row r="50" spans="8:230">
      <c r="H50"/>
      <c r="J50" s="61"/>
      <c r="K50" s="61"/>
      <c r="L50" s="61"/>
      <c r="M50" s="61"/>
      <c r="N50" s="61"/>
      <c r="O50" s="61"/>
      <c r="P50" s="61"/>
      <c r="Q50" s="61"/>
      <c r="W50" s="61"/>
      <c r="X50" s="61"/>
      <c r="Y50" s="61"/>
      <c r="Z50" s="61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/>
      <c r="CI50" s="42"/>
      <c r="CJ50" s="42"/>
      <c r="CK50" s="42"/>
      <c r="CL50" s="42"/>
      <c r="CM50" s="42"/>
      <c r="CN50" s="42"/>
      <c r="CO50" s="42"/>
      <c r="CP50" s="42"/>
      <c r="CQ50" s="42"/>
      <c r="CR50" s="42"/>
      <c r="CS50" s="42"/>
      <c r="CT50" s="42"/>
      <c r="CU50" s="42"/>
      <c r="CV50" s="42"/>
      <c r="CW50" s="42"/>
      <c r="CX50" s="42"/>
      <c r="CY50" s="42"/>
      <c r="CZ50" s="42"/>
      <c r="DA50" s="42"/>
      <c r="DB50" s="42"/>
      <c r="DC50" s="42"/>
      <c r="DD50" s="42"/>
      <c r="DE50" s="42"/>
      <c r="DF50" s="42"/>
      <c r="DG50" s="42"/>
      <c r="DH50" s="42"/>
      <c r="DI50" s="42"/>
      <c r="DJ50" s="42"/>
      <c r="DK50" s="42"/>
      <c r="DL50" s="42"/>
      <c r="DM50" s="42"/>
      <c r="DN50" s="42"/>
      <c r="DO50" s="42"/>
      <c r="DP50" s="42"/>
      <c r="DQ50" s="42"/>
      <c r="DR50" s="42"/>
      <c r="DS50" s="42"/>
      <c r="DT50" s="42"/>
      <c r="DU50" s="42"/>
      <c r="DV50" s="42"/>
      <c r="DW50" s="42"/>
      <c r="DX50" s="42"/>
      <c r="DY50" s="42"/>
      <c r="DZ50" s="42"/>
      <c r="EA50" s="42"/>
      <c r="EB50" s="42"/>
      <c r="EC50" s="42"/>
      <c r="ED50" s="42"/>
      <c r="EE50" s="42"/>
      <c r="EF50" s="42"/>
      <c r="EG50" s="42"/>
      <c r="EH50" s="42"/>
      <c r="EI50" s="42"/>
      <c r="EJ50" s="42"/>
      <c r="EK50" s="42"/>
      <c r="EL50" s="42"/>
      <c r="EM50" s="42"/>
      <c r="EN50" s="42"/>
      <c r="EO50" s="42"/>
      <c r="EP50" s="42"/>
      <c r="EQ50" s="42"/>
      <c r="ER50" s="42"/>
      <c r="ES50" s="42"/>
      <c r="ET50" s="42"/>
      <c r="EU50" s="42"/>
      <c r="EV50" s="42"/>
      <c r="EW50" s="42"/>
      <c r="EX50" s="42"/>
      <c r="EY50" s="42"/>
      <c r="EZ50" s="42"/>
      <c r="FA50" s="42"/>
      <c r="FB50" s="42"/>
      <c r="FC50" s="42"/>
      <c r="FD50" s="42"/>
      <c r="FE50" s="42"/>
      <c r="FF50" s="42"/>
      <c r="FG50" s="42"/>
      <c r="FH50" s="42"/>
      <c r="FI50" s="42"/>
      <c r="FJ50" s="42"/>
      <c r="FK50" s="42"/>
      <c r="FL50" s="42"/>
      <c r="FM50" s="42"/>
      <c r="FN50" s="42"/>
      <c r="FO50" s="42"/>
      <c r="FP50" s="42"/>
      <c r="FQ50" s="42"/>
      <c r="FR50" s="42"/>
      <c r="FS50" s="42"/>
      <c r="FT50" s="42"/>
      <c r="FU50" s="42"/>
      <c r="FV50" s="42"/>
      <c r="FW50" s="42"/>
      <c r="FX50" s="42"/>
      <c r="FY50" s="42"/>
      <c r="FZ50" s="42"/>
      <c r="GA50" s="42"/>
      <c r="GB50" s="42"/>
      <c r="GC50" s="42"/>
      <c r="GD50" s="42"/>
      <c r="GE50" s="42"/>
      <c r="GF50" s="42"/>
      <c r="GG50" s="42"/>
      <c r="GH50" s="42"/>
      <c r="GI50" s="42"/>
      <c r="GJ50" s="42"/>
      <c r="GK50" s="42"/>
      <c r="GL50" s="42"/>
      <c r="GM50" s="42"/>
      <c r="GN50" s="42"/>
      <c r="GO50" s="42"/>
      <c r="GP50" s="42"/>
      <c r="GQ50" s="42"/>
      <c r="GR50" s="42"/>
      <c r="GS50" s="42"/>
      <c r="GT50" s="42"/>
      <c r="GU50" s="42"/>
      <c r="GV50" s="42"/>
      <c r="GW50" s="42"/>
      <c r="GX50" s="42"/>
      <c r="GY50" s="42"/>
      <c r="GZ50" s="42"/>
      <c r="HA50" s="42"/>
      <c r="HB50" s="42"/>
      <c r="HC50" s="42"/>
      <c r="HD50" s="42"/>
      <c r="HE50" s="42"/>
      <c r="HF50" s="42"/>
      <c r="HG50" s="42"/>
      <c r="HH50" s="42"/>
      <c r="HI50" s="42"/>
      <c r="HJ50" s="42"/>
      <c r="HK50" s="42"/>
      <c r="HL50" s="42"/>
      <c r="HM50" s="42"/>
      <c r="HN50" s="42"/>
      <c r="HO50" s="42"/>
      <c r="HP50" s="42"/>
      <c r="HQ50" s="42"/>
      <c r="HR50" s="42"/>
      <c r="HS50" s="42"/>
      <c r="HT50" s="42"/>
      <c r="HU50" s="42"/>
    </row>
    <row r="51" spans="8:230">
      <c r="H51"/>
      <c r="J51" s="61"/>
      <c r="K51" s="61"/>
      <c r="L51" s="61"/>
      <c r="M51" s="61"/>
      <c r="N51" s="61"/>
      <c r="O51" s="61"/>
      <c r="P51" s="61"/>
      <c r="Q51" s="61"/>
      <c r="W51" s="61"/>
      <c r="X51" s="61"/>
      <c r="Y51" s="61"/>
      <c r="Z51" s="61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/>
      <c r="CI51" s="42"/>
      <c r="CJ51" s="42"/>
      <c r="CK51" s="42"/>
      <c r="CL51" s="42"/>
      <c r="CM51" s="42"/>
      <c r="CN51" s="42"/>
      <c r="CO51" s="42"/>
      <c r="CP51" s="42"/>
      <c r="CQ51" s="42"/>
      <c r="CR51" s="42"/>
      <c r="CS51" s="42"/>
      <c r="CT51" s="42"/>
      <c r="CU51" s="42"/>
      <c r="CV51" s="42"/>
      <c r="CW51" s="42"/>
      <c r="CX51" s="42"/>
      <c r="CY51" s="42"/>
      <c r="CZ51" s="42"/>
      <c r="DA51" s="42"/>
      <c r="DB51" s="42"/>
      <c r="DC51" s="42"/>
      <c r="DD51" s="42"/>
      <c r="DE51" s="42"/>
      <c r="DF51" s="42"/>
      <c r="DG51" s="42"/>
      <c r="DH51" s="42"/>
      <c r="DI51" s="42"/>
      <c r="DJ51" s="42"/>
      <c r="DK51" s="42"/>
      <c r="DL51" s="42"/>
      <c r="DM51" s="42"/>
      <c r="DN51" s="42"/>
      <c r="DO51" s="42"/>
      <c r="DP51" s="42"/>
      <c r="DQ51" s="42"/>
      <c r="DR51" s="42"/>
      <c r="DS51" s="42"/>
      <c r="DT51" s="42"/>
      <c r="DU51" s="42"/>
      <c r="DV51" s="42"/>
      <c r="DW51" s="42"/>
      <c r="DX51" s="42"/>
      <c r="DY51" s="42"/>
      <c r="DZ51" s="42"/>
      <c r="EA51" s="42"/>
      <c r="EB51" s="42"/>
      <c r="EC51" s="42"/>
      <c r="ED51" s="42"/>
      <c r="EE51" s="42"/>
      <c r="EF51" s="42"/>
      <c r="EG51" s="42"/>
      <c r="EH51" s="42"/>
      <c r="EI51" s="42"/>
      <c r="EJ51" s="42"/>
      <c r="EK51" s="42"/>
      <c r="EL51" s="42"/>
      <c r="EM51" s="42"/>
      <c r="EN51" s="42"/>
      <c r="EO51" s="42"/>
      <c r="EP51" s="42"/>
      <c r="EQ51" s="42"/>
      <c r="ER51" s="42"/>
      <c r="ES51" s="42"/>
      <c r="ET51" s="42"/>
      <c r="EU51" s="42"/>
      <c r="EV51" s="42"/>
      <c r="EW51" s="42"/>
      <c r="EX51" s="42"/>
      <c r="EY51" s="42"/>
      <c r="EZ51" s="42"/>
      <c r="FA51" s="42"/>
      <c r="FB51" s="42"/>
      <c r="FC51" s="42"/>
      <c r="FD51" s="42"/>
      <c r="FE51" s="42"/>
      <c r="FF51" s="42"/>
      <c r="FG51" s="42"/>
      <c r="FH51" s="42"/>
      <c r="FI51" s="42"/>
      <c r="FJ51" s="42"/>
      <c r="FK51" s="42"/>
      <c r="FL51" s="42"/>
      <c r="FM51" s="42"/>
      <c r="FN51" s="42"/>
      <c r="FO51" s="42"/>
      <c r="FP51" s="42"/>
      <c r="FQ51" s="42"/>
      <c r="FR51" s="42"/>
      <c r="FS51" s="42"/>
      <c r="FT51" s="42"/>
      <c r="FU51" s="42"/>
      <c r="FV51" s="42"/>
      <c r="FW51" s="42"/>
      <c r="FX51" s="42"/>
      <c r="FY51" s="42"/>
      <c r="FZ51" s="42"/>
      <c r="GA51" s="42"/>
      <c r="GB51" s="42"/>
      <c r="GC51" s="42"/>
      <c r="GD51" s="42"/>
      <c r="GE51" s="42"/>
      <c r="GF51" s="42"/>
      <c r="GG51" s="42"/>
      <c r="GH51" s="42"/>
      <c r="GI51" s="42"/>
      <c r="GJ51" s="42"/>
      <c r="GK51" s="42"/>
      <c r="GL51" s="42"/>
      <c r="GM51" s="42"/>
      <c r="GN51" s="42"/>
      <c r="GO51" s="42"/>
      <c r="GP51" s="42"/>
      <c r="GQ51" s="42"/>
      <c r="GR51" s="42"/>
      <c r="GS51" s="42"/>
      <c r="GT51" s="42"/>
      <c r="GU51" s="42"/>
      <c r="GV51" s="42"/>
      <c r="GW51" s="42"/>
      <c r="GX51" s="42"/>
      <c r="GY51" s="42"/>
      <c r="GZ51" s="42"/>
      <c r="HA51" s="42"/>
      <c r="HB51" s="42"/>
      <c r="HC51" s="42"/>
      <c r="HD51" s="42"/>
      <c r="HE51" s="42"/>
      <c r="HF51" s="42"/>
      <c r="HG51" s="42"/>
      <c r="HH51" s="42"/>
      <c r="HI51" s="42"/>
      <c r="HJ51" s="42"/>
      <c r="HK51" s="42"/>
      <c r="HL51" s="42"/>
      <c r="HM51" s="42"/>
      <c r="HN51" s="42"/>
      <c r="HO51" s="42"/>
      <c r="HP51" s="42"/>
      <c r="HQ51" s="42"/>
      <c r="HR51" s="42"/>
      <c r="HS51" s="42"/>
      <c r="HT51" s="42"/>
    </row>
    <row r="52" spans="8:230">
      <c r="H52"/>
      <c r="J52" s="61"/>
      <c r="K52" s="61"/>
      <c r="L52" s="61"/>
      <c r="M52" s="61"/>
      <c r="N52" s="61"/>
      <c r="O52" s="61"/>
      <c r="P52" s="61"/>
      <c r="Q52" s="61"/>
      <c r="W52" s="61"/>
      <c r="X52" s="61"/>
      <c r="Y52" s="61"/>
      <c r="Z52" s="61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  <c r="BI52" s="42"/>
      <c r="BJ52" s="42"/>
      <c r="BK52" s="42"/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/>
      <c r="CI52" s="42"/>
      <c r="CJ52" s="42"/>
      <c r="CK52" s="42"/>
      <c r="CL52" s="42"/>
      <c r="CM52" s="42"/>
      <c r="CN52" s="42"/>
      <c r="CO52" s="42"/>
      <c r="CP52" s="42"/>
      <c r="CQ52" s="42"/>
      <c r="CR52" s="42"/>
      <c r="CS52" s="42"/>
      <c r="CT52" s="42"/>
      <c r="CU52" s="42"/>
      <c r="CV52" s="42"/>
      <c r="CW52" s="42"/>
      <c r="CX52" s="42"/>
      <c r="CY52" s="42"/>
      <c r="CZ52" s="42"/>
      <c r="DA52" s="42"/>
      <c r="DB52" s="42"/>
      <c r="DC52" s="42"/>
      <c r="DD52" s="42"/>
      <c r="DE52" s="42"/>
      <c r="DF52" s="42"/>
      <c r="DG52" s="42"/>
      <c r="DH52" s="42"/>
      <c r="DI52" s="42"/>
      <c r="DJ52" s="42"/>
      <c r="DK52" s="42"/>
      <c r="DL52" s="42"/>
      <c r="DM52" s="42"/>
      <c r="DN52" s="42"/>
      <c r="DO52" s="42"/>
      <c r="DP52" s="42"/>
      <c r="DQ52" s="42"/>
      <c r="DR52" s="42"/>
      <c r="DS52" s="42"/>
      <c r="DT52" s="42"/>
      <c r="DU52" s="42"/>
      <c r="DV52" s="42"/>
      <c r="DW52" s="42"/>
      <c r="DX52" s="42"/>
      <c r="DY52" s="42"/>
      <c r="DZ52" s="42"/>
      <c r="EA52" s="42"/>
      <c r="EB52" s="42"/>
      <c r="EC52" s="42"/>
      <c r="ED52" s="42"/>
      <c r="EE52" s="42"/>
      <c r="EF52" s="42"/>
      <c r="EG52" s="42"/>
      <c r="EH52" s="42"/>
      <c r="EI52" s="42"/>
      <c r="EJ52" s="42"/>
      <c r="EK52" s="42"/>
      <c r="EL52" s="42"/>
      <c r="EM52" s="42"/>
      <c r="EN52" s="42"/>
      <c r="EO52" s="42"/>
      <c r="EP52" s="42"/>
      <c r="EQ52" s="42"/>
      <c r="ER52" s="42"/>
      <c r="ES52" s="42"/>
      <c r="ET52" s="42"/>
      <c r="EU52" s="42"/>
      <c r="EV52" s="42"/>
      <c r="EW52" s="42"/>
      <c r="EX52" s="42"/>
      <c r="EY52" s="42"/>
      <c r="EZ52" s="42"/>
      <c r="FA52" s="42"/>
      <c r="FB52" s="42"/>
      <c r="FC52" s="42"/>
      <c r="FD52" s="42"/>
      <c r="FE52" s="42"/>
      <c r="FF52" s="42"/>
      <c r="FG52" s="42"/>
      <c r="FH52" s="42"/>
      <c r="FI52" s="42"/>
      <c r="FJ52" s="42"/>
      <c r="FK52" s="42"/>
      <c r="FL52" s="42"/>
      <c r="FM52" s="42"/>
      <c r="FN52" s="42"/>
      <c r="FO52" s="42"/>
      <c r="FP52" s="42"/>
      <c r="FQ52" s="42"/>
      <c r="FR52" s="42"/>
      <c r="FS52" s="42"/>
      <c r="FT52" s="42"/>
      <c r="FU52" s="42"/>
      <c r="FV52" s="42"/>
      <c r="FW52" s="42"/>
      <c r="FX52" s="42"/>
      <c r="FY52" s="42"/>
      <c r="FZ52" s="42"/>
      <c r="GA52" s="42"/>
      <c r="GB52" s="42"/>
      <c r="GC52" s="42"/>
      <c r="GD52" s="42"/>
      <c r="GE52" s="42"/>
      <c r="GF52" s="42"/>
      <c r="GG52" s="42"/>
      <c r="GH52" s="42"/>
      <c r="GI52" s="42"/>
      <c r="GJ52" s="42"/>
      <c r="GK52" s="42"/>
      <c r="GL52" s="42"/>
      <c r="GM52" s="42"/>
      <c r="GN52" s="42"/>
      <c r="GO52" s="42"/>
      <c r="GP52" s="42"/>
      <c r="GQ52" s="42"/>
      <c r="GR52" s="42"/>
      <c r="GS52" s="42"/>
      <c r="GT52" s="42"/>
      <c r="GU52" s="42"/>
      <c r="GV52" s="42"/>
      <c r="GW52" s="42"/>
      <c r="GX52" s="42"/>
      <c r="GY52" s="42"/>
      <c r="GZ52" s="42"/>
      <c r="HA52" s="42"/>
      <c r="HB52" s="42"/>
      <c r="HC52" s="42"/>
      <c r="HD52" s="42"/>
      <c r="HE52" s="42"/>
      <c r="HF52" s="42"/>
      <c r="HG52" s="42"/>
      <c r="HH52" s="42"/>
      <c r="HI52" s="42"/>
      <c r="HJ52" s="42"/>
      <c r="HK52" s="42"/>
      <c r="HL52" s="42"/>
      <c r="HM52" s="42"/>
      <c r="HN52" s="42"/>
      <c r="HO52" s="42"/>
      <c r="HP52" s="42"/>
      <c r="HQ52" s="42"/>
      <c r="HR52" s="42"/>
      <c r="HS52" s="42"/>
      <c r="HT52" s="42"/>
    </row>
    <row r="53" spans="8:230">
      <c r="H53"/>
      <c r="J53" s="61"/>
      <c r="K53" s="61"/>
      <c r="L53" s="61"/>
      <c r="M53" s="61"/>
      <c r="N53" s="61"/>
      <c r="O53" s="61"/>
      <c r="P53" s="61"/>
      <c r="Q53" s="61"/>
      <c r="W53" s="61"/>
      <c r="X53" s="61"/>
      <c r="Y53" s="61"/>
      <c r="Z53" s="61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/>
      <c r="CJ53" s="42"/>
      <c r="CK53" s="42"/>
      <c r="CL53" s="42"/>
      <c r="CM53" s="42"/>
      <c r="CN53" s="42"/>
      <c r="CO53" s="42"/>
      <c r="CP53" s="42"/>
      <c r="CQ53" s="42"/>
      <c r="CR53" s="42"/>
      <c r="CS53" s="42"/>
      <c r="CT53" s="42"/>
      <c r="CU53" s="42"/>
      <c r="CV53" s="42"/>
      <c r="CW53" s="42"/>
      <c r="CX53" s="42"/>
      <c r="CY53" s="42"/>
      <c r="CZ53" s="42"/>
      <c r="DA53" s="42"/>
      <c r="DB53" s="42"/>
      <c r="DC53" s="42"/>
      <c r="DD53" s="42"/>
      <c r="DE53" s="42"/>
      <c r="DF53" s="42"/>
      <c r="DG53" s="42"/>
      <c r="DH53" s="42"/>
      <c r="DI53" s="42"/>
      <c r="DJ53" s="42"/>
      <c r="DK53" s="42"/>
      <c r="DL53" s="42"/>
      <c r="DM53" s="42"/>
      <c r="DN53" s="42"/>
      <c r="DO53" s="42"/>
      <c r="DP53" s="42"/>
      <c r="DQ53" s="42"/>
      <c r="DR53" s="42"/>
      <c r="DS53" s="42"/>
      <c r="DT53" s="42"/>
      <c r="DU53" s="42"/>
      <c r="DV53" s="42"/>
      <c r="DW53" s="42"/>
      <c r="DX53" s="42"/>
      <c r="DY53" s="42"/>
      <c r="DZ53" s="42"/>
      <c r="EA53" s="42"/>
      <c r="EB53" s="42"/>
      <c r="EC53" s="42"/>
      <c r="ED53" s="42"/>
      <c r="EE53" s="42"/>
      <c r="EF53" s="42"/>
      <c r="EG53" s="42"/>
      <c r="EH53" s="42"/>
      <c r="EI53" s="42"/>
      <c r="EJ53" s="42"/>
      <c r="EK53" s="42"/>
      <c r="EL53" s="42"/>
      <c r="EM53" s="42"/>
      <c r="EN53" s="42"/>
      <c r="EO53" s="42"/>
      <c r="EP53" s="42"/>
      <c r="EQ53" s="42"/>
      <c r="ER53" s="42"/>
      <c r="ES53" s="42"/>
      <c r="ET53" s="42"/>
      <c r="EU53" s="42"/>
      <c r="EV53" s="42"/>
      <c r="EW53" s="42"/>
      <c r="EX53" s="42"/>
      <c r="EY53" s="42"/>
      <c r="EZ53" s="42"/>
      <c r="FA53" s="42"/>
      <c r="FB53" s="42"/>
      <c r="FC53" s="42"/>
      <c r="FD53" s="42"/>
      <c r="FE53" s="42"/>
      <c r="FF53" s="42"/>
      <c r="FG53" s="42"/>
      <c r="FH53" s="42"/>
      <c r="FI53" s="42"/>
      <c r="FJ53" s="42"/>
      <c r="FK53" s="42"/>
      <c r="FL53" s="42"/>
      <c r="FM53" s="42"/>
      <c r="FN53" s="42"/>
      <c r="FO53" s="42"/>
      <c r="FP53" s="42"/>
      <c r="FQ53" s="42"/>
      <c r="FR53" s="42"/>
      <c r="FS53" s="42"/>
      <c r="FT53" s="42"/>
      <c r="FU53" s="42"/>
      <c r="FV53" s="42"/>
      <c r="FW53" s="42"/>
      <c r="FX53" s="42"/>
      <c r="FY53" s="42"/>
      <c r="FZ53" s="42"/>
      <c r="GA53" s="42"/>
      <c r="GB53" s="42"/>
      <c r="GC53" s="42"/>
      <c r="GD53" s="42"/>
      <c r="GE53" s="42"/>
      <c r="GF53" s="42"/>
      <c r="GG53" s="42"/>
      <c r="GH53" s="42"/>
      <c r="GI53" s="42"/>
      <c r="GJ53" s="42"/>
      <c r="GK53" s="42"/>
      <c r="GL53" s="42"/>
      <c r="GM53" s="42"/>
      <c r="GN53" s="42"/>
      <c r="GO53" s="42"/>
      <c r="GP53" s="42"/>
      <c r="GQ53" s="42"/>
      <c r="GR53" s="42"/>
      <c r="GS53" s="42"/>
      <c r="GT53" s="42"/>
      <c r="GU53" s="42"/>
      <c r="GV53" s="42"/>
      <c r="GW53" s="42"/>
      <c r="GX53" s="42"/>
      <c r="GY53" s="42"/>
      <c r="GZ53" s="42"/>
      <c r="HA53" s="42"/>
      <c r="HB53" s="42"/>
      <c r="HC53" s="42"/>
      <c r="HD53" s="42"/>
      <c r="HE53" s="42"/>
      <c r="HF53" s="42"/>
      <c r="HG53" s="42"/>
      <c r="HH53" s="42"/>
      <c r="HI53" s="42"/>
      <c r="HJ53" s="42"/>
      <c r="HK53" s="42"/>
      <c r="HL53" s="42"/>
      <c r="HM53" s="42"/>
      <c r="HN53" s="42"/>
      <c r="HO53" s="42"/>
      <c r="HP53" s="42"/>
      <c r="HQ53" s="42"/>
      <c r="HR53" s="42"/>
      <c r="HS53" s="42"/>
      <c r="HT53" s="42"/>
    </row>
    <row r="54" spans="8:230">
      <c r="H54"/>
      <c r="J54" s="61"/>
      <c r="K54" s="61"/>
      <c r="L54" s="61"/>
      <c r="M54" s="61"/>
      <c r="N54" s="61"/>
      <c r="O54" s="61"/>
      <c r="P54" s="61"/>
      <c r="Q54" s="61"/>
      <c r="W54" s="61"/>
      <c r="X54" s="61"/>
      <c r="Y54" s="61"/>
      <c r="Z54" s="61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/>
      <c r="CI54" s="42"/>
      <c r="CJ54" s="42"/>
      <c r="CK54" s="42"/>
      <c r="CL54" s="42"/>
      <c r="CM54" s="42"/>
      <c r="CN54" s="42"/>
      <c r="CO54" s="42"/>
      <c r="CP54" s="42"/>
      <c r="CQ54" s="42"/>
      <c r="CR54" s="42"/>
      <c r="CS54" s="42"/>
      <c r="CT54" s="42"/>
      <c r="CU54" s="42"/>
      <c r="CV54" s="42"/>
      <c r="CW54" s="42"/>
      <c r="CX54" s="42"/>
      <c r="CY54" s="42"/>
      <c r="CZ54" s="42"/>
      <c r="DA54" s="42"/>
      <c r="DB54" s="42"/>
      <c r="DC54" s="42"/>
      <c r="DD54" s="42"/>
      <c r="DE54" s="42"/>
      <c r="DF54" s="42"/>
      <c r="DG54" s="42"/>
      <c r="DH54" s="42"/>
      <c r="DI54" s="42"/>
      <c r="DJ54" s="42"/>
      <c r="DK54" s="42"/>
      <c r="DL54" s="42"/>
      <c r="DM54" s="42"/>
      <c r="DN54" s="42"/>
      <c r="DO54" s="42"/>
      <c r="DP54" s="42"/>
      <c r="DQ54" s="42"/>
      <c r="DR54" s="42"/>
      <c r="DS54" s="42"/>
      <c r="DT54" s="42"/>
      <c r="DU54" s="42"/>
      <c r="DV54" s="42"/>
      <c r="DW54" s="42"/>
      <c r="DX54" s="42"/>
      <c r="DY54" s="42"/>
      <c r="DZ54" s="42"/>
      <c r="EA54" s="42"/>
      <c r="EB54" s="42"/>
      <c r="EC54" s="42"/>
      <c r="ED54" s="42"/>
      <c r="EE54" s="42"/>
      <c r="EF54" s="42"/>
      <c r="EG54" s="42"/>
      <c r="EH54" s="42"/>
      <c r="EI54" s="42"/>
      <c r="EJ54" s="42"/>
      <c r="EK54" s="42"/>
      <c r="EL54" s="42"/>
      <c r="EM54" s="42"/>
      <c r="EN54" s="42"/>
      <c r="EO54" s="42"/>
      <c r="EP54" s="42"/>
      <c r="EQ54" s="42"/>
      <c r="ER54" s="42"/>
      <c r="ES54" s="42"/>
      <c r="ET54" s="42"/>
      <c r="EU54" s="42"/>
      <c r="EV54" s="42"/>
      <c r="EW54" s="42"/>
      <c r="EX54" s="42"/>
      <c r="EY54" s="42"/>
      <c r="EZ54" s="42"/>
      <c r="FA54" s="42"/>
      <c r="FB54" s="42"/>
      <c r="FC54" s="42"/>
      <c r="FD54" s="42"/>
      <c r="FE54" s="42"/>
      <c r="FF54" s="42"/>
      <c r="FG54" s="42"/>
      <c r="FH54" s="42"/>
      <c r="FI54" s="42"/>
      <c r="FJ54" s="42"/>
      <c r="FK54" s="42"/>
      <c r="FL54" s="42"/>
      <c r="FM54" s="42"/>
      <c r="FN54" s="42"/>
      <c r="FO54" s="42"/>
      <c r="FP54" s="42"/>
      <c r="FQ54" s="42"/>
      <c r="FR54" s="42"/>
      <c r="FS54" s="42"/>
      <c r="FT54" s="42"/>
      <c r="FU54" s="42"/>
      <c r="FV54" s="42"/>
      <c r="FW54" s="42"/>
      <c r="FX54" s="42"/>
      <c r="FY54" s="42"/>
      <c r="FZ54" s="42"/>
      <c r="GA54" s="42"/>
      <c r="GB54" s="42"/>
      <c r="GC54" s="42"/>
      <c r="GD54" s="42"/>
      <c r="GE54" s="42"/>
      <c r="GF54" s="42"/>
      <c r="GG54" s="42"/>
      <c r="GH54" s="42"/>
      <c r="GI54" s="42"/>
      <c r="GJ54" s="42"/>
      <c r="GK54" s="42"/>
      <c r="GL54" s="42"/>
      <c r="GM54" s="42"/>
      <c r="GN54" s="42"/>
      <c r="GO54" s="42"/>
      <c r="GP54" s="42"/>
      <c r="GQ54" s="42"/>
      <c r="GR54" s="42"/>
      <c r="GS54" s="42"/>
      <c r="GT54" s="42"/>
      <c r="GU54" s="42"/>
      <c r="GV54" s="42"/>
      <c r="GW54" s="42"/>
      <c r="GX54" s="42"/>
      <c r="GY54" s="42"/>
      <c r="GZ54" s="42"/>
      <c r="HA54" s="42"/>
      <c r="HB54" s="42"/>
      <c r="HC54" s="42"/>
      <c r="HD54" s="42"/>
      <c r="HE54" s="42"/>
      <c r="HF54" s="42"/>
      <c r="HG54" s="42"/>
      <c r="HH54" s="42"/>
      <c r="HI54" s="42"/>
      <c r="HJ54" s="42"/>
      <c r="HK54" s="42"/>
      <c r="HL54" s="42"/>
      <c r="HM54" s="42"/>
      <c r="HN54" s="42"/>
      <c r="HO54" s="42"/>
      <c r="HP54" s="42"/>
      <c r="HQ54" s="42"/>
      <c r="HR54" s="42"/>
      <c r="HS54" s="42"/>
    </row>
    <row r="55" spans="8:230">
      <c r="H55"/>
      <c r="J55" s="61"/>
      <c r="K55" s="61"/>
      <c r="L55" s="61"/>
      <c r="M55" s="61"/>
      <c r="N55" s="61"/>
      <c r="O55" s="61"/>
      <c r="P55" s="61"/>
      <c r="Q55" s="61"/>
      <c r="W55" s="61"/>
      <c r="X55" s="61"/>
      <c r="Y55" s="61"/>
      <c r="Z55" s="61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  <c r="BH55" s="42"/>
      <c r="BI55" s="42"/>
      <c r="BJ55" s="42"/>
      <c r="BK55" s="42"/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/>
      <c r="CI55" s="42"/>
      <c r="CJ55" s="42"/>
      <c r="CK55" s="42"/>
      <c r="CL55" s="42"/>
      <c r="CM55" s="42"/>
      <c r="CN55" s="42"/>
      <c r="CO55" s="42"/>
      <c r="CP55" s="42"/>
      <c r="CQ55" s="42"/>
      <c r="CR55" s="42"/>
      <c r="CS55" s="42"/>
      <c r="CT55" s="42"/>
      <c r="CU55" s="42"/>
      <c r="CV55" s="42"/>
      <c r="CW55" s="42"/>
      <c r="CX55" s="42"/>
      <c r="CY55" s="42"/>
      <c r="CZ55" s="42"/>
      <c r="DA55" s="42"/>
      <c r="DB55" s="42"/>
      <c r="DC55" s="42"/>
      <c r="DD55" s="42"/>
      <c r="DE55" s="42"/>
      <c r="DF55" s="42"/>
      <c r="DG55" s="42"/>
      <c r="DH55" s="42"/>
      <c r="DI55" s="42"/>
      <c r="DJ55" s="42"/>
      <c r="DK55" s="42"/>
      <c r="DL55" s="42"/>
      <c r="DM55" s="42"/>
      <c r="DN55" s="42"/>
      <c r="DO55" s="42"/>
      <c r="DP55" s="42"/>
      <c r="DQ55" s="42"/>
      <c r="DR55" s="42"/>
      <c r="DS55" s="42"/>
      <c r="DT55" s="42"/>
      <c r="DU55" s="42"/>
      <c r="DV55" s="42"/>
      <c r="DW55" s="42"/>
      <c r="DX55" s="42"/>
      <c r="DY55" s="42"/>
      <c r="DZ55" s="42"/>
      <c r="EA55" s="42"/>
      <c r="EB55" s="42"/>
      <c r="EC55" s="42"/>
      <c r="ED55" s="42"/>
      <c r="EE55" s="42"/>
      <c r="EF55" s="42"/>
      <c r="EG55" s="42"/>
      <c r="EH55" s="42"/>
      <c r="EI55" s="42"/>
      <c r="EJ55" s="42"/>
      <c r="EK55" s="42"/>
      <c r="EL55" s="42"/>
      <c r="EM55" s="42"/>
      <c r="EN55" s="42"/>
      <c r="EO55" s="42"/>
      <c r="EP55" s="42"/>
      <c r="EQ55" s="42"/>
      <c r="ER55" s="42"/>
      <c r="ES55" s="42"/>
      <c r="ET55" s="42"/>
      <c r="EU55" s="42"/>
      <c r="EV55" s="42"/>
      <c r="EW55" s="42"/>
      <c r="EX55" s="42"/>
      <c r="EY55" s="42"/>
      <c r="EZ55" s="42"/>
      <c r="FA55" s="42"/>
      <c r="FB55" s="42"/>
      <c r="FC55" s="42"/>
      <c r="FD55" s="42"/>
      <c r="FE55" s="42"/>
      <c r="FF55" s="42"/>
      <c r="FG55" s="42"/>
      <c r="FH55" s="42"/>
      <c r="FI55" s="42"/>
      <c r="FJ55" s="42"/>
      <c r="FK55" s="42"/>
      <c r="FL55" s="42"/>
      <c r="FM55" s="42"/>
      <c r="FN55" s="42"/>
      <c r="FO55" s="42"/>
      <c r="FP55" s="42"/>
      <c r="FQ55" s="42"/>
      <c r="FR55" s="42"/>
      <c r="FS55" s="42"/>
      <c r="FT55" s="42"/>
      <c r="FU55" s="42"/>
      <c r="FV55" s="42"/>
      <c r="FW55" s="42"/>
      <c r="FX55" s="42"/>
      <c r="FY55" s="42"/>
      <c r="FZ55" s="42"/>
      <c r="GA55" s="42"/>
      <c r="GB55" s="42"/>
      <c r="GC55" s="42"/>
      <c r="GD55" s="42"/>
      <c r="GE55" s="42"/>
      <c r="GF55" s="42"/>
      <c r="GG55" s="42"/>
      <c r="GH55" s="42"/>
      <c r="GI55" s="42"/>
      <c r="GJ55" s="42"/>
      <c r="GK55" s="42"/>
      <c r="GL55" s="42"/>
      <c r="GM55" s="42"/>
      <c r="GN55" s="42"/>
      <c r="GO55" s="42"/>
      <c r="GP55" s="42"/>
      <c r="GQ55" s="42"/>
      <c r="GR55" s="42"/>
      <c r="GS55" s="42"/>
      <c r="GT55" s="42"/>
      <c r="GU55" s="42"/>
      <c r="GV55" s="42"/>
      <c r="GW55" s="42"/>
      <c r="GX55" s="42"/>
      <c r="GY55" s="42"/>
      <c r="GZ55" s="42"/>
      <c r="HA55" s="42"/>
      <c r="HB55" s="42"/>
      <c r="HC55" s="42"/>
      <c r="HD55" s="42"/>
      <c r="HE55" s="42"/>
      <c r="HF55" s="42"/>
      <c r="HG55" s="42"/>
      <c r="HH55" s="42"/>
      <c r="HI55" s="42"/>
      <c r="HJ55" s="42"/>
      <c r="HK55" s="42"/>
      <c r="HL55" s="42"/>
      <c r="HM55" s="42"/>
      <c r="HN55" s="42"/>
      <c r="HO55" s="42"/>
      <c r="HP55" s="42"/>
      <c r="HQ55" s="42"/>
      <c r="HR55" s="42"/>
      <c r="HS55" s="42"/>
    </row>
    <row r="56" spans="8:230">
      <c r="H56" s="39"/>
      <c r="L56" s="30"/>
    </row>
    <row r="57" spans="8:230">
      <c r="H57" s="39"/>
      <c r="L57" s="30"/>
    </row>
    <row r="58" spans="8:230">
      <c r="H58" s="39"/>
      <c r="L58" s="30"/>
    </row>
    <row r="59" spans="8:230">
      <c r="H59" s="39"/>
      <c r="K59" s="30"/>
    </row>
    <row r="60" spans="8:230">
      <c r="H60" s="39"/>
      <c r="K60" s="30"/>
    </row>
    <row r="61" spans="8:230">
      <c r="H61" s="39"/>
      <c r="K61" s="30"/>
    </row>
    <row r="62" spans="8:230">
      <c r="H62" s="39"/>
      <c r="L62" s="30"/>
    </row>
    <row r="63" spans="8:230">
      <c r="H63" t="s">
        <v>375</v>
      </c>
      <c r="L63" s="30"/>
    </row>
    <row r="64" spans="8:230">
      <c r="H64" s="41" t="s">
        <v>374</v>
      </c>
      <c r="L64" s="30"/>
    </row>
    <row r="65" spans="5:8">
      <c r="E65" s="48"/>
      <c r="F65" s="48"/>
      <c r="G65" s="48"/>
      <c r="H65" s="40">
        <f>-1*H61</f>
        <v>0</v>
      </c>
    </row>
    <row r="66" spans="5:8">
      <c r="E66" s="48"/>
      <c r="F66" s="48"/>
      <c r="G66" s="48"/>
      <c r="H66" s="22"/>
    </row>
    <row r="67" spans="5:8">
      <c r="E67" s="48"/>
      <c r="F67" s="48"/>
      <c r="G67" s="48"/>
      <c r="H67" s="22"/>
    </row>
    <row r="79" spans="5:8">
      <c r="H79" s="28"/>
    </row>
    <row r="80" spans="5:8">
      <c r="H80" s="28"/>
    </row>
    <row r="81" spans="8:8">
      <c r="H81" s="28"/>
    </row>
    <row r="82" spans="8:8">
      <c r="H82" s="28"/>
    </row>
    <row r="83" spans="8:8">
      <c r="H83" s="28"/>
    </row>
    <row r="84" spans="8:8">
      <c r="H84" s="28"/>
    </row>
    <row r="85" spans="8:8">
      <c r="H85" s="28"/>
    </row>
    <row r="86" spans="8:8">
      <c r="H86" s="28"/>
    </row>
    <row r="87" spans="8:8">
      <c r="H87" s="28"/>
    </row>
    <row r="88" spans="8:8">
      <c r="H88" s="28"/>
    </row>
    <row r="89" spans="8:8">
      <c r="H89" s="28"/>
    </row>
    <row r="90" spans="8:8">
      <c r="H90" s="28"/>
    </row>
    <row r="91" spans="8:8">
      <c r="H91" s="28"/>
    </row>
    <row r="92" spans="8:8">
      <c r="H92" s="28"/>
    </row>
    <row r="93" spans="8:8">
      <c r="H93" s="28"/>
    </row>
    <row r="94" spans="8:8">
      <c r="H94" s="28"/>
    </row>
    <row r="95" spans="8:8">
      <c r="H95" s="28"/>
    </row>
    <row r="96" spans="8:8">
      <c r="H96" s="28"/>
    </row>
    <row r="97" spans="8:16">
      <c r="H97" s="28"/>
    </row>
    <row r="98" spans="8:16">
      <c r="H98" s="28"/>
    </row>
    <row r="99" spans="8:16">
      <c r="H99" s="28"/>
    </row>
    <row r="100" spans="8:16">
      <c r="H100" s="28"/>
    </row>
    <row r="101" spans="8:16">
      <c r="H101" s="28"/>
    </row>
    <row r="102" spans="8:16">
      <c r="H102" s="28"/>
    </row>
    <row r="103" spans="8:16">
      <c r="H103" s="28"/>
      <c r="P103" s="34"/>
    </row>
    <row r="104" spans="8:16">
      <c r="H104" s="28"/>
      <c r="P104" s="34"/>
    </row>
    <row r="105" spans="8:16">
      <c r="H105" s="28"/>
    </row>
    <row r="106" spans="8:16">
      <c r="H106" s="28"/>
    </row>
    <row r="107" spans="8:16">
      <c r="H107" s="28"/>
    </row>
    <row r="108" spans="8:16">
      <c r="H108" s="28"/>
    </row>
    <row r="109" spans="8:16">
      <c r="H109" s="28"/>
    </row>
    <row r="110" spans="8:16">
      <c r="H110" s="28"/>
    </row>
    <row r="111" spans="8:16">
      <c r="H111" s="28"/>
    </row>
    <row r="112" spans="8:16">
      <c r="H112" s="28"/>
    </row>
    <row r="113" spans="8:10">
      <c r="H113" s="28"/>
    </row>
    <row r="114" spans="8:10">
      <c r="H114" s="28"/>
    </row>
    <row r="115" spans="8:10">
      <c r="H115" s="28"/>
    </row>
    <row r="116" spans="8:10">
      <c r="H116" s="28"/>
    </row>
    <row r="117" spans="8:10">
      <c r="H117" s="28"/>
    </row>
    <row r="118" spans="8:10">
      <c r="H118" s="28"/>
    </row>
    <row r="119" spans="8:10">
      <c r="H119" s="28"/>
    </row>
    <row r="120" spans="8:10">
      <c r="H120" s="28"/>
    </row>
    <row r="121" spans="8:10">
      <c r="H121" s="28"/>
    </row>
    <row r="122" spans="8:10">
      <c r="H122" s="28"/>
    </row>
    <row r="123" spans="8:10">
      <c r="H123" s="28"/>
    </row>
    <row r="124" spans="8:10">
      <c r="H124" s="28"/>
    </row>
    <row r="125" spans="8:10">
      <c r="H125" s="28"/>
    </row>
    <row r="126" spans="8:10">
      <c r="H126" s="28"/>
    </row>
    <row r="127" spans="8:10">
      <c r="H127" s="28"/>
    </row>
    <row r="128" spans="8:10">
      <c r="H128" s="28"/>
      <c r="I128" s="34"/>
      <c r="J128" s="34"/>
    </row>
    <row r="129" spans="8:26">
      <c r="H129" s="28"/>
      <c r="I129" s="34"/>
      <c r="J129" s="34"/>
    </row>
    <row r="130" spans="8:26">
      <c r="H130" s="28"/>
      <c r="I130" s="34"/>
      <c r="J130" s="34"/>
    </row>
    <row r="131" spans="8:26">
      <c r="H131" s="28"/>
      <c r="I131" s="36"/>
      <c r="J131" s="36"/>
      <c r="M131" s="34"/>
      <c r="N131" s="34"/>
      <c r="O131" s="36"/>
      <c r="Q131" s="34"/>
      <c r="W131" s="34"/>
      <c r="X131" s="34"/>
      <c r="Y131" s="34"/>
      <c r="Z131" s="36"/>
    </row>
    <row r="132" spans="8:26">
      <c r="H132" s="28"/>
      <c r="I132" s="36"/>
      <c r="J132" s="36"/>
      <c r="M132" s="34"/>
      <c r="N132" s="34"/>
      <c r="O132" s="36"/>
      <c r="Q132" s="34"/>
      <c r="W132" s="34"/>
      <c r="X132" s="34"/>
      <c r="Y132" s="34"/>
      <c r="Z132" s="36"/>
    </row>
    <row r="133" spans="8:26">
      <c r="H133" s="28"/>
    </row>
    <row r="134" spans="8:26">
      <c r="H134" s="28"/>
    </row>
    <row r="135" spans="8:26">
      <c r="H135" s="28"/>
    </row>
    <row r="136" spans="8:26">
      <c r="H136" s="28"/>
    </row>
    <row r="137" spans="8:26">
      <c r="H137" s="28"/>
    </row>
    <row r="138" spans="8:26">
      <c r="H138" s="28"/>
    </row>
    <row r="139" spans="8:26">
      <c r="H139" s="28"/>
    </row>
    <row r="140" spans="8:26">
      <c r="H140" s="28"/>
    </row>
    <row r="141" spans="8:26">
      <c r="H141" s="28"/>
    </row>
    <row r="142" spans="8:26">
      <c r="H142" s="28"/>
    </row>
    <row r="143" spans="8:26">
      <c r="H143" s="28"/>
    </row>
    <row r="144" spans="8:26">
      <c r="H144" s="28"/>
    </row>
    <row r="145" spans="8:8">
      <c r="H145" s="28"/>
    </row>
    <row r="146" spans="8:8">
      <c r="H146" s="28"/>
    </row>
    <row r="147" spans="8:8">
      <c r="H147" s="28"/>
    </row>
    <row r="148" spans="8:8">
      <c r="H148" s="28"/>
    </row>
    <row r="149" spans="8:8">
      <c r="H149" s="28"/>
    </row>
    <row r="150" spans="8:8">
      <c r="H150" s="28"/>
    </row>
    <row r="151" spans="8:8">
      <c r="H151" s="28"/>
    </row>
    <row r="152" spans="8:8">
      <c r="H152" s="28"/>
    </row>
    <row r="153" spans="8:8">
      <c r="H153" s="28"/>
    </row>
    <row r="154" spans="8:8">
      <c r="H154" s="28"/>
    </row>
    <row r="155" spans="8:8">
      <c r="H155" s="28"/>
    </row>
    <row r="156" spans="8:8">
      <c r="H156" s="28"/>
    </row>
    <row r="157" spans="8:8">
      <c r="H157" s="28"/>
    </row>
    <row r="158" spans="8:8">
      <c r="H158" s="28"/>
    </row>
    <row r="159" spans="8:8">
      <c r="H159" s="28"/>
    </row>
    <row r="160" spans="8:8">
      <c r="H160" s="28"/>
    </row>
    <row r="161" spans="8:12">
      <c r="H161" s="28"/>
    </row>
    <row r="162" spans="8:12">
      <c r="H162" s="28"/>
    </row>
    <row r="163" spans="8:12">
      <c r="H163" s="28"/>
    </row>
    <row r="164" spans="8:12">
      <c r="H164" s="28"/>
      <c r="L164" s="34"/>
    </row>
    <row r="165" spans="8:12">
      <c r="H165" s="28"/>
    </row>
    <row r="166" spans="8:12">
      <c r="H166" s="28"/>
    </row>
    <row r="167" spans="8:12">
      <c r="H167" s="28"/>
    </row>
    <row r="168" spans="8:12">
      <c r="H168" s="28"/>
      <c r="I168" s="38"/>
      <c r="J168" s="38"/>
    </row>
    <row r="169" spans="8:12">
      <c r="H169" s="28"/>
      <c r="I169" s="35"/>
      <c r="J169" s="35"/>
    </row>
    <row r="170" spans="8:12">
      <c r="H170" s="28"/>
      <c r="I170" s="35"/>
      <c r="J170" s="35"/>
    </row>
    <row r="171" spans="8:12">
      <c r="H171" s="28"/>
    </row>
    <row r="172" spans="8:12">
      <c r="H172" s="28"/>
    </row>
    <row r="173" spans="8:12">
      <c r="H173" s="28"/>
    </row>
    <row r="174" spans="8:12">
      <c r="H174" s="28"/>
    </row>
    <row r="175" spans="8:12">
      <c r="H175" s="28"/>
    </row>
    <row r="176" spans="8:12">
      <c r="H176" s="28"/>
    </row>
    <row r="177" spans="8:26">
      <c r="H177" s="28"/>
    </row>
    <row r="178" spans="8:26">
      <c r="H178" s="28"/>
    </row>
    <row r="179" spans="8:26">
      <c r="H179" s="28"/>
    </row>
    <row r="180" spans="8:26">
      <c r="H180" s="28"/>
    </row>
    <row r="181" spans="8:26">
      <c r="H181" s="28"/>
    </row>
    <row r="182" spans="8:26">
      <c r="H182" s="28"/>
    </row>
    <row r="183" spans="8:26">
      <c r="H183" s="28"/>
    </row>
    <row r="184" spans="8:26">
      <c r="H184" s="28"/>
    </row>
    <row r="185" spans="8:26">
      <c r="H185" s="28"/>
    </row>
    <row r="186" spans="8:26">
      <c r="H186" s="28"/>
      <c r="I186" s="34"/>
      <c r="J186" s="34"/>
      <c r="M186" s="34"/>
      <c r="N186" s="34"/>
      <c r="O186" s="34"/>
      <c r="Q186" s="34"/>
      <c r="W186" s="34"/>
      <c r="X186" s="34"/>
      <c r="Y186" s="34"/>
      <c r="Z186" s="34"/>
    </row>
    <row r="187" spans="8:26">
      <c r="H187" s="28"/>
      <c r="I187" s="34"/>
      <c r="J187" s="34"/>
      <c r="M187" s="34"/>
      <c r="N187" s="34"/>
      <c r="O187" s="34"/>
      <c r="Q187" s="34"/>
      <c r="W187" s="34"/>
      <c r="X187" s="34"/>
      <c r="Y187" s="34"/>
      <c r="Z187" s="34"/>
    </row>
    <row r="188" spans="8:26">
      <c r="H188" s="28"/>
      <c r="I188" s="34"/>
      <c r="J188" s="34"/>
      <c r="M188" s="34"/>
      <c r="N188" s="34"/>
      <c r="O188" s="34"/>
      <c r="Q188" s="34"/>
      <c r="W188" s="34"/>
      <c r="X188" s="34"/>
      <c r="Y188" s="34"/>
      <c r="Z188" s="34"/>
    </row>
    <row r="189" spans="8:26">
      <c r="H189" s="28"/>
      <c r="I189" s="34"/>
      <c r="J189" s="34"/>
      <c r="M189" s="34"/>
      <c r="N189" s="34"/>
      <c r="O189" s="34"/>
      <c r="Q189" s="34"/>
      <c r="W189" s="34"/>
      <c r="X189" s="34"/>
      <c r="Y189" s="34"/>
      <c r="Z189" s="34"/>
    </row>
    <row r="190" spans="8:26">
      <c r="H190" s="28"/>
      <c r="I190" s="33"/>
      <c r="J190" s="33"/>
      <c r="M190" s="34"/>
      <c r="N190" s="34"/>
      <c r="O190" s="34"/>
      <c r="Q190" s="34"/>
      <c r="W190" s="34"/>
      <c r="X190" s="34"/>
      <c r="Y190" s="34"/>
      <c r="Z190" s="34"/>
    </row>
    <row r="191" spans="8:26">
      <c r="H191" s="28"/>
    </row>
    <row r="192" spans="8:26">
      <c r="H192" s="28"/>
    </row>
    <row r="193" spans="8:12">
      <c r="H193" s="28"/>
    </row>
    <row r="194" spans="8:12">
      <c r="H194" s="28"/>
    </row>
    <row r="195" spans="8:12">
      <c r="H195" s="28"/>
    </row>
    <row r="196" spans="8:12">
      <c r="H196" s="28"/>
    </row>
    <row r="197" spans="8:12">
      <c r="H197" s="28"/>
      <c r="L197" s="33"/>
    </row>
    <row r="198" spans="8:12">
      <c r="H198" s="28"/>
    </row>
    <row r="199" spans="8:12">
      <c r="H199" s="28"/>
    </row>
    <row r="200" spans="8:12">
      <c r="H200" s="28"/>
    </row>
    <row r="201" spans="8:12">
      <c r="H201" s="28"/>
    </row>
    <row r="202" spans="8:12">
      <c r="H202" s="28"/>
    </row>
    <row r="203" spans="8:12">
      <c r="H203" s="28"/>
      <c r="L203" s="33"/>
    </row>
    <row r="204" spans="8:12">
      <c r="H204" s="28"/>
    </row>
    <row r="205" spans="8:12">
      <c r="H205" s="28"/>
    </row>
    <row r="206" spans="8:12">
      <c r="H206" s="28"/>
    </row>
    <row r="207" spans="8:12">
      <c r="H207" s="28"/>
      <c r="L207" s="33"/>
    </row>
    <row r="208" spans="8:12">
      <c r="H208" s="28"/>
      <c r="L208" s="33"/>
    </row>
    <row r="209" spans="8:12">
      <c r="H209" s="28"/>
      <c r="L209" s="33"/>
    </row>
    <row r="210" spans="8:12">
      <c r="H210" s="28"/>
      <c r="L210" s="33"/>
    </row>
    <row r="211" spans="8:12">
      <c r="H211" s="28"/>
      <c r="L211" s="33"/>
    </row>
    <row r="212" spans="8:12">
      <c r="H212" s="28"/>
      <c r="L212" s="33"/>
    </row>
    <row r="213" spans="8:12">
      <c r="H213" s="28"/>
    </row>
    <row r="214" spans="8:12">
      <c r="H214" s="28"/>
    </row>
    <row r="215" spans="8:12">
      <c r="H215" s="28"/>
    </row>
    <row r="216" spans="8:12">
      <c r="H216" s="28"/>
      <c r="L216" s="33"/>
    </row>
    <row r="217" spans="8:12">
      <c r="H217" s="28"/>
      <c r="L217" s="33"/>
    </row>
    <row r="218" spans="8:12">
      <c r="H218" s="28"/>
      <c r="L218" s="33"/>
    </row>
    <row r="219" spans="8:12">
      <c r="H219" s="28"/>
      <c r="L219" s="33"/>
    </row>
    <row r="220" spans="8:12">
      <c r="H220" s="28"/>
      <c r="L220" s="33"/>
    </row>
    <row r="221" spans="8:12">
      <c r="K221" s="33"/>
    </row>
    <row r="222" spans="8:12">
      <c r="K222" s="33"/>
    </row>
    <row r="223" spans="8:12">
      <c r="K223" s="33"/>
    </row>
    <row r="224" spans="8:12">
      <c r="K224" s="33"/>
    </row>
    <row r="231" spans="11:11">
      <c r="K231" s="33"/>
    </row>
    <row r="232" spans="11:11">
      <c r="K232" s="33"/>
    </row>
    <row r="233" spans="11:11">
      <c r="K233" s="33"/>
    </row>
    <row r="234" spans="11:11">
      <c r="K234" s="33"/>
    </row>
    <row r="235" spans="11:11">
      <c r="K235" s="33"/>
    </row>
    <row r="242" spans="10:15">
      <c r="K242" s="33"/>
    </row>
    <row r="253" spans="10:15">
      <c r="O253" s="36"/>
    </row>
    <row r="255" spans="10:15">
      <c r="J255" s="31"/>
    </row>
    <row r="256" spans="10:15">
      <c r="J256" s="31"/>
      <c r="K256" s="34"/>
    </row>
    <row r="257" spans="10:11">
      <c r="J257" s="31"/>
    </row>
    <row r="258" spans="10:11">
      <c r="J258" s="31"/>
      <c r="K258" s="33"/>
    </row>
    <row r="259" spans="10:11">
      <c r="J259" s="31"/>
      <c r="K259" s="33"/>
    </row>
    <row r="260" spans="10:11">
      <c r="J260" s="31"/>
      <c r="K260" s="33"/>
    </row>
    <row r="267" spans="10:11">
      <c r="K267" s="33"/>
    </row>
    <row r="268" spans="10:11">
      <c r="K268" s="33"/>
    </row>
    <row r="276" spans="9:26">
      <c r="I276" s="34"/>
      <c r="L276" s="34"/>
      <c r="M276" s="34"/>
      <c r="N276" s="34"/>
      <c r="P276" s="36"/>
      <c r="Q276" s="36"/>
      <c r="R276" s="34"/>
      <c r="S276" s="34"/>
      <c r="T276" s="34"/>
      <c r="U276" s="34"/>
      <c r="V276" s="34"/>
      <c r="W276" s="36"/>
      <c r="X276" s="36"/>
      <c r="Y276" s="35"/>
      <c r="Z276" s="35"/>
    </row>
    <row r="280" spans="9:26">
      <c r="I280" s="34"/>
      <c r="L280" s="37"/>
      <c r="M280" s="35"/>
      <c r="N280" s="35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</row>
    <row r="341" spans="10:15">
      <c r="J341" s="30"/>
    </row>
    <row r="342" spans="10:15">
      <c r="J342" s="30"/>
    </row>
    <row r="343" spans="10:15">
      <c r="J343" s="31"/>
      <c r="O343" s="34"/>
    </row>
    <row r="344" spans="10:15">
      <c r="J344" s="31"/>
      <c r="O344" s="34"/>
    </row>
    <row r="345" spans="10:15">
      <c r="J345" s="31"/>
    </row>
    <row r="346" spans="10:15">
      <c r="J346" s="31"/>
    </row>
    <row r="347" spans="10:15">
      <c r="J347" s="31"/>
    </row>
    <row r="348" spans="10:15">
      <c r="J348" s="31"/>
    </row>
    <row r="349" spans="10:15">
      <c r="J349" s="30"/>
    </row>
    <row r="350" spans="10:15">
      <c r="J350" s="30"/>
    </row>
    <row r="351" spans="10:15">
      <c r="J351" s="30"/>
    </row>
    <row r="352" spans="10:15">
      <c r="J352" s="30"/>
    </row>
    <row r="353" spans="9:25">
      <c r="J353" s="30"/>
    </row>
    <row r="354" spans="9:25">
      <c r="J354" s="30"/>
    </row>
    <row r="355" spans="9:25">
      <c r="J355" s="30"/>
    </row>
    <row r="356" spans="9:25">
      <c r="J356" s="30"/>
    </row>
    <row r="367" spans="9:25">
      <c r="I367" s="34"/>
      <c r="L367" s="34"/>
      <c r="R367" s="34"/>
      <c r="S367" s="34"/>
      <c r="T367" s="34"/>
      <c r="U367" s="34"/>
      <c r="V367" s="34"/>
    </row>
    <row r="368" spans="9:25">
      <c r="I368" s="36"/>
      <c r="K368" s="35"/>
      <c r="L368" s="37"/>
      <c r="M368" s="34"/>
      <c r="N368" s="34"/>
      <c r="P368" s="36"/>
      <c r="Q368" s="36"/>
      <c r="R368" s="36"/>
      <c r="S368" s="36"/>
      <c r="T368" s="36"/>
      <c r="U368" s="36"/>
      <c r="V368" s="36"/>
      <c r="W368" s="36"/>
      <c r="X368" s="36"/>
      <c r="Y368" s="36"/>
    </row>
    <row r="369" spans="9:25">
      <c r="I369" s="36"/>
      <c r="L369" s="37"/>
      <c r="M369" s="34"/>
      <c r="N369" s="34"/>
      <c r="P369" s="36"/>
      <c r="Q369" s="36"/>
      <c r="R369" s="36"/>
      <c r="S369" s="36"/>
      <c r="T369" s="36"/>
      <c r="U369" s="36"/>
      <c r="V369" s="36"/>
      <c r="W369" s="36"/>
      <c r="X369" s="36"/>
      <c r="Y369" s="36"/>
    </row>
    <row r="371" spans="9:25">
      <c r="J371" s="31"/>
    </row>
    <row r="372" spans="9:25">
      <c r="J372" s="31"/>
    </row>
    <row r="373" spans="9:25">
      <c r="J373" s="31"/>
    </row>
    <row r="374" spans="9:25">
      <c r="J374" s="31"/>
    </row>
    <row r="375" spans="9:25">
      <c r="J375" s="31"/>
    </row>
    <row r="378" spans="9:25">
      <c r="K378" s="35"/>
    </row>
    <row r="379" spans="9:25">
      <c r="K379" s="35"/>
    </row>
    <row r="380" spans="9:25">
      <c r="K380" s="34"/>
    </row>
    <row r="382" spans="9:25">
      <c r="K382" s="34"/>
    </row>
    <row r="397" spans="9:22">
      <c r="I397" s="35"/>
      <c r="L397" s="35"/>
      <c r="R397" s="35"/>
      <c r="S397" s="35"/>
      <c r="T397" s="35"/>
      <c r="U397" s="35"/>
      <c r="V397" s="35"/>
    </row>
    <row r="398" spans="9:22">
      <c r="I398" s="35"/>
      <c r="L398" s="35"/>
      <c r="R398" s="35"/>
      <c r="S398" s="35"/>
      <c r="T398" s="35"/>
      <c r="U398" s="35"/>
      <c r="V398" s="35"/>
    </row>
    <row r="399" spans="9:22">
      <c r="I399" s="35"/>
      <c r="L399" s="35"/>
      <c r="R399" s="35"/>
      <c r="S399" s="35"/>
      <c r="T399" s="35"/>
      <c r="U399" s="35"/>
      <c r="V399" s="35"/>
    </row>
    <row r="400" spans="9:22">
      <c r="I400" s="35"/>
      <c r="L400" s="35"/>
      <c r="R400" s="35"/>
      <c r="S400" s="35"/>
      <c r="T400" s="35"/>
      <c r="U400" s="35"/>
      <c r="V400" s="35"/>
    </row>
    <row r="401" spans="9:22">
      <c r="I401" s="35"/>
      <c r="L401" s="35"/>
      <c r="R401" s="35"/>
      <c r="S401" s="35"/>
      <c r="T401" s="35"/>
      <c r="U401" s="35"/>
      <c r="V401" s="35"/>
    </row>
    <row r="451" spans="11:13">
      <c r="K451" s="34"/>
    </row>
    <row r="452" spans="11:13">
      <c r="K452" s="34"/>
    </row>
    <row r="454" spans="11:13">
      <c r="M454" s="33"/>
    </row>
    <row r="455" spans="11:13">
      <c r="M455" s="33"/>
    </row>
    <row r="456" spans="11:13">
      <c r="M456" s="33"/>
    </row>
    <row r="457" spans="11:13">
      <c r="M457" s="33"/>
    </row>
    <row r="458" spans="11:13">
      <c r="M458" s="33"/>
    </row>
    <row r="459" spans="11:13">
      <c r="M459" s="33"/>
    </row>
    <row r="460" spans="11:13">
      <c r="M460" s="33"/>
    </row>
    <row r="466" spans="13:13">
      <c r="M466" s="33"/>
    </row>
    <row r="467" spans="13:13">
      <c r="M467" s="33"/>
    </row>
    <row r="468" spans="13:13">
      <c r="M468" s="33"/>
    </row>
    <row r="469" spans="13:13">
      <c r="M469" s="33"/>
    </row>
    <row r="470" spans="13:13">
      <c r="M470" s="33"/>
    </row>
    <row r="471" spans="13:13">
      <c r="M471" s="33"/>
    </row>
    <row r="472" spans="13:13">
      <c r="M472" s="33"/>
    </row>
    <row r="473" spans="13:13">
      <c r="M473" s="33"/>
    </row>
    <row r="474" spans="13:13">
      <c r="M474" s="33"/>
    </row>
    <row r="478" spans="13:13">
      <c r="M478" s="33"/>
    </row>
    <row r="479" spans="13:13">
      <c r="M479" s="33"/>
    </row>
    <row r="524" spans="10:15">
      <c r="O524" s="29"/>
    </row>
    <row r="525" spans="10:15">
      <c r="O525" s="29"/>
    </row>
    <row r="526" spans="10:15">
      <c r="J526" s="30"/>
      <c r="O526" s="29"/>
    </row>
    <row r="527" spans="10:15">
      <c r="J527" s="30"/>
      <c r="O527" s="29"/>
    </row>
    <row r="528" spans="10:15">
      <c r="J528" s="30"/>
    </row>
    <row r="529" spans="10:10">
      <c r="J529" s="30"/>
    </row>
    <row r="530" spans="10:10">
      <c r="J530" s="30"/>
    </row>
    <row r="531" spans="10:10">
      <c r="J531" s="30"/>
    </row>
    <row r="532" spans="10:10">
      <c r="J532" s="30"/>
    </row>
    <row r="533" spans="10:10">
      <c r="J533" s="30"/>
    </row>
    <row r="534" spans="10:10">
      <c r="J534" s="30"/>
    </row>
    <row r="535" spans="10:10">
      <c r="J535" s="30"/>
    </row>
    <row r="536" spans="10:10">
      <c r="J536" s="32"/>
    </row>
    <row r="549" spans="11:16">
      <c r="K549" s="29"/>
      <c r="L549" s="29"/>
      <c r="M549" s="29"/>
      <c r="N549" s="29"/>
      <c r="P549" s="29"/>
    </row>
    <row r="550" spans="11:16">
      <c r="K550" s="29"/>
      <c r="L550" s="29"/>
      <c r="M550" s="29"/>
      <c r="N550" s="29"/>
      <c r="P550" s="29"/>
    </row>
    <row r="551" spans="11:16">
      <c r="K551" s="29"/>
      <c r="L551" s="29"/>
      <c r="M551" s="29"/>
      <c r="N551" s="29"/>
      <c r="P551" s="29"/>
    </row>
    <row r="552" spans="11:16">
      <c r="K552" s="29"/>
      <c r="L552" s="29"/>
      <c r="M552" s="29"/>
      <c r="N552" s="29"/>
      <c r="P552" s="29"/>
    </row>
    <row r="553" spans="11:16">
      <c r="K553" s="29"/>
      <c r="L553" s="29"/>
      <c r="M553" s="29"/>
      <c r="N553" s="29"/>
      <c r="P553" s="29"/>
    </row>
    <row r="554" spans="11:16">
      <c r="K554" s="29"/>
      <c r="L554" s="29"/>
      <c r="M554" s="29"/>
      <c r="N554" s="29"/>
      <c r="P554" s="29"/>
    </row>
    <row r="581" spans="10:10">
      <c r="J581" s="31"/>
    </row>
    <row r="596" spans="11:11">
      <c r="K596" s="31"/>
    </row>
    <row r="597" spans="11:11">
      <c r="K597" s="31"/>
    </row>
    <row r="598" spans="11:11">
      <c r="K598" s="31"/>
    </row>
    <row r="599" spans="11:11">
      <c r="K599" s="31"/>
    </row>
    <row r="600" spans="11:11">
      <c r="K600" s="31"/>
    </row>
    <row r="601" spans="11:11">
      <c r="K601" s="31"/>
    </row>
    <row r="610" spans="10:10">
      <c r="J610" s="30"/>
    </row>
    <row r="611" spans="10:10">
      <c r="J611" s="30"/>
    </row>
    <row r="612" spans="10:10">
      <c r="J612" s="30"/>
    </row>
    <row r="613" spans="10:10">
      <c r="J613" s="30"/>
    </row>
    <row r="614" spans="10:10">
      <c r="J614" s="30"/>
    </row>
    <row r="615" spans="10:10">
      <c r="J615" s="30"/>
    </row>
    <row r="616" spans="10:10">
      <c r="J616" s="30"/>
    </row>
    <row r="617" spans="10:10">
      <c r="J617" s="30"/>
    </row>
    <row r="618" spans="10:10">
      <c r="J618" s="30"/>
    </row>
    <row r="619" spans="10:10">
      <c r="J619" s="30"/>
    </row>
    <row r="620" spans="10:10">
      <c r="J620" s="30"/>
    </row>
    <row r="621" spans="10:10">
      <c r="J621" s="30"/>
    </row>
    <row r="622" spans="10:10">
      <c r="J622" s="30"/>
    </row>
    <row r="654" spans="10:10">
      <c r="J654" s="30"/>
    </row>
    <row r="655" spans="10:10">
      <c r="J655" s="30"/>
    </row>
    <row r="656" spans="10:10">
      <c r="J656" s="30"/>
    </row>
    <row r="657" spans="10:10">
      <c r="J657" s="30"/>
    </row>
    <row r="658" spans="10:10">
      <c r="J658" s="30"/>
    </row>
    <row r="659" spans="10:10">
      <c r="J659" s="30"/>
    </row>
    <row r="660" spans="10:10">
      <c r="J660" s="30"/>
    </row>
    <row r="661" spans="10:10">
      <c r="J661" s="30"/>
    </row>
    <row r="662" spans="10:10">
      <c r="J662" s="30"/>
    </row>
    <row r="675" spans="10:10">
      <c r="J675" s="29"/>
    </row>
    <row r="676" spans="10:10">
      <c r="J676" s="29"/>
    </row>
    <row r="677" spans="10:10">
      <c r="J677" s="29"/>
    </row>
    <row r="678" spans="10:10">
      <c r="J678" s="29"/>
    </row>
    <row r="679" spans="10:10">
      <c r="J679" s="29"/>
    </row>
    <row r="680" spans="10:10">
      <c r="J680" s="29"/>
    </row>
    <row r="681" spans="10:10">
      <c r="J681" s="29"/>
    </row>
    <row r="682" spans="10:10">
      <c r="J682" s="29"/>
    </row>
    <row r="683" spans="10:10">
      <c r="J683" s="29"/>
    </row>
  </sheetData>
  <mergeCells count="15">
    <mergeCell ref="Z5:Z6"/>
    <mergeCell ref="D7:D10"/>
    <mergeCell ref="E7:E10"/>
    <mergeCell ref="H7:H10"/>
    <mergeCell ref="V5:Y5"/>
    <mergeCell ref="R5:U5"/>
    <mergeCell ref="I5:Q5"/>
    <mergeCell ref="H5:H6"/>
    <mergeCell ref="F5:F6"/>
    <mergeCell ref="G5:G6"/>
    <mergeCell ref="A5:A6"/>
    <mergeCell ref="B5:B6"/>
    <mergeCell ref="C5:C6"/>
    <mergeCell ref="D5:D6"/>
    <mergeCell ref="E5:E6"/>
  </mergeCells>
  <hyperlinks>
    <hyperlink ref="A7" location="DTXSID2060965!A1" display="DTXSID2060965" xr:uid="{94454C12-C466-40A9-8ACF-2063ED6FD9DB}"/>
    <hyperlink ref="A8" location="DTXSID60400587!A1" display="DTXSID60400587" xr:uid="{459C9267-81BD-4606-9BD5-BED9C542D88A}"/>
    <hyperlink ref="A10" location="DTXSID70366226!A1" display="DTXSID70366226" xr:uid="{3BDF430C-9F1D-43F2-9C96-7A446B3F19ED}"/>
    <hyperlink ref="A9" location="DTXSID80310730!A1" display="DTXSID80310730" xr:uid="{ECB9D3FE-DD41-45AE-919B-09D2E8725AB6}"/>
  </hyperlinks>
  <pageMargins left="0.7" right="0.7" top="0.75" bottom="0.75" header="0.3" footer="0.3"/>
  <pageSetup scale="59" fitToHeight="13" orientation="landscape" r:id="rId1"/>
  <drawing r:id="rId2"/>
  <legacyDrawing r:id="rId3"/>
  <oleObjects>
    <mc:AlternateContent xmlns:mc="http://schemas.openxmlformats.org/markup-compatibility/2006">
      <mc:Choice Requires="x14">
        <oleObject progId="Prism9.Document" shapeId="9220" r:id="rId4">
          <objectPr defaultSize="0" autoPict="0" r:id="rId5">
            <anchor moveWithCells="1">
              <from>
                <xdr:col>0</xdr:col>
                <xdr:colOff>66675</xdr:colOff>
                <xdr:row>15</xdr:row>
                <xdr:rowOff>19050</xdr:rowOff>
              </from>
              <to>
                <xdr:col>4</xdr:col>
                <xdr:colOff>771525</xdr:colOff>
                <xdr:row>30</xdr:row>
                <xdr:rowOff>142875</xdr:rowOff>
              </to>
            </anchor>
          </objectPr>
        </oleObject>
      </mc:Choice>
      <mc:Fallback>
        <oleObject progId="Prism9.Document" shapeId="9220" r:id="rId4"/>
      </mc:Fallback>
    </mc:AlternateContent>
    <mc:AlternateContent xmlns:mc="http://schemas.openxmlformats.org/markup-compatibility/2006">
      <mc:Choice Requires="x14">
        <oleObject progId="Prism9.Document" shapeId="9223" r:id="rId6">
          <objectPr defaultSize="0" autoPict="0" r:id="rId7">
            <anchor moveWithCells="1">
              <from>
                <xdr:col>13</xdr:col>
                <xdr:colOff>581025</xdr:colOff>
                <xdr:row>15</xdr:row>
                <xdr:rowOff>28575</xdr:rowOff>
              </from>
              <to>
                <xdr:col>21</xdr:col>
                <xdr:colOff>657225</xdr:colOff>
                <xdr:row>31</xdr:row>
                <xdr:rowOff>114300</xdr:rowOff>
              </to>
            </anchor>
          </objectPr>
        </oleObject>
      </mc:Choice>
      <mc:Fallback>
        <oleObject progId="Prism9.Document" shapeId="9223" r:id="rId6"/>
      </mc:Fallback>
    </mc:AlternateContent>
    <mc:AlternateContent xmlns:mc="http://schemas.openxmlformats.org/markup-compatibility/2006">
      <mc:Choice Requires="x14">
        <oleObject progId="Prism9.Document" shapeId="9224" r:id="rId8">
          <objectPr defaultSize="0" autoPict="0" r:id="rId9">
            <anchor moveWithCells="1">
              <from>
                <xdr:col>22</xdr:col>
                <xdr:colOff>95250</xdr:colOff>
                <xdr:row>15</xdr:row>
                <xdr:rowOff>28575</xdr:rowOff>
              </from>
              <to>
                <xdr:col>28</xdr:col>
                <xdr:colOff>571500</xdr:colOff>
                <xdr:row>31</xdr:row>
                <xdr:rowOff>123825</xdr:rowOff>
              </to>
            </anchor>
          </objectPr>
        </oleObject>
      </mc:Choice>
      <mc:Fallback>
        <oleObject progId="Prism9.Document" shapeId="9224" r:id="rId8"/>
      </mc:Fallback>
    </mc:AlternateContent>
    <mc:AlternateContent xmlns:mc="http://schemas.openxmlformats.org/markup-compatibility/2006">
      <mc:Choice Requires="x14">
        <oleObject progId="Prism9.Document" shapeId="9226" r:id="rId10">
          <objectPr defaultSize="0" r:id="rId11">
            <anchor moveWithCells="1">
              <from>
                <xdr:col>5</xdr:col>
                <xdr:colOff>0</xdr:colOff>
                <xdr:row>15</xdr:row>
                <xdr:rowOff>0</xdr:rowOff>
              </from>
              <to>
                <xdr:col>9</xdr:col>
                <xdr:colOff>561975</xdr:colOff>
                <xdr:row>30</xdr:row>
                <xdr:rowOff>114300</xdr:rowOff>
              </to>
            </anchor>
          </objectPr>
        </oleObject>
      </mc:Choice>
      <mc:Fallback>
        <oleObject progId="Prism9.Document" shapeId="9226" r:id="rId10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4B68E-B2A3-435A-B381-2A75323D5291}">
  <dimension ref="A1:P149"/>
  <sheetViews>
    <sheetView topLeftCell="A46" zoomScaleNormal="100" workbookViewId="0">
      <selection activeCell="N48" sqref="N48:O48"/>
    </sheetView>
  </sheetViews>
  <sheetFormatPr defaultRowHeight="15"/>
  <cols>
    <col min="1" max="1" width="32.42578125" customWidth="1"/>
    <col min="4" max="4" width="11.140625" customWidth="1"/>
    <col min="6" max="6" width="10.140625" style="5" customWidth="1"/>
    <col min="7" max="7" width="10.140625" customWidth="1"/>
    <col min="8" max="8" width="13.140625" bestFit="1" customWidth="1"/>
    <col min="15" max="15" width="12.7109375" customWidth="1"/>
  </cols>
  <sheetData>
    <row r="1" spans="1:16">
      <c r="A1" s="23" t="s">
        <v>373</v>
      </c>
    </row>
    <row r="2" spans="1:16">
      <c r="D2" s="26" t="s">
        <v>372</v>
      </c>
    </row>
    <row r="3" spans="1:16" ht="18.75">
      <c r="D3" s="79">
        <v>908</v>
      </c>
      <c r="E3" s="8"/>
      <c r="F3" s="80"/>
      <c r="G3" s="8"/>
      <c r="H3" s="8"/>
      <c r="I3" s="81"/>
      <c r="J3" s="81"/>
      <c r="K3" s="81"/>
      <c r="L3" s="81"/>
      <c r="M3" s="82" t="s">
        <v>371</v>
      </c>
      <c r="N3" s="81"/>
      <c r="O3" s="81"/>
      <c r="P3" s="83"/>
    </row>
    <row r="4" spans="1:16">
      <c r="A4" s="24">
        <v>44167</v>
      </c>
      <c r="B4" s="23" t="s">
        <v>369</v>
      </c>
      <c r="C4" s="23" t="s">
        <v>368</v>
      </c>
      <c r="D4" s="84" t="s">
        <v>360</v>
      </c>
      <c r="E4" s="85" t="s">
        <v>134</v>
      </c>
      <c r="F4" s="86" t="s">
        <v>359</v>
      </c>
      <c r="G4" s="85" t="s">
        <v>408</v>
      </c>
      <c r="H4" s="85"/>
      <c r="I4" s="85" t="s">
        <v>358</v>
      </c>
      <c r="J4" s="85" t="s">
        <v>357</v>
      </c>
      <c r="K4" s="85"/>
      <c r="L4" s="85"/>
      <c r="M4" s="87" t="s">
        <v>369</v>
      </c>
      <c r="N4" s="88"/>
      <c r="O4" s="88"/>
      <c r="P4" s="89"/>
    </row>
    <row r="5" spans="1:16">
      <c r="D5" s="90">
        <v>908</v>
      </c>
      <c r="E5" s="21" t="s">
        <v>366</v>
      </c>
      <c r="F5" s="4">
        <v>988.29680529214795</v>
      </c>
      <c r="G5" s="88">
        <f>100*(F5/AVERAGE(F$5:F$7))</f>
        <v>123.9641206880185</v>
      </c>
      <c r="H5" s="88"/>
      <c r="I5" s="226">
        <f>AVERAGE(F5:F7)</f>
        <v>797.24423470836575</v>
      </c>
      <c r="J5" s="226">
        <f>100*(STDEV(F5:F7)/I5)</f>
        <v>23.221679249279408</v>
      </c>
      <c r="K5" s="91" t="s">
        <v>370</v>
      </c>
      <c r="L5" s="88"/>
      <c r="M5" s="85" t="s">
        <v>367</v>
      </c>
      <c r="N5" s="85" t="s">
        <v>352</v>
      </c>
      <c r="O5" s="85" t="s">
        <v>351</v>
      </c>
      <c r="P5" s="92" t="s">
        <v>350</v>
      </c>
    </row>
    <row r="6" spans="1:16">
      <c r="D6" s="90">
        <v>908</v>
      </c>
      <c r="E6" s="20" t="s">
        <v>366</v>
      </c>
      <c r="F6" s="4">
        <v>784.77575406723304</v>
      </c>
      <c r="G6" s="88">
        <f>100*(F6/AVERAGE(F$5:F$7))</f>
        <v>98.436052579835376</v>
      </c>
      <c r="H6" s="88"/>
      <c r="I6" s="226"/>
      <c r="J6" s="226"/>
      <c r="K6" s="88"/>
      <c r="L6" s="88"/>
      <c r="M6" s="88">
        <v>0</v>
      </c>
      <c r="N6" s="88">
        <f>LN(F5)</f>
        <v>6.8959830628484786</v>
      </c>
      <c r="O6" s="88">
        <f>LN(F6)</f>
        <v>6.6653980133641673</v>
      </c>
      <c r="P6" s="89">
        <f>LN(F7)</f>
        <v>6.42755608275671</v>
      </c>
    </row>
    <row r="7" spans="1:16">
      <c r="A7" s="200" t="s">
        <v>795</v>
      </c>
      <c r="D7" s="90">
        <v>908</v>
      </c>
      <c r="E7" s="19" t="s">
        <v>366</v>
      </c>
      <c r="F7" s="4">
        <v>618.66014476571604</v>
      </c>
      <c r="G7" s="88">
        <f>100*(F7/AVERAGE(F$5:F$7))</f>
        <v>77.599826732146099</v>
      </c>
      <c r="H7" s="88"/>
      <c r="I7" s="226"/>
      <c r="J7" s="226"/>
      <c r="K7" s="88"/>
      <c r="L7" s="88"/>
      <c r="M7" s="88">
        <v>15</v>
      </c>
      <c r="N7" s="88">
        <f>LN(F8)</f>
        <v>6.3110420901466044</v>
      </c>
      <c r="O7" s="88">
        <f>LN(F9)</f>
        <v>6.8639034015605649</v>
      </c>
      <c r="P7" s="89">
        <f>LN(F10)</f>
        <v>6.572212679601674</v>
      </c>
    </row>
    <row r="8" spans="1:16">
      <c r="D8" s="90">
        <v>908</v>
      </c>
      <c r="E8" s="18" t="s">
        <v>365</v>
      </c>
      <c r="F8" s="4">
        <v>550.61844399832796</v>
      </c>
      <c r="G8" s="88">
        <f>100*(F8/AVERAGE(F$8:F$10))</f>
        <v>74.318708421256204</v>
      </c>
      <c r="H8" s="88"/>
      <c r="I8" s="226">
        <f>AVERAGE(F8:F10)</f>
        <v>740.88806936376102</v>
      </c>
      <c r="J8" s="226">
        <f>100*(STDEV(F8:F10)/I8)</f>
        <v>27.598801779566983</v>
      </c>
      <c r="K8" s="88"/>
      <c r="L8" s="88"/>
      <c r="M8" s="88">
        <v>30</v>
      </c>
      <c r="N8" s="88">
        <f>LN(F11)</f>
        <v>6.2135492113151072</v>
      </c>
      <c r="O8" s="88">
        <f>LN(F12)</f>
        <v>6.329931131948209</v>
      </c>
      <c r="P8" s="89">
        <f>LN(F13)</f>
        <v>6.3776401542940828</v>
      </c>
    </row>
    <row r="9" spans="1:16">
      <c r="D9" s="90">
        <v>908</v>
      </c>
      <c r="E9" s="17" t="s">
        <v>365</v>
      </c>
      <c r="F9" s="4">
        <v>957.09571445911001</v>
      </c>
      <c r="G9" s="88">
        <f>100*(F9/AVERAGE(F$8:F$10))</f>
        <v>129.18222792830468</v>
      </c>
      <c r="H9" s="88"/>
      <c r="I9" s="226"/>
      <c r="J9" s="226"/>
      <c r="K9" s="88"/>
      <c r="L9" s="88"/>
      <c r="M9" s="88">
        <v>60</v>
      </c>
      <c r="N9" s="88">
        <f>LN(F14)</f>
        <v>6.0331656588052844</v>
      </c>
      <c r="O9" s="88">
        <f>LN(F15)</f>
        <v>5.748335800385461</v>
      </c>
      <c r="P9" s="89">
        <f>LN(F16)</f>
        <v>5.8548626498490917</v>
      </c>
    </row>
    <row r="10" spans="1:16">
      <c r="D10" s="90">
        <v>908</v>
      </c>
      <c r="E10" s="16" t="s">
        <v>365</v>
      </c>
      <c r="F10" s="4">
        <v>714.95004963384497</v>
      </c>
      <c r="G10" s="88">
        <f>100*(F10/AVERAGE(F$8:F$10))</f>
        <v>96.499063650439069</v>
      </c>
      <c r="H10" s="88"/>
      <c r="I10" s="226"/>
      <c r="J10" s="226"/>
      <c r="K10" s="88"/>
      <c r="L10" s="88"/>
      <c r="M10" s="88">
        <v>120</v>
      </c>
      <c r="N10" s="88">
        <f>LN(F17)</f>
        <v>5.3074395362172888</v>
      </c>
      <c r="O10" s="88">
        <f>LN(F18)</f>
        <v>5.5848554362725551</v>
      </c>
      <c r="P10" s="89">
        <f>LN(F19)</f>
        <v>5.4239148908227328</v>
      </c>
    </row>
    <row r="11" spans="1:16">
      <c r="D11" s="90">
        <v>908</v>
      </c>
      <c r="E11" s="21" t="s">
        <v>364</v>
      </c>
      <c r="F11" s="4">
        <v>499.47083665802103</v>
      </c>
      <c r="G11" s="88">
        <f>100*(F11/AVERAGE(F$11:F$13))</f>
        <v>90.861008375130524</v>
      </c>
      <c r="H11" s="88"/>
      <c r="I11" s="226">
        <f>AVERAGE(F11:F13)</f>
        <v>549.70866556520707</v>
      </c>
      <c r="J11" s="226">
        <f>100*(STDEV(F11:F13)/I11)</f>
        <v>8.298241862254887</v>
      </c>
      <c r="K11" s="88"/>
      <c r="L11" s="88"/>
      <c r="M11" s="88">
        <v>240</v>
      </c>
      <c r="N11" s="88">
        <f>LN(F20)</f>
        <v>3.4785278998185385</v>
      </c>
      <c r="O11" s="88">
        <f>LN(F21)</f>
        <v>4.510553202905931</v>
      </c>
      <c r="P11" s="89">
        <f>LN(F22)</f>
        <v>4.6317257410180472</v>
      </c>
    </row>
    <row r="12" spans="1:16">
      <c r="D12" s="90">
        <v>908</v>
      </c>
      <c r="E12" s="20" t="s">
        <v>364</v>
      </c>
      <c r="F12" s="4">
        <v>561.11794942232098</v>
      </c>
      <c r="G12" s="88">
        <f>100*(F12/AVERAGE(F$11:F$13))</f>
        <v>102.0755146447224</v>
      </c>
      <c r="H12" s="88"/>
      <c r="I12" s="226"/>
      <c r="J12" s="226"/>
      <c r="K12" s="88"/>
      <c r="L12" s="88"/>
      <c r="M12" s="88"/>
      <c r="N12" s="88"/>
      <c r="O12" s="88"/>
      <c r="P12" s="89"/>
    </row>
    <row r="13" spans="1:16">
      <c r="D13" s="90">
        <v>908</v>
      </c>
      <c r="E13" s="19" t="s">
        <v>364</v>
      </c>
      <c r="F13" s="4">
        <v>588.53721061527904</v>
      </c>
      <c r="G13" s="88">
        <f>100*(F13/AVERAGE(F$11:F$13))</f>
        <v>107.06347698014707</v>
      </c>
      <c r="H13" s="88"/>
      <c r="I13" s="226"/>
      <c r="J13" s="226"/>
      <c r="K13" s="88"/>
      <c r="L13" s="88"/>
      <c r="M13" s="88"/>
      <c r="N13" s="88"/>
      <c r="O13" s="88"/>
      <c r="P13" s="89"/>
    </row>
    <row r="14" spans="1:16">
      <c r="D14" s="90">
        <v>908</v>
      </c>
      <c r="E14" s="18" t="s">
        <v>363</v>
      </c>
      <c r="F14" s="4">
        <v>417.03312654742302</v>
      </c>
      <c r="G14" s="88">
        <f>100*(F14/AVERAGE(F$14:F$16))</f>
        <v>115.88241616160637</v>
      </c>
      <c r="H14" s="88"/>
      <c r="I14" s="226">
        <f>AVERAGE(F14:F16)</f>
        <v>359.876105763829</v>
      </c>
      <c r="J14" s="226">
        <f>100*(STDEV(F14:F16)/I14)</f>
        <v>14.60088903120192</v>
      </c>
      <c r="K14" s="88"/>
      <c r="L14" s="88"/>
      <c r="M14" s="88"/>
      <c r="N14" s="88"/>
      <c r="O14" s="88"/>
      <c r="P14" s="89"/>
    </row>
    <row r="15" spans="1:16">
      <c r="D15" s="90">
        <v>908</v>
      </c>
      <c r="E15" s="17" t="s">
        <v>363</v>
      </c>
      <c r="F15" s="4">
        <v>313.66821915369798</v>
      </c>
      <c r="G15" s="88">
        <f>100*(F15/AVERAGE(F$14:F$16))</f>
        <v>87.160057066846434</v>
      </c>
      <c r="H15" s="88"/>
      <c r="I15" s="226"/>
      <c r="J15" s="226"/>
      <c r="K15" s="88"/>
      <c r="L15" s="88"/>
      <c r="M15" s="88"/>
      <c r="N15" s="88"/>
      <c r="O15" s="88"/>
      <c r="P15" s="89"/>
    </row>
    <row r="16" spans="1:16">
      <c r="D16" s="90">
        <v>908</v>
      </c>
      <c r="E16" s="16" t="s">
        <v>363</v>
      </c>
      <c r="F16" s="4">
        <v>348.92697159036601</v>
      </c>
      <c r="G16" s="88">
        <f>100*(F16/AVERAGE(F$14:F$16))</f>
        <v>96.957526771547194</v>
      </c>
      <c r="H16" s="88"/>
      <c r="I16" s="226"/>
      <c r="J16" s="226"/>
      <c r="K16" s="88"/>
      <c r="L16" s="88"/>
      <c r="M16" s="88"/>
      <c r="N16" s="88"/>
      <c r="O16" s="88"/>
      <c r="P16" s="89"/>
    </row>
    <row r="17" spans="4:16">
      <c r="D17" s="90">
        <v>908</v>
      </c>
      <c r="E17" s="93" t="s">
        <v>362</v>
      </c>
      <c r="F17" s="4">
        <v>201.83278069267601</v>
      </c>
      <c r="G17" s="88">
        <f>100*(F17/AVERAGE(F$17:F$19))</f>
        <v>87.127115449341204</v>
      </c>
      <c r="H17" s="88"/>
      <c r="I17" s="226">
        <f>AVERAGE(F17:F19)</f>
        <v>231.65323407272535</v>
      </c>
      <c r="J17" s="226">
        <f>100*(STDEV(F17:F19)/I17)</f>
        <v>14.047296573708696</v>
      </c>
      <c r="K17" s="88"/>
      <c r="L17" s="88"/>
      <c r="M17" s="88"/>
      <c r="N17" s="88"/>
      <c r="O17" s="88"/>
      <c r="P17" s="89"/>
    </row>
    <row r="18" spans="4:16">
      <c r="D18" s="90">
        <v>908</v>
      </c>
      <c r="E18" s="93" t="s">
        <v>362</v>
      </c>
      <c r="F18" s="4">
        <v>266.36177370517203</v>
      </c>
      <c r="G18" s="88">
        <f>100*(F18/AVERAGE(F$17:F$19))</f>
        <v>114.98297218745077</v>
      </c>
      <c r="H18" s="88"/>
      <c r="I18" s="226"/>
      <c r="J18" s="226"/>
      <c r="K18" s="88"/>
      <c r="L18" s="88"/>
      <c r="M18" s="88"/>
      <c r="N18" s="88"/>
      <c r="O18" s="88"/>
      <c r="P18" s="89"/>
    </row>
    <row r="19" spans="4:16">
      <c r="D19" s="90">
        <v>908</v>
      </c>
      <c r="E19" s="15" t="s">
        <v>362</v>
      </c>
      <c r="F19" s="4">
        <v>226.765147820328</v>
      </c>
      <c r="G19" s="88">
        <f>100*(F19/AVERAGE(F$17:F$19))</f>
        <v>97.889912363208026</v>
      </c>
      <c r="H19" s="88"/>
      <c r="I19" s="226"/>
      <c r="J19" s="226"/>
      <c r="K19" s="88"/>
      <c r="L19" s="88"/>
      <c r="M19" s="88"/>
      <c r="N19" s="88"/>
      <c r="O19" s="88"/>
      <c r="P19" s="89"/>
    </row>
    <row r="20" spans="4:16">
      <c r="D20" s="90">
        <v>908</v>
      </c>
      <c r="E20" s="93" t="s">
        <v>361</v>
      </c>
      <c r="F20" s="4">
        <v>32.411973267243603</v>
      </c>
      <c r="G20" s="88">
        <f>100*(F20/AVERAGE(F$20:F$22))</f>
        <v>43.010425469178394</v>
      </c>
      <c r="H20" s="88"/>
      <c r="I20" s="226">
        <f>AVERAGE(F20:F22)</f>
        <v>75.358411161196898</v>
      </c>
      <c r="J20" s="226">
        <f>100*(STDEV(F20:F22)/I20)</f>
        <v>49.963158749936682</v>
      </c>
      <c r="K20" s="88"/>
      <c r="L20" s="88"/>
      <c r="M20" s="88"/>
      <c r="N20" s="88"/>
      <c r="O20" s="88"/>
      <c r="P20" s="89"/>
    </row>
    <row r="21" spans="4:16">
      <c r="D21" s="90">
        <v>908</v>
      </c>
      <c r="E21" s="93" t="s">
        <v>361</v>
      </c>
      <c r="F21" s="4">
        <v>90.972130639867103</v>
      </c>
      <c r="G21" s="88">
        <f>100*(F21/AVERAGE(F$20:F$22))</f>
        <v>120.71927902682471</v>
      </c>
      <c r="H21" s="88"/>
      <c r="I21" s="226"/>
      <c r="J21" s="226"/>
      <c r="K21" s="88"/>
      <c r="L21" s="88"/>
      <c r="M21" s="88"/>
      <c r="N21" s="88"/>
      <c r="O21" s="88"/>
      <c r="P21" s="89"/>
    </row>
    <row r="22" spans="4:16">
      <c r="D22" s="90">
        <v>908</v>
      </c>
      <c r="E22" s="15" t="s">
        <v>361</v>
      </c>
      <c r="F22" s="4">
        <v>102.69112957647999</v>
      </c>
      <c r="G22" s="88">
        <f>100*(F22/AVERAGE(F$20:F$22))</f>
        <v>136.27029550399689</v>
      </c>
      <c r="H22" s="88"/>
      <c r="I22" s="226"/>
      <c r="J22" s="226"/>
      <c r="K22" s="88"/>
      <c r="L22" s="88"/>
      <c r="M22" s="88"/>
      <c r="N22" s="88"/>
      <c r="O22" s="88"/>
      <c r="P22" s="89"/>
    </row>
    <row r="23" spans="4:16">
      <c r="D23" s="94"/>
      <c r="E23" s="95"/>
      <c r="F23" s="96"/>
      <c r="G23" s="95"/>
      <c r="H23" s="95"/>
      <c r="I23" s="88"/>
      <c r="J23" s="88"/>
      <c r="K23" s="88"/>
      <c r="L23" s="88"/>
      <c r="M23" s="88"/>
      <c r="N23" s="88"/>
      <c r="O23" s="88"/>
      <c r="P23" s="89"/>
    </row>
    <row r="24" spans="4:16">
      <c r="D24" s="94"/>
      <c r="E24" s="95"/>
      <c r="F24" s="96"/>
      <c r="G24" s="95"/>
      <c r="H24" s="95"/>
      <c r="I24" s="88"/>
      <c r="J24" s="88"/>
      <c r="K24" s="88"/>
      <c r="L24" s="88"/>
      <c r="M24" s="88"/>
      <c r="N24" s="88"/>
      <c r="O24" s="88"/>
      <c r="P24" s="89"/>
    </row>
    <row r="25" spans="4:16">
      <c r="D25" s="84" t="s">
        <v>360</v>
      </c>
      <c r="E25" s="85" t="s">
        <v>134</v>
      </c>
      <c r="F25" s="86" t="s">
        <v>359</v>
      </c>
      <c r="G25" s="85" t="s">
        <v>408</v>
      </c>
      <c r="H25" s="85"/>
      <c r="I25" s="85" t="s">
        <v>358</v>
      </c>
      <c r="J25" s="85" t="s">
        <v>357</v>
      </c>
      <c r="K25" s="88"/>
      <c r="L25" s="88"/>
      <c r="M25" s="88"/>
      <c r="N25" s="88"/>
      <c r="O25" s="88"/>
      <c r="P25" s="89"/>
    </row>
    <row r="26" spans="4:16">
      <c r="D26" s="90">
        <v>908</v>
      </c>
      <c r="E26" s="10" t="s">
        <v>356</v>
      </c>
      <c r="F26" s="4">
        <v>235.45408295700199</v>
      </c>
      <c r="G26" s="88">
        <f>100*(F26/AVERAGE(F$26:F$28))</f>
        <v>38.270286735475537</v>
      </c>
      <c r="H26" s="88"/>
      <c r="I26" s="226">
        <f>AVERAGE(F26:F28)</f>
        <v>615.23992381991309</v>
      </c>
      <c r="J26" s="226">
        <f>100*(STDEV(F26:F28)/I26)</f>
        <v>69.493416601631225</v>
      </c>
      <c r="K26" s="88"/>
      <c r="L26" s="88"/>
      <c r="M26" s="88" t="s">
        <v>355</v>
      </c>
      <c r="N26" s="88"/>
      <c r="O26" s="88"/>
      <c r="P26" s="89"/>
    </row>
    <row r="27" spans="4:16">
      <c r="D27" s="90">
        <v>908</v>
      </c>
      <c r="E27" s="14" t="s">
        <v>356</v>
      </c>
      <c r="F27" s="4">
        <v>531.96238097158698</v>
      </c>
      <c r="G27" s="88">
        <f>100*(F27/AVERAGE(F$26:F$28))</f>
        <v>86.464216702441718</v>
      </c>
      <c r="H27" s="88"/>
      <c r="I27" s="226"/>
      <c r="J27" s="226"/>
      <c r="K27" s="88"/>
      <c r="L27" s="88"/>
      <c r="M27" s="85" t="s">
        <v>367</v>
      </c>
      <c r="N27" s="85" t="s">
        <v>352</v>
      </c>
      <c r="O27" s="85" t="s">
        <v>351</v>
      </c>
      <c r="P27" s="92" t="s">
        <v>350</v>
      </c>
    </row>
    <row r="28" spans="4:16">
      <c r="D28" s="90">
        <v>908</v>
      </c>
      <c r="E28" s="13" t="s">
        <v>356</v>
      </c>
      <c r="F28" s="4">
        <v>1078.30330753115</v>
      </c>
      <c r="G28" s="88">
        <f>100*(F28/AVERAGE(F$26:F$28))</f>
        <v>175.26549656208269</v>
      </c>
      <c r="H28" s="88"/>
      <c r="I28" s="226"/>
      <c r="J28" s="226"/>
      <c r="K28" s="88"/>
      <c r="L28" s="88"/>
      <c r="M28" s="88">
        <v>0</v>
      </c>
      <c r="N28" s="88">
        <f>LN(F26)</f>
        <v>5.4615159176180024</v>
      </c>
      <c r="O28" s="88">
        <f>LN(F27)</f>
        <v>6.2765727743819779</v>
      </c>
      <c r="P28" s="89">
        <f>LN(F28)</f>
        <v>6.9831440732404122</v>
      </c>
    </row>
    <row r="29" spans="4:16">
      <c r="D29" s="90">
        <v>908</v>
      </c>
      <c r="E29" s="6" t="s">
        <v>354</v>
      </c>
      <c r="F29" s="4">
        <v>931.05564268900696</v>
      </c>
      <c r="G29" s="88">
        <f>100*(F29/AVERAGE(F$29:F$31))</f>
        <v>147.48803604778607</v>
      </c>
      <c r="H29" s="88"/>
      <c r="I29" s="226">
        <f>AVERAGE(F29:F31)</f>
        <v>631.2753682524766</v>
      </c>
      <c r="J29" s="226">
        <f>100*(STDEV(F29:F31)/I29)</f>
        <v>46.462904037035564</v>
      </c>
      <c r="K29" s="88"/>
      <c r="L29" s="88"/>
      <c r="M29" s="88">
        <v>240</v>
      </c>
      <c r="N29" s="88">
        <f>LN(F32)</f>
        <v>5.2263561977548152</v>
      </c>
      <c r="O29" s="88">
        <f>LN(F33)</f>
        <v>5.8110127687358535</v>
      </c>
      <c r="P29" s="89">
        <f>LN(F34)</f>
        <v>6.0887099774111579</v>
      </c>
    </row>
    <row r="30" spans="4:16">
      <c r="D30" s="90">
        <v>908</v>
      </c>
      <c r="E30" s="12" t="s">
        <v>354</v>
      </c>
      <c r="F30" s="4">
        <v>344.89738296573699</v>
      </c>
      <c r="G30" s="88">
        <f>100*(F30/AVERAGE(F$29:F$31))</f>
        <v>54.635013547336186</v>
      </c>
      <c r="H30" s="88"/>
      <c r="I30" s="226"/>
      <c r="J30" s="226"/>
      <c r="K30" s="88"/>
      <c r="L30" s="88"/>
      <c r="M30" s="88"/>
      <c r="N30" s="88"/>
      <c r="O30" s="88"/>
      <c r="P30" s="89"/>
    </row>
    <row r="31" spans="4:16">
      <c r="D31" s="90">
        <v>908</v>
      </c>
      <c r="E31" s="11" t="s">
        <v>354</v>
      </c>
      <c r="F31" s="4">
        <v>617.87307910268601</v>
      </c>
      <c r="G31" s="88">
        <f>100*(F31/AVERAGE(F$29:F$31))</f>
        <v>97.876950404877775</v>
      </c>
      <c r="H31" s="88"/>
      <c r="I31" s="226"/>
      <c r="J31" s="226"/>
      <c r="K31" s="88"/>
      <c r="L31" s="88"/>
      <c r="M31" s="88" t="s">
        <v>313</v>
      </c>
      <c r="N31" s="88"/>
      <c r="O31" s="88"/>
      <c r="P31" s="89"/>
    </row>
    <row r="32" spans="4:16">
      <c r="D32" s="90">
        <v>908</v>
      </c>
      <c r="E32" s="10" t="s">
        <v>353</v>
      </c>
      <c r="F32" s="4">
        <v>186.11340603008</v>
      </c>
      <c r="G32" s="88">
        <f>100*(F32/AVERAGE(F$32:F$34))</f>
        <v>58.104579301877045</v>
      </c>
      <c r="H32" s="88"/>
      <c r="I32" s="226">
        <f>AVERAGE(F32:F34)</f>
        <v>320.30763885776497</v>
      </c>
      <c r="J32" s="226">
        <f>100*(STDEV(F32:F34)/I32)</f>
        <v>39.935613292765247</v>
      </c>
      <c r="K32" s="88"/>
      <c r="L32" s="88"/>
      <c r="M32" s="85" t="s">
        <v>367</v>
      </c>
      <c r="N32" s="85" t="s">
        <v>352</v>
      </c>
      <c r="O32" s="85" t="s">
        <v>351</v>
      </c>
      <c r="P32" s="92" t="s">
        <v>350</v>
      </c>
    </row>
    <row r="33" spans="4:16">
      <c r="D33" s="90">
        <v>908</v>
      </c>
      <c r="E33" s="10" t="s">
        <v>353</v>
      </c>
      <c r="F33" s="4">
        <v>333.95717584916298</v>
      </c>
      <c r="G33" s="88">
        <f>100*(F33/AVERAGE(F$32:F$34))</f>
        <v>104.26138353742454</v>
      </c>
      <c r="H33" s="88"/>
      <c r="I33" s="226"/>
      <c r="J33" s="226"/>
      <c r="K33" s="88"/>
      <c r="L33" s="88"/>
      <c r="M33" s="88">
        <v>0</v>
      </c>
      <c r="N33" s="88">
        <f>LN(F29)</f>
        <v>6.8363190420743676</v>
      </c>
      <c r="O33" s="88">
        <f>LN(F30)</f>
        <v>5.8432469321080838</v>
      </c>
      <c r="P33" s="89">
        <f>LN(F31)</f>
        <v>6.4262830627453917</v>
      </c>
    </row>
    <row r="34" spans="4:16">
      <c r="D34" s="90">
        <v>908</v>
      </c>
      <c r="E34" s="10" t="s">
        <v>353</v>
      </c>
      <c r="F34" s="4">
        <v>440.85233469405199</v>
      </c>
      <c r="G34" s="88">
        <f>100*(F34/AVERAGE(F$32:F$34))</f>
        <v>137.63403716069845</v>
      </c>
      <c r="H34" s="88"/>
      <c r="I34" s="226"/>
      <c r="J34" s="226"/>
      <c r="K34" s="88"/>
      <c r="L34" s="88"/>
      <c r="M34" s="88">
        <v>240</v>
      </c>
      <c r="N34" s="88">
        <f>LN(F35)</f>
        <v>6.0142776128386988</v>
      </c>
      <c r="O34" s="88">
        <f>LN(F36)</f>
        <v>6.1636966434586213</v>
      </c>
      <c r="P34" s="89">
        <f>LN(F37)</f>
        <v>6.1414116770601934</v>
      </c>
    </row>
    <row r="35" spans="4:16">
      <c r="D35" s="90">
        <v>908</v>
      </c>
      <c r="E35" s="6" t="s">
        <v>349</v>
      </c>
      <c r="F35" s="4">
        <v>409.23010953679199</v>
      </c>
      <c r="G35" s="88">
        <f>100*(F35/AVERAGE(F$35:F$37))</f>
        <v>90.999298915911936</v>
      </c>
      <c r="H35" s="138">
        <f>(F29-F35)/F29</f>
        <v>0.56046653843922434</v>
      </c>
      <c r="I35" s="205">
        <f>AVERAGE(F35:F37)</f>
        <v>449.70688171448637</v>
      </c>
      <c r="J35" s="205">
        <f>100*(STDEV(F35:F37)/I35)</f>
        <v>7.8813174521597125</v>
      </c>
      <c r="P35" s="89"/>
    </row>
    <row r="36" spans="4:16">
      <c r="D36" s="90">
        <v>908</v>
      </c>
      <c r="E36" s="6" t="s">
        <v>349</v>
      </c>
      <c r="F36" s="4">
        <v>475.181408358618</v>
      </c>
      <c r="G36" s="88">
        <f>100*(F36/AVERAGE(F$35:F$37))</f>
        <v>105.66469575626934</v>
      </c>
      <c r="H36" s="138">
        <f t="shared" ref="H36:H37" si="0">(F30-F36)/F30</f>
        <v>-0.3777472135989613</v>
      </c>
      <c r="I36" s="205"/>
      <c r="J36" s="205"/>
      <c r="M36" s="240" t="s">
        <v>658</v>
      </c>
      <c r="N36" s="139">
        <f>(I29-I35)/I29</f>
        <v>0.28762168725292714</v>
      </c>
      <c r="O36" s="240" t="s">
        <v>685</v>
      </c>
      <c r="P36" s="141">
        <f>STDEV(H35:H37)</f>
        <v>0.47773256921416385</v>
      </c>
    </row>
    <row r="37" spans="4:16">
      <c r="D37" s="97">
        <v>908</v>
      </c>
      <c r="E37" s="98" t="s">
        <v>349</v>
      </c>
      <c r="F37" s="4">
        <v>464.70912724804901</v>
      </c>
      <c r="G37" s="99">
        <f>100*(F37/AVERAGE(F$35:F$37))</f>
        <v>103.3360053278187</v>
      </c>
      <c r="H37" s="138">
        <f t="shared" si="0"/>
        <v>0.24788901966253535</v>
      </c>
      <c r="I37" s="242"/>
      <c r="J37" s="242"/>
      <c r="K37" s="99"/>
      <c r="L37" s="99"/>
      <c r="M37" s="241"/>
      <c r="N37" s="140"/>
      <c r="O37" s="241"/>
      <c r="P37" s="142"/>
    </row>
    <row r="38" spans="4:16">
      <c r="D38" s="7"/>
      <c r="E38" s="7"/>
      <c r="F38" s="54"/>
      <c r="G38" s="7"/>
      <c r="H38" s="7"/>
    </row>
    <row r="39" spans="4:16">
      <c r="D39" s="7"/>
      <c r="E39" s="7"/>
      <c r="F39" s="54"/>
      <c r="G39" s="7"/>
      <c r="H39" s="7"/>
    </row>
    <row r="40" spans="4:16" ht="18.75">
      <c r="D40" s="79">
        <v>909</v>
      </c>
      <c r="E40" s="81"/>
      <c r="F40" s="100"/>
      <c r="G40" s="81"/>
      <c r="H40" s="81"/>
      <c r="I40" s="81"/>
      <c r="J40" s="81"/>
      <c r="K40" s="81"/>
      <c r="L40" s="81"/>
      <c r="M40" s="82"/>
      <c r="N40" s="81"/>
      <c r="O40" s="81"/>
      <c r="P40" s="83"/>
    </row>
    <row r="41" spans="4:16">
      <c r="D41" s="84" t="s">
        <v>360</v>
      </c>
      <c r="E41" s="85" t="s">
        <v>134</v>
      </c>
      <c r="F41" s="86" t="s">
        <v>359</v>
      </c>
      <c r="G41" s="85" t="s">
        <v>408</v>
      </c>
      <c r="H41" s="85"/>
      <c r="I41" s="85" t="s">
        <v>358</v>
      </c>
      <c r="J41" s="85" t="s">
        <v>357</v>
      </c>
      <c r="K41" s="85"/>
      <c r="L41" s="85"/>
      <c r="M41" s="87" t="s">
        <v>369</v>
      </c>
      <c r="N41" s="88"/>
      <c r="O41" s="88"/>
      <c r="P41" s="89"/>
    </row>
    <row r="42" spans="4:16">
      <c r="D42" s="90">
        <v>909</v>
      </c>
      <c r="E42" s="21" t="s">
        <v>366</v>
      </c>
      <c r="F42" s="4">
        <v>390.16175106674001</v>
      </c>
      <c r="G42" s="99">
        <f>100*(F42/AVERAGE(F42:F44))</f>
        <v>75.928281701641097</v>
      </c>
      <c r="H42" s="88"/>
      <c r="I42" s="226">
        <f>AVERAGE(F42:F44)</f>
        <v>513.85563102807203</v>
      </c>
      <c r="J42" s="226">
        <f>100*(STDEV(F42:F44)/I42)</f>
        <v>25.584582553609032</v>
      </c>
      <c r="K42" s="91" t="s">
        <v>370</v>
      </c>
      <c r="L42" s="88"/>
      <c r="M42" s="85" t="s">
        <v>367</v>
      </c>
      <c r="N42" s="85" t="s">
        <v>352</v>
      </c>
      <c r="O42" s="85" t="s">
        <v>351</v>
      </c>
      <c r="P42" s="92" t="s">
        <v>350</v>
      </c>
    </row>
    <row r="43" spans="4:16">
      <c r="D43" s="90">
        <v>909</v>
      </c>
      <c r="E43" s="20" t="s">
        <v>366</v>
      </c>
      <c r="F43" s="4">
        <v>651.91710537122503</v>
      </c>
      <c r="G43" s="99">
        <f>100*(F43/AVERAGE(F42:F44))</f>
        <v>126.86775545632013</v>
      </c>
      <c r="H43" s="88"/>
      <c r="I43" s="226"/>
      <c r="J43" s="226"/>
      <c r="K43" s="88"/>
      <c r="L43" s="88"/>
      <c r="M43" s="88">
        <v>0</v>
      </c>
      <c r="N43" s="88">
        <f>LN(F42)</f>
        <v>5.9665613994651832</v>
      </c>
      <c r="O43" s="88">
        <f>LN(F43)</f>
        <v>6.4799174148426166</v>
      </c>
      <c r="P43" s="89">
        <f>LN(F44)</f>
        <v>6.2135836471436301</v>
      </c>
    </row>
    <row r="44" spans="4:16">
      <c r="D44" s="90">
        <v>909</v>
      </c>
      <c r="E44" s="19" t="s">
        <v>366</v>
      </c>
      <c r="F44" s="4">
        <v>499.48803664625098</v>
      </c>
      <c r="G44" s="99">
        <f>100*(F44/AVERAGE(F42:F44))</f>
        <v>97.203962842038777</v>
      </c>
      <c r="H44" s="88"/>
      <c r="I44" s="226"/>
      <c r="J44" s="226"/>
      <c r="K44" s="88"/>
      <c r="L44" s="88"/>
      <c r="M44" s="88">
        <v>15</v>
      </c>
      <c r="N44" s="88">
        <f>LN(F45)</f>
        <v>5.3700899033628291</v>
      </c>
      <c r="O44" s="88">
        <f>LN(F46)</f>
        <v>4.8400444726728464</v>
      </c>
      <c r="P44" s="89">
        <f>LN(F47)</f>
        <v>5.2634362308573905</v>
      </c>
    </row>
    <row r="45" spans="4:16">
      <c r="D45" s="90">
        <v>909</v>
      </c>
      <c r="E45" s="18" t="s">
        <v>365</v>
      </c>
      <c r="F45" s="4">
        <v>214.88218546704201</v>
      </c>
      <c r="G45" s="99">
        <f>100*(F45/AVERAGE(F45:F47))</f>
        <v>120.60712950780118</v>
      </c>
      <c r="H45" s="88"/>
      <c r="I45" s="226">
        <f>AVERAGE(F45:F47)</f>
        <v>178.16706719078567</v>
      </c>
      <c r="J45" s="226">
        <f>100*(STDEV(F45:F47)/I45)</f>
        <v>25.856205869452964</v>
      </c>
      <c r="K45" s="88"/>
      <c r="L45" s="88"/>
      <c r="M45" s="88">
        <v>30</v>
      </c>
      <c r="N45" s="88">
        <f>LN(F48)</f>
        <v>5.2587039696486082</v>
      </c>
      <c r="O45" s="88">
        <f>LN(F49)</f>
        <v>5.0361243613528055</v>
      </c>
      <c r="P45" s="89">
        <f>LN(F50)</f>
        <v>5.2591427374238844</v>
      </c>
    </row>
    <row r="46" spans="4:16">
      <c r="D46" s="90">
        <v>909</v>
      </c>
      <c r="E46" s="17" t="s">
        <v>365</v>
      </c>
      <c r="F46" s="4">
        <v>126.47497628528799</v>
      </c>
      <c r="G46" s="99">
        <f>100*(F46/AVERAGE(F45:F47))</f>
        <v>70.986730757517307</v>
      </c>
      <c r="H46" s="88"/>
      <c r="I46" s="226"/>
      <c r="J46" s="226"/>
      <c r="K46" s="88"/>
      <c r="L46" s="88"/>
      <c r="M46" s="88">
        <v>60</v>
      </c>
      <c r="N46" s="88">
        <f>LN(F51)</f>
        <v>4.3134115453282238</v>
      </c>
      <c r="O46" s="88">
        <f>LN(F52)</f>
        <v>4.3373316022596011</v>
      </c>
      <c r="P46" s="89">
        <f>LN(F53)</f>
        <v>4.0225667003653616</v>
      </c>
    </row>
    <row r="47" spans="4:16">
      <c r="D47" s="90">
        <v>909</v>
      </c>
      <c r="E47" s="16" t="s">
        <v>365</v>
      </c>
      <c r="F47" s="4">
        <v>193.14403982002699</v>
      </c>
      <c r="G47" s="99">
        <f>100*(F47/AVERAGE(F45:F47))</f>
        <v>108.40613973468149</v>
      </c>
      <c r="H47" s="88"/>
      <c r="I47" s="226"/>
      <c r="J47" s="226"/>
      <c r="K47" s="88"/>
      <c r="L47" s="88"/>
      <c r="M47" s="88">
        <v>120</v>
      </c>
      <c r="N47" s="88">
        <f>LN(F54)</f>
        <v>3.1222110819562547</v>
      </c>
      <c r="O47" s="88">
        <f>LN(F55)</f>
        <v>3.0649614559704372</v>
      </c>
      <c r="P47" s="89">
        <f>LN(F56)</f>
        <v>2.5915810571318598</v>
      </c>
    </row>
    <row r="48" spans="4:16">
      <c r="D48" s="90">
        <v>909</v>
      </c>
      <c r="E48" s="21" t="s">
        <v>364</v>
      </c>
      <c r="F48" s="4">
        <v>192.23219102769701</v>
      </c>
      <c r="G48" s="99">
        <f>100*(F48/AVERAGE(F48:F50))</f>
        <v>107.10880627026596</v>
      </c>
      <c r="H48" s="88"/>
      <c r="I48" s="226">
        <f>AVERAGE(F48:F50)</f>
        <v>179.47374984521866</v>
      </c>
      <c r="J48" s="226">
        <f>100*(STDEV(F48:F50)/I48)</f>
        <v>12.353544566121114</v>
      </c>
      <c r="K48" s="88"/>
      <c r="L48" s="88"/>
      <c r="M48" s="88">
        <v>240</v>
      </c>
      <c r="N48" s="88">
        <f>LN(F57)</f>
        <v>1.1350309506442429</v>
      </c>
      <c r="O48" s="88">
        <f>LN(F58)</f>
        <v>1.1350309506442429</v>
      </c>
      <c r="P48" s="89">
        <f>LN(F59)</f>
        <v>3.0732262082408486</v>
      </c>
    </row>
    <row r="49" spans="1:16">
      <c r="D49" s="90">
        <v>909</v>
      </c>
      <c r="E49" s="20" t="s">
        <v>364</v>
      </c>
      <c r="F49" s="4">
        <v>153.87250368276401</v>
      </c>
      <c r="G49" s="99">
        <f>100*(F49/AVERAGE(F48:F50))</f>
        <v>85.735381255178751</v>
      </c>
      <c r="H49" s="88"/>
      <c r="I49" s="226"/>
      <c r="J49" s="226"/>
      <c r="K49" s="88"/>
      <c r="L49" s="88"/>
      <c r="M49" s="88"/>
      <c r="N49" s="88"/>
      <c r="O49" s="88"/>
      <c r="P49" s="89"/>
    </row>
    <row r="50" spans="1:16">
      <c r="D50" s="90">
        <v>909</v>
      </c>
      <c r="E50" s="19" t="s">
        <v>364</v>
      </c>
      <c r="F50" s="4">
        <v>192.316554825195</v>
      </c>
      <c r="G50" s="99">
        <f>100*(F50/AVERAGE(F48:F50))</f>
        <v>107.1558124745553</v>
      </c>
      <c r="H50" s="88"/>
      <c r="I50" s="226"/>
      <c r="J50" s="226"/>
      <c r="K50" s="88"/>
      <c r="L50" s="88"/>
      <c r="M50" s="88"/>
      <c r="N50" s="88"/>
      <c r="O50" s="88"/>
      <c r="P50" s="89"/>
    </row>
    <row r="51" spans="1:16">
      <c r="D51" s="90">
        <v>909</v>
      </c>
      <c r="E51" s="18" t="s">
        <v>363</v>
      </c>
      <c r="F51" s="4">
        <v>74.694879728743203</v>
      </c>
      <c r="G51" s="99">
        <f>100*(F51/AVERAGE(F51:F53))</f>
        <v>108.23135128075971</v>
      </c>
      <c r="H51" s="88"/>
      <c r="I51" s="226">
        <f>AVERAGE(F51:F53)</f>
        <v>69.014087734134861</v>
      </c>
      <c r="J51" s="226">
        <f>100*(STDEV(F51:F53)/I51)</f>
        <v>16.578045677045942</v>
      </c>
      <c r="K51" s="88"/>
      <c r="L51" s="88"/>
      <c r="M51" s="88"/>
      <c r="N51" s="88"/>
      <c r="O51" s="88"/>
      <c r="P51" s="89"/>
    </row>
    <row r="52" spans="1:16">
      <c r="A52" s="24"/>
      <c r="B52" s="23"/>
      <c r="C52" s="23"/>
      <c r="D52" s="90">
        <v>909</v>
      </c>
      <c r="E52" s="17" t="s">
        <v>363</v>
      </c>
      <c r="F52" s="4">
        <v>76.503125963039196</v>
      </c>
      <c r="G52" s="99">
        <f>100*(F52/AVERAGE(F51:F53))</f>
        <v>110.85146304875404</v>
      </c>
      <c r="H52" s="88"/>
      <c r="I52" s="226"/>
      <c r="J52" s="226"/>
      <c r="K52" s="88"/>
      <c r="L52" s="88"/>
      <c r="M52" s="88"/>
      <c r="N52" s="88"/>
      <c r="O52" s="88"/>
      <c r="P52" s="89"/>
    </row>
    <row r="53" spans="1:16">
      <c r="D53" s="90">
        <v>909</v>
      </c>
      <c r="E53" s="16" t="s">
        <v>363</v>
      </c>
      <c r="F53" s="4">
        <v>55.844257510622199</v>
      </c>
      <c r="G53" s="99">
        <f>100*(F53/AVERAGE(F51:F53))</f>
        <v>80.917185670486276</v>
      </c>
      <c r="H53" s="88"/>
      <c r="I53" s="226"/>
      <c r="J53" s="226"/>
      <c r="K53" s="88"/>
      <c r="L53" s="88"/>
      <c r="M53" s="88"/>
      <c r="N53" s="88"/>
      <c r="O53" s="88"/>
      <c r="P53" s="89"/>
    </row>
    <row r="54" spans="1:16">
      <c r="D54" s="90">
        <v>909</v>
      </c>
      <c r="E54" s="93" t="s">
        <v>362</v>
      </c>
      <c r="F54" s="4">
        <v>22.696508043156602</v>
      </c>
      <c r="G54" s="99">
        <f>100*(F54/AVERAGE(F54:F56))</f>
        <v>118.45569058904444</v>
      </c>
      <c r="H54" s="88"/>
      <c r="I54" s="226">
        <f>AVERAGE(F54:F56)</f>
        <v>19.160335759551703</v>
      </c>
      <c r="J54" s="226">
        <f>100*(STDEV(F54:F56)/I54)</f>
        <v>26.464150622142846</v>
      </c>
      <c r="K54" s="88"/>
      <c r="L54" s="88"/>
      <c r="M54" s="88"/>
      <c r="N54" s="88"/>
      <c r="O54" s="88"/>
      <c r="P54" s="89"/>
    </row>
    <row r="55" spans="1:16">
      <c r="D55" s="90">
        <v>909</v>
      </c>
      <c r="E55" s="93" t="s">
        <v>362</v>
      </c>
      <c r="F55" s="4">
        <v>21.4336358325669</v>
      </c>
      <c r="G55" s="99">
        <f>100*(F55/AVERAGE(F54:F56))</f>
        <v>111.8646150127193</v>
      </c>
      <c r="H55" s="88"/>
      <c r="I55" s="226"/>
      <c r="J55" s="226"/>
      <c r="K55" s="88"/>
      <c r="L55" s="88"/>
      <c r="M55" s="88"/>
      <c r="N55" s="88"/>
      <c r="O55" s="88"/>
      <c r="P55" s="89"/>
    </row>
    <row r="56" spans="1:16">
      <c r="D56" s="90">
        <v>909</v>
      </c>
      <c r="E56" s="15" t="s">
        <v>362</v>
      </c>
      <c r="F56" s="4">
        <v>13.3508634029316</v>
      </c>
      <c r="G56" s="99">
        <f>100*(F56/AVERAGE(F54:F56))</f>
        <v>69.679694398236222</v>
      </c>
      <c r="H56" s="88"/>
      <c r="I56" s="226"/>
      <c r="J56" s="226"/>
      <c r="K56" s="88"/>
      <c r="L56" s="88"/>
      <c r="M56" s="88"/>
      <c r="N56" s="88"/>
      <c r="O56" s="88"/>
      <c r="P56" s="89"/>
    </row>
    <row r="57" spans="1:16">
      <c r="D57" s="90">
        <v>909</v>
      </c>
      <c r="E57" s="93" t="s">
        <v>361</v>
      </c>
      <c r="F57" s="199">
        <f>'Cover Sheet'!$E$75/SQRT(2)</f>
        <v>3.1112698372208092</v>
      </c>
      <c r="G57" s="99">
        <f>100*(F57/AVERAGE(F57:F59))</f>
        <v>33.533777600780745</v>
      </c>
      <c r="H57" s="88"/>
      <c r="I57" s="226">
        <f>AVERAGE(F57:F59)</f>
        <v>9.2780177475393391</v>
      </c>
      <c r="J57" s="226">
        <f>100*(STDEV(F57:F59)/I57)</f>
        <v>115.12287418262028</v>
      </c>
      <c r="K57" s="88"/>
      <c r="L57" s="88"/>
      <c r="M57" s="88"/>
      <c r="N57" s="88"/>
      <c r="O57" s="88"/>
      <c r="P57" s="89"/>
    </row>
    <row r="58" spans="1:16">
      <c r="D58" s="90">
        <v>909</v>
      </c>
      <c r="E58" s="93" t="s">
        <v>361</v>
      </c>
      <c r="F58" s="199">
        <f>'Cover Sheet'!$E$75/SQRT(2)</f>
        <v>3.1112698372208092</v>
      </c>
      <c r="G58" s="99">
        <f>100*(F58/AVERAGE(F57:F59))</f>
        <v>33.533777600780745</v>
      </c>
      <c r="H58" s="88"/>
      <c r="I58" s="226"/>
      <c r="J58" s="226"/>
      <c r="K58" s="88"/>
      <c r="L58" s="88"/>
      <c r="M58" s="88"/>
      <c r="N58" s="88"/>
      <c r="O58" s="88"/>
      <c r="P58" s="89"/>
    </row>
    <row r="59" spans="1:16">
      <c r="D59" s="90">
        <v>909</v>
      </c>
      <c r="E59" s="15" t="s">
        <v>361</v>
      </c>
      <c r="F59" s="4">
        <v>21.611513568176399</v>
      </c>
      <c r="G59" s="99">
        <f>100*(F59/AVERAGE(F57:F59))</f>
        <v>232.9324447984385</v>
      </c>
      <c r="H59" s="88"/>
      <c r="I59" s="226"/>
      <c r="J59" s="226"/>
      <c r="K59" s="88"/>
      <c r="L59" s="88"/>
      <c r="M59" s="88"/>
      <c r="N59" s="88"/>
      <c r="O59" s="88"/>
      <c r="P59" s="89"/>
    </row>
    <row r="60" spans="1:16">
      <c r="D60" s="94"/>
      <c r="E60" s="95"/>
      <c r="F60" s="96"/>
      <c r="G60" s="95"/>
      <c r="H60" s="95"/>
      <c r="I60" s="88"/>
      <c r="J60" s="88"/>
      <c r="K60" s="88"/>
      <c r="L60" s="88"/>
      <c r="M60" s="88"/>
      <c r="N60" s="88"/>
      <c r="O60" s="88"/>
      <c r="P60" s="89"/>
    </row>
    <row r="61" spans="1:16">
      <c r="D61" s="94"/>
      <c r="E61" s="95"/>
      <c r="F61" s="96"/>
      <c r="G61" s="95"/>
      <c r="H61" s="95"/>
      <c r="I61" s="88"/>
      <c r="J61" s="88"/>
      <c r="K61" s="88"/>
      <c r="L61" s="88"/>
      <c r="M61" s="88"/>
      <c r="N61" s="88"/>
      <c r="O61" s="88"/>
      <c r="P61" s="89"/>
    </row>
    <row r="62" spans="1:16">
      <c r="D62" s="84" t="s">
        <v>360</v>
      </c>
      <c r="E62" s="9" t="s">
        <v>134</v>
      </c>
      <c r="F62" s="9" t="s">
        <v>359</v>
      </c>
      <c r="G62" s="9" t="s">
        <v>408</v>
      </c>
      <c r="H62" s="9" t="s">
        <v>686</v>
      </c>
      <c r="I62" s="9" t="s">
        <v>358</v>
      </c>
      <c r="J62" s="9" t="s">
        <v>357</v>
      </c>
      <c r="P62" s="89"/>
    </row>
    <row r="63" spans="1:16">
      <c r="D63" s="90">
        <v>909</v>
      </c>
      <c r="E63" s="10" t="s">
        <v>356</v>
      </c>
      <c r="F63" s="4">
        <v>235.45408295700199</v>
      </c>
      <c r="G63" s="4">
        <f>100*(F63/AVERAGE(F63:F65))</f>
        <v>38.270286735475537</v>
      </c>
      <c r="H63" s="138"/>
      <c r="I63" s="205">
        <f>AVERAGE(F63:F65)</f>
        <v>615.23992381991309</v>
      </c>
      <c r="J63" s="205">
        <f>100*(STDEV(F63:F65)/I63)</f>
        <v>69.493416601631225</v>
      </c>
      <c r="M63" s="88" t="s">
        <v>355</v>
      </c>
      <c r="N63" s="88"/>
      <c r="O63" s="88"/>
      <c r="P63" s="89"/>
    </row>
    <row r="64" spans="1:16">
      <c r="D64" s="90">
        <v>909</v>
      </c>
      <c r="E64" s="14" t="s">
        <v>356</v>
      </c>
      <c r="F64" s="4">
        <v>531.96238097158698</v>
      </c>
      <c r="G64" s="4">
        <f>100*(F64/AVERAGE(F63:F65))</f>
        <v>86.464216702441718</v>
      </c>
      <c r="H64" s="138"/>
      <c r="I64" s="205"/>
      <c r="J64" s="205"/>
      <c r="M64" s="85" t="s">
        <v>367</v>
      </c>
      <c r="N64" s="85" t="s">
        <v>352</v>
      </c>
      <c r="O64" s="85" t="s">
        <v>351</v>
      </c>
      <c r="P64" s="92" t="s">
        <v>350</v>
      </c>
    </row>
    <row r="65" spans="4:16">
      <c r="D65" s="90">
        <v>909</v>
      </c>
      <c r="E65" s="13" t="s">
        <v>356</v>
      </c>
      <c r="F65" s="4">
        <v>1078.30330753115</v>
      </c>
      <c r="G65" s="4">
        <f>100*(F65/AVERAGE(F63:F65))</f>
        <v>175.26549656208269</v>
      </c>
      <c r="H65" s="138"/>
      <c r="I65" s="205"/>
      <c r="J65" s="205"/>
      <c r="M65" s="88">
        <v>0</v>
      </c>
      <c r="N65" s="88">
        <f>LN(F63)</f>
        <v>5.4615159176180024</v>
      </c>
      <c r="O65" s="88">
        <f>LN(F64)</f>
        <v>6.2765727743819779</v>
      </c>
      <c r="P65" s="89">
        <f>LN(F65)</f>
        <v>6.9831440732404122</v>
      </c>
    </row>
    <row r="66" spans="4:16">
      <c r="D66" s="90">
        <v>909</v>
      </c>
      <c r="E66" s="6" t="s">
        <v>354</v>
      </c>
      <c r="F66" s="4">
        <v>364.99451067959899</v>
      </c>
      <c r="G66" s="4">
        <f>100*(F66/AVERAGE(F66:F68))</f>
        <v>104.49895119369013</v>
      </c>
      <c r="H66" s="138"/>
      <c r="I66" s="205">
        <f>AVERAGE(F66:F68)</f>
        <v>349.28054924022831</v>
      </c>
      <c r="J66" s="205">
        <f>100*(STDEV(F66:F68)/I66)</f>
        <v>13.42666318453592</v>
      </c>
      <c r="M66" s="88">
        <v>240</v>
      </c>
      <c r="N66" s="88">
        <f>LN(F69)</f>
        <v>3.5969845016393109</v>
      </c>
      <c r="O66" s="88">
        <f>LN(F70)</f>
        <v>4.8183073870177031</v>
      </c>
      <c r="P66" s="89">
        <f>LN(F71)</f>
        <v>5.042235579086439</v>
      </c>
    </row>
    <row r="67" spans="4:16">
      <c r="D67" s="90">
        <v>909</v>
      </c>
      <c r="E67" s="12" t="s">
        <v>354</v>
      </c>
      <c r="F67" s="4">
        <v>386.30236286856899</v>
      </c>
      <c r="G67" s="4">
        <f>100*(F67/AVERAGE(F66:F68))</f>
        <v>110.59944898416825</v>
      </c>
      <c r="H67" s="138"/>
      <c r="I67" s="205"/>
      <c r="J67" s="205"/>
      <c r="M67" s="88"/>
      <c r="N67" s="88"/>
      <c r="O67" s="88"/>
      <c r="P67" s="89"/>
    </row>
    <row r="68" spans="4:16">
      <c r="D68" s="90">
        <v>909</v>
      </c>
      <c r="E68" s="11" t="s">
        <v>354</v>
      </c>
      <c r="F68" s="4">
        <v>296.54477417251701</v>
      </c>
      <c r="G68" s="4">
        <f>100*(F68/AVERAGE(F66:F68))</f>
        <v>84.901599822141634</v>
      </c>
      <c r="H68" s="138"/>
      <c r="I68" s="205"/>
      <c r="J68" s="205"/>
      <c r="M68" s="88" t="s">
        <v>313</v>
      </c>
      <c r="N68" s="88"/>
      <c r="O68" s="88"/>
      <c r="P68" s="89"/>
    </row>
    <row r="69" spans="4:16">
      <c r="D69" s="90">
        <v>909</v>
      </c>
      <c r="E69" s="10" t="s">
        <v>353</v>
      </c>
      <c r="F69" s="4">
        <v>36.488038758665603</v>
      </c>
      <c r="G69" s="4">
        <f>100*(F69/AVERAGE(F69:F71))</f>
        <v>34.743981968641243</v>
      </c>
      <c r="H69" s="138"/>
      <c r="I69" s="205">
        <f>AVERAGE(F69:F71)</f>
        <v>105.01973778249852</v>
      </c>
      <c r="J69" s="205">
        <f>100*(STDEV(F69:F71)/I69)</f>
        <v>58.416101688391961</v>
      </c>
      <c r="M69" s="85" t="s">
        <v>367</v>
      </c>
      <c r="N69" s="85" t="s">
        <v>352</v>
      </c>
      <c r="O69" s="85" t="s">
        <v>351</v>
      </c>
      <c r="P69" s="92" t="s">
        <v>350</v>
      </c>
    </row>
    <row r="70" spans="4:16">
      <c r="D70" s="90">
        <v>909</v>
      </c>
      <c r="E70" s="10" t="s">
        <v>353</v>
      </c>
      <c r="F70" s="4">
        <v>123.755443333865</v>
      </c>
      <c r="G70" s="4">
        <f>100*(F70/AVERAGE(F69:F71))</f>
        <v>117.84017552030946</v>
      </c>
      <c r="H70" s="138"/>
      <c r="I70" s="205"/>
      <c r="J70" s="205"/>
      <c r="M70" s="88">
        <v>0</v>
      </c>
      <c r="N70" s="88">
        <f>LN(F66)</f>
        <v>5.899882314235426</v>
      </c>
      <c r="O70" s="88">
        <f>LN(F67)</f>
        <v>5.9566203863208056</v>
      </c>
      <c r="P70" s="89">
        <f>LN(F68)</f>
        <v>5.692198216050615</v>
      </c>
    </row>
    <row r="71" spans="4:16">
      <c r="D71" s="90">
        <v>909</v>
      </c>
      <c r="E71" s="10" t="s">
        <v>353</v>
      </c>
      <c r="F71" s="4">
        <v>154.81573125496499</v>
      </c>
      <c r="G71" s="4">
        <f>100*(F71/AVERAGE(F69:F71))</f>
        <v>147.41584251104933</v>
      </c>
      <c r="H71" s="138"/>
      <c r="I71" s="205"/>
      <c r="J71" s="205"/>
      <c r="M71" s="88">
        <v>240</v>
      </c>
      <c r="N71" s="88">
        <f>LN(F72)</f>
        <v>4.8885126603159721</v>
      </c>
      <c r="O71" s="88">
        <f>LN(F73)</f>
        <v>4.8090404459445022</v>
      </c>
      <c r="P71" s="89">
        <f>LN(F74)</f>
        <v>4.6422673922713527</v>
      </c>
    </row>
    <row r="72" spans="4:16">
      <c r="D72" s="90">
        <v>909</v>
      </c>
      <c r="E72" s="6" t="s">
        <v>349</v>
      </c>
      <c r="F72" s="4">
        <v>132.755973910156</v>
      </c>
      <c r="G72" s="4">
        <f>100*(F72/AVERAGE(F72:F74))</f>
        <v>110.89203156383608</v>
      </c>
      <c r="H72" s="138">
        <f>(F66-F72)/F66</f>
        <v>0.63627953290866779</v>
      </c>
      <c r="I72" s="205">
        <f>AVERAGE(F72:F74)</f>
        <v>119.716423297497</v>
      </c>
      <c r="J72" s="205">
        <f>100*(STDEV(F72:F74)/I72)</f>
        <v>12.282345465031936</v>
      </c>
      <c r="P72" s="89"/>
    </row>
    <row r="73" spans="4:16">
      <c r="D73" s="90">
        <v>909</v>
      </c>
      <c r="E73" s="6" t="s">
        <v>349</v>
      </c>
      <c r="F73" s="4">
        <v>122.61390638007001</v>
      </c>
      <c r="G73" s="4">
        <f>100*(F73/AVERAGE(F72:F74))</f>
        <v>102.42028871458406</v>
      </c>
      <c r="H73" s="138">
        <f t="shared" ref="H73:H74" si="1">(F67-F73)/F67</f>
        <v>0.68259602279008913</v>
      </c>
      <c r="I73" s="205"/>
      <c r="J73" s="205"/>
      <c r="M73" s="240" t="s">
        <v>658</v>
      </c>
      <c r="N73" s="139">
        <f>(I66-I72)/I66</f>
        <v>0.65724852541056222</v>
      </c>
      <c r="O73" s="240" t="s">
        <v>685</v>
      </c>
      <c r="P73" s="141">
        <f>STDEV(H72:H74)</f>
        <v>2.3785625543212383E-2</v>
      </c>
    </row>
    <row r="74" spans="4:16">
      <c r="D74" s="97">
        <v>909</v>
      </c>
      <c r="E74" s="98" t="s">
        <v>349</v>
      </c>
      <c r="F74" s="4">
        <v>103.779389602265</v>
      </c>
      <c r="G74" s="4">
        <f>100*(F74/AVERAGE(F72:F74))</f>
        <v>86.68767972157984</v>
      </c>
      <c r="H74" s="138">
        <f t="shared" si="1"/>
        <v>0.65003804268056131</v>
      </c>
      <c r="I74" s="242"/>
      <c r="J74" s="242"/>
      <c r="K74" s="99"/>
      <c r="L74" s="99"/>
      <c r="M74" s="241"/>
      <c r="N74" s="140"/>
      <c r="O74" s="241"/>
      <c r="P74" s="142"/>
    </row>
    <row r="78" spans="4:16" ht="18.75">
      <c r="D78" s="103">
        <v>923</v>
      </c>
      <c r="E78" s="8"/>
      <c r="F78" s="8"/>
      <c r="G78" s="8"/>
      <c r="H78" s="8"/>
      <c r="I78" s="81"/>
      <c r="J78" s="81"/>
      <c r="K78" s="81"/>
      <c r="L78" s="81"/>
      <c r="M78" s="82"/>
      <c r="N78" s="81"/>
      <c r="O78" s="81"/>
      <c r="P78" s="83"/>
    </row>
    <row r="79" spans="4:16">
      <c r="D79" s="84" t="s">
        <v>360</v>
      </c>
      <c r="E79" s="9" t="s">
        <v>134</v>
      </c>
      <c r="F79" s="9" t="s">
        <v>359</v>
      </c>
      <c r="G79" s="9" t="s">
        <v>408</v>
      </c>
      <c r="H79" s="9"/>
      <c r="I79" s="9" t="s">
        <v>358</v>
      </c>
      <c r="J79" s="9" t="s">
        <v>357</v>
      </c>
      <c r="K79" s="9"/>
      <c r="L79" s="9"/>
      <c r="M79" s="25" t="s">
        <v>369</v>
      </c>
      <c r="P79" s="89"/>
    </row>
    <row r="80" spans="4:16">
      <c r="D80" s="90">
        <v>923</v>
      </c>
      <c r="E80" s="21" t="s">
        <v>366</v>
      </c>
      <c r="F80" s="4">
        <v>263.338761800746</v>
      </c>
      <c r="G80" s="88">
        <f>100*(F80/AVERAGE(F$80:F$82))</f>
        <v>114.35309295345242</v>
      </c>
      <c r="H80" s="88"/>
      <c r="I80" s="226">
        <f>AVERAGE(F80:F82)</f>
        <v>230.28564859888698</v>
      </c>
      <c r="J80" s="226">
        <f>100*(STDEV(F80:F82)/I80)</f>
        <v>12.547436524871012</v>
      </c>
      <c r="K80" s="91" t="s">
        <v>370</v>
      </c>
      <c r="L80" s="88"/>
      <c r="M80" s="85" t="s">
        <v>367</v>
      </c>
      <c r="N80" s="85" t="s">
        <v>352</v>
      </c>
      <c r="O80" s="85" t="s">
        <v>351</v>
      </c>
      <c r="P80" s="92" t="s">
        <v>350</v>
      </c>
    </row>
    <row r="81" spans="1:16">
      <c r="D81" s="90">
        <v>923</v>
      </c>
      <c r="E81" s="20" t="s">
        <v>366</v>
      </c>
      <c r="F81" s="4">
        <v>217.70074914203801</v>
      </c>
      <c r="G81" s="88">
        <f>100*(F81/AVERAGE(F$80:F$82))</f>
        <v>94.535091729155283</v>
      </c>
      <c r="H81" s="88"/>
      <c r="I81" s="226"/>
      <c r="J81" s="226"/>
      <c r="K81" s="88"/>
      <c r="L81" s="88"/>
      <c r="M81" s="88">
        <v>0</v>
      </c>
      <c r="N81" s="88">
        <f>LN(F80)</f>
        <v>5.5734412710136958</v>
      </c>
      <c r="O81" s="88">
        <f>LN(F81)</f>
        <v>5.3831214094014985</v>
      </c>
      <c r="P81" s="89">
        <f>LN(F82)</f>
        <v>5.3462377947681032</v>
      </c>
    </row>
    <row r="82" spans="1:16">
      <c r="D82" s="90">
        <v>923</v>
      </c>
      <c r="E82" s="19" t="s">
        <v>366</v>
      </c>
      <c r="F82" s="4">
        <v>209.81743485387699</v>
      </c>
      <c r="G82" s="88">
        <f>100*(F82/AVERAGE(F$80:F$82))</f>
        <v>91.111815317392328</v>
      </c>
      <c r="H82" s="88"/>
      <c r="I82" s="226"/>
      <c r="J82" s="226"/>
      <c r="K82" s="88"/>
      <c r="L82" s="88"/>
      <c r="M82" s="88">
        <v>15</v>
      </c>
      <c r="N82" s="88">
        <f>LN(F83)</f>
        <v>5.6764516194606829</v>
      </c>
      <c r="O82" s="88">
        <f>LN(F84)</f>
        <v>5.4162604778805763</v>
      </c>
      <c r="P82" s="89">
        <f>LN(F85)</f>
        <v>6.0269412787903835</v>
      </c>
    </row>
    <row r="83" spans="1:16">
      <c r="A83" s="24"/>
      <c r="C83" s="23"/>
      <c r="D83" s="90">
        <v>923</v>
      </c>
      <c r="E83" s="18" t="s">
        <v>365</v>
      </c>
      <c r="F83" s="4">
        <v>291.91177595074799</v>
      </c>
      <c r="G83" s="88">
        <f>100*(F83/AVERAGE(F$83:F$85))</f>
        <v>94.024233480590652</v>
      </c>
      <c r="H83" s="88"/>
      <c r="I83" s="226">
        <f>AVERAGE(F83:F85)</f>
        <v>310.46440385074465</v>
      </c>
      <c r="J83" s="226">
        <f>100*(STDEV(F83:F85)/I83)</f>
        <v>30.940084933193951</v>
      </c>
      <c r="K83" s="88"/>
      <c r="L83" s="88"/>
      <c r="M83" s="88">
        <v>30</v>
      </c>
      <c r="N83" s="88">
        <f>LN(F86)</f>
        <v>5.9710857885988657</v>
      </c>
      <c r="O83" s="88">
        <f>LN(F87)</f>
        <v>5.7496573163348845</v>
      </c>
      <c r="P83" s="89">
        <f>LN(F88)</f>
        <v>5.8186845402100706</v>
      </c>
    </row>
    <row r="84" spans="1:16">
      <c r="D84" s="90">
        <v>923</v>
      </c>
      <c r="E84" s="17" t="s">
        <v>365</v>
      </c>
      <c r="F84" s="4">
        <v>225.03601991001401</v>
      </c>
      <c r="G84" s="88">
        <f>100*(F84/AVERAGE(F$83:F$85))</f>
        <v>72.483678360176768</v>
      </c>
      <c r="H84" s="88"/>
      <c r="I84" s="226"/>
      <c r="J84" s="226"/>
      <c r="K84" s="88"/>
      <c r="L84" s="88"/>
      <c r="M84" s="88">
        <v>60</v>
      </c>
      <c r="N84" s="88">
        <f>LN(F89)</f>
        <v>6.0803334383675329</v>
      </c>
      <c r="O84" s="88">
        <f>LN(F90)</f>
        <v>6.1267563323561234</v>
      </c>
      <c r="P84" s="89">
        <f>LN(F91)</f>
        <v>5.7110845644237553</v>
      </c>
    </row>
    <row r="85" spans="1:16">
      <c r="D85" s="90">
        <v>923</v>
      </c>
      <c r="E85" s="16" t="s">
        <v>365</v>
      </c>
      <c r="F85" s="4">
        <v>414.44541569147202</v>
      </c>
      <c r="G85" s="88">
        <f>100*(F85/AVERAGE(F$83:F$85))</f>
        <v>133.49208815923262</v>
      </c>
      <c r="H85" s="88"/>
      <c r="I85" s="226"/>
      <c r="J85" s="226"/>
      <c r="K85" s="88"/>
      <c r="L85" s="88"/>
      <c r="M85" s="88">
        <v>120</v>
      </c>
      <c r="N85" s="88">
        <f>LN(F92)</f>
        <v>5.6815179939797824</v>
      </c>
      <c r="O85" s="88">
        <f>LN(F93)</f>
        <v>5.825406722923832</v>
      </c>
      <c r="P85" s="89">
        <f>LN(F94)</f>
        <v>5.6277817141450965</v>
      </c>
    </row>
    <row r="86" spans="1:16">
      <c r="D86" s="90">
        <v>923</v>
      </c>
      <c r="E86" s="21" t="s">
        <v>364</v>
      </c>
      <c r="F86" s="4">
        <v>391.930994007366</v>
      </c>
      <c r="G86" s="88">
        <f>100*(F86/AVERAGE(F$86:F$88))</f>
        <v>112.78123738110565</v>
      </c>
      <c r="H86" s="88"/>
      <c r="I86" s="226">
        <f>AVERAGE(F86:F88)</f>
        <v>347.51435886713062</v>
      </c>
      <c r="J86" s="226">
        <f>100*(STDEV(F86:F88)/I86)</f>
        <v>11.53038564038533</v>
      </c>
      <c r="K86" s="88"/>
      <c r="L86" s="88"/>
      <c r="M86" s="88">
        <v>240</v>
      </c>
      <c r="N86" s="88">
        <f>LN(F95)</f>
        <v>5.4439795251811791</v>
      </c>
      <c r="O86" s="88">
        <f>LN(F96)</f>
        <v>4.6830239227473065</v>
      </c>
      <c r="P86" s="89">
        <f>LN(F97)</f>
        <v>4.819983568771729</v>
      </c>
    </row>
    <row r="87" spans="1:16">
      <c r="D87" s="90">
        <v>923</v>
      </c>
      <c r="E87" s="20" t="s">
        <v>364</v>
      </c>
      <c r="F87" s="4">
        <v>314.08301072460898</v>
      </c>
      <c r="G87" s="88">
        <f>100*(F87/AVERAGE(F$86:F$88))</f>
        <v>90.379865669002797</v>
      </c>
      <c r="H87" s="88"/>
      <c r="I87" s="226"/>
      <c r="J87" s="226"/>
      <c r="K87" s="88"/>
      <c r="L87" s="88"/>
      <c r="M87" s="88"/>
      <c r="N87" s="88"/>
      <c r="O87" s="88"/>
      <c r="P87" s="89"/>
    </row>
    <row r="88" spans="1:16">
      <c r="D88" s="90">
        <v>923</v>
      </c>
      <c r="E88" s="19" t="s">
        <v>364</v>
      </c>
      <c r="F88" s="4">
        <v>336.52907186941701</v>
      </c>
      <c r="G88" s="88">
        <f>100*(F88/AVERAGE(F$86:F$88))</f>
        <v>96.838896949891577</v>
      </c>
      <c r="H88" s="88"/>
      <c r="I88" s="226"/>
      <c r="J88" s="226"/>
      <c r="K88" s="88"/>
      <c r="L88" s="88"/>
      <c r="M88" s="88"/>
      <c r="N88" s="88"/>
      <c r="O88" s="88"/>
      <c r="P88" s="89"/>
    </row>
    <row r="89" spans="1:16">
      <c r="D89" s="90">
        <v>923</v>
      </c>
      <c r="E89" s="18" t="s">
        <v>363</v>
      </c>
      <c r="F89" s="4">
        <v>437.17494131704598</v>
      </c>
      <c r="G89" s="88">
        <f>100*(F89/AVERAGE(F$89:F$91))</f>
        <v>109.5381969594476</v>
      </c>
      <c r="H89" s="88"/>
      <c r="I89" s="226">
        <f>AVERAGE(F89:F91)</f>
        <v>399.10730087961332</v>
      </c>
      <c r="J89" s="226">
        <f>100*(STDEV(F89:F91)/I89)</f>
        <v>21.188700160358724</v>
      </c>
      <c r="K89" s="88"/>
      <c r="L89" s="88"/>
      <c r="M89" s="88"/>
      <c r="N89" s="88"/>
      <c r="O89" s="88"/>
      <c r="P89" s="89"/>
    </row>
    <row r="90" spans="1:16">
      <c r="D90" s="90">
        <v>923</v>
      </c>
      <c r="E90" s="17" t="s">
        <v>363</v>
      </c>
      <c r="F90" s="4">
        <v>457.94831681113197</v>
      </c>
      <c r="G90" s="88">
        <f>100*(F90/AVERAGE(F$89:F$91))</f>
        <v>114.7431569910738</v>
      </c>
      <c r="H90" s="88"/>
      <c r="I90" s="226"/>
      <c r="J90" s="226"/>
      <c r="K90" s="88"/>
      <c r="L90" s="88"/>
      <c r="M90" s="88"/>
      <c r="N90" s="88"/>
      <c r="O90" s="88"/>
      <c r="P90" s="89"/>
    </row>
    <row r="91" spans="1:16">
      <c r="D91" s="90">
        <v>923</v>
      </c>
      <c r="E91" s="16" t="s">
        <v>363</v>
      </c>
      <c r="F91" s="4">
        <v>302.19864451066201</v>
      </c>
      <c r="G91" s="88">
        <f>100*(F91/AVERAGE(F$89:F$91))</f>
        <v>75.718646049478593</v>
      </c>
      <c r="H91" s="88"/>
      <c r="I91" s="226"/>
      <c r="J91" s="226"/>
      <c r="K91" s="88"/>
      <c r="L91" s="88"/>
      <c r="M91" s="88"/>
      <c r="N91" s="88"/>
      <c r="O91" s="88"/>
      <c r="P91" s="89"/>
    </row>
    <row r="92" spans="1:16">
      <c r="D92" s="90">
        <v>923</v>
      </c>
      <c r="E92" s="93" t="s">
        <v>362</v>
      </c>
      <c r="F92" s="4">
        <v>293.394463086928</v>
      </c>
      <c r="G92" s="88">
        <f>100*(F92/AVERAGE(F$92:F$94))</f>
        <v>96.698157388418011</v>
      </c>
      <c r="H92" s="88"/>
      <c r="I92" s="226">
        <f>AVERAGE(F92:F94)</f>
        <v>303.41267197927931</v>
      </c>
      <c r="J92" s="226">
        <f>100*(STDEV(F92:F94)/I92)</f>
        <v>10.412162715759834</v>
      </c>
      <c r="K92" s="88"/>
      <c r="L92" s="88"/>
      <c r="M92" s="88"/>
      <c r="N92" s="88"/>
      <c r="O92" s="88"/>
      <c r="P92" s="89"/>
    </row>
    <row r="93" spans="1:16">
      <c r="D93" s="90">
        <v>923</v>
      </c>
      <c r="E93" s="93" t="s">
        <v>362</v>
      </c>
      <c r="F93" s="4">
        <v>338.79890233921998</v>
      </c>
      <c r="G93" s="88">
        <f>100*(F93/AVERAGE(F$92:F$94))</f>
        <v>111.66273976927282</v>
      </c>
      <c r="H93" s="88"/>
      <c r="I93" s="226"/>
      <c r="J93" s="226"/>
      <c r="K93" s="88"/>
      <c r="L93" s="88"/>
      <c r="M93" s="88"/>
      <c r="N93" s="88"/>
      <c r="O93" s="88"/>
      <c r="P93" s="89"/>
    </row>
    <row r="94" spans="1:16">
      <c r="D94" s="90">
        <v>923</v>
      </c>
      <c r="E94" s="15" t="s">
        <v>362</v>
      </c>
      <c r="F94" s="4">
        <v>278.04465051169001</v>
      </c>
      <c r="G94" s="88">
        <f>100*(F94/AVERAGE(F$92:F$94))</f>
        <v>91.6391028423092</v>
      </c>
      <c r="H94" s="88"/>
      <c r="I94" s="226"/>
      <c r="J94" s="226"/>
      <c r="K94" s="88"/>
      <c r="L94" s="88"/>
      <c r="M94" s="88"/>
      <c r="N94" s="88"/>
      <c r="O94" s="88"/>
      <c r="P94" s="89"/>
    </row>
    <row r="95" spans="1:16">
      <c r="D95" s="90">
        <v>923</v>
      </c>
      <c r="E95" s="93" t="s">
        <v>361</v>
      </c>
      <c r="F95" s="4">
        <v>231.36106106815899</v>
      </c>
      <c r="G95" s="88">
        <f>100*(F95/AVERAGE(F$95:F$97))</f>
        <v>149.77392662868104</v>
      </c>
      <c r="H95" s="88"/>
      <c r="I95" s="226">
        <f>AVERAGE(F95:F97)</f>
        <v>154.47352304633668</v>
      </c>
      <c r="J95" s="226">
        <f>100*(STDEV(F95:F97)/I95)</f>
        <v>43.41034743459646</v>
      </c>
      <c r="K95" s="88"/>
      <c r="L95" s="88"/>
      <c r="M95" s="88"/>
      <c r="N95" s="88"/>
      <c r="O95" s="88"/>
      <c r="P95" s="89"/>
    </row>
    <row r="96" spans="1:16">
      <c r="D96" s="90">
        <v>923</v>
      </c>
      <c r="E96" s="93" t="s">
        <v>361</v>
      </c>
      <c r="F96" s="4">
        <v>108.096454172997</v>
      </c>
      <c r="G96" s="88">
        <f>100*(F96/AVERAGE(F$95:F$97))</f>
        <v>69.977334653377341</v>
      </c>
      <c r="H96" s="88"/>
      <c r="I96" s="226"/>
      <c r="J96" s="226"/>
      <c r="K96" s="88"/>
      <c r="L96" s="88"/>
      <c r="M96" s="88"/>
      <c r="N96" s="88"/>
      <c r="O96" s="88"/>
      <c r="P96" s="89"/>
    </row>
    <row r="97" spans="4:16">
      <c r="D97" s="90">
        <v>923</v>
      </c>
      <c r="E97" s="15" t="s">
        <v>361</v>
      </c>
      <c r="F97" s="4">
        <v>123.963053897854</v>
      </c>
      <c r="G97" s="88">
        <f>100*(F97/AVERAGE(F$95:F$97))</f>
        <v>80.248738717941578</v>
      </c>
      <c r="H97" s="88"/>
      <c r="I97" s="226"/>
      <c r="J97" s="226"/>
      <c r="K97" s="88"/>
      <c r="L97" s="88"/>
      <c r="M97" s="88"/>
      <c r="N97" s="88"/>
      <c r="O97" s="88"/>
      <c r="P97" s="89"/>
    </row>
    <row r="98" spans="4:16">
      <c r="D98" s="94"/>
      <c r="E98" s="95"/>
      <c r="F98" s="96"/>
      <c r="G98" s="95"/>
      <c r="H98" s="95"/>
      <c r="I98" s="88"/>
      <c r="J98" s="88"/>
      <c r="K98" s="88"/>
      <c r="L98" s="88"/>
      <c r="M98" s="88"/>
      <c r="N98" s="88"/>
      <c r="O98" s="88"/>
      <c r="P98" s="89"/>
    </row>
    <row r="99" spans="4:16">
      <c r="D99" s="94"/>
      <c r="E99" s="95"/>
      <c r="F99" s="96"/>
      <c r="G99" s="95"/>
      <c r="H99" s="95"/>
      <c r="I99" s="88"/>
      <c r="J99" s="88"/>
      <c r="K99" s="88"/>
      <c r="L99" s="88"/>
      <c r="M99" s="88"/>
      <c r="N99" s="88"/>
      <c r="O99" s="88"/>
      <c r="P99" s="89"/>
    </row>
    <row r="100" spans="4:16">
      <c r="D100" s="84" t="s">
        <v>360</v>
      </c>
      <c r="E100" s="85" t="s">
        <v>134</v>
      </c>
      <c r="F100" s="86" t="s">
        <v>359</v>
      </c>
      <c r="G100" s="85" t="s">
        <v>408</v>
      </c>
      <c r="H100" s="85"/>
      <c r="I100" s="85" t="s">
        <v>358</v>
      </c>
      <c r="J100" s="85" t="s">
        <v>357</v>
      </c>
      <c r="K100" s="88"/>
      <c r="L100" s="88"/>
      <c r="M100" s="88"/>
      <c r="N100" s="88"/>
      <c r="O100" s="88"/>
      <c r="P100" s="89"/>
    </row>
    <row r="101" spans="4:16">
      <c r="D101" s="90">
        <v>923</v>
      </c>
      <c r="E101" s="10" t="s">
        <v>356</v>
      </c>
      <c r="F101" s="4">
        <v>209.171487949799</v>
      </c>
      <c r="G101" s="88">
        <f>100*(F101/AVERAGE(F$101:F$103))</f>
        <v>100.67001300225817</v>
      </c>
      <c r="H101" s="88"/>
      <c r="I101" s="205">
        <f>AVERAGE(F101:F103)</f>
        <v>207.77933936008034</v>
      </c>
      <c r="J101" s="205">
        <f>100*(STDEV(F101:F103)/I101)</f>
        <v>0.63118288691623037</v>
      </c>
      <c r="K101" s="88"/>
      <c r="L101" s="88"/>
      <c r="M101" s="88" t="s">
        <v>355</v>
      </c>
      <c r="N101" s="88"/>
      <c r="O101" s="88"/>
      <c r="P101" s="89"/>
    </row>
    <row r="102" spans="4:16">
      <c r="D102" s="90">
        <v>923</v>
      </c>
      <c r="E102" s="14" t="s">
        <v>356</v>
      </c>
      <c r="F102" s="4">
        <v>207.599394002053</v>
      </c>
      <c r="G102" s="88">
        <f>100*(F102/AVERAGE(F$101:F$103))</f>
        <v>99.913395933117542</v>
      </c>
      <c r="H102" s="88"/>
      <c r="I102" s="205"/>
      <c r="J102" s="205"/>
      <c r="K102" s="88"/>
      <c r="L102" s="88"/>
      <c r="M102" s="85" t="s">
        <v>367</v>
      </c>
      <c r="N102" s="85" t="s">
        <v>352</v>
      </c>
      <c r="O102" s="85" t="s">
        <v>351</v>
      </c>
      <c r="P102" s="92" t="s">
        <v>350</v>
      </c>
    </row>
    <row r="103" spans="4:16">
      <c r="D103" s="90">
        <v>923</v>
      </c>
      <c r="E103" s="13" t="s">
        <v>356</v>
      </c>
      <c r="F103" s="4">
        <v>206.567136128389</v>
      </c>
      <c r="G103" s="88">
        <f>100*(F103/AVERAGE(F$101:F$103))</f>
        <v>99.416591064624285</v>
      </c>
      <c r="H103" s="88"/>
      <c r="I103" s="205"/>
      <c r="J103" s="205"/>
      <c r="K103" s="88"/>
      <c r="L103" s="88"/>
      <c r="M103" s="88">
        <v>0</v>
      </c>
      <c r="N103" s="88">
        <f>LN(F101)</f>
        <v>5.3431544320313815</v>
      </c>
      <c r="O103" s="88">
        <f>LN(F102)</f>
        <v>5.3356102322222174</v>
      </c>
      <c r="P103" s="89">
        <f>LN(F103)</f>
        <v>5.3306254739860366</v>
      </c>
    </row>
    <row r="104" spans="4:16">
      <c r="D104" s="90">
        <v>923</v>
      </c>
      <c r="E104" s="6" t="s">
        <v>354</v>
      </c>
      <c r="F104" s="4">
        <v>214.70932821679401</v>
      </c>
      <c r="G104" s="88">
        <f>100*(F104/AVERAGE(F$104:F$106))</f>
        <v>94.168742971845219</v>
      </c>
      <c r="H104" s="88"/>
      <c r="I104" s="205">
        <f>AVERAGE(F104:F106)</f>
        <v>228.00487873241366</v>
      </c>
      <c r="J104" s="205">
        <f>100*(STDEV(F104:F106)/I104)</f>
        <v>5.7014691075082613</v>
      </c>
      <c r="K104" s="88"/>
      <c r="L104" s="88"/>
      <c r="M104" s="88">
        <v>240</v>
      </c>
      <c r="N104" s="88">
        <f>LN(F107)</f>
        <v>5.0362084540801524</v>
      </c>
      <c r="O104" s="88">
        <f>LN(F108)</f>
        <v>4.9187977071946039</v>
      </c>
      <c r="P104" s="89">
        <f>LN(F109)</f>
        <v>4.9641451040201083</v>
      </c>
    </row>
    <row r="105" spans="4:16">
      <c r="D105" s="90">
        <v>923</v>
      </c>
      <c r="E105" s="12" t="s">
        <v>354</v>
      </c>
      <c r="F105" s="4">
        <v>240.68685429694099</v>
      </c>
      <c r="G105" s="88">
        <f>100*(F105/AVERAGE(F$104:F$106))</f>
        <v>105.56215096581809</v>
      </c>
      <c r="H105" s="88"/>
      <c r="I105" s="205"/>
      <c r="J105" s="205"/>
      <c r="K105" s="88"/>
      <c r="L105" s="88"/>
      <c r="M105" s="88"/>
      <c r="N105" s="88"/>
      <c r="O105" s="88"/>
      <c r="P105" s="89"/>
    </row>
    <row r="106" spans="4:16">
      <c r="D106" s="90">
        <v>923</v>
      </c>
      <c r="E106" s="11" t="s">
        <v>354</v>
      </c>
      <c r="F106" s="4">
        <v>228.618453683506</v>
      </c>
      <c r="G106" s="88">
        <f>100*(F106/AVERAGE(F$104:F$106))</f>
        <v>100.2691060623367</v>
      </c>
      <c r="H106" s="88"/>
      <c r="I106" s="205"/>
      <c r="J106" s="205"/>
      <c r="K106" s="88"/>
      <c r="L106" s="88"/>
      <c r="M106" s="88" t="s">
        <v>313</v>
      </c>
      <c r="N106" s="88"/>
      <c r="O106" s="88"/>
      <c r="P106" s="89"/>
    </row>
    <row r="107" spans="4:16">
      <c r="D107" s="90">
        <v>923</v>
      </c>
      <c r="E107" s="10" t="s">
        <v>353</v>
      </c>
      <c r="F107" s="4">
        <v>153.88544378533899</v>
      </c>
      <c r="G107" s="88">
        <f>100*(F107/AVERAGE(F$107:F$109))</f>
        <v>106.39460583009068</v>
      </c>
      <c r="H107" s="88"/>
      <c r="I107" s="205">
        <f>AVERAGE(F107:F109)</f>
        <v>144.63650913946699</v>
      </c>
      <c r="J107" s="205">
        <f>100*(STDEV(F107:F109)/I107)</f>
        <v>5.9568501859790057</v>
      </c>
      <c r="K107" s="88"/>
      <c r="L107" s="88"/>
      <c r="M107" s="85" t="s">
        <v>367</v>
      </c>
      <c r="N107" s="85" t="s">
        <v>352</v>
      </c>
      <c r="O107" s="85" t="s">
        <v>351</v>
      </c>
      <c r="P107" s="92" t="s">
        <v>350</v>
      </c>
    </row>
    <row r="108" spans="4:16">
      <c r="D108" s="90">
        <v>923</v>
      </c>
      <c r="E108" s="10" t="s">
        <v>353</v>
      </c>
      <c r="F108" s="4">
        <v>136.83799490982901</v>
      </c>
      <c r="G108" s="88">
        <f>100*(F108/AVERAGE(F$107:F$109))</f>
        <v>94.608197974331503</v>
      </c>
      <c r="H108" s="88"/>
      <c r="I108" s="205"/>
      <c r="J108" s="205"/>
      <c r="K108" s="88"/>
      <c r="L108" s="88"/>
      <c r="M108" s="88">
        <v>0</v>
      </c>
      <c r="N108" s="88">
        <f>LN(F104)</f>
        <v>5.3692851516204376</v>
      </c>
      <c r="O108" s="88">
        <f>LN(F105)</f>
        <v>5.4834967288270615</v>
      </c>
      <c r="P108" s="89">
        <f>LN(F106)</f>
        <v>5.4320544728773825</v>
      </c>
    </row>
    <row r="109" spans="4:16">
      <c r="D109" s="90">
        <v>923</v>
      </c>
      <c r="E109" s="10" t="s">
        <v>353</v>
      </c>
      <c r="F109" s="4">
        <v>143.18608872323301</v>
      </c>
      <c r="G109" s="88">
        <f>100*(F109/AVERAGE(F$107:F$109))</f>
        <v>98.997196195577843</v>
      </c>
      <c r="H109" s="88"/>
      <c r="I109" s="205"/>
      <c r="J109" s="205"/>
      <c r="K109" s="88"/>
      <c r="L109" s="88"/>
      <c r="M109" s="88">
        <v>240</v>
      </c>
      <c r="N109" s="88">
        <f>LN(F110)</f>
        <v>5.1657234787703503</v>
      </c>
      <c r="O109" s="88">
        <f>LN(F111)</f>
        <v>5.0219634350586517</v>
      </c>
      <c r="P109" s="89">
        <f>LN(F112)</f>
        <v>5.2554291424028543</v>
      </c>
    </row>
    <row r="110" spans="4:16">
      <c r="D110" s="90">
        <v>923</v>
      </c>
      <c r="E110" s="6" t="s">
        <v>349</v>
      </c>
      <c r="F110" s="4">
        <v>175.16414027732699</v>
      </c>
      <c r="G110" s="88">
        <f>100*(F110/AVERAGE(F$109:F$111))</f>
        <v>111.79283805463977</v>
      </c>
      <c r="H110" s="138">
        <f>(F104-F110)/F104</f>
        <v>0.18418011116656222</v>
      </c>
      <c r="I110" s="205">
        <f>AVERAGE(F110:F112)</f>
        <v>172.825571952969</v>
      </c>
      <c r="J110" s="205">
        <f>100*(STDEV(F110:F112)/I110)</f>
        <v>11.60126602951906</v>
      </c>
      <c r="P110" s="89"/>
    </row>
    <row r="111" spans="4:16">
      <c r="D111" s="90">
        <v>923</v>
      </c>
      <c r="E111" s="6" t="s">
        <v>349</v>
      </c>
      <c r="F111" s="4">
        <v>151.70888209843699</v>
      </c>
      <c r="G111" s="88">
        <f>100*(F111/AVERAGE(F$109:F$111))</f>
        <v>96.823279359743935</v>
      </c>
      <c r="H111" s="138">
        <f t="shared" ref="H111:H112" si="2">(F105-F111)/F105</f>
        <v>0.36968355608125486</v>
      </c>
      <c r="I111" s="205"/>
      <c r="J111" s="205"/>
      <c r="M111" s="240" t="s">
        <v>658</v>
      </c>
      <c r="N111" s="139">
        <f>(I104-I110)/I104</f>
        <v>0.24200932491538063</v>
      </c>
      <c r="O111" s="240" t="s">
        <v>685</v>
      </c>
      <c r="P111" s="141">
        <f>STDEV(H110:H112)</f>
        <v>0.1140753073451657</v>
      </c>
    </row>
    <row r="112" spans="4:16">
      <c r="D112" s="97">
        <v>923</v>
      </c>
      <c r="E112" s="98" t="s">
        <v>349</v>
      </c>
      <c r="F112" s="4">
        <v>191.60369348314299</v>
      </c>
      <c r="G112" s="99">
        <f>100*(F112/AVERAGE(F$109:F$111))</f>
        <v>122.28485032563717</v>
      </c>
      <c r="H112" s="138">
        <f t="shared" si="2"/>
        <v>0.16190626611273198</v>
      </c>
      <c r="I112" s="242"/>
      <c r="J112" s="242"/>
      <c r="K112" s="99"/>
      <c r="L112" s="99"/>
      <c r="M112" s="241"/>
      <c r="N112" s="140"/>
      <c r="O112" s="241"/>
      <c r="P112" s="142"/>
    </row>
    <row r="115" spans="4:16" ht="18.75">
      <c r="D115" s="79">
        <v>916</v>
      </c>
      <c r="E115" s="8"/>
      <c r="F115" s="80"/>
      <c r="G115" s="8"/>
      <c r="H115" s="8"/>
      <c r="I115" s="81"/>
      <c r="J115" s="81"/>
      <c r="K115" s="81"/>
      <c r="L115" s="81"/>
      <c r="M115" s="82"/>
      <c r="N115" s="81"/>
      <c r="O115" s="81"/>
      <c r="P115" s="83"/>
    </row>
    <row r="116" spans="4:16">
      <c r="D116" s="84" t="s">
        <v>360</v>
      </c>
      <c r="E116" s="85" t="s">
        <v>134</v>
      </c>
      <c r="F116" s="86" t="s">
        <v>359</v>
      </c>
      <c r="G116" s="85" t="s">
        <v>408</v>
      </c>
      <c r="H116" s="85"/>
      <c r="I116" s="85" t="s">
        <v>358</v>
      </c>
      <c r="J116" s="85" t="s">
        <v>357</v>
      </c>
      <c r="K116" s="85"/>
      <c r="L116" s="85"/>
      <c r="M116" s="87" t="s">
        <v>369</v>
      </c>
      <c r="N116" s="88"/>
      <c r="O116" s="88"/>
      <c r="P116" s="89"/>
    </row>
    <row r="117" spans="4:16">
      <c r="D117" s="90">
        <v>916</v>
      </c>
      <c r="E117" s="21" t="s">
        <v>366</v>
      </c>
      <c r="F117" s="4">
        <v>266.41445812423598</v>
      </c>
      <c r="G117" s="88">
        <v>47.447687401100694</v>
      </c>
      <c r="H117" s="88"/>
      <c r="I117" s="226">
        <f>AVERAGE(F117:F119)</f>
        <v>561.49092340811467</v>
      </c>
      <c r="J117" s="226">
        <f>100*(STDEV(F117:F119)/I117)</f>
        <v>49.350096025370185</v>
      </c>
      <c r="K117" s="91" t="s">
        <v>370</v>
      </c>
      <c r="L117" s="88"/>
      <c r="M117" s="85" t="s">
        <v>367</v>
      </c>
      <c r="N117" s="85" t="s">
        <v>352</v>
      </c>
      <c r="O117" s="85" t="s">
        <v>351</v>
      </c>
      <c r="P117" s="92" t="s">
        <v>350</v>
      </c>
    </row>
    <row r="118" spans="4:16">
      <c r="D118" s="90">
        <v>916</v>
      </c>
      <c r="E118" s="20" t="s">
        <v>366</v>
      </c>
      <c r="F118" s="4">
        <v>601.88544567293002</v>
      </c>
      <c r="G118" s="88">
        <v>107.19415409596122</v>
      </c>
      <c r="H118" s="88"/>
      <c r="I118" s="226"/>
      <c r="J118" s="226"/>
      <c r="K118" s="88"/>
      <c r="L118" s="88"/>
      <c r="M118" s="88">
        <v>0</v>
      </c>
      <c r="N118" s="88">
        <f>LN(F117)</f>
        <v>5.5850532094316723</v>
      </c>
      <c r="O118" s="88">
        <f>LN(F118)</f>
        <v>6.4000671376216109</v>
      </c>
      <c r="P118" s="89">
        <f>LN(F119)</f>
        <v>6.704626178639626</v>
      </c>
    </row>
    <row r="119" spans="4:16">
      <c r="D119" s="90">
        <v>916</v>
      </c>
      <c r="E119" s="19" t="s">
        <v>366</v>
      </c>
      <c r="F119" s="4">
        <v>816.17286642717795</v>
      </c>
      <c r="G119" s="88">
        <v>145.35815850293807</v>
      </c>
      <c r="H119" s="88"/>
      <c r="I119" s="226"/>
      <c r="J119" s="226"/>
      <c r="K119" s="88"/>
      <c r="L119" s="88"/>
      <c r="M119" s="88">
        <v>15</v>
      </c>
      <c r="N119" s="88">
        <f>LN(F120)</f>
        <v>6.2359446249210384</v>
      </c>
      <c r="O119" s="88">
        <f>LN(F121)</f>
        <v>5.3519940221803139</v>
      </c>
      <c r="P119" s="89">
        <f>LN(F122)</f>
        <v>6.5976139297480056</v>
      </c>
    </row>
    <row r="120" spans="4:16">
      <c r="D120" s="90">
        <v>916</v>
      </c>
      <c r="E120" s="18" t="s">
        <v>365</v>
      </c>
      <c r="F120" s="4">
        <v>510.78288887616998</v>
      </c>
      <c r="G120" s="88">
        <v>105.30485203354105</v>
      </c>
      <c r="H120" s="88"/>
      <c r="I120" s="226">
        <f>AVERAGE(F120:F122)</f>
        <v>485.05161824212865</v>
      </c>
      <c r="J120" s="226">
        <f>100*(STDEV(F120:F122)/I120)</f>
        <v>54.036785366720387</v>
      </c>
      <c r="K120" s="88"/>
      <c r="L120" s="88"/>
      <c r="M120" s="88">
        <v>30</v>
      </c>
      <c r="N120" s="88">
        <f>LN(F123)</f>
        <v>6.5051720468620289</v>
      </c>
      <c r="O120" s="88">
        <f>LN(F124)</f>
        <v>6.1058372461363266</v>
      </c>
      <c r="P120" s="89">
        <f>LN(F125)</f>
        <v>6.1249156327824137</v>
      </c>
    </row>
    <row r="121" spans="4:16">
      <c r="D121" s="90">
        <v>916</v>
      </c>
      <c r="E121" s="17" t="s">
        <v>365</v>
      </c>
      <c r="F121" s="4">
        <v>211.02867446482</v>
      </c>
      <c r="G121" s="88">
        <v>43.506436537539486</v>
      </c>
      <c r="H121" s="88"/>
      <c r="I121" s="226"/>
      <c r="J121" s="226"/>
      <c r="K121" s="88"/>
      <c r="L121" s="88"/>
      <c r="M121" s="88">
        <v>60</v>
      </c>
      <c r="N121" s="88">
        <f>LN(F126)</f>
        <v>6.6294841232857049</v>
      </c>
      <c r="O121" s="88">
        <f>LN(F127)</f>
        <v>5.9892117012334474</v>
      </c>
      <c r="P121" s="89">
        <f>LN(F128)</f>
        <v>6.0804446126105418</v>
      </c>
    </row>
    <row r="122" spans="4:16">
      <c r="D122" s="90">
        <v>916</v>
      </c>
      <c r="E122" s="16" t="s">
        <v>365</v>
      </c>
      <c r="F122" s="4">
        <v>733.34329138539601</v>
      </c>
      <c r="G122" s="88">
        <v>151.18871142891948</v>
      </c>
      <c r="H122" s="88"/>
      <c r="I122" s="226"/>
      <c r="J122" s="226"/>
      <c r="K122" s="88"/>
      <c r="L122" s="88"/>
      <c r="M122" s="88">
        <v>120</v>
      </c>
      <c r="N122" s="88">
        <f>LN(F129)</f>
        <v>5.4414249258479126</v>
      </c>
      <c r="O122" s="88">
        <f>LN(F130)</f>
        <v>5.7519718730132485</v>
      </c>
      <c r="P122" s="89">
        <f>LN(F131)</f>
        <v>5.4039267725205562</v>
      </c>
    </row>
    <row r="123" spans="4:16">
      <c r="D123" s="90">
        <v>916</v>
      </c>
      <c r="E123" s="21" t="s">
        <v>364</v>
      </c>
      <c r="F123" s="4">
        <v>668.590688389756</v>
      </c>
      <c r="G123" s="88">
        <v>127.41817554130364</v>
      </c>
      <c r="H123" s="88"/>
      <c r="I123" s="226">
        <f>AVERAGE(F123:F125)</f>
        <v>524.72159921409866</v>
      </c>
      <c r="J123" s="226">
        <f>100*(STDEV(F123:F125)/I123)</f>
        <v>23.759099104163841</v>
      </c>
      <c r="K123" s="88"/>
      <c r="L123" s="88"/>
      <c r="M123" s="88">
        <v>240</v>
      </c>
      <c r="N123" s="88">
        <f>LN(F132)</f>
        <v>4.82084421843554</v>
      </c>
      <c r="O123" s="88">
        <f>LN(F133)</f>
        <v>4.2327513721119212</v>
      </c>
      <c r="P123" s="89">
        <f>LN(F134)</f>
        <v>4.4895586214960419</v>
      </c>
    </row>
    <row r="124" spans="4:16">
      <c r="D124" s="90">
        <v>916</v>
      </c>
      <c r="E124" s="20" t="s">
        <v>364</v>
      </c>
      <c r="F124" s="4">
        <v>448.46796238423099</v>
      </c>
      <c r="G124" s="88">
        <v>85.467791502374496</v>
      </c>
      <c r="H124" s="88"/>
      <c r="I124" s="226"/>
      <c r="J124" s="226"/>
      <c r="K124" s="88"/>
      <c r="L124" s="88"/>
      <c r="M124" s="88"/>
      <c r="N124" s="88"/>
      <c r="O124" s="88"/>
      <c r="P124" s="89"/>
    </row>
    <row r="125" spans="4:16">
      <c r="D125" s="90">
        <v>916</v>
      </c>
      <c r="E125" s="19" t="s">
        <v>364</v>
      </c>
      <c r="F125" s="4">
        <v>457.106146868309</v>
      </c>
      <c r="G125" s="88">
        <v>87.11403295632185</v>
      </c>
      <c r="H125" s="88"/>
      <c r="I125" s="226"/>
      <c r="J125" s="226"/>
      <c r="K125" s="88"/>
      <c r="L125" s="88"/>
      <c r="M125" s="88"/>
      <c r="N125" s="88"/>
      <c r="O125" s="88"/>
      <c r="P125" s="89"/>
    </row>
    <row r="126" spans="4:16">
      <c r="D126" s="90">
        <v>916</v>
      </c>
      <c r="E126" s="18" t="s">
        <v>363</v>
      </c>
      <c r="F126" s="4">
        <v>757.09150400505598</v>
      </c>
      <c r="G126" s="88">
        <v>142.54131012232634</v>
      </c>
      <c r="H126" s="88"/>
      <c r="I126" s="226">
        <f>AVERAGE(F126:F128)</f>
        <v>531.13830885610207</v>
      </c>
      <c r="J126" s="226">
        <f>100*(STDEV(F126:F128)/I126)</f>
        <v>37.016243057650641</v>
      </c>
      <c r="K126" s="88"/>
      <c r="L126" s="88"/>
      <c r="M126" s="88"/>
      <c r="N126" s="88"/>
      <c r="O126" s="88"/>
      <c r="P126" s="89"/>
    </row>
    <row r="127" spans="4:16">
      <c r="D127" s="90">
        <v>916</v>
      </c>
      <c r="E127" s="17" t="s">
        <v>363</v>
      </c>
      <c r="F127" s="4">
        <v>399.09987595126199</v>
      </c>
      <c r="G127" s="88">
        <v>75.140480228359436</v>
      </c>
      <c r="H127" s="88"/>
      <c r="I127" s="226"/>
      <c r="J127" s="226"/>
      <c r="K127" s="88"/>
      <c r="L127" s="88"/>
      <c r="M127" s="88"/>
      <c r="N127" s="88"/>
      <c r="O127" s="88"/>
      <c r="P127" s="89"/>
    </row>
    <row r="128" spans="4:16">
      <c r="D128" s="90">
        <v>916</v>
      </c>
      <c r="E128" s="16" t="s">
        <v>363</v>
      </c>
      <c r="F128" s="4">
        <v>437.22354661198801</v>
      </c>
      <c r="G128" s="88">
        <v>82.318209649314184</v>
      </c>
      <c r="H128" s="88"/>
      <c r="I128" s="226"/>
      <c r="J128" s="226"/>
      <c r="K128" s="88"/>
      <c r="L128" s="88"/>
      <c r="M128" s="88"/>
      <c r="N128" s="88"/>
      <c r="O128" s="88"/>
      <c r="P128" s="89"/>
    </row>
    <row r="129" spans="4:16">
      <c r="D129" s="90">
        <v>916</v>
      </c>
      <c r="E129" s="93" t="s">
        <v>362</v>
      </c>
      <c r="F129" s="4">
        <v>230.770780541943</v>
      </c>
      <c r="G129" s="88">
        <v>118.84761573528169</v>
      </c>
      <c r="H129" s="88"/>
      <c r="I129" s="226">
        <f>AVERAGE(F129:F131)</f>
        <v>255.95304473634565</v>
      </c>
      <c r="J129" s="226">
        <f>100*(STDEV(F129:F131)/I129)</f>
        <v>19.983711000594901</v>
      </c>
      <c r="K129" s="88"/>
      <c r="L129" s="88"/>
      <c r="M129" s="88"/>
      <c r="N129" s="88"/>
      <c r="O129" s="88"/>
      <c r="P129" s="89"/>
    </row>
    <row r="130" spans="4:16">
      <c r="D130" s="90">
        <v>916</v>
      </c>
      <c r="E130" s="93" t="s">
        <v>362</v>
      </c>
      <c r="F130" s="4">
        <v>314.81081560254802</v>
      </c>
      <c r="G130" s="88">
        <v>162.12847551227176</v>
      </c>
      <c r="H130" s="88"/>
      <c r="I130" s="226"/>
      <c r="J130" s="226"/>
      <c r="K130" s="88"/>
      <c r="L130" s="88"/>
      <c r="M130" s="88"/>
      <c r="N130" s="88"/>
      <c r="O130" s="88"/>
      <c r="P130" s="89"/>
    </row>
    <row r="131" spans="4:16">
      <c r="D131" s="90">
        <v>916</v>
      </c>
      <c r="E131" s="15" t="s">
        <v>362</v>
      </c>
      <c r="F131" s="4">
        <v>222.27753806454601</v>
      </c>
      <c r="G131" s="88">
        <v>114.47357143067013</v>
      </c>
      <c r="H131" s="88"/>
      <c r="I131" s="226"/>
      <c r="J131" s="226"/>
      <c r="K131" s="88"/>
      <c r="L131" s="88"/>
      <c r="M131" s="88"/>
      <c r="N131" s="88"/>
      <c r="O131" s="88"/>
      <c r="P131" s="89"/>
    </row>
    <row r="132" spans="4:16">
      <c r="D132" s="90">
        <v>916</v>
      </c>
      <c r="E132" s="93" t="s">
        <v>361</v>
      </c>
      <c r="F132" s="4">
        <v>124.069788582513</v>
      </c>
      <c r="G132" s="88">
        <v>131.96177763387533</v>
      </c>
      <c r="H132" s="88"/>
      <c r="I132" s="226">
        <f>AVERAGE(F132:F134)</f>
        <v>94.019488678563832</v>
      </c>
      <c r="J132" s="226">
        <f>100*(STDEV(F132:F134)/I132)</f>
        <v>29.686489271687826</v>
      </c>
      <c r="K132" s="88"/>
      <c r="L132" s="88"/>
      <c r="M132" s="88"/>
      <c r="N132" s="88"/>
      <c r="O132" s="88"/>
      <c r="P132" s="89"/>
    </row>
    <row r="133" spans="4:16">
      <c r="D133" s="90">
        <v>916</v>
      </c>
      <c r="E133" s="93" t="s">
        <v>361</v>
      </c>
      <c r="F133" s="4">
        <v>68.906559185152901</v>
      </c>
      <c r="G133" s="88">
        <v>73.289655318943886</v>
      </c>
      <c r="H133" s="88"/>
      <c r="I133" s="226"/>
      <c r="J133" s="226"/>
      <c r="K133" s="88"/>
      <c r="L133" s="88"/>
      <c r="M133" s="88"/>
      <c r="N133" s="88"/>
      <c r="O133" s="88"/>
      <c r="P133" s="89"/>
    </row>
    <row r="134" spans="4:16">
      <c r="D134" s="90">
        <v>916</v>
      </c>
      <c r="E134" s="15" t="s">
        <v>361</v>
      </c>
      <c r="F134" s="4">
        <v>89.082118268025596</v>
      </c>
      <c r="G134" s="88">
        <v>94.748567047180771</v>
      </c>
      <c r="H134" s="88"/>
      <c r="I134" s="226"/>
      <c r="J134" s="226"/>
      <c r="K134" s="88"/>
      <c r="L134" s="88"/>
      <c r="M134" s="88"/>
      <c r="N134" s="88"/>
      <c r="O134" s="88"/>
      <c r="P134" s="89"/>
    </row>
    <row r="135" spans="4:16">
      <c r="D135" s="94"/>
      <c r="E135" s="95"/>
      <c r="F135" s="96"/>
      <c r="G135" s="95"/>
      <c r="H135" s="95"/>
      <c r="I135" s="88"/>
      <c r="J135" s="88"/>
      <c r="K135" s="88"/>
      <c r="L135" s="88"/>
      <c r="M135" s="88"/>
      <c r="N135" s="88"/>
      <c r="O135" s="88"/>
      <c r="P135" s="89"/>
    </row>
    <row r="136" spans="4:16">
      <c r="D136" s="94"/>
      <c r="E136" s="95"/>
      <c r="F136" s="96"/>
      <c r="G136" s="95"/>
      <c r="H136" s="95"/>
      <c r="I136" s="88"/>
      <c r="J136" s="88"/>
      <c r="K136" s="88"/>
      <c r="L136" s="88"/>
      <c r="M136" s="88"/>
      <c r="N136" s="88"/>
      <c r="O136" s="88"/>
      <c r="P136" s="89"/>
    </row>
    <row r="137" spans="4:16">
      <c r="D137" s="84" t="s">
        <v>360</v>
      </c>
      <c r="E137" s="85" t="s">
        <v>134</v>
      </c>
      <c r="F137" s="86" t="s">
        <v>359</v>
      </c>
      <c r="G137" s="85" t="s">
        <v>408</v>
      </c>
      <c r="H137" s="85"/>
      <c r="I137" s="85" t="s">
        <v>358</v>
      </c>
      <c r="J137" s="85" t="s">
        <v>357</v>
      </c>
      <c r="K137" s="88"/>
      <c r="L137" s="88"/>
      <c r="M137" s="88"/>
      <c r="N137" s="88"/>
      <c r="O137" s="88"/>
      <c r="P137" s="89"/>
    </row>
    <row r="138" spans="4:16">
      <c r="D138" s="90">
        <v>916</v>
      </c>
      <c r="E138" s="10" t="s">
        <v>356</v>
      </c>
      <c r="F138" s="4">
        <v>770.45521274067801</v>
      </c>
      <c r="G138" s="88">
        <v>112.94677714510162</v>
      </c>
      <c r="H138" s="88"/>
      <c r="I138" s="205">
        <f>AVERAGE(F138:F140)</f>
        <v>682.14005942894835</v>
      </c>
      <c r="J138" s="205">
        <f>100*(STDEV(F138:F140)/I138)</f>
        <v>18.937934096667988</v>
      </c>
      <c r="K138" s="88"/>
      <c r="L138" s="88"/>
      <c r="M138" s="88" t="s">
        <v>355</v>
      </c>
      <c r="N138" s="88"/>
      <c r="O138" s="88"/>
      <c r="P138" s="89"/>
    </row>
    <row r="139" spans="4:16">
      <c r="D139" s="90">
        <v>916</v>
      </c>
      <c r="E139" s="14" t="s">
        <v>356</v>
      </c>
      <c r="F139" s="4">
        <v>742.09124057612803</v>
      </c>
      <c r="G139" s="88">
        <v>108.78869087345021</v>
      </c>
      <c r="H139" s="88"/>
      <c r="I139" s="205"/>
      <c r="J139" s="205"/>
      <c r="K139" s="88"/>
      <c r="L139" s="88"/>
      <c r="M139" s="85" t="s">
        <v>367</v>
      </c>
      <c r="N139" s="85" t="s">
        <v>352</v>
      </c>
      <c r="O139" s="85" t="s">
        <v>351</v>
      </c>
      <c r="P139" s="92" t="s">
        <v>350</v>
      </c>
    </row>
    <row r="140" spans="4:16">
      <c r="D140" s="90">
        <v>916</v>
      </c>
      <c r="E140" s="13" t="s">
        <v>356</v>
      </c>
      <c r="F140" s="4">
        <v>533.87372497003901</v>
      </c>
      <c r="G140" s="88">
        <v>78.264531981448187</v>
      </c>
      <c r="H140" s="88"/>
      <c r="I140" s="205"/>
      <c r="J140" s="205"/>
      <c r="K140" s="88"/>
      <c r="L140" s="88"/>
      <c r="M140" s="88">
        <v>0</v>
      </c>
      <c r="N140" s="88">
        <f>LN(F138)</f>
        <v>6.6469815255440006</v>
      </c>
      <c r="O140" s="88">
        <f>LN(F139)</f>
        <v>6.6094722013437357</v>
      </c>
      <c r="P140" s="89">
        <f>LN(F140)</f>
        <v>6.2801593409031735</v>
      </c>
    </row>
    <row r="141" spans="4:16">
      <c r="D141" s="90">
        <v>916</v>
      </c>
      <c r="E141" s="6" t="s">
        <v>354</v>
      </c>
      <c r="F141" s="4">
        <v>370.30712725922501</v>
      </c>
      <c r="G141" s="88">
        <v>77.827190803619601</v>
      </c>
      <c r="H141" s="88"/>
      <c r="I141" s="205">
        <f>AVERAGE(F141:F143)</f>
        <v>423.87394139853973</v>
      </c>
      <c r="J141" s="205">
        <f>100*(STDEV(F141:F143)/I141)</f>
        <v>53.514318345697667</v>
      </c>
      <c r="K141" s="88"/>
      <c r="L141" s="88"/>
      <c r="M141" s="88">
        <v>240</v>
      </c>
      <c r="N141" s="88">
        <f>LN(F144)</f>
        <v>5.2032752416605428</v>
      </c>
      <c r="O141" s="88">
        <f>LN(F145)</f>
        <v>5.9381094532393988</v>
      </c>
      <c r="P141" s="89">
        <f>LN(F146)</f>
        <v>6.5669958731804741</v>
      </c>
    </row>
    <row r="142" spans="4:16">
      <c r="D142" s="90">
        <v>916</v>
      </c>
      <c r="E142" s="12" t="s">
        <v>354</v>
      </c>
      <c r="F142" s="4">
        <v>672.69624325288805</v>
      </c>
      <c r="G142" s="88">
        <v>141.38010052361579</v>
      </c>
      <c r="H142" s="88"/>
      <c r="I142" s="205"/>
      <c r="J142" s="205"/>
      <c r="K142" s="88"/>
      <c r="L142" s="88"/>
      <c r="M142" s="88"/>
      <c r="N142" s="88"/>
      <c r="O142" s="88"/>
      <c r="P142" s="89"/>
    </row>
    <row r="143" spans="4:16">
      <c r="D143" s="90">
        <v>916</v>
      </c>
      <c r="E143" s="11" t="s">
        <v>354</v>
      </c>
      <c r="F143" s="4">
        <v>228.618453683506</v>
      </c>
      <c r="G143" s="88">
        <f>100*(F143/AVERAGE(F$104:F$106))</f>
        <v>100.2691060623367</v>
      </c>
      <c r="H143" s="88"/>
      <c r="I143" s="205"/>
      <c r="J143" s="205"/>
      <c r="K143" s="88"/>
      <c r="L143" s="88"/>
      <c r="M143" s="88" t="s">
        <v>313</v>
      </c>
      <c r="N143" s="88"/>
      <c r="O143" s="88"/>
      <c r="P143" s="89"/>
    </row>
    <row r="144" spans="4:16">
      <c r="D144" s="90">
        <v>916</v>
      </c>
      <c r="E144" s="10" t="s">
        <v>353</v>
      </c>
      <c r="F144" s="4">
        <v>181.86692560850199</v>
      </c>
      <c r="G144" s="88">
        <v>42.882548470014889</v>
      </c>
      <c r="H144" s="88"/>
      <c r="I144" s="205">
        <f>AVERAGE(F144:F146)</f>
        <v>424.10475146007298</v>
      </c>
      <c r="J144" s="205">
        <f>100*(STDEV(F144:F146)/I144)</f>
        <v>63.078988400228397</v>
      </c>
      <c r="K144" s="88"/>
      <c r="L144" s="88"/>
      <c r="M144" s="85" t="s">
        <v>367</v>
      </c>
      <c r="N144" s="85" t="s">
        <v>352</v>
      </c>
      <c r="O144" s="85" t="s">
        <v>351</v>
      </c>
      <c r="P144" s="92" t="s">
        <v>350</v>
      </c>
    </row>
    <row r="145" spans="4:16">
      <c r="D145" s="90">
        <v>916</v>
      </c>
      <c r="E145" s="10" t="s">
        <v>353</v>
      </c>
      <c r="F145" s="4">
        <v>379.21732333564199</v>
      </c>
      <c r="G145" s="88">
        <v>89.415957267657049</v>
      </c>
      <c r="H145" s="88"/>
      <c r="I145" s="205"/>
      <c r="J145" s="205"/>
      <c r="K145" s="88"/>
      <c r="L145" s="88"/>
      <c r="M145" s="88">
        <v>0</v>
      </c>
      <c r="N145" s="88">
        <f>LN(F141)</f>
        <v>5.9143327349912269</v>
      </c>
      <c r="O145" s="88">
        <f>LN(F142)</f>
        <v>6.5112938804357494</v>
      </c>
      <c r="P145" s="89">
        <f>LN(F143)</f>
        <v>5.4320544728773825</v>
      </c>
    </row>
    <row r="146" spans="4:16">
      <c r="D146" s="90">
        <v>916</v>
      </c>
      <c r="E146" s="10" t="s">
        <v>353</v>
      </c>
      <c r="F146" s="4">
        <v>711.23000543607498</v>
      </c>
      <c r="G146" s="88">
        <v>167.70149426232805</v>
      </c>
      <c r="H146" s="88"/>
      <c r="I146" s="205"/>
      <c r="J146" s="205"/>
      <c r="K146" s="88"/>
      <c r="L146" s="88"/>
      <c r="M146" s="88">
        <v>240</v>
      </c>
      <c r="N146" s="88">
        <f>LN(F147)</f>
        <v>6.5009785451406232</v>
      </c>
      <c r="O146" s="88">
        <f>LN(F148)</f>
        <v>6.3411828456388646</v>
      </c>
      <c r="P146" s="89">
        <f>LN(F149)</f>
        <v>6.5649794535231107</v>
      </c>
    </row>
    <row r="147" spans="4:16">
      <c r="D147" s="90">
        <v>916</v>
      </c>
      <c r="E147" s="6" t="s">
        <v>349</v>
      </c>
      <c r="F147" s="4">
        <v>665.79282271448506</v>
      </c>
      <c r="G147" s="88">
        <v>102.79565575900389</v>
      </c>
      <c r="H147" s="138">
        <f>(F141-F147)/F141</f>
        <v>-0.79794763239437205</v>
      </c>
      <c r="I147" s="205">
        <f>AVERAGE(F147:F149)</f>
        <v>647.68575850654872</v>
      </c>
      <c r="J147" s="205">
        <f>100*(STDEV(F147:F149)/I147)</f>
        <v>11.251177926703447</v>
      </c>
      <c r="P147" s="89"/>
    </row>
    <row r="148" spans="4:16">
      <c r="D148" s="90">
        <v>916</v>
      </c>
      <c r="E148" s="6" t="s">
        <v>349</v>
      </c>
      <c r="F148" s="4">
        <v>567.46714059212695</v>
      </c>
      <c r="G148" s="88">
        <v>87.614577461237985</v>
      </c>
      <c r="H148" s="138">
        <f t="shared" ref="H148:H149" si="3">(F142-F148)/F142</f>
        <v>0.15642885435470183</v>
      </c>
      <c r="I148" s="205"/>
      <c r="J148" s="205"/>
      <c r="M148" s="240" t="s">
        <v>658</v>
      </c>
      <c r="N148" s="139">
        <f>(I141-I147)/I141</f>
        <v>-0.52801504232498697</v>
      </c>
      <c r="O148" s="240" t="s">
        <v>685</v>
      </c>
      <c r="P148" s="141">
        <f>STDEV(H147:H149)</f>
        <v>1.1351442409693222</v>
      </c>
    </row>
    <row r="149" spans="4:16">
      <c r="D149" s="97">
        <v>916</v>
      </c>
      <c r="E149" s="98" t="s">
        <v>349</v>
      </c>
      <c r="F149" s="4">
        <v>709.79731221303405</v>
      </c>
      <c r="G149" s="99">
        <v>109.58976677975811</v>
      </c>
      <c r="H149" s="138">
        <f t="shared" si="3"/>
        <v>-2.1047244908569835</v>
      </c>
      <c r="I149" s="242"/>
      <c r="J149" s="242"/>
      <c r="K149" s="99"/>
      <c r="L149" s="99"/>
      <c r="M149" s="241"/>
      <c r="N149" s="140"/>
      <c r="O149" s="241"/>
      <c r="P149" s="142"/>
    </row>
  </sheetData>
  <mergeCells count="88">
    <mergeCell ref="I141:I143"/>
    <mergeCell ref="J141:J143"/>
    <mergeCell ref="I144:I146"/>
    <mergeCell ref="J144:J146"/>
    <mergeCell ref="I147:I149"/>
    <mergeCell ref="J147:J149"/>
    <mergeCell ref="I129:I131"/>
    <mergeCell ref="J129:J131"/>
    <mergeCell ref="I132:I134"/>
    <mergeCell ref="J132:J134"/>
    <mergeCell ref="I138:I140"/>
    <mergeCell ref="J138:J140"/>
    <mergeCell ref="I120:I122"/>
    <mergeCell ref="J120:J122"/>
    <mergeCell ref="I123:I125"/>
    <mergeCell ref="J123:J125"/>
    <mergeCell ref="I126:I128"/>
    <mergeCell ref="J126:J128"/>
    <mergeCell ref="I107:I109"/>
    <mergeCell ref="J107:J109"/>
    <mergeCell ref="I110:I112"/>
    <mergeCell ref="J110:J112"/>
    <mergeCell ref="I117:I119"/>
    <mergeCell ref="J117:J119"/>
    <mergeCell ref="I101:I103"/>
    <mergeCell ref="J101:J103"/>
    <mergeCell ref="I104:I106"/>
    <mergeCell ref="J104:J106"/>
    <mergeCell ref="I89:I91"/>
    <mergeCell ref="J89:J91"/>
    <mergeCell ref="I92:I94"/>
    <mergeCell ref="J92:J94"/>
    <mergeCell ref="I95:I97"/>
    <mergeCell ref="J95:J97"/>
    <mergeCell ref="I51:I53"/>
    <mergeCell ref="J51:J53"/>
    <mergeCell ref="I54:I56"/>
    <mergeCell ref="J54:J56"/>
    <mergeCell ref="I63:I65"/>
    <mergeCell ref="J63:J65"/>
    <mergeCell ref="I57:I59"/>
    <mergeCell ref="J57:J59"/>
    <mergeCell ref="I42:I44"/>
    <mergeCell ref="J42:J44"/>
    <mergeCell ref="I45:I47"/>
    <mergeCell ref="J45:J47"/>
    <mergeCell ref="I48:I50"/>
    <mergeCell ref="J48:J50"/>
    <mergeCell ref="I66:I68"/>
    <mergeCell ref="J66:J68"/>
    <mergeCell ref="I72:I74"/>
    <mergeCell ref="J72:J74"/>
    <mergeCell ref="I69:I71"/>
    <mergeCell ref="J69:J71"/>
    <mergeCell ref="I83:I85"/>
    <mergeCell ref="J83:J85"/>
    <mergeCell ref="I86:I88"/>
    <mergeCell ref="J86:J88"/>
    <mergeCell ref="I80:I82"/>
    <mergeCell ref="J80:J82"/>
    <mergeCell ref="I26:I28"/>
    <mergeCell ref="J26:J28"/>
    <mergeCell ref="I29:I31"/>
    <mergeCell ref="J29:J31"/>
    <mergeCell ref="I32:I34"/>
    <mergeCell ref="J32:J34"/>
    <mergeCell ref="M36:M37"/>
    <mergeCell ref="O36:O37"/>
    <mergeCell ref="I5:I7"/>
    <mergeCell ref="J5:J7"/>
    <mergeCell ref="I8:I10"/>
    <mergeCell ref="J8:J10"/>
    <mergeCell ref="I11:I13"/>
    <mergeCell ref="J11:J13"/>
    <mergeCell ref="I14:I16"/>
    <mergeCell ref="J14:J16"/>
    <mergeCell ref="I17:I19"/>
    <mergeCell ref="J17:J19"/>
    <mergeCell ref="I20:I22"/>
    <mergeCell ref="J20:J22"/>
    <mergeCell ref="I35:I37"/>
    <mergeCell ref="J35:J37"/>
    <mergeCell ref="M111:M112"/>
    <mergeCell ref="O111:O112"/>
    <mergeCell ref="M148:M149"/>
    <mergeCell ref="O148:O149"/>
    <mergeCell ref="M73:M74"/>
    <mergeCell ref="O73:O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1A97-422B-4C60-9634-DBF316C11DB8}">
  <dimension ref="A1:L36"/>
  <sheetViews>
    <sheetView workbookViewId="0">
      <selection activeCell="A2" sqref="A2"/>
    </sheetView>
  </sheetViews>
  <sheetFormatPr defaultRowHeight="15"/>
  <sheetData>
    <row r="1" spans="1:12">
      <c r="A1" t="s">
        <v>465</v>
      </c>
      <c r="L1" t="s">
        <v>466</v>
      </c>
    </row>
    <row r="36" spans="12:12">
      <c r="L36" s="56" t="s">
        <v>464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C7859-1CD8-4F58-AF8E-F77C519817D7}">
  <dimension ref="A10:N62"/>
  <sheetViews>
    <sheetView topLeftCell="A34" workbookViewId="0">
      <selection activeCell="A52" sqref="A52:O62"/>
    </sheetView>
  </sheetViews>
  <sheetFormatPr defaultRowHeight="15"/>
  <sheetData>
    <row r="10" spans="1:12">
      <c r="A10">
        <v>908</v>
      </c>
    </row>
    <row r="11" spans="1:12">
      <c r="A11" s="243" t="s">
        <v>55</v>
      </c>
      <c r="B11" s="244"/>
      <c r="C11" s="244"/>
      <c r="D11" s="244"/>
      <c r="E11" s="244"/>
      <c r="F11" s="244"/>
      <c r="G11" s="244"/>
      <c r="H11" s="245"/>
      <c r="I11" s="243" t="s">
        <v>12</v>
      </c>
      <c r="J11" s="244"/>
      <c r="K11" s="244"/>
      <c r="L11" s="245"/>
    </row>
    <row r="12" spans="1:12">
      <c r="A12" s="2" t="s">
        <v>257</v>
      </c>
      <c r="B12" s="2" t="s">
        <v>257</v>
      </c>
      <c r="C12" s="2" t="s">
        <v>128</v>
      </c>
      <c r="D12" s="2" t="s">
        <v>77</v>
      </c>
      <c r="E12" s="2" t="s">
        <v>113</v>
      </c>
      <c r="F12" s="2" t="s">
        <v>134</v>
      </c>
      <c r="G12" s="2" t="s">
        <v>56</v>
      </c>
      <c r="H12" s="2" t="s">
        <v>138</v>
      </c>
      <c r="I12" s="2" t="s">
        <v>8</v>
      </c>
      <c r="J12" s="2" t="s">
        <v>671</v>
      </c>
      <c r="K12" s="2" t="s">
        <v>0</v>
      </c>
      <c r="L12" s="2" t="s">
        <v>145</v>
      </c>
    </row>
    <row r="13" spans="1:12">
      <c r="A13" s="3"/>
      <c r="B13" s="3"/>
      <c r="C13" s="3" t="s">
        <v>74</v>
      </c>
      <c r="D13" s="3"/>
      <c r="E13" s="3" t="s">
        <v>667</v>
      </c>
      <c r="F13" s="3" t="s">
        <v>92</v>
      </c>
      <c r="G13" s="3" t="s">
        <v>202</v>
      </c>
      <c r="H13" s="1">
        <v>44327.7032175926</v>
      </c>
      <c r="I13" s="4">
        <v>9.2525999999999993</v>
      </c>
      <c r="J13" s="4">
        <v>3.3369021280836599</v>
      </c>
      <c r="K13" s="4">
        <v>119.17507600298801</v>
      </c>
      <c r="L13" s="4">
        <v>7668.0446128570102</v>
      </c>
    </row>
    <row r="14" spans="1:12">
      <c r="A14" s="3"/>
      <c r="B14" s="3"/>
      <c r="C14" s="3" t="s">
        <v>74</v>
      </c>
      <c r="D14" s="3"/>
      <c r="E14" s="3" t="s">
        <v>666</v>
      </c>
      <c r="F14" s="3" t="s">
        <v>92</v>
      </c>
      <c r="G14" s="3" t="s">
        <v>202</v>
      </c>
      <c r="H14" s="1">
        <v>44327.726273148102</v>
      </c>
      <c r="I14" s="4">
        <v>9.2403999999999993</v>
      </c>
      <c r="J14" s="4">
        <v>2.6535361337784602</v>
      </c>
      <c r="K14" s="4">
        <v>94.769147634945099</v>
      </c>
      <c r="L14" s="4">
        <v>6134.4968314452699</v>
      </c>
    </row>
    <row r="15" spans="1:12">
      <c r="A15" s="3"/>
      <c r="B15" s="3"/>
      <c r="C15" s="3" t="s">
        <v>74</v>
      </c>
      <c r="D15" s="3"/>
      <c r="E15" s="3" t="s">
        <v>665</v>
      </c>
      <c r="F15" s="3" t="s">
        <v>92</v>
      </c>
      <c r="G15" s="3" t="s">
        <v>202</v>
      </c>
      <c r="H15" s="1">
        <v>44327.749386574098</v>
      </c>
      <c r="I15" s="4">
        <v>9.2403999999999993</v>
      </c>
      <c r="J15" s="4">
        <v>3.0602649147149501</v>
      </c>
      <c r="K15" s="4">
        <v>109.29517552553401</v>
      </c>
      <c r="L15" s="4">
        <v>6930.6568634032601</v>
      </c>
    </row>
    <row r="16" spans="1:12">
      <c r="A16" s="3"/>
      <c r="B16" s="3"/>
      <c r="C16" s="3" t="s">
        <v>74</v>
      </c>
      <c r="D16" s="3"/>
      <c r="E16" s="3" t="s">
        <v>664</v>
      </c>
      <c r="F16" s="3" t="s">
        <v>92</v>
      </c>
      <c r="G16" s="3" t="s">
        <v>202</v>
      </c>
      <c r="H16" s="1">
        <v>44327.772453703699</v>
      </c>
      <c r="I16" s="4">
        <v>9.2403999999999993</v>
      </c>
      <c r="J16" s="4">
        <v>3.1176915839407102</v>
      </c>
      <c r="K16" s="4">
        <v>111.346127997883</v>
      </c>
      <c r="L16" s="4">
        <v>7223.6092907714501</v>
      </c>
    </row>
    <row r="17" spans="1:12">
      <c r="A17" s="3"/>
      <c r="B17" s="3"/>
      <c r="C17" s="3" t="s">
        <v>74</v>
      </c>
      <c r="D17" s="3"/>
      <c r="E17" s="3" t="s">
        <v>663</v>
      </c>
      <c r="F17" s="3" t="s">
        <v>92</v>
      </c>
      <c r="G17" s="3" t="s">
        <v>202</v>
      </c>
      <c r="H17" s="1">
        <v>44327.795636574097</v>
      </c>
      <c r="I17" s="4">
        <v>9.2281833333333303</v>
      </c>
      <c r="J17" s="4">
        <v>2.562737353463</v>
      </c>
      <c r="K17" s="4">
        <v>91.526334052250206</v>
      </c>
      <c r="L17" s="4">
        <v>5577.6599493707999</v>
      </c>
    </row>
    <row r="18" spans="1:12">
      <c r="A18" s="3"/>
      <c r="B18" s="3"/>
      <c r="C18" s="3" t="s">
        <v>74</v>
      </c>
      <c r="D18" s="3"/>
      <c r="E18" s="3" t="s">
        <v>662</v>
      </c>
      <c r="F18" s="3" t="s">
        <v>92</v>
      </c>
      <c r="G18" s="3" t="s">
        <v>202</v>
      </c>
      <c r="H18" s="1">
        <v>44327.818668981497</v>
      </c>
      <c r="I18" s="4">
        <v>9.2281833333333303</v>
      </c>
      <c r="J18" s="4">
        <v>4.1389403223708898</v>
      </c>
      <c r="K18" s="4">
        <v>147.81929722753199</v>
      </c>
      <c r="L18" s="4">
        <v>9034.0714971923608</v>
      </c>
    </row>
    <row r="19" spans="1:12">
      <c r="A19" s="3"/>
      <c r="B19" s="3"/>
      <c r="C19" s="3" t="s">
        <v>74</v>
      </c>
      <c r="D19" s="3"/>
      <c r="E19" s="3" t="s">
        <v>661</v>
      </c>
      <c r="F19" s="3" t="s">
        <v>92</v>
      </c>
      <c r="G19" s="3" t="s">
        <v>202</v>
      </c>
      <c r="H19" s="1">
        <v>44327.841782407399</v>
      </c>
      <c r="I19" s="4">
        <v>9.2159666666666702</v>
      </c>
      <c r="J19" s="4">
        <v>3.8110613727395699</v>
      </c>
      <c r="K19" s="4">
        <v>136.10933474069901</v>
      </c>
      <c r="L19" s="4">
        <v>8098.5724692382601</v>
      </c>
    </row>
    <row r="20" spans="1:12">
      <c r="I20" t="s">
        <v>668</v>
      </c>
      <c r="J20">
        <f>ROUND(STDEV(J13:J19),3)</f>
        <v>0.57599999999999996</v>
      </c>
    </row>
    <row r="21" spans="1:12">
      <c r="A21" s="131" t="s">
        <v>669</v>
      </c>
      <c r="F21" s="132">
        <v>3.1429999999999998</v>
      </c>
      <c r="I21" t="s">
        <v>670</v>
      </c>
      <c r="J21">
        <f>ROUND((J20*F21),2)</f>
        <v>1.81</v>
      </c>
    </row>
    <row r="23" spans="1:12">
      <c r="A23">
        <v>909</v>
      </c>
    </row>
    <row r="25" spans="1:12">
      <c r="A25" s="243" t="s">
        <v>55</v>
      </c>
      <c r="B25" s="244"/>
      <c r="C25" s="244"/>
      <c r="D25" s="244"/>
      <c r="E25" s="244"/>
      <c r="F25" s="244"/>
      <c r="G25" s="244"/>
      <c r="H25" s="245"/>
      <c r="I25" s="243" t="s">
        <v>281</v>
      </c>
      <c r="J25" s="244"/>
      <c r="K25" s="244"/>
      <c r="L25" s="245"/>
    </row>
    <row r="26" spans="1:12">
      <c r="A26" s="2" t="s">
        <v>257</v>
      </c>
      <c r="B26" s="2" t="s">
        <v>257</v>
      </c>
      <c r="C26" s="2" t="s">
        <v>128</v>
      </c>
      <c r="D26" s="2" t="s">
        <v>77</v>
      </c>
      <c r="E26" s="2" t="s">
        <v>113</v>
      </c>
      <c r="F26" s="2" t="s">
        <v>134</v>
      </c>
      <c r="G26" s="2" t="s">
        <v>56</v>
      </c>
      <c r="H26" s="2" t="s">
        <v>138</v>
      </c>
      <c r="I26" s="2" t="s">
        <v>8</v>
      </c>
      <c r="J26" s="2" t="s">
        <v>45</v>
      </c>
      <c r="K26" s="2" t="s">
        <v>0</v>
      </c>
      <c r="L26" s="2" t="s">
        <v>145</v>
      </c>
    </row>
    <row r="27" spans="1:12">
      <c r="A27" s="3"/>
      <c r="B27" s="3"/>
      <c r="C27" s="3" t="s">
        <v>74</v>
      </c>
      <c r="D27" s="3"/>
      <c r="E27" s="3" t="s">
        <v>667</v>
      </c>
      <c r="F27" s="3" t="s">
        <v>92</v>
      </c>
      <c r="G27" s="3" t="s">
        <v>202</v>
      </c>
      <c r="H27" s="1">
        <v>44327.7032175926</v>
      </c>
      <c r="I27" s="4">
        <v>9.3372166666666701</v>
      </c>
      <c r="J27" s="4">
        <v>2.80088808041927</v>
      </c>
      <c r="K27" s="4">
        <v>100.031717157831</v>
      </c>
      <c r="L27" s="4">
        <v>1877.2423103027099</v>
      </c>
    </row>
    <row r="28" spans="1:12">
      <c r="A28" s="3"/>
      <c r="B28" s="3"/>
      <c r="C28" s="3" t="s">
        <v>74</v>
      </c>
      <c r="D28" s="3"/>
      <c r="E28" s="3" t="s">
        <v>666</v>
      </c>
      <c r="F28" s="3" t="s">
        <v>92</v>
      </c>
      <c r="G28" s="3" t="s">
        <v>202</v>
      </c>
      <c r="H28" s="1">
        <v>44327.726273148102</v>
      </c>
      <c r="I28" s="4">
        <v>9.3250166666666701</v>
      </c>
      <c r="J28" s="4">
        <v>2.3055349008556698</v>
      </c>
      <c r="K28" s="4">
        <v>82.340532173416804</v>
      </c>
      <c r="L28" s="4">
        <v>1573.4276547793099</v>
      </c>
    </row>
    <row r="29" spans="1:12">
      <c r="A29" s="3"/>
      <c r="B29" s="3"/>
      <c r="C29" s="3" t="s">
        <v>74</v>
      </c>
      <c r="D29" s="3"/>
      <c r="E29" s="3" t="s">
        <v>665</v>
      </c>
      <c r="F29" s="3" t="s">
        <v>92</v>
      </c>
      <c r="G29" s="3" t="s">
        <v>202</v>
      </c>
      <c r="H29" s="1">
        <v>44327.749386574098</v>
      </c>
      <c r="I29" s="4">
        <v>9.3372166666666701</v>
      </c>
      <c r="J29" s="4">
        <v>2.5291642546261701</v>
      </c>
      <c r="K29" s="4">
        <v>90.327294808077497</v>
      </c>
      <c r="L29" s="4">
        <v>1681.7319441407701</v>
      </c>
    </row>
    <row r="30" spans="1:12">
      <c r="A30" s="3"/>
      <c r="B30" s="3"/>
      <c r="C30" s="3" t="s">
        <v>74</v>
      </c>
      <c r="D30" s="3"/>
      <c r="E30" s="3" t="s">
        <v>664</v>
      </c>
      <c r="F30" s="3" t="s">
        <v>92</v>
      </c>
      <c r="G30" s="3" t="s">
        <v>202</v>
      </c>
      <c r="H30" s="1">
        <v>44327.772453703699</v>
      </c>
      <c r="I30" s="4">
        <v>9.3494333333333302</v>
      </c>
      <c r="J30" s="4">
        <v>3.27243472442151</v>
      </c>
      <c r="K30" s="4">
        <v>116.87266872934001</v>
      </c>
      <c r="L30" s="4">
        <v>2185.8991799926498</v>
      </c>
    </row>
    <row r="31" spans="1:12">
      <c r="A31" s="3"/>
      <c r="B31" s="3"/>
      <c r="C31" s="3" t="s">
        <v>74</v>
      </c>
      <c r="D31" s="3"/>
      <c r="E31" s="3" t="s">
        <v>663</v>
      </c>
      <c r="F31" s="3" t="s">
        <v>92</v>
      </c>
      <c r="G31" s="3" t="s">
        <v>202</v>
      </c>
      <c r="H31" s="1">
        <v>44327.795636574097</v>
      </c>
      <c r="I31" s="4">
        <v>9.2517499999999995</v>
      </c>
      <c r="J31" s="4">
        <v>2.7106279158878199</v>
      </c>
      <c r="K31" s="4">
        <v>96.808139853136495</v>
      </c>
      <c r="L31" s="4">
        <v>1724.4887313842801</v>
      </c>
    </row>
    <row r="32" spans="1:12">
      <c r="A32" s="3"/>
      <c r="B32" s="3"/>
      <c r="C32" s="3" t="s">
        <v>74</v>
      </c>
      <c r="D32" s="3"/>
      <c r="E32" s="3" t="s">
        <v>662</v>
      </c>
      <c r="F32" s="3" t="s">
        <v>92</v>
      </c>
      <c r="G32" s="3" t="s">
        <v>202</v>
      </c>
      <c r="H32" s="1">
        <v>44327.818668981497</v>
      </c>
      <c r="I32" s="4">
        <v>9.2151333333333305</v>
      </c>
      <c r="J32" s="4">
        <v>2.8596935563536299</v>
      </c>
      <c r="K32" s="4">
        <v>102.131912726915</v>
      </c>
      <c r="L32" s="4">
        <v>1817.9053365596201</v>
      </c>
    </row>
    <row r="33" spans="1:14">
      <c r="A33" s="3"/>
      <c r="B33" s="3"/>
      <c r="C33" s="3" t="s">
        <v>74</v>
      </c>
      <c r="D33" s="3"/>
      <c r="E33" s="3" t="s">
        <v>661</v>
      </c>
      <c r="F33" s="3" t="s">
        <v>92</v>
      </c>
      <c r="G33" s="3" t="s">
        <v>202</v>
      </c>
      <c r="H33" s="1">
        <v>44327.841782407399</v>
      </c>
      <c r="I33" s="4">
        <v>9.2029166666666704</v>
      </c>
      <c r="J33" s="4">
        <v>3.1392142073112899</v>
      </c>
      <c r="K33" s="4">
        <v>112.11479311826</v>
      </c>
      <c r="L33" s="4">
        <v>1929.5359786106801</v>
      </c>
    </row>
    <row r="34" spans="1:14">
      <c r="I34" t="s">
        <v>668</v>
      </c>
      <c r="J34">
        <f>ROUND(STDEV(J27:J33),3)</f>
        <v>0.33400000000000002</v>
      </c>
    </row>
    <row r="35" spans="1:14">
      <c r="A35" s="131" t="s">
        <v>669</v>
      </c>
      <c r="F35" s="132">
        <v>3.1429999999999998</v>
      </c>
      <c r="I35" t="s">
        <v>670</v>
      </c>
      <c r="J35">
        <f>ROUND((J34*F35),2)</f>
        <v>1.05</v>
      </c>
    </row>
    <row r="37" spans="1:14">
      <c r="A37">
        <v>916</v>
      </c>
    </row>
    <row r="39" spans="1:14">
      <c r="A39" s="243" t="s">
        <v>55</v>
      </c>
      <c r="B39" s="244"/>
      <c r="C39" s="244"/>
      <c r="D39" s="244"/>
      <c r="E39" s="244"/>
      <c r="F39" s="244"/>
      <c r="G39" s="244"/>
      <c r="H39" s="245"/>
      <c r="I39" s="243" t="s">
        <v>619</v>
      </c>
      <c r="J39" s="245"/>
      <c r="K39" s="243" t="s">
        <v>46</v>
      </c>
      <c r="L39" s="244"/>
      <c r="M39" s="244"/>
      <c r="N39" s="245"/>
    </row>
    <row r="40" spans="1:14">
      <c r="A40" s="2" t="s">
        <v>257</v>
      </c>
      <c r="B40" s="2" t="s">
        <v>257</v>
      </c>
      <c r="C40" s="2" t="s">
        <v>128</v>
      </c>
      <c r="D40" s="2" t="s">
        <v>77</v>
      </c>
      <c r="E40" s="2" t="s">
        <v>113</v>
      </c>
      <c r="F40" s="2" t="s">
        <v>134</v>
      </c>
      <c r="G40" s="2" t="s">
        <v>56</v>
      </c>
      <c r="H40" s="2" t="s">
        <v>138</v>
      </c>
      <c r="I40" s="2" t="s">
        <v>672</v>
      </c>
      <c r="J40" s="2" t="s">
        <v>673</v>
      </c>
      <c r="K40" s="2" t="s">
        <v>8</v>
      </c>
      <c r="L40" s="2" t="s">
        <v>45</v>
      </c>
      <c r="M40" s="2" t="s">
        <v>0</v>
      </c>
      <c r="N40" s="2" t="s">
        <v>145</v>
      </c>
    </row>
    <row r="41" spans="1:14">
      <c r="A41" s="3"/>
      <c r="B41" s="3"/>
      <c r="C41" s="3" t="s">
        <v>74</v>
      </c>
      <c r="D41" s="3"/>
      <c r="E41" s="3" t="s">
        <v>667</v>
      </c>
      <c r="F41" s="3" t="s">
        <v>92</v>
      </c>
      <c r="G41" s="3" t="s">
        <v>202</v>
      </c>
      <c r="H41" s="1">
        <v>44327.7032175926</v>
      </c>
      <c r="I41" s="3" t="s">
        <v>674</v>
      </c>
      <c r="J41" s="4">
        <v>2.2204460492503101E-16</v>
      </c>
      <c r="K41" s="4">
        <v>11.94585</v>
      </c>
      <c r="L41" s="4">
        <v>3.5489256220821002</v>
      </c>
      <c r="M41" s="4">
        <v>126.747343645789</v>
      </c>
      <c r="N41" s="4">
        <v>7341.6369606185199</v>
      </c>
    </row>
    <row r="42" spans="1:14">
      <c r="A42" s="3"/>
      <c r="B42" s="3"/>
      <c r="C42" s="3" t="s">
        <v>74</v>
      </c>
      <c r="D42" s="3"/>
      <c r="E42" s="3" t="s">
        <v>666</v>
      </c>
      <c r="F42" s="3" t="s">
        <v>92</v>
      </c>
      <c r="G42" s="3" t="s">
        <v>202</v>
      </c>
      <c r="H42" s="1">
        <v>44327.726273148102</v>
      </c>
      <c r="I42" s="3" t="s">
        <v>674</v>
      </c>
      <c r="J42" s="4">
        <v>2.2204460492503101E-16</v>
      </c>
      <c r="K42" s="4">
        <v>11.94585</v>
      </c>
      <c r="L42" s="4">
        <v>2.86509194597827</v>
      </c>
      <c r="M42" s="4">
        <v>102.324712356367</v>
      </c>
      <c r="N42" s="4">
        <v>6019.4043895238601</v>
      </c>
    </row>
    <row r="43" spans="1:14">
      <c r="A43" s="3"/>
      <c r="B43" s="3"/>
      <c r="C43" s="3" t="s">
        <v>74</v>
      </c>
      <c r="D43" s="3"/>
      <c r="E43" s="3" t="s">
        <v>665</v>
      </c>
      <c r="F43" s="3" t="s">
        <v>92</v>
      </c>
      <c r="G43" s="3" t="s">
        <v>202</v>
      </c>
      <c r="H43" s="1">
        <v>44327.749386574098</v>
      </c>
      <c r="I43" s="3" t="s">
        <v>674</v>
      </c>
      <c r="J43" s="4">
        <v>2.2204460492503101E-16</v>
      </c>
      <c r="K43" s="4">
        <v>11.94585</v>
      </c>
      <c r="L43" s="4">
        <v>3.7215359461042801</v>
      </c>
      <c r="M43" s="4">
        <v>132.91199807515301</v>
      </c>
      <c r="N43" s="4">
        <v>7569.1970317383002</v>
      </c>
    </row>
    <row r="44" spans="1:14">
      <c r="A44" s="3"/>
      <c r="B44" s="3"/>
      <c r="C44" s="3" t="s">
        <v>74</v>
      </c>
      <c r="D44" s="3"/>
      <c r="E44" s="3" t="s">
        <v>664</v>
      </c>
      <c r="F44" s="3" t="s">
        <v>92</v>
      </c>
      <c r="G44" s="3" t="s">
        <v>202</v>
      </c>
      <c r="H44" s="1">
        <v>44327.772453703699</v>
      </c>
      <c r="I44" s="3" t="s">
        <v>674</v>
      </c>
      <c r="J44" s="4">
        <v>2.2204460492503101E-16</v>
      </c>
      <c r="K44" s="4">
        <v>11.9356666666667</v>
      </c>
      <c r="L44" s="4">
        <v>2.39881815507283</v>
      </c>
      <c r="M44" s="4">
        <v>85.672076966886905</v>
      </c>
      <c r="N44" s="4">
        <v>5083.4335132398901</v>
      </c>
    </row>
    <row r="45" spans="1:14">
      <c r="A45" s="3"/>
      <c r="B45" s="3"/>
      <c r="C45" s="3" t="s">
        <v>74</v>
      </c>
      <c r="D45" s="3"/>
      <c r="E45" s="3" t="s">
        <v>663</v>
      </c>
      <c r="F45" s="3" t="s">
        <v>92</v>
      </c>
      <c r="G45" s="3" t="s">
        <v>202</v>
      </c>
      <c r="H45" s="1">
        <v>44327.795636574097</v>
      </c>
      <c r="I45" s="3" t="s">
        <v>674</v>
      </c>
      <c r="J45" s="4">
        <v>2.2204460492503101E-16</v>
      </c>
      <c r="K45" s="4">
        <v>11.94585</v>
      </c>
      <c r="L45" s="4">
        <v>2.3099221032669099</v>
      </c>
      <c r="M45" s="4">
        <v>82.497217973818195</v>
      </c>
      <c r="N45" s="4">
        <v>4603.7481490935697</v>
      </c>
    </row>
    <row r="46" spans="1:14">
      <c r="A46" s="3"/>
      <c r="B46" s="3"/>
      <c r="C46" s="3" t="s">
        <v>74</v>
      </c>
      <c r="D46" s="3"/>
      <c r="E46" s="3" t="s">
        <v>662</v>
      </c>
      <c r="F46" s="3" t="s">
        <v>92</v>
      </c>
      <c r="G46" s="3" t="s">
        <v>202</v>
      </c>
      <c r="H46" s="1">
        <v>44327.818668981497</v>
      </c>
      <c r="I46" s="3" t="s">
        <v>674</v>
      </c>
      <c r="J46" s="4">
        <v>2.2204460492503101E-16</v>
      </c>
      <c r="K46" s="4">
        <v>11.94585</v>
      </c>
      <c r="L46" s="4">
        <v>2.2603630226806</v>
      </c>
      <c r="M46" s="4">
        <v>80.727250810021602</v>
      </c>
      <c r="N46" s="4">
        <v>4520.9809598388601</v>
      </c>
    </row>
    <row r="47" spans="1:14">
      <c r="A47" s="3"/>
      <c r="B47" s="3"/>
      <c r="C47" s="3" t="s">
        <v>74</v>
      </c>
      <c r="D47" s="3"/>
      <c r="E47" s="3" t="s">
        <v>661</v>
      </c>
      <c r="F47" s="3" t="s">
        <v>92</v>
      </c>
      <c r="G47" s="3" t="s">
        <v>202</v>
      </c>
      <c r="H47" s="1">
        <v>44327.841782407399</v>
      </c>
      <c r="I47" s="3" t="s">
        <v>674</v>
      </c>
      <c r="J47" s="4">
        <v>2.2204460492503101E-16</v>
      </c>
      <c r="K47" s="4">
        <v>11.9356666666667</v>
      </c>
      <c r="L47" s="4">
        <v>2.5265364068851799</v>
      </c>
      <c r="M47" s="4">
        <v>90.233443103042205</v>
      </c>
      <c r="N47" s="4">
        <v>4901.9370559723502</v>
      </c>
    </row>
    <row r="48" spans="1:14">
      <c r="K48" t="s">
        <v>668</v>
      </c>
      <c r="L48">
        <f>ROUND(STDEV(L41:L47),3)</f>
        <v>0.60299999999999998</v>
      </c>
    </row>
    <row r="49" spans="1:14">
      <c r="A49" s="131" t="s">
        <v>669</v>
      </c>
      <c r="F49" s="132">
        <v>3.1429999999999998</v>
      </c>
      <c r="K49" t="s">
        <v>670</v>
      </c>
      <c r="L49">
        <f>ROUND((L48*F49),2)</f>
        <v>1.9</v>
      </c>
    </row>
    <row r="51" spans="1:14">
      <c r="A51">
        <v>923</v>
      </c>
    </row>
    <row r="52" spans="1:14">
      <c r="A52" s="243" t="s">
        <v>55</v>
      </c>
      <c r="B52" s="244"/>
      <c r="C52" s="244"/>
      <c r="D52" s="244"/>
      <c r="E52" s="244"/>
      <c r="F52" s="244"/>
      <c r="G52" s="244"/>
      <c r="H52" s="245"/>
      <c r="I52" s="243" t="s">
        <v>314</v>
      </c>
      <c r="J52" s="245"/>
      <c r="K52" s="243" t="s">
        <v>14</v>
      </c>
      <c r="L52" s="244"/>
      <c r="M52" s="244"/>
      <c r="N52" s="245"/>
    </row>
    <row r="53" spans="1:14">
      <c r="A53" s="2" t="s">
        <v>257</v>
      </c>
      <c r="B53" s="2" t="s">
        <v>257</v>
      </c>
      <c r="C53" s="2" t="s">
        <v>128</v>
      </c>
      <c r="D53" s="2" t="s">
        <v>77</v>
      </c>
      <c r="E53" s="2" t="s">
        <v>113</v>
      </c>
      <c r="F53" s="2" t="s">
        <v>134</v>
      </c>
      <c r="G53" s="2" t="s">
        <v>56</v>
      </c>
      <c r="H53" s="2" t="s">
        <v>138</v>
      </c>
      <c r="I53" s="2" t="s">
        <v>672</v>
      </c>
      <c r="J53" s="2" t="s">
        <v>673</v>
      </c>
      <c r="K53" s="2" t="s">
        <v>8</v>
      </c>
      <c r="L53" s="2" t="s">
        <v>45</v>
      </c>
      <c r="M53" s="2" t="s">
        <v>0</v>
      </c>
      <c r="N53" s="2" t="s">
        <v>145</v>
      </c>
    </row>
    <row r="54" spans="1:14">
      <c r="A54" s="3"/>
      <c r="B54" s="3"/>
      <c r="C54" s="3" t="s">
        <v>677</v>
      </c>
      <c r="D54" s="3"/>
      <c r="E54" s="3" t="s">
        <v>678</v>
      </c>
      <c r="F54" s="3" t="s">
        <v>92</v>
      </c>
      <c r="G54" s="3" t="s">
        <v>202</v>
      </c>
      <c r="H54" s="1">
        <v>44341.999317129601</v>
      </c>
      <c r="I54" s="3"/>
      <c r="J54" s="4"/>
      <c r="K54" s="4">
        <v>23.968033333333299</v>
      </c>
      <c r="L54" s="4">
        <v>2.65729942549769</v>
      </c>
      <c r="M54" s="4">
        <v>94.903550910631793</v>
      </c>
      <c r="N54" s="4">
        <v>3296.2924887603799</v>
      </c>
    </row>
    <row r="55" spans="1:14">
      <c r="A55" s="3"/>
      <c r="B55" s="3"/>
      <c r="C55" s="3" t="s">
        <v>677</v>
      </c>
      <c r="D55" s="3"/>
      <c r="E55" s="3" t="s">
        <v>679</v>
      </c>
      <c r="F55" s="3" t="s">
        <v>92</v>
      </c>
      <c r="G55" s="3" t="s">
        <v>202</v>
      </c>
      <c r="H55" s="1">
        <v>44342.022418981498</v>
      </c>
      <c r="I55" s="3"/>
      <c r="J55" s="4"/>
      <c r="K55" s="4">
        <v>23.976483333333299</v>
      </c>
      <c r="L55" s="4">
        <v>2.99033708884869</v>
      </c>
      <c r="M55" s="4">
        <v>106.797753173168</v>
      </c>
      <c r="N55" s="4">
        <v>2886.9724358949002</v>
      </c>
    </row>
    <row r="56" spans="1:14">
      <c r="A56" s="3"/>
      <c r="B56" s="3"/>
      <c r="C56" s="3" t="s">
        <v>677</v>
      </c>
      <c r="D56" s="3"/>
      <c r="E56" s="3" t="s">
        <v>680</v>
      </c>
      <c r="F56" s="3" t="s">
        <v>92</v>
      </c>
      <c r="G56" s="3" t="s">
        <v>202</v>
      </c>
      <c r="H56" s="1">
        <v>44342.045555555596</v>
      </c>
      <c r="I56" s="3"/>
      <c r="J56" s="4"/>
      <c r="K56" s="4">
        <v>23.959566666666699</v>
      </c>
      <c r="L56" s="4">
        <v>2.8006234160267498</v>
      </c>
      <c r="M56" s="4">
        <v>100.022264858098</v>
      </c>
      <c r="N56" s="4">
        <v>3104.12709844248</v>
      </c>
    </row>
    <row r="57" spans="1:14">
      <c r="A57" s="3"/>
      <c r="B57" s="3"/>
      <c r="C57" s="3" t="s">
        <v>677</v>
      </c>
      <c r="D57" s="3"/>
      <c r="E57" s="3" t="s">
        <v>681</v>
      </c>
      <c r="F57" s="3" t="s">
        <v>92</v>
      </c>
      <c r="G57" s="3" t="s">
        <v>202</v>
      </c>
      <c r="H57" s="1">
        <v>44342.068611111099</v>
      </c>
      <c r="I57" s="3"/>
      <c r="J57" s="4"/>
      <c r="K57" s="4">
        <v>23.9511</v>
      </c>
      <c r="L57" s="4">
        <v>2.4591294335451801</v>
      </c>
      <c r="M57" s="4">
        <v>87.826051198041995</v>
      </c>
      <c r="N57" s="4">
        <v>2853.8754722885001</v>
      </c>
    </row>
    <row r="58" spans="1:14">
      <c r="A58" s="3"/>
      <c r="B58" s="3"/>
      <c r="C58" s="3" t="s">
        <v>677</v>
      </c>
      <c r="D58" s="3"/>
      <c r="E58" s="3" t="s">
        <v>682</v>
      </c>
      <c r="F58" s="3" t="s">
        <v>92</v>
      </c>
      <c r="G58" s="3" t="s">
        <v>202</v>
      </c>
      <c r="H58" s="1">
        <v>44342.091840277797</v>
      </c>
      <c r="I58" s="3"/>
      <c r="J58" s="4"/>
      <c r="K58" s="4">
        <v>23.942633333333301</v>
      </c>
      <c r="L58" s="4">
        <v>2.1746800390165402</v>
      </c>
      <c r="M58" s="4">
        <v>77.667144250590795</v>
      </c>
      <c r="N58" s="4">
        <v>2307.1664623378101</v>
      </c>
    </row>
    <row r="59" spans="1:14">
      <c r="A59" s="3"/>
      <c r="B59" s="3"/>
      <c r="C59" s="3" t="s">
        <v>677</v>
      </c>
      <c r="D59" s="3"/>
      <c r="E59" s="3" t="s">
        <v>683</v>
      </c>
      <c r="F59" s="3" t="s">
        <v>92</v>
      </c>
      <c r="G59" s="3" t="s">
        <v>202</v>
      </c>
      <c r="H59" s="1">
        <v>44342.114918981497</v>
      </c>
      <c r="I59" s="3"/>
      <c r="J59" s="4"/>
      <c r="K59" s="4">
        <v>23.942633333333301</v>
      </c>
      <c r="L59" s="4">
        <v>2.7638769995389501</v>
      </c>
      <c r="M59" s="4">
        <v>98.709892840676901</v>
      </c>
      <c r="N59" s="4">
        <v>3129.83391148582</v>
      </c>
    </row>
    <row r="60" spans="1:14">
      <c r="A60" s="3"/>
      <c r="B60" s="3"/>
      <c r="C60" s="3" t="s">
        <v>677</v>
      </c>
      <c r="D60" s="3"/>
      <c r="E60" s="3" t="s">
        <v>684</v>
      </c>
      <c r="F60" s="3" t="s">
        <v>92</v>
      </c>
      <c r="G60" s="3" t="s">
        <v>202</v>
      </c>
      <c r="H60" s="1">
        <v>44342.138043981497</v>
      </c>
      <c r="I60" s="3"/>
      <c r="J60" s="4"/>
      <c r="K60" s="4">
        <v>23.95955</v>
      </c>
      <c r="L60" s="4">
        <v>2.41159643407582</v>
      </c>
      <c r="M60" s="4">
        <v>86.128444074136397</v>
      </c>
      <c r="N60" s="4">
        <v>2668.2397780113401</v>
      </c>
    </row>
    <row r="61" spans="1:14">
      <c r="K61" t="s">
        <v>668</v>
      </c>
      <c r="L61">
        <f>ROUND(STDEV(L54:L60),3)</f>
        <v>0.27600000000000002</v>
      </c>
    </row>
    <row r="62" spans="1:14">
      <c r="A62" s="131" t="s">
        <v>669</v>
      </c>
      <c r="F62" s="132">
        <v>3.1429999999999998</v>
      </c>
      <c r="K62" t="s">
        <v>670</v>
      </c>
      <c r="L62">
        <f>ROUND((L61*F62),2)</f>
        <v>0.87</v>
      </c>
    </row>
  </sheetData>
  <mergeCells count="10">
    <mergeCell ref="A52:H52"/>
    <mergeCell ref="I52:J52"/>
    <mergeCell ref="K52:N52"/>
    <mergeCell ref="A11:H11"/>
    <mergeCell ref="I11:L11"/>
    <mergeCell ref="A25:H25"/>
    <mergeCell ref="I25:L25"/>
    <mergeCell ref="A39:H39"/>
    <mergeCell ref="I39:J39"/>
    <mergeCell ref="K39:N3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007BA-112E-4039-B216-11A4BEFB0612}">
  <sheetPr>
    <outlinePr summaryBelow="0"/>
  </sheetPr>
  <dimension ref="A1:X159"/>
  <sheetViews>
    <sheetView topLeftCell="B1" zoomScaleNormal="100" workbookViewId="0">
      <selection activeCell="B16" sqref="A16:XFD16"/>
    </sheetView>
  </sheetViews>
  <sheetFormatPr defaultColWidth="9.140625" defaultRowHeight="15"/>
  <cols>
    <col min="1" max="2" width="4" customWidth="1"/>
    <col min="3" max="3" width="26.85546875" customWidth="1"/>
    <col min="4" max="4" width="21.7109375" customWidth="1"/>
    <col min="5" max="5" width="14.7109375" customWidth="1"/>
    <col min="6" max="6" width="6.85546875" customWidth="1"/>
    <col min="7" max="7" width="17.42578125" customWidth="1"/>
    <col min="8" max="8" width="6.5703125" customWidth="1"/>
    <col min="9" max="9" width="4.7109375" customWidth="1"/>
    <col min="10" max="10" width="17.7109375" customWidth="1"/>
    <col min="12" max="12" width="5.5703125" customWidth="1"/>
    <col min="13" max="13" width="9.5703125" customWidth="1"/>
    <col min="14" max="14" width="2.85546875" customWidth="1"/>
    <col min="15" max="15" width="9.28515625" customWidth="1"/>
    <col min="16" max="16" width="10.5703125" customWidth="1"/>
    <col min="18" max="18" width="7.5703125" customWidth="1"/>
    <col min="19" max="19" width="8.140625" customWidth="1"/>
    <col min="20" max="20" width="2.85546875" customWidth="1"/>
    <col min="21" max="21" width="5.5703125" customWidth="1"/>
    <col min="22" max="22" width="13.140625" customWidth="1"/>
    <col min="23" max="23" width="8.140625" customWidth="1"/>
    <col min="24" max="24" width="2.85546875" customWidth="1"/>
  </cols>
  <sheetData>
    <row r="1" spans="1:24" ht="15" customHeight="1">
      <c r="A1" s="243" t="s">
        <v>55</v>
      </c>
      <c r="B1" s="244"/>
      <c r="C1" s="244"/>
      <c r="D1" s="244"/>
      <c r="E1" s="244"/>
      <c r="F1" s="244"/>
      <c r="G1" s="244"/>
      <c r="H1" s="244"/>
      <c r="I1" s="244"/>
      <c r="J1" s="245"/>
      <c r="K1" s="2" t="s">
        <v>475</v>
      </c>
      <c r="L1" s="243" t="s">
        <v>12</v>
      </c>
      <c r="M1" s="244"/>
      <c r="N1" s="244"/>
      <c r="O1" s="244"/>
      <c r="P1" s="244"/>
      <c r="Q1" s="244"/>
      <c r="R1" s="245"/>
      <c r="S1" s="243" t="s">
        <v>474</v>
      </c>
      <c r="T1" s="245"/>
      <c r="U1" s="243" t="s">
        <v>43</v>
      </c>
      <c r="V1" s="245"/>
      <c r="W1" s="243" t="s">
        <v>471</v>
      </c>
      <c r="X1" s="245"/>
    </row>
    <row r="2" spans="1:24" ht="15" customHeight="1">
      <c r="A2" s="2" t="s">
        <v>257</v>
      </c>
      <c r="B2" s="2" t="s">
        <v>257</v>
      </c>
      <c r="C2" s="2" t="s">
        <v>128</v>
      </c>
      <c r="D2" s="2" t="s">
        <v>470</v>
      </c>
      <c r="E2" s="2" t="s">
        <v>77</v>
      </c>
      <c r="F2" s="2" t="s">
        <v>469</v>
      </c>
      <c r="G2" s="2" t="s">
        <v>113</v>
      </c>
      <c r="H2" s="2" t="s">
        <v>134</v>
      </c>
      <c r="I2" s="2" t="s">
        <v>56</v>
      </c>
      <c r="J2" s="2" t="s">
        <v>138</v>
      </c>
      <c r="K2" s="2" t="s">
        <v>315</v>
      </c>
      <c r="L2" s="2" t="s">
        <v>8</v>
      </c>
      <c r="M2" s="2" t="s">
        <v>256</v>
      </c>
      <c r="N2" s="2" t="s">
        <v>316</v>
      </c>
      <c r="O2" s="2" t="s">
        <v>317</v>
      </c>
      <c r="P2" s="2" t="s">
        <v>318</v>
      </c>
      <c r="Q2" s="2" t="s">
        <v>45</v>
      </c>
      <c r="R2" s="2" t="s">
        <v>0</v>
      </c>
      <c r="S2" s="2" t="s">
        <v>468</v>
      </c>
      <c r="T2" s="2" t="s">
        <v>316</v>
      </c>
      <c r="U2" s="2" t="s">
        <v>8</v>
      </c>
      <c r="V2" s="2" t="s">
        <v>256</v>
      </c>
      <c r="W2" s="2" t="s">
        <v>468</v>
      </c>
      <c r="X2" s="2" t="s">
        <v>316</v>
      </c>
    </row>
    <row r="3" spans="1:24">
      <c r="A3" s="3"/>
      <c r="B3" s="3"/>
      <c r="C3" s="3" t="s">
        <v>214</v>
      </c>
      <c r="D3" s="3" t="s">
        <v>467</v>
      </c>
      <c r="E3" s="3" t="s">
        <v>259</v>
      </c>
      <c r="F3" s="4">
        <v>1</v>
      </c>
      <c r="G3" s="3" t="s">
        <v>36</v>
      </c>
      <c r="H3" s="3" t="s">
        <v>290</v>
      </c>
      <c r="I3" s="3"/>
      <c r="J3" s="1">
        <v>44237.615231481497</v>
      </c>
      <c r="K3" s="4"/>
      <c r="L3" s="4">
        <v>9.2520666666666695</v>
      </c>
      <c r="M3" s="4">
        <v>0</v>
      </c>
      <c r="N3" s="3" t="b">
        <v>1</v>
      </c>
      <c r="O3" s="4">
        <v>0</v>
      </c>
      <c r="P3" s="4"/>
      <c r="Q3" s="4">
        <v>0</v>
      </c>
      <c r="R3" s="4"/>
      <c r="S3" s="4"/>
      <c r="T3" s="3" t="b">
        <v>0</v>
      </c>
      <c r="U3" s="4">
        <v>11.014150000000001</v>
      </c>
      <c r="V3" s="4">
        <v>471.23023475291899</v>
      </c>
      <c r="W3" s="4">
        <v>18.2619151076062</v>
      </c>
      <c r="X3" s="3" t="b">
        <v>0</v>
      </c>
    </row>
    <row r="4" spans="1:24">
      <c r="A4" s="3"/>
      <c r="B4" s="3"/>
      <c r="C4" s="3" t="s">
        <v>312</v>
      </c>
      <c r="D4" s="3" t="s">
        <v>467</v>
      </c>
      <c r="E4" s="3" t="s">
        <v>259</v>
      </c>
      <c r="F4" s="4">
        <v>2</v>
      </c>
      <c r="G4" s="3" t="s">
        <v>184</v>
      </c>
      <c r="H4" s="3" t="s">
        <v>290</v>
      </c>
      <c r="I4" s="3"/>
      <c r="J4" s="1">
        <v>44237.6381944444</v>
      </c>
      <c r="K4" s="4"/>
      <c r="L4" s="4">
        <v>9.35178333333333</v>
      </c>
      <c r="M4" s="4">
        <v>0</v>
      </c>
      <c r="N4" s="3" t="b">
        <v>1</v>
      </c>
      <c r="O4" s="4">
        <v>0</v>
      </c>
      <c r="P4" s="4"/>
      <c r="Q4" s="4">
        <v>0</v>
      </c>
      <c r="R4" s="4"/>
      <c r="S4" s="4"/>
      <c r="T4" s="3" t="b">
        <v>0</v>
      </c>
      <c r="U4" s="4">
        <v>11.0057166666667</v>
      </c>
      <c r="V4" s="4">
        <v>1098520.60234721</v>
      </c>
      <c r="W4" s="4">
        <v>16.616967799430402</v>
      </c>
      <c r="X4" s="3" t="b">
        <v>0</v>
      </c>
    </row>
    <row r="5" spans="1:24">
      <c r="A5" s="3"/>
      <c r="B5" s="3"/>
      <c r="C5" s="3" t="s">
        <v>289</v>
      </c>
      <c r="D5" s="3" t="s">
        <v>467</v>
      </c>
      <c r="E5" s="3" t="s">
        <v>259</v>
      </c>
      <c r="F5" s="4">
        <v>3</v>
      </c>
      <c r="G5" s="3" t="s">
        <v>309</v>
      </c>
      <c r="H5" s="3" t="s">
        <v>92</v>
      </c>
      <c r="I5" s="3" t="s">
        <v>298</v>
      </c>
      <c r="J5" s="1">
        <v>44237.661284722199</v>
      </c>
      <c r="K5" s="4">
        <v>2000</v>
      </c>
      <c r="L5" s="4">
        <v>9.4016166666666692</v>
      </c>
      <c r="M5" s="4">
        <v>1480437.8402023299</v>
      </c>
      <c r="N5" s="3" t="b">
        <v>0</v>
      </c>
      <c r="O5" s="4">
        <v>1903.16227300933</v>
      </c>
      <c r="P5" s="4"/>
      <c r="Q5" s="4">
        <v>1903.16227300933</v>
      </c>
      <c r="R5" s="4">
        <v>95.158113650466504</v>
      </c>
      <c r="S5" s="4">
        <v>27.011236698245298</v>
      </c>
      <c r="T5" s="3" t="b">
        <v>0</v>
      </c>
      <c r="U5" s="4">
        <v>11.005699999999999</v>
      </c>
      <c r="V5" s="4">
        <v>2021923.1562241199</v>
      </c>
      <c r="W5" s="4">
        <v>17.4463601255861</v>
      </c>
      <c r="X5" s="3" t="b">
        <v>0</v>
      </c>
    </row>
    <row r="6" spans="1:24">
      <c r="A6" s="3"/>
      <c r="B6" s="3"/>
      <c r="C6" s="3" t="s">
        <v>260</v>
      </c>
      <c r="D6" s="3" t="s">
        <v>467</v>
      </c>
      <c r="E6" s="3" t="s">
        <v>259</v>
      </c>
      <c r="F6" s="4">
        <v>4</v>
      </c>
      <c r="G6" s="3" t="s">
        <v>157</v>
      </c>
      <c r="H6" s="3" t="s">
        <v>92</v>
      </c>
      <c r="I6" s="3" t="s">
        <v>304</v>
      </c>
      <c r="J6" s="1">
        <v>44237.684351851902</v>
      </c>
      <c r="K6" s="4">
        <v>1250</v>
      </c>
      <c r="L6" s="4">
        <v>9.3945000000000007</v>
      </c>
      <c r="M6" s="4">
        <v>1026364.10585335</v>
      </c>
      <c r="N6" s="3" t="b">
        <v>0</v>
      </c>
      <c r="O6" s="4">
        <v>1477.1600374853299</v>
      </c>
      <c r="P6" s="4"/>
      <c r="Q6" s="4">
        <v>1477.1600374853299</v>
      </c>
      <c r="R6" s="4">
        <v>118.172802998827</v>
      </c>
      <c r="S6" s="4">
        <v>27.180973433229202</v>
      </c>
      <c r="T6" s="3" t="b">
        <v>0</v>
      </c>
      <c r="U6" s="4">
        <v>11.005699999999999</v>
      </c>
      <c r="V6" s="4">
        <v>1806607.3564929101</v>
      </c>
      <c r="W6" s="4">
        <v>17.020241820059901</v>
      </c>
      <c r="X6" s="3" t="b">
        <v>0</v>
      </c>
    </row>
    <row r="7" spans="1:24">
      <c r="A7" s="3"/>
      <c r="B7" s="3"/>
      <c r="C7" s="3" t="s">
        <v>105</v>
      </c>
      <c r="D7" s="3" t="s">
        <v>467</v>
      </c>
      <c r="E7" s="3" t="s">
        <v>259</v>
      </c>
      <c r="F7" s="4">
        <v>5</v>
      </c>
      <c r="G7" s="3" t="s">
        <v>107</v>
      </c>
      <c r="H7" s="3" t="s">
        <v>92</v>
      </c>
      <c r="I7" s="3" t="s">
        <v>93</v>
      </c>
      <c r="J7" s="1">
        <v>44237.707465277803</v>
      </c>
      <c r="K7" s="4">
        <v>781</v>
      </c>
      <c r="L7" s="4">
        <v>9.3945000000000007</v>
      </c>
      <c r="M7" s="4">
        <v>598428.49810611596</v>
      </c>
      <c r="N7" s="3" t="b">
        <v>0</v>
      </c>
      <c r="O7" s="4">
        <v>705.38262687593897</v>
      </c>
      <c r="P7" s="4"/>
      <c r="Q7" s="4">
        <v>705.38262687593897</v>
      </c>
      <c r="R7" s="4">
        <v>90.317877961067794</v>
      </c>
      <c r="S7" s="4">
        <v>28.3851169378888</v>
      </c>
      <c r="T7" s="3" t="b">
        <v>0</v>
      </c>
      <c r="U7" s="4">
        <v>11.005699999999999</v>
      </c>
      <c r="V7" s="4">
        <v>2201383.4928841498</v>
      </c>
      <c r="W7" s="4">
        <v>17.6487930845039</v>
      </c>
      <c r="X7" s="3" t="b">
        <v>0</v>
      </c>
    </row>
    <row r="8" spans="1:24">
      <c r="A8" s="3"/>
      <c r="B8" s="3"/>
      <c r="C8" s="3" t="s">
        <v>51</v>
      </c>
      <c r="D8" s="3" t="s">
        <v>467</v>
      </c>
      <c r="E8" s="3" t="s">
        <v>259</v>
      </c>
      <c r="F8" s="4">
        <v>6</v>
      </c>
      <c r="G8" s="3" t="s">
        <v>97</v>
      </c>
      <c r="H8" s="3" t="s">
        <v>92</v>
      </c>
      <c r="I8" s="3" t="s">
        <v>307</v>
      </c>
      <c r="J8" s="1">
        <v>44237.730555555601</v>
      </c>
      <c r="K8" s="4">
        <v>488</v>
      </c>
      <c r="L8" s="4">
        <v>9.3945000000000007</v>
      </c>
      <c r="M8" s="4">
        <v>345281.89038381202</v>
      </c>
      <c r="N8" s="3" t="b">
        <v>0</v>
      </c>
      <c r="O8" s="4">
        <v>435.93243239524401</v>
      </c>
      <c r="P8" s="4"/>
      <c r="Q8" s="4">
        <v>435.93243239524401</v>
      </c>
      <c r="R8" s="4">
        <v>89.330416474435197</v>
      </c>
      <c r="S8" s="4">
        <v>30.385600122862201</v>
      </c>
      <c r="T8" s="3" t="b">
        <v>0</v>
      </c>
      <c r="U8" s="4">
        <v>11.0057166666667</v>
      </c>
      <c r="V8" s="4">
        <v>2046716.1773181199</v>
      </c>
      <c r="W8" s="4">
        <v>17.310209673888199</v>
      </c>
      <c r="X8" s="3" t="b">
        <v>0</v>
      </c>
    </row>
    <row r="9" spans="1:24">
      <c r="A9" s="3"/>
      <c r="B9" s="3"/>
      <c r="C9" s="3" t="s">
        <v>70</v>
      </c>
      <c r="D9" s="3" t="s">
        <v>467</v>
      </c>
      <c r="E9" s="3" t="s">
        <v>259</v>
      </c>
      <c r="F9" s="4">
        <v>7</v>
      </c>
      <c r="G9" s="3" t="s">
        <v>208</v>
      </c>
      <c r="H9" s="3" t="s">
        <v>92</v>
      </c>
      <c r="I9" s="3" t="s">
        <v>221</v>
      </c>
      <c r="J9" s="1">
        <v>44237.753680555601</v>
      </c>
      <c r="K9" s="4">
        <v>305</v>
      </c>
      <c r="L9" s="4">
        <v>9.3945000000000007</v>
      </c>
      <c r="M9" s="4">
        <v>230336.235755453</v>
      </c>
      <c r="N9" s="3" t="b">
        <v>0</v>
      </c>
      <c r="O9" s="4">
        <v>279.75838077095801</v>
      </c>
      <c r="P9" s="4"/>
      <c r="Q9" s="4">
        <v>279.75838077095801</v>
      </c>
      <c r="R9" s="4">
        <v>91.724059269166503</v>
      </c>
      <c r="S9" s="4">
        <v>27.959647203037601</v>
      </c>
      <c r="T9" s="3" t="b">
        <v>0</v>
      </c>
      <c r="U9" s="4">
        <v>11.005699999999999</v>
      </c>
      <c r="V9" s="4">
        <v>2113378.3927516402</v>
      </c>
      <c r="W9" s="4">
        <v>17.420060046690502</v>
      </c>
      <c r="X9" s="3" t="b">
        <v>0</v>
      </c>
    </row>
    <row r="10" spans="1:24">
      <c r="A10" s="3"/>
      <c r="B10" s="3"/>
      <c r="C10" s="3" t="s">
        <v>95</v>
      </c>
      <c r="D10" s="3" t="s">
        <v>467</v>
      </c>
      <c r="E10" s="3" t="s">
        <v>259</v>
      </c>
      <c r="F10" s="4">
        <v>8</v>
      </c>
      <c r="G10" s="3" t="s">
        <v>167</v>
      </c>
      <c r="H10" s="3" t="s">
        <v>92</v>
      </c>
      <c r="I10" s="3" t="s">
        <v>79</v>
      </c>
      <c r="J10" s="1">
        <v>44237.776712963001</v>
      </c>
      <c r="K10" s="4">
        <v>191</v>
      </c>
      <c r="L10" s="4">
        <v>9.3945000000000007</v>
      </c>
      <c r="M10" s="4">
        <v>130247.37453081099</v>
      </c>
      <c r="N10" s="3" t="b">
        <v>0</v>
      </c>
      <c r="O10" s="4">
        <v>204.953904629622</v>
      </c>
      <c r="P10" s="4"/>
      <c r="Q10" s="4">
        <v>204.953904629622</v>
      </c>
      <c r="R10" s="4">
        <v>107.305709230169</v>
      </c>
      <c r="S10" s="4">
        <v>24.158515458540901</v>
      </c>
      <c r="T10" s="3" t="b">
        <v>0</v>
      </c>
      <c r="U10" s="4">
        <v>11.005699999999999</v>
      </c>
      <c r="V10" s="4">
        <v>1619841.6804544399</v>
      </c>
      <c r="W10" s="4">
        <v>16.925598583021301</v>
      </c>
      <c r="X10" s="3" t="b">
        <v>0</v>
      </c>
    </row>
    <row r="11" spans="1:24">
      <c r="A11" s="3"/>
      <c r="B11" s="3"/>
      <c r="C11" s="3" t="s">
        <v>308</v>
      </c>
      <c r="D11" s="3" t="s">
        <v>467</v>
      </c>
      <c r="E11" s="3" t="s">
        <v>259</v>
      </c>
      <c r="F11" s="4">
        <v>9</v>
      </c>
      <c r="G11" s="3" t="s">
        <v>48</v>
      </c>
      <c r="H11" s="3" t="s">
        <v>92</v>
      </c>
      <c r="I11" s="3" t="s">
        <v>228</v>
      </c>
      <c r="J11" s="1">
        <v>44237.799826388902</v>
      </c>
      <c r="K11" s="4">
        <v>119</v>
      </c>
      <c r="L11" s="4">
        <v>9.4016333333333293</v>
      </c>
      <c r="M11" s="4">
        <v>92373.807248885598</v>
      </c>
      <c r="N11" s="3" t="b">
        <v>0</v>
      </c>
      <c r="O11" s="4">
        <v>111.234737382332</v>
      </c>
      <c r="P11" s="4"/>
      <c r="Q11" s="4">
        <v>111.234737382332</v>
      </c>
      <c r="R11" s="4">
        <v>93.474569228850598</v>
      </c>
      <c r="S11" s="4">
        <v>28.972247490234601</v>
      </c>
      <c r="T11" s="3" t="b">
        <v>0</v>
      </c>
      <c r="U11" s="4">
        <v>11.005699999999999</v>
      </c>
      <c r="V11" s="4">
        <v>2070468.6065122299</v>
      </c>
      <c r="W11" s="4">
        <v>17.190932620672601</v>
      </c>
      <c r="X11" s="3" t="b">
        <v>0</v>
      </c>
    </row>
    <row r="12" spans="1:24">
      <c r="A12" s="3"/>
      <c r="B12" s="3"/>
      <c r="C12" s="3" t="s">
        <v>13</v>
      </c>
      <c r="D12" s="3" t="s">
        <v>467</v>
      </c>
      <c r="E12" s="3" t="s">
        <v>259</v>
      </c>
      <c r="F12" s="4">
        <v>10</v>
      </c>
      <c r="G12" s="3" t="s">
        <v>291</v>
      </c>
      <c r="H12" s="3" t="s">
        <v>92</v>
      </c>
      <c r="I12" s="3" t="s">
        <v>136</v>
      </c>
      <c r="J12" s="1">
        <v>44237.822928240697</v>
      </c>
      <c r="K12" s="4">
        <v>75</v>
      </c>
      <c r="L12" s="4">
        <v>9.3945000000000007</v>
      </c>
      <c r="M12" s="4">
        <v>50561.210092288398</v>
      </c>
      <c r="N12" s="3" t="b">
        <v>0</v>
      </c>
      <c r="O12" s="4">
        <v>68.583899624541502</v>
      </c>
      <c r="P12" s="4"/>
      <c r="Q12" s="4">
        <v>68.583899624541502</v>
      </c>
      <c r="R12" s="4">
        <v>91.445199499388593</v>
      </c>
      <c r="S12" s="4">
        <v>20.948979940242499</v>
      </c>
      <c r="T12" s="3" t="b">
        <v>0</v>
      </c>
      <c r="U12" s="4">
        <v>11.001466666666699</v>
      </c>
      <c r="V12" s="4">
        <v>1784585.9394976301</v>
      </c>
      <c r="W12" s="4">
        <v>16.708713619798001</v>
      </c>
      <c r="X12" s="3" t="b">
        <v>0</v>
      </c>
    </row>
    <row r="13" spans="1:24">
      <c r="A13" s="3"/>
      <c r="B13" s="3"/>
      <c r="C13" s="3" t="s">
        <v>130</v>
      </c>
      <c r="D13" s="3" t="s">
        <v>467</v>
      </c>
      <c r="E13" s="3" t="s">
        <v>259</v>
      </c>
      <c r="F13" s="4">
        <v>11</v>
      </c>
      <c r="G13" s="3" t="s">
        <v>232</v>
      </c>
      <c r="H13" s="3" t="s">
        <v>92</v>
      </c>
      <c r="I13" s="3" t="s">
        <v>270</v>
      </c>
      <c r="J13" s="1">
        <v>44237.846053240697</v>
      </c>
      <c r="K13" s="4">
        <v>47</v>
      </c>
      <c r="L13" s="4">
        <v>9.3945000000000007</v>
      </c>
      <c r="M13" s="4">
        <v>31697.8998742207</v>
      </c>
      <c r="N13" s="3" t="b">
        <v>0</v>
      </c>
      <c r="O13" s="4">
        <v>61.312594026302101</v>
      </c>
      <c r="P13" s="4"/>
      <c r="Q13" s="4">
        <v>61.312594026302101</v>
      </c>
      <c r="R13" s="4">
        <v>130.452327715536</v>
      </c>
      <c r="S13" s="4">
        <v>20.537418324072402</v>
      </c>
      <c r="T13" s="3" t="b">
        <v>0</v>
      </c>
      <c r="U13" s="4">
        <v>11.001466666666699</v>
      </c>
      <c r="V13" s="4">
        <v>1240301.5140233201</v>
      </c>
      <c r="W13" s="4">
        <v>17.093352765506101</v>
      </c>
      <c r="X13" s="3" t="b">
        <v>0</v>
      </c>
    </row>
    <row r="14" spans="1:24">
      <c r="A14" s="3"/>
      <c r="B14" s="3"/>
      <c r="C14" s="3" t="s">
        <v>147</v>
      </c>
      <c r="D14" s="3" t="s">
        <v>467</v>
      </c>
      <c r="E14" s="3" t="s">
        <v>259</v>
      </c>
      <c r="F14" s="4">
        <v>12</v>
      </c>
      <c r="G14" s="3" t="s">
        <v>28</v>
      </c>
      <c r="H14" s="3" t="s">
        <v>92</v>
      </c>
      <c r="I14" s="3" t="s">
        <v>279</v>
      </c>
      <c r="J14" s="1">
        <v>44237.869155092601</v>
      </c>
      <c r="K14" s="4">
        <v>29</v>
      </c>
      <c r="L14" s="4">
        <v>9.4016166666666692</v>
      </c>
      <c r="M14" s="4">
        <v>18306.196986312301</v>
      </c>
      <c r="N14" s="3" t="b">
        <v>0</v>
      </c>
      <c r="O14" s="4">
        <v>32.233418475703402</v>
      </c>
      <c r="P14" s="4"/>
      <c r="Q14" s="4">
        <v>32.233418475703402</v>
      </c>
      <c r="R14" s="4">
        <v>111.14971888173601</v>
      </c>
      <c r="S14" s="4">
        <v>17.423126079080902</v>
      </c>
      <c r="T14" s="3" t="b">
        <v>0</v>
      </c>
      <c r="U14" s="4">
        <v>11.005699999999999</v>
      </c>
      <c r="V14" s="4">
        <v>1266186.00515488</v>
      </c>
      <c r="W14" s="4">
        <v>15.954480689712801</v>
      </c>
      <c r="X14" s="3" t="b">
        <v>0</v>
      </c>
    </row>
    <row r="15" spans="1:24">
      <c r="A15" s="3"/>
      <c r="B15" s="3"/>
      <c r="C15" s="3" t="s">
        <v>163</v>
      </c>
      <c r="D15" s="3" t="s">
        <v>467</v>
      </c>
      <c r="E15" s="3" t="s">
        <v>259</v>
      </c>
      <c r="F15" s="4">
        <v>13</v>
      </c>
      <c r="G15" s="3" t="s">
        <v>89</v>
      </c>
      <c r="H15" s="3" t="s">
        <v>92</v>
      </c>
      <c r="I15" s="3" t="s">
        <v>294</v>
      </c>
      <c r="J15" s="1">
        <v>44237.8922916667</v>
      </c>
      <c r="K15" s="4">
        <v>18</v>
      </c>
      <c r="L15" s="4">
        <v>9.39448333333333</v>
      </c>
      <c r="M15" s="4">
        <v>13994.6736393255</v>
      </c>
      <c r="N15" s="3" t="b">
        <v>0</v>
      </c>
      <c r="O15" s="4">
        <v>27.1133446041325</v>
      </c>
      <c r="P15" s="4"/>
      <c r="Q15" s="4">
        <v>27.1133446041325</v>
      </c>
      <c r="R15" s="4">
        <v>150.62969224518099</v>
      </c>
      <c r="S15" s="4">
        <v>27.257852231988998</v>
      </c>
      <c r="T15" s="3" t="b">
        <v>0</v>
      </c>
      <c r="U15" s="4">
        <v>11.0056833333333</v>
      </c>
      <c r="V15" s="4">
        <v>1119241.1397366701</v>
      </c>
      <c r="W15" s="4">
        <v>16.597411693662899</v>
      </c>
      <c r="X15" s="3" t="b">
        <v>0</v>
      </c>
    </row>
    <row r="16" spans="1:24">
      <c r="A16" s="3"/>
      <c r="B16" s="3"/>
      <c r="C16" s="3" t="s">
        <v>284</v>
      </c>
      <c r="D16" s="3" t="s">
        <v>467</v>
      </c>
      <c r="E16" s="3" t="s">
        <v>259</v>
      </c>
      <c r="F16" s="4">
        <v>14</v>
      </c>
      <c r="G16" s="3" t="s">
        <v>251</v>
      </c>
      <c r="H16" s="3" t="s">
        <v>92</v>
      </c>
      <c r="I16" s="3" t="s">
        <v>265</v>
      </c>
      <c r="J16" s="1">
        <v>44237.915335648097</v>
      </c>
      <c r="K16" s="4">
        <v>11</v>
      </c>
      <c r="L16" s="4">
        <v>9.3945000000000007</v>
      </c>
      <c r="M16" s="4">
        <v>6019.4978346717799</v>
      </c>
      <c r="N16" s="3" t="b">
        <v>0</v>
      </c>
      <c r="O16" s="4">
        <v>7.8703485876420602</v>
      </c>
      <c r="P16" s="4"/>
      <c r="Q16" s="4">
        <v>7.8703485876420602</v>
      </c>
      <c r="R16" s="4">
        <v>71.548623524018794</v>
      </c>
      <c r="S16" s="4">
        <v>18.059851793664901</v>
      </c>
      <c r="T16" s="3" t="b">
        <v>0</v>
      </c>
      <c r="U16" s="4">
        <v>11.001466666666699</v>
      </c>
      <c r="V16" s="4">
        <v>1166503.0569236199</v>
      </c>
      <c r="W16" s="4">
        <v>16.4370111135961</v>
      </c>
      <c r="X16" s="3" t="b">
        <v>0</v>
      </c>
    </row>
    <row r="17" spans="1:24">
      <c r="A17" s="3"/>
      <c r="B17" s="3"/>
      <c r="C17" s="3" t="s">
        <v>15</v>
      </c>
      <c r="D17" s="3" t="s">
        <v>467</v>
      </c>
      <c r="E17" s="3" t="s">
        <v>259</v>
      </c>
      <c r="F17" s="4">
        <v>15</v>
      </c>
      <c r="G17" s="3" t="s">
        <v>151</v>
      </c>
      <c r="H17" s="3" t="s">
        <v>92</v>
      </c>
      <c r="I17" s="3" t="s">
        <v>124</v>
      </c>
      <c r="J17" s="1">
        <v>44237.938553240703</v>
      </c>
      <c r="K17" s="4">
        <v>7.1</v>
      </c>
      <c r="L17" s="4">
        <v>9.3945166666666697</v>
      </c>
      <c r="M17" s="4">
        <v>6789.6917917479896</v>
      </c>
      <c r="N17" s="3" t="b">
        <v>0</v>
      </c>
      <c r="O17" s="4">
        <v>8.9525460058961208</v>
      </c>
      <c r="P17" s="4"/>
      <c r="Q17" s="4">
        <v>8.9525460058961208</v>
      </c>
      <c r="R17" s="4">
        <v>126.092197266143</v>
      </c>
      <c r="S17" s="4">
        <v>16.4666861162675</v>
      </c>
      <c r="T17" s="3" t="b">
        <v>0</v>
      </c>
      <c r="U17" s="4">
        <v>11.001466666666699</v>
      </c>
      <c r="V17" s="4">
        <v>1218263.1221534801</v>
      </c>
      <c r="W17" s="4">
        <v>16.2662515986658</v>
      </c>
      <c r="X17" s="3" t="b">
        <v>0</v>
      </c>
    </row>
    <row r="18" spans="1:24">
      <c r="A18" s="3"/>
      <c r="B18" s="3"/>
      <c r="C18" s="3" t="s">
        <v>156</v>
      </c>
      <c r="D18" s="3" t="s">
        <v>467</v>
      </c>
      <c r="E18" s="3" t="s">
        <v>259</v>
      </c>
      <c r="F18" s="4">
        <v>16</v>
      </c>
      <c r="G18" s="3" t="s">
        <v>62</v>
      </c>
      <c r="H18" s="3" t="s">
        <v>92</v>
      </c>
      <c r="I18" s="3" t="s">
        <v>52</v>
      </c>
      <c r="J18" s="1">
        <v>44237.961631944403</v>
      </c>
      <c r="K18" s="4">
        <v>4.4000000000000004</v>
      </c>
      <c r="L18" s="4">
        <v>9.4016333333333293</v>
      </c>
      <c r="M18" s="4">
        <v>4338.6180712650003</v>
      </c>
      <c r="N18" s="3" t="b">
        <v>0</v>
      </c>
      <c r="O18" s="4">
        <v>1.98870943076295</v>
      </c>
      <c r="P18" s="4"/>
      <c r="Q18" s="4">
        <v>1.98870943076295</v>
      </c>
      <c r="R18" s="4">
        <v>45.197941608248797</v>
      </c>
      <c r="S18" s="4">
        <v>14.8614854005674</v>
      </c>
      <c r="T18" s="3" t="b">
        <v>0</v>
      </c>
      <c r="U18" s="4">
        <v>11.001466666666699</v>
      </c>
      <c r="V18" s="4">
        <v>1487904.2373996701</v>
      </c>
      <c r="W18" s="4">
        <v>16.545253807435</v>
      </c>
      <c r="X18" s="3" t="b">
        <v>0</v>
      </c>
    </row>
    <row r="19" spans="1:24">
      <c r="A19" s="3"/>
      <c r="B19" s="3"/>
      <c r="C19" s="3" t="s">
        <v>74</v>
      </c>
      <c r="D19" s="3" t="s">
        <v>467</v>
      </c>
      <c r="E19" s="3" t="s">
        <v>259</v>
      </c>
      <c r="F19" s="4">
        <v>17</v>
      </c>
      <c r="G19" s="3" t="s">
        <v>38</v>
      </c>
      <c r="H19" s="3" t="s">
        <v>92</v>
      </c>
      <c r="I19" s="3" t="s">
        <v>202</v>
      </c>
      <c r="J19" s="1">
        <v>44237.984722222202</v>
      </c>
      <c r="K19" s="4">
        <v>2.8</v>
      </c>
      <c r="L19" s="4">
        <v>9.3945000000000007</v>
      </c>
      <c r="M19" s="4">
        <v>3964.2475214729402</v>
      </c>
      <c r="N19" s="3" t="b">
        <v>0</v>
      </c>
      <c r="O19" s="4">
        <v>2.4634414660182</v>
      </c>
      <c r="P19" s="4"/>
      <c r="Q19" s="4">
        <v>2.4634414660182</v>
      </c>
      <c r="R19" s="4">
        <v>87.9800523577929</v>
      </c>
      <c r="S19" s="4">
        <v>13.4052958427528</v>
      </c>
      <c r="T19" s="3" t="b">
        <v>0</v>
      </c>
      <c r="U19" s="4">
        <v>11.001466666666699</v>
      </c>
      <c r="V19" s="4">
        <v>1279997.1288234401</v>
      </c>
      <c r="W19" s="4">
        <v>16.388602684021599</v>
      </c>
      <c r="X19" s="3" t="b">
        <v>0</v>
      </c>
    </row>
    <row r="20" spans="1:24">
      <c r="A20" s="3"/>
      <c r="B20" s="3"/>
      <c r="C20" s="3" t="s">
        <v>120</v>
      </c>
      <c r="D20" s="3" t="s">
        <v>467</v>
      </c>
      <c r="E20" s="3" t="s">
        <v>303</v>
      </c>
      <c r="F20" s="4">
        <v>18</v>
      </c>
      <c r="G20" s="3" t="s">
        <v>170</v>
      </c>
      <c r="H20" s="3" t="s">
        <v>57</v>
      </c>
      <c r="I20" s="3" t="s">
        <v>124</v>
      </c>
      <c r="J20" s="1">
        <v>44238.0078125</v>
      </c>
      <c r="K20" s="4">
        <v>7.1</v>
      </c>
      <c r="L20" s="4">
        <v>9.3873833333333305</v>
      </c>
      <c r="M20" s="4">
        <v>4281.8683446902596</v>
      </c>
      <c r="N20" s="3" t="b">
        <v>0</v>
      </c>
      <c r="O20" s="4">
        <v>2.2289414193958699</v>
      </c>
      <c r="P20" s="4"/>
      <c r="Q20" s="4">
        <v>2.2289414193958699</v>
      </c>
      <c r="R20" s="4">
        <v>31.393541118251701</v>
      </c>
      <c r="S20" s="4">
        <v>21.933504950436301</v>
      </c>
      <c r="T20" s="3" t="b">
        <v>0</v>
      </c>
      <c r="U20" s="4">
        <v>11.001466666666699</v>
      </c>
      <c r="V20" s="4">
        <v>1423685.61912342</v>
      </c>
      <c r="W20" s="4">
        <v>16.5970621052174</v>
      </c>
      <c r="X20" s="3" t="b">
        <v>0</v>
      </c>
    </row>
    <row r="21" spans="1:24">
      <c r="A21" s="3"/>
      <c r="B21" s="3"/>
      <c r="C21" s="3" t="s">
        <v>312</v>
      </c>
      <c r="D21" s="3" t="s">
        <v>467</v>
      </c>
      <c r="E21" s="3" t="s">
        <v>259</v>
      </c>
      <c r="F21" s="4">
        <v>2</v>
      </c>
      <c r="G21" s="3" t="s">
        <v>233</v>
      </c>
      <c r="H21" s="3" t="s">
        <v>290</v>
      </c>
      <c r="I21" s="3"/>
      <c r="J21" s="1">
        <v>44238.030949074098</v>
      </c>
      <c r="K21" s="4"/>
      <c r="L21" s="4">
        <v>9.3731500000000008</v>
      </c>
      <c r="M21" s="4">
        <v>0</v>
      </c>
      <c r="N21" s="3" t="b">
        <v>1</v>
      </c>
      <c r="O21" s="4">
        <v>0</v>
      </c>
      <c r="P21" s="4"/>
      <c r="Q21" s="4">
        <v>0</v>
      </c>
      <c r="R21" s="4"/>
      <c r="S21" s="4"/>
      <c r="T21" s="3" t="b">
        <v>0</v>
      </c>
      <c r="U21" s="4">
        <v>11.0057166666667</v>
      </c>
      <c r="V21" s="4">
        <v>1295784.37962136</v>
      </c>
      <c r="W21" s="4">
        <v>16.557823149481798</v>
      </c>
      <c r="X21" s="3" t="b">
        <v>0</v>
      </c>
    </row>
    <row r="22" spans="1:24">
      <c r="A22" s="3"/>
      <c r="B22" s="3"/>
      <c r="C22" s="3" t="s">
        <v>179</v>
      </c>
      <c r="D22" s="3" t="s">
        <v>467</v>
      </c>
      <c r="E22" s="3" t="s">
        <v>91</v>
      </c>
      <c r="F22" s="4">
        <v>21</v>
      </c>
      <c r="G22" s="3" t="s">
        <v>40</v>
      </c>
      <c r="H22" s="3" t="s">
        <v>55</v>
      </c>
      <c r="I22" s="3"/>
      <c r="J22" s="1">
        <v>44238.054039351897</v>
      </c>
      <c r="K22" s="4"/>
      <c r="L22" s="4">
        <v>9.3945000000000007</v>
      </c>
      <c r="M22" s="4">
        <v>371510.67484771699</v>
      </c>
      <c r="N22" s="3" t="b">
        <v>0</v>
      </c>
      <c r="O22" s="4">
        <v>988.29680529214795</v>
      </c>
      <c r="P22" s="4"/>
      <c r="Q22" s="4">
        <v>988.29680529214795</v>
      </c>
      <c r="R22" s="4">
        <f>(O22/(AVERAGE(O$22:O$24))*100)</f>
        <v>123.9641206880185</v>
      </c>
      <c r="S22" s="4">
        <v>20.1799908353684</v>
      </c>
      <c r="T22" s="3" t="b">
        <v>0</v>
      </c>
      <c r="U22" s="4">
        <v>11.005699999999999</v>
      </c>
      <c r="V22" s="4">
        <v>976881.62828102999</v>
      </c>
      <c r="W22" s="4">
        <v>16.451392427410902</v>
      </c>
      <c r="X22" s="3" t="b">
        <v>0</v>
      </c>
    </row>
    <row r="23" spans="1:24">
      <c r="A23" s="3"/>
      <c r="B23" s="3"/>
      <c r="C23" s="3" t="s">
        <v>249</v>
      </c>
      <c r="D23" s="3" t="s">
        <v>467</v>
      </c>
      <c r="E23" s="3" t="s">
        <v>91</v>
      </c>
      <c r="F23" s="4">
        <v>22</v>
      </c>
      <c r="G23" s="3" t="s">
        <v>139</v>
      </c>
      <c r="H23" s="3" t="s">
        <v>55</v>
      </c>
      <c r="I23" s="3"/>
      <c r="J23" s="1">
        <v>44238.077164351896</v>
      </c>
      <c r="K23" s="4"/>
      <c r="L23" s="4">
        <v>9.4016166666666692</v>
      </c>
      <c r="M23" s="4">
        <v>360487.999315742</v>
      </c>
      <c r="N23" s="3" t="b">
        <v>0</v>
      </c>
      <c r="O23" s="4">
        <v>784.77575406723304</v>
      </c>
      <c r="P23" s="4"/>
      <c r="Q23" s="4">
        <v>784.77575406723304</v>
      </c>
      <c r="R23" s="4">
        <f>(O23/(AVERAGE(O$22:O$24))*100)</f>
        <v>98.436052579835376</v>
      </c>
      <c r="S23" s="4">
        <v>20.340410005539098</v>
      </c>
      <c r="T23" s="3" t="b">
        <v>0</v>
      </c>
      <c r="U23" s="4">
        <v>11.005699999999999</v>
      </c>
      <c r="V23" s="4">
        <v>1192634.9348172599</v>
      </c>
      <c r="W23" s="4">
        <v>16.584965345229101</v>
      </c>
      <c r="X23" s="3" t="b">
        <v>0</v>
      </c>
    </row>
    <row r="24" spans="1:24">
      <c r="A24" s="3"/>
      <c r="B24" s="3"/>
      <c r="C24" s="3" t="s">
        <v>162</v>
      </c>
      <c r="D24" s="3" t="s">
        <v>467</v>
      </c>
      <c r="E24" s="3" t="s">
        <v>91</v>
      </c>
      <c r="F24" s="4">
        <v>23</v>
      </c>
      <c r="G24" s="3" t="s">
        <v>3</v>
      </c>
      <c r="H24" s="3" t="s">
        <v>55</v>
      </c>
      <c r="I24" s="3"/>
      <c r="J24" s="1">
        <v>44238.100266203699</v>
      </c>
      <c r="K24" s="4"/>
      <c r="L24" s="4">
        <v>9.3945000000000007</v>
      </c>
      <c r="M24" s="4">
        <v>271918.58327899099</v>
      </c>
      <c r="N24" s="3" t="b">
        <v>0</v>
      </c>
      <c r="O24" s="4">
        <v>618.66014476571604</v>
      </c>
      <c r="P24" s="4"/>
      <c r="Q24" s="4">
        <v>618.66014476571604</v>
      </c>
      <c r="R24" s="4">
        <f>(O24/(AVERAGE(O$22:O$24))*100)</f>
        <v>77.599826732146099</v>
      </c>
      <c r="S24" s="4">
        <v>20.746366571729599</v>
      </c>
      <c r="T24" s="3" t="b">
        <v>0</v>
      </c>
      <c r="U24" s="4">
        <v>11.00145</v>
      </c>
      <c r="V24" s="4">
        <v>1139502.7816945601</v>
      </c>
      <c r="W24" s="4">
        <v>16.460202871753399</v>
      </c>
      <c r="X24" s="3" t="b">
        <v>0</v>
      </c>
    </row>
    <row r="25" spans="1:24">
      <c r="A25" s="3"/>
      <c r="B25" s="3"/>
      <c r="C25" s="3" t="s">
        <v>152</v>
      </c>
      <c r="D25" s="3" t="s">
        <v>467</v>
      </c>
      <c r="E25" s="3" t="s">
        <v>91</v>
      </c>
      <c r="F25" s="4">
        <v>24</v>
      </c>
      <c r="G25" s="3" t="s">
        <v>235</v>
      </c>
      <c r="H25" s="3" t="s">
        <v>55</v>
      </c>
      <c r="I25" s="3"/>
      <c r="J25" s="1">
        <v>44238.123402777797</v>
      </c>
      <c r="K25" s="4"/>
      <c r="L25" s="4">
        <v>9.3945000000000007</v>
      </c>
      <c r="M25" s="4">
        <v>135074.11474195</v>
      </c>
      <c r="N25" s="3" t="b">
        <v>0</v>
      </c>
      <c r="O25" s="4">
        <v>235.45408295700199</v>
      </c>
      <c r="P25" s="4"/>
      <c r="Q25" s="4">
        <v>235.45408295700199</v>
      </c>
      <c r="R25" s="4">
        <f>(O25/(AVERAGE($O25:$O27))*100)</f>
        <v>38.270286735475537</v>
      </c>
      <c r="S25" s="4">
        <v>22.735932310959999</v>
      </c>
      <c r="T25" s="3" t="b">
        <v>0</v>
      </c>
      <c r="U25" s="4">
        <v>11.001466666666699</v>
      </c>
      <c r="V25" s="4">
        <v>1467241.83160526</v>
      </c>
      <c r="W25" s="4">
        <v>16.494800200117201</v>
      </c>
      <c r="X25" s="3" t="b">
        <v>0</v>
      </c>
    </row>
    <row r="26" spans="1:24">
      <c r="A26" s="3"/>
      <c r="B26" s="3"/>
      <c r="C26" s="3" t="s">
        <v>212</v>
      </c>
      <c r="D26" s="3" t="s">
        <v>467</v>
      </c>
      <c r="E26" s="3" t="s">
        <v>91</v>
      </c>
      <c r="F26" s="4">
        <v>25</v>
      </c>
      <c r="G26" s="3" t="s">
        <v>166</v>
      </c>
      <c r="H26" s="3" t="s">
        <v>55</v>
      </c>
      <c r="I26" s="3"/>
      <c r="J26" s="1">
        <v>44238.146481481497</v>
      </c>
      <c r="K26" s="4"/>
      <c r="L26" s="4">
        <v>9.3945166666666697</v>
      </c>
      <c r="M26" s="4">
        <v>195097.84433157899</v>
      </c>
      <c r="N26" s="3" t="b">
        <v>0</v>
      </c>
      <c r="O26" s="4">
        <v>531.96238097158698</v>
      </c>
      <c r="P26" s="4"/>
      <c r="Q26" s="4">
        <v>531.96238097158698</v>
      </c>
      <c r="R26" s="4">
        <f>(O26/(AVERAGE($O26:$O28))*100)</f>
        <v>62.797534626066955</v>
      </c>
      <c r="S26" s="4">
        <v>17.9392076047051</v>
      </c>
      <c r="T26" s="3" t="b">
        <v>0</v>
      </c>
      <c r="U26" s="4">
        <v>11.001466666666699</v>
      </c>
      <c r="V26" s="4">
        <v>949650.79700793803</v>
      </c>
      <c r="W26" s="4">
        <v>15.7523791171549</v>
      </c>
      <c r="X26" s="3" t="b">
        <v>0</v>
      </c>
    </row>
    <row r="27" spans="1:24">
      <c r="A27" s="3"/>
      <c r="B27" s="3"/>
      <c r="C27" s="3" t="s">
        <v>216</v>
      </c>
      <c r="D27" s="3" t="s">
        <v>467</v>
      </c>
      <c r="E27" s="3" t="s">
        <v>91</v>
      </c>
      <c r="F27" s="4">
        <v>26</v>
      </c>
      <c r="G27" s="3" t="s">
        <v>25</v>
      </c>
      <c r="H27" s="3" t="s">
        <v>55</v>
      </c>
      <c r="I27" s="3"/>
      <c r="J27" s="1">
        <v>44238.1695833333</v>
      </c>
      <c r="K27" s="4"/>
      <c r="L27" s="4">
        <v>9.3945166666666697</v>
      </c>
      <c r="M27" s="4">
        <v>408463.67663711897</v>
      </c>
      <c r="N27" s="3" t="b">
        <v>0</v>
      </c>
      <c r="O27" s="4">
        <v>1078.30330753115</v>
      </c>
      <c r="P27" s="4"/>
      <c r="Q27" s="4">
        <v>1078.30330753115</v>
      </c>
      <c r="R27" s="4">
        <f>(O27/(AVERAGE($O27:$O29))*100)</f>
        <v>137.40686929429697</v>
      </c>
      <c r="S27" s="4">
        <v>21.517004872935601</v>
      </c>
      <c r="T27" s="3" t="b">
        <v>0</v>
      </c>
      <c r="U27" s="4">
        <v>11.0057166666667</v>
      </c>
      <c r="V27" s="4">
        <v>984620.20527765795</v>
      </c>
      <c r="W27" s="4">
        <v>16.531582415011201</v>
      </c>
      <c r="X27" s="3" t="b">
        <v>0</v>
      </c>
    </row>
    <row r="28" spans="1:24">
      <c r="A28" s="3"/>
      <c r="B28" s="3"/>
      <c r="C28" s="3" t="s">
        <v>225</v>
      </c>
      <c r="D28" s="3" t="s">
        <v>467</v>
      </c>
      <c r="E28" s="3" t="s">
        <v>91</v>
      </c>
      <c r="F28" s="4">
        <v>27</v>
      </c>
      <c r="G28" s="3" t="s">
        <v>132</v>
      </c>
      <c r="H28" s="3" t="s">
        <v>55</v>
      </c>
      <c r="I28" s="3"/>
      <c r="J28" s="1">
        <v>44238.192604166703</v>
      </c>
      <c r="K28" s="4"/>
      <c r="L28" s="4">
        <v>9.3945000000000007</v>
      </c>
      <c r="M28" s="4">
        <v>360506.38957172201</v>
      </c>
      <c r="N28" s="3" t="b">
        <v>0</v>
      </c>
      <c r="O28" s="4">
        <v>931.05564268900696</v>
      </c>
      <c r="P28" s="4"/>
      <c r="Q28" s="4">
        <v>931.05564268900696</v>
      </c>
      <c r="R28" s="4">
        <f>(O28/(AVERAGE($O$28:$O$30))*100)</f>
        <v>147.48803604778607</v>
      </c>
      <c r="S28" s="4">
        <v>19.253646736515801</v>
      </c>
      <c r="T28" s="3" t="b">
        <v>0</v>
      </c>
      <c r="U28" s="4">
        <v>11.00145</v>
      </c>
      <c r="V28" s="4">
        <v>1006033.04839684</v>
      </c>
      <c r="W28" s="4">
        <v>16.753390367900199</v>
      </c>
      <c r="X28" s="3" t="b">
        <v>0</v>
      </c>
    </row>
    <row r="29" spans="1:24">
      <c r="A29" s="3"/>
      <c r="B29" s="3"/>
      <c r="C29" s="3" t="s">
        <v>275</v>
      </c>
      <c r="D29" s="3" t="s">
        <v>467</v>
      </c>
      <c r="E29" s="3" t="s">
        <v>91</v>
      </c>
      <c r="F29" s="4">
        <v>28</v>
      </c>
      <c r="G29" s="3" t="s">
        <v>76</v>
      </c>
      <c r="H29" s="3" t="s">
        <v>55</v>
      </c>
      <c r="I29" s="3"/>
      <c r="J29" s="1">
        <v>44238.2156944444</v>
      </c>
      <c r="K29" s="4"/>
      <c r="L29" s="4">
        <v>9.3945166666666697</v>
      </c>
      <c r="M29" s="4">
        <v>202453.140039497</v>
      </c>
      <c r="N29" s="3" t="b">
        <v>0</v>
      </c>
      <c r="O29" s="4">
        <v>344.89738296573699</v>
      </c>
      <c r="P29" s="4"/>
      <c r="Q29" s="4">
        <v>344.89738296573699</v>
      </c>
      <c r="R29" s="4">
        <f>(O29/(AVERAGE($O$28:$O$30))*100)</f>
        <v>54.635013547336186</v>
      </c>
      <c r="S29" s="4">
        <v>21.275146546698299</v>
      </c>
      <c r="T29" s="3" t="b">
        <v>0</v>
      </c>
      <c r="U29" s="4">
        <v>11.001466666666699</v>
      </c>
      <c r="V29" s="4">
        <v>1512105.36300369</v>
      </c>
      <c r="W29" s="4">
        <v>16.9221488213038</v>
      </c>
      <c r="X29" s="3" t="b">
        <v>0</v>
      </c>
    </row>
    <row r="30" spans="1:24">
      <c r="A30" s="3"/>
      <c r="B30" s="3"/>
      <c r="C30" s="3" t="s">
        <v>271</v>
      </c>
      <c r="D30" s="3" t="s">
        <v>467</v>
      </c>
      <c r="E30" s="3" t="s">
        <v>91</v>
      </c>
      <c r="F30" s="4">
        <v>29</v>
      </c>
      <c r="G30" s="3" t="s">
        <v>127</v>
      </c>
      <c r="H30" s="3" t="s">
        <v>55</v>
      </c>
      <c r="I30" s="3"/>
      <c r="J30" s="1">
        <v>44238.238773148201</v>
      </c>
      <c r="K30" s="4"/>
      <c r="L30" s="4">
        <v>9.3945166666666697</v>
      </c>
      <c r="M30" s="4">
        <v>280817.79383105598</v>
      </c>
      <c r="N30" s="3" t="b">
        <v>0</v>
      </c>
      <c r="O30" s="4">
        <v>617.87307910268601</v>
      </c>
      <c r="P30" s="4"/>
      <c r="Q30" s="4">
        <v>617.87307910268601</v>
      </c>
      <c r="R30" s="4">
        <f>(O30/(AVERAGE($O$28:$O$30))*100)</f>
        <v>97.876950404877775</v>
      </c>
      <c r="S30" s="4">
        <v>24.579981625720698</v>
      </c>
      <c r="T30" s="3" t="b">
        <v>0</v>
      </c>
      <c r="U30" s="4">
        <v>11.001466666666699</v>
      </c>
      <c r="V30" s="4">
        <v>1178283.85207969</v>
      </c>
      <c r="W30" s="4">
        <v>16.292063984302899</v>
      </c>
      <c r="X30" s="3" t="b">
        <v>0</v>
      </c>
    </row>
    <row r="31" spans="1:24">
      <c r="A31" s="3"/>
      <c r="B31" s="3"/>
      <c r="C31" s="3" t="s">
        <v>155</v>
      </c>
      <c r="D31" s="3" t="s">
        <v>467</v>
      </c>
      <c r="E31" s="3" t="s">
        <v>91</v>
      </c>
      <c r="F31" s="4">
        <v>30</v>
      </c>
      <c r="G31" s="3" t="s">
        <v>246</v>
      </c>
      <c r="H31" s="3" t="s">
        <v>55</v>
      </c>
      <c r="I31" s="3"/>
      <c r="J31" s="1">
        <v>44238.261874999997</v>
      </c>
      <c r="K31" s="4"/>
      <c r="L31" s="4">
        <v>9.3945000000000007</v>
      </c>
      <c r="M31" s="4">
        <v>258245.40158006101</v>
      </c>
      <c r="N31" s="3" t="b">
        <v>0</v>
      </c>
      <c r="O31" s="4">
        <v>550.61844399832796</v>
      </c>
      <c r="P31" s="4"/>
      <c r="Q31" s="4">
        <v>550.61844399832796</v>
      </c>
      <c r="R31" s="4">
        <f>(O31/(AVERAGE($O$31,$O$34,O$35))*100)</f>
        <v>74.318708421256204</v>
      </c>
      <c r="S31" s="4">
        <v>21.339499857294101</v>
      </c>
      <c r="T31" s="3" t="b">
        <v>0</v>
      </c>
      <c r="U31" s="4">
        <v>11.001466666666699</v>
      </c>
      <c r="V31" s="4">
        <v>1214804.98220698</v>
      </c>
      <c r="W31" s="4">
        <v>16.4161089083752</v>
      </c>
      <c r="X31" s="3" t="b">
        <v>0</v>
      </c>
    </row>
    <row r="32" spans="1:24">
      <c r="A32" s="3"/>
      <c r="B32" s="3"/>
      <c r="C32" s="3" t="s">
        <v>156</v>
      </c>
      <c r="D32" s="3" t="s">
        <v>467</v>
      </c>
      <c r="E32" s="3" t="s">
        <v>259</v>
      </c>
      <c r="F32" s="4">
        <v>16</v>
      </c>
      <c r="G32" s="3" t="s">
        <v>59</v>
      </c>
      <c r="H32" s="3" t="s">
        <v>57</v>
      </c>
      <c r="I32" s="3" t="s">
        <v>52</v>
      </c>
      <c r="J32" s="1">
        <v>44238.284965277802</v>
      </c>
      <c r="K32" s="4">
        <v>4.4000000000000004</v>
      </c>
      <c r="L32" s="4">
        <v>9.3945000000000007</v>
      </c>
      <c r="M32" s="4">
        <v>5840.0052632596698</v>
      </c>
      <c r="N32" s="3" t="b">
        <v>0</v>
      </c>
      <c r="O32" s="4">
        <v>3.72936846480725</v>
      </c>
      <c r="P32" s="4"/>
      <c r="Q32" s="4">
        <v>3.72936846480725</v>
      </c>
      <c r="R32" s="4">
        <v>84.758374200164795</v>
      </c>
      <c r="S32" s="4">
        <v>12.3992109139405</v>
      </c>
      <c r="T32" s="3" t="b">
        <v>0</v>
      </c>
      <c r="U32" s="4">
        <v>11.001466666666699</v>
      </c>
      <c r="V32" s="4">
        <v>1631225.3388626201</v>
      </c>
      <c r="W32" s="4">
        <v>16.719810038507699</v>
      </c>
      <c r="X32" s="3" t="b">
        <v>0</v>
      </c>
    </row>
    <row r="33" spans="1:24">
      <c r="A33" s="3"/>
      <c r="B33" s="3"/>
      <c r="C33" s="3" t="s">
        <v>63</v>
      </c>
      <c r="D33" s="3" t="s">
        <v>467</v>
      </c>
      <c r="E33" s="3" t="s">
        <v>303</v>
      </c>
      <c r="F33" s="4">
        <v>19</v>
      </c>
      <c r="G33" s="3" t="s">
        <v>158</v>
      </c>
      <c r="H33" s="3" t="s">
        <v>57</v>
      </c>
      <c r="I33" s="3" t="s">
        <v>221</v>
      </c>
      <c r="J33" s="1">
        <v>44238.308067129597</v>
      </c>
      <c r="K33" s="4">
        <v>305</v>
      </c>
      <c r="L33" s="4">
        <v>9.3945000000000007</v>
      </c>
      <c r="M33" s="4">
        <v>93105.243207665699</v>
      </c>
      <c r="N33" s="3" t="b">
        <v>0</v>
      </c>
      <c r="O33" s="4">
        <v>198.14944265067001</v>
      </c>
      <c r="P33" s="4"/>
      <c r="Q33" s="4">
        <v>198.14944265067001</v>
      </c>
      <c r="R33" s="4">
        <v>64.967030377268898</v>
      </c>
      <c r="S33" s="4">
        <v>21.5405846983206</v>
      </c>
      <c r="T33" s="3" t="b">
        <v>0</v>
      </c>
      <c r="U33" s="4">
        <v>11.00145</v>
      </c>
      <c r="V33" s="4">
        <v>1196600.3583100201</v>
      </c>
      <c r="W33" s="4">
        <v>16.905058953214301</v>
      </c>
      <c r="X33" s="3" t="b">
        <v>0</v>
      </c>
    </row>
    <row r="34" spans="1:24">
      <c r="A34" s="3"/>
      <c r="B34" s="3"/>
      <c r="C34" s="3" t="s">
        <v>11</v>
      </c>
      <c r="D34" s="3" t="s">
        <v>467</v>
      </c>
      <c r="E34" s="3" t="s">
        <v>91</v>
      </c>
      <c r="F34" s="4">
        <v>31</v>
      </c>
      <c r="G34" s="3" t="s">
        <v>19</v>
      </c>
      <c r="H34" s="3" t="s">
        <v>55</v>
      </c>
      <c r="I34" s="3"/>
      <c r="J34" s="1">
        <v>44238.331157407403</v>
      </c>
      <c r="K34" s="4"/>
      <c r="L34" s="4">
        <v>9.3945000000000007</v>
      </c>
      <c r="M34" s="4">
        <v>303392.85100399499</v>
      </c>
      <c r="N34" s="3" t="b">
        <v>0</v>
      </c>
      <c r="O34" s="4">
        <v>957.09571445911001</v>
      </c>
      <c r="P34" s="4"/>
      <c r="Q34" s="4">
        <v>957.09571445911001</v>
      </c>
      <c r="R34" s="4">
        <f>(O34/(AVERAGE($O$31,$O$34,O$35))*100)</f>
        <v>129.18222792830468</v>
      </c>
      <c r="S34" s="4">
        <v>18.696130268608101</v>
      </c>
      <c r="T34" s="3" t="b">
        <v>0</v>
      </c>
      <c r="U34" s="4">
        <v>11.00145</v>
      </c>
      <c r="V34" s="4">
        <v>823692.18430635997</v>
      </c>
      <c r="W34" s="4">
        <v>16.671889270531199</v>
      </c>
      <c r="X34" s="3" t="b">
        <v>0</v>
      </c>
    </row>
    <row r="35" spans="1:24">
      <c r="A35" s="3"/>
      <c r="B35" s="3"/>
      <c r="C35" s="3" t="s">
        <v>267</v>
      </c>
      <c r="D35" s="3" t="s">
        <v>467</v>
      </c>
      <c r="E35" s="3" t="s">
        <v>91</v>
      </c>
      <c r="F35" s="4">
        <v>32</v>
      </c>
      <c r="G35" s="3" t="s">
        <v>199</v>
      </c>
      <c r="H35" s="3" t="s">
        <v>55</v>
      </c>
      <c r="I35" s="3"/>
      <c r="J35" s="1">
        <v>44238.354270833297</v>
      </c>
      <c r="K35" s="4"/>
      <c r="L35" s="4">
        <v>9.3945000000000007</v>
      </c>
      <c r="M35" s="4">
        <v>264895.65526643401</v>
      </c>
      <c r="N35" s="3" t="b">
        <v>0</v>
      </c>
      <c r="O35" s="4">
        <v>714.95004963384497</v>
      </c>
      <c r="P35" s="4"/>
      <c r="Q35" s="4">
        <v>714.95004963384497</v>
      </c>
      <c r="R35" s="4">
        <f>(O35/(AVERAGE($O$31,$O$34,O$35))*100)</f>
        <v>96.499063650439069</v>
      </c>
      <c r="S35" s="4">
        <v>19.267962394629201</v>
      </c>
      <c r="T35" s="3" t="b">
        <v>0</v>
      </c>
      <c r="U35" s="4">
        <v>11.00145</v>
      </c>
      <c r="V35" s="4">
        <v>961483.96958952502</v>
      </c>
      <c r="W35" s="4">
        <v>16.031756076431002</v>
      </c>
      <c r="X35" s="3" t="b">
        <v>0</v>
      </c>
    </row>
    <row r="36" spans="1:24">
      <c r="A36" s="3"/>
      <c r="B36" s="3"/>
      <c r="C36" s="3" t="s">
        <v>66</v>
      </c>
      <c r="D36" s="3" t="s">
        <v>467</v>
      </c>
      <c r="E36" s="3" t="s">
        <v>91</v>
      </c>
      <c r="F36" s="4">
        <v>33</v>
      </c>
      <c r="G36" s="3" t="s">
        <v>123</v>
      </c>
      <c r="H36" s="3" t="s">
        <v>55</v>
      </c>
      <c r="I36" s="3"/>
      <c r="J36" s="1">
        <v>44238.377326388902</v>
      </c>
      <c r="K36" s="4"/>
      <c r="L36" s="4">
        <v>9.3945166666666697</v>
      </c>
      <c r="M36" s="4">
        <v>251242.730967891</v>
      </c>
      <c r="N36" s="3" t="b">
        <v>0</v>
      </c>
      <c r="O36" s="4">
        <v>499.47083665802103</v>
      </c>
      <c r="P36" s="4"/>
      <c r="Q36" s="4">
        <v>499.47083665802103</v>
      </c>
      <c r="R36" s="4">
        <f>(O36/(AVERAGE($O$36:$O$38))*100)</f>
        <v>90.861008375130524</v>
      </c>
      <c r="S36" s="4">
        <v>19.1202460550676</v>
      </c>
      <c r="T36" s="3" t="b">
        <v>0</v>
      </c>
      <c r="U36" s="4">
        <v>10.9972333333333</v>
      </c>
      <c r="V36" s="4">
        <v>1301720.78424836</v>
      </c>
      <c r="W36" s="4">
        <v>16.413092388836599</v>
      </c>
      <c r="X36" s="3" t="b">
        <v>0</v>
      </c>
    </row>
    <row r="37" spans="1:24">
      <c r="A37" s="3"/>
      <c r="B37" s="3"/>
      <c r="C37" s="3" t="s">
        <v>111</v>
      </c>
      <c r="D37" s="3" t="s">
        <v>467</v>
      </c>
      <c r="E37" s="3" t="s">
        <v>91</v>
      </c>
      <c r="F37" s="4">
        <v>34</v>
      </c>
      <c r="G37" s="3" t="s">
        <v>178</v>
      </c>
      <c r="H37" s="3" t="s">
        <v>55</v>
      </c>
      <c r="I37" s="3"/>
      <c r="J37" s="1">
        <v>44238.4004166667</v>
      </c>
      <c r="K37" s="4"/>
      <c r="L37" s="4">
        <v>9.3945000000000007</v>
      </c>
      <c r="M37" s="4">
        <v>295910.01353530702</v>
      </c>
      <c r="N37" s="3" t="b">
        <v>0</v>
      </c>
      <c r="O37" s="4">
        <v>561.11794942232098</v>
      </c>
      <c r="P37" s="4"/>
      <c r="Q37" s="4">
        <v>561.11794942232098</v>
      </c>
      <c r="R37" s="4">
        <f>(O37/(AVERAGE($O$36:$O$38))*100)</f>
        <v>102.0755146447224</v>
      </c>
      <c r="S37" s="4">
        <v>23.5336551959881</v>
      </c>
      <c r="T37" s="3" t="b">
        <v>0</v>
      </c>
      <c r="U37" s="4">
        <v>11.001466666666699</v>
      </c>
      <c r="V37" s="4">
        <v>1366155.6962949301</v>
      </c>
      <c r="W37" s="4">
        <v>16.603494297354299</v>
      </c>
      <c r="X37" s="3" t="b">
        <v>0</v>
      </c>
    </row>
    <row r="38" spans="1:24">
      <c r="A38" s="3"/>
      <c r="B38" s="3"/>
      <c r="C38" s="3" t="s">
        <v>2</v>
      </c>
      <c r="D38" s="3" t="s">
        <v>467</v>
      </c>
      <c r="E38" s="3" t="s">
        <v>91</v>
      </c>
      <c r="F38" s="4">
        <v>35</v>
      </c>
      <c r="G38" s="3" t="s">
        <v>118</v>
      </c>
      <c r="H38" s="3" t="s">
        <v>55</v>
      </c>
      <c r="I38" s="3"/>
      <c r="J38" s="1">
        <v>44238.4234953704</v>
      </c>
      <c r="K38" s="4"/>
      <c r="L38" s="4">
        <v>9.3945000000000007</v>
      </c>
      <c r="M38" s="4">
        <v>301520.76866063901</v>
      </c>
      <c r="N38" s="3" t="b">
        <v>0</v>
      </c>
      <c r="O38" s="4">
        <v>588.53721061527904</v>
      </c>
      <c r="P38" s="4"/>
      <c r="Q38" s="4">
        <v>588.53721061527904</v>
      </c>
      <c r="R38" s="4">
        <f>(O38/(AVERAGE($O$36:$O$38))*100)</f>
        <v>107.06347698014707</v>
      </c>
      <c r="S38" s="4">
        <v>25.6215180900581</v>
      </c>
      <c r="T38" s="3" t="b">
        <v>0</v>
      </c>
      <c r="U38" s="4">
        <v>11.00145</v>
      </c>
      <c r="V38" s="4">
        <v>1327721.26407338</v>
      </c>
      <c r="W38" s="4">
        <v>16.5042490353798</v>
      </c>
      <c r="X38" s="3" t="b">
        <v>0</v>
      </c>
    </row>
    <row r="39" spans="1:24">
      <c r="A39" s="3"/>
      <c r="B39" s="3"/>
      <c r="C39" s="3" t="s">
        <v>49</v>
      </c>
      <c r="D39" s="3" t="s">
        <v>467</v>
      </c>
      <c r="E39" s="3" t="s">
        <v>91</v>
      </c>
      <c r="F39" s="4">
        <v>36</v>
      </c>
      <c r="G39" s="3" t="s">
        <v>196</v>
      </c>
      <c r="H39" s="3" t="s">
        <v>55</v>
      </c>
      <c r="I39" s="3"/>
      <c r="J39" s="1">
        <v>44238.446678240703</v>
      </c>
      <c r="K39" s="4"/>
      <c r="L39" s="4">
        <v>9.3945000000000007</v>
      </c>
      <c r="M39" s="4">
        <v>269020.39906663599</v>
      </c>
      <c r="N39" s="3" t="b">
        <v>0</v>
      </c>
      <c r="O39" s="4">
        <v>417.03312654742302</v>
      </c>
      <c r="P39" s="4"/>
      <c r="Q39" s="4">
        <v>417.03312654742302</v>
      </c>
      <c r="R39" s="4">
        <f>(O39/(AVERAGE($O$39:$O$41))*100)</f>
        <v>115.88241616160637</v>
      </c>
      <c r="S39" s="4">
        <v>24.785709050847199</v>
      </c>
      <c r="T39" s="3" t="b">
        <v>0</v>
      </c>
      <c r="U39" s="4">
        <v>10.9972333333333</v>
      </c>
      <c r="V39" s="4">
        <v>1666051.7762364801</v>
      </c>
      <c r="W39" s="4">
        <v>16.562925328392801</v>
      </c>
      <c r="X39" s="3" t="b">
        <v>0</v>
      </c>
    </row>
    <row r="40" spans="1:24">
      <c r="A40" s="3"/>
      <c r="B40" s="3"/>
      <c r="C40" s="3" t="s">
        <v>164</v>
      </c>
      <c r="D40" s="3" t="s">
        <v>467</v>
      </c>
      <c r="E40" s="3" t="s">
        <v>91</v>
      </c>
      <c r="F40" s="4">
        <v>37</v>
      </c>
      <c r="G40" s="3" t="s">
        <v>237</v>
      </c>
      <c r="H40" s="3" t="s">
        <v>55</v>
      </c>
      <c r="I40" s="3"/>
      <c r="J40" s="1">
        <v>44238.469756944403</v>
      </c>
      <c r="K40" s="4"/>
      <c r="L40" s="4">
        <v>9.3945000000000007</v>
      </c>
      <c r="M40" s="4">
        <v>198920.76365374899</v>
      </c>
      <c r="N40" s="3" t="b">
        <v>0</v>
      </c>
      <c r="O40" s="4">
        <v>313.66821915369798</v>
      </c>
      <c r="P40" s="4"/>
      <c r="Q40" s="4">
        <v>313.66821915369798</v>
      </c>
      <c r="R40" s="4">
        <f>(O40/(AVERAGE($O$39:$O$41))*100)</f>
        <v>87.160057066846434</v>
      </c>
      <c r="S40" s="4">
        <v>24.470462744018501</v>
      </c>
      <c r="T40" s="3" t="b">
        <v>0</v>
      </c>
      <c r="U40" s="4">
        <v>10.9972166666667</v>
      </c>
      <c r="V40" s="4">
        <v>1631164.8763407399</v>
      </c>
      <c r="W40" s="4">
        <v>16.565317977614601</v>
      </c>
      <c r="X40" s="3" t="b">
        <v>0</v>
      </c>
    </row>
    <row r="41" spans="1:24">
      <c r="A41" s="3"/>
      <c r="B41" s="3"/>
      <c r="C41" s="3" t="s">
        <v>191</v>
      </c>
      <c r="D41" s="3" t="s">
        <v>467</v>
      </c>
      <c r="E41" s="3" t="s">
        <v>91</v>
      </c>
      <c r="F41" s="4">
        <v>38</v>
      </c>
      <c r="G41" s="3" t="s">
        <v>47</v>
      </c>
      <c r="H41" s="3" t="s">
        <v>55</v>
      </c>
      <c r="I41" s="3"/>
      <c r="J41" s="1">
        <v>44238.492835648103</v>
      </c>
      <c r="K41" s="4"/>
      <c r="L41" s="4">
        <v>9.39448333333333</v>
      </c>
      <c r="M41" s="4">
        <v>175336.908826948</v>
      </c>
      <c r="N41" s="3" t="b">
        <v>0</v>
      </c>
      <c r="O41" s="4">
        <v>348.92697159036601</v>
      </c>
      <c r="P41" s="4"/>
      <c r="Q41" s="4">
        <v>348.92697159036601</v>
      </c>
      <c r="R41" s="4">
        <f>(O41/(AVERAGE($O$39:$O$41))*100)</f>
        <v>96.957526771547194</v>
      </c>
      <c r="S41" s="4">
        <v>24.852049030550798</v>
      </c>
      <c r="T41" s="3" t="b">
        <v>0</v>
      </c>
      <c r="U41" s="4">
        <v>11.00145</v>
      </c>
      <c r="V41" s="4">
        <v>1294679.53636114</v>
      </c>
      <c r="W41" s="4">
        <v>16.102812545227501</v>
      </c>
      <c r="X41" s="3" t="b">
        <v>0</v>
      </c>
    </row>
    <row r="42" spans="1:24">
      <c r="A42" s="3"/>
      <c r="B42" s="3"/>
      <c r="C42" s="3" t="s">
        <v>250</v>
      </c>
      <c r="D42" s="3" t="s">
        <v>467</v>
      </c>
      <c r="E42" s="3" t="s">
        <v>91</v>
      </c>
      <c r="F42" s="4">
        <v>39</v>
      </c>
      <c r="G42" s="3" t="s">
        <v>168</v>
      </c>
      <c r="H42" s="3" t="s">
        <v>55</v>
      </c>
      <c r="I42" s="3"/>
      <c r="J42" s="1">
        <v>44238.515914351898</v>
      </c>
      <c r="K42" s="4"/>
      <c r="L42" s="4">
        <v>9.3945000000000007</v>
      </c>
      <c r="M42" s="4">
        <v>120908.615263028</v>
      </c>
      <c r="N42" s="3" t="b">
        <v>0</v>
      </c>
      <c r="O42" s="4">
        <v>201.83278069267601</v>
      </c>
      <c r="P42" s="4"/>
      <c r="Q42" s="4">
        <v>201.83278069267601</v>
      </c>
      <c r="R42" s="4">
        <f>(O42/(AVERAGE($O$42,$O$46,O$47))*100)</f>
        <v>87.127115449341204</v>
      </c>
      <c r="S42" s="4">
        <v>21.380360266049401</v>
      </c>
      <c r="T42" s="3" t="b">
        <v>0</v>
      </c>
      <c r="U42" s="4">
        <v>10.9972333333333</v>
      </c>
      <c r="V42" s="4">
        <v>1526331.4613276999</v>
      </c>
      <c r="W42" s="4">
        <v>16.577692802101101</v>
      </c>
      <c r="X42" s="3" t="b">
        <v>0</v>
      </c>
    </row>
    <row r="43" spans="1:24">
      <c r="A43" s="3"/>
      <c r="B43" s="3"/>
      <c r="C43" s="3" t="s">
        <v>272</v>
      </c>
      <c r="D43" s="3" t="s">
        <v>467</v>
      </c>
      <c r="E43" s="3" t="s">
        <v>303</v>
      </c>
      <c r="F43" s="4">
        <v>20</v>
      </c>
      <c r="G43" s="3" t="s">
        <v>169</v>
      </c>
      <c r="H43" s="3" t="s">
        <v>57</v>
      </c>
      <c r="I43" s="3" t="s">
        <v>304</v>
      </c>
      <c r="J43" s="1">
        <v>44238.562106481499</v>
      </c>
      <c r="K43" s="4">
        <v>1250</v>
      </c>
      <c r="L43" s="4">
        <v>9.3873833333333305</v>
      </c>
      <c r="M43" s="4">
        <v>371730.81432372401</v>
      </c>
      <c r="N43" s="3" t="b">
        <v>0</v>
      </c>
      <c r="O43" s="4">
        <v>742.712681594061</v>
      </c>
      <c r="P43" s="4"/>
      <c r="Q43" s="4">
        <v>742.712681594061</v>
      </c>
      <c r="R43" s="4">
        <v>59.417014527524898</v>
      </c>
      <c r="S43" s="4">
        <v>21.989947479983499</v>
      </c>
      <c r="T43" s="3" t="b">
        <v>0</v>
      </c>
      <c r="U43" s="4">
        <v>10.9972166666667</v>
      </c>
      <c r="V43" s="4">
        <v>1299106.22075188</v>
      </c>
      <c r="W43" s="4">
        <v>15.9401084961113</v>
      </c>
      <c r="X43" s="3" t="b">
        <v>0</v>
      </c>
    </row>
    <row r="44" spans="1:24">
      <c r="A44" s="3"/>
      <c r="B44" s="3"/>
      <c r="C44" s="3" t="s">
        <v>289</v>
      </c>
      <c r="D44" s="3" t="s">
        <v>467</v>
      </c>
      <c r="E44" s="3" t="s">
        <v>259</v>
      </c>
      <c r="F44" s="4">
        <v>3</v>
      </c>
      <c r="G44" s="3" t="s">
        <v>65</v>
      </c>
      <c r="H44" s="3" t="s">
        <v>57</v>
      </c>
      <c r="I44" s="3" t="s">
        <v>298</v>
      </c>
      <c r="J44" s="1">
        <v>44238.585231481498</v>
      </c>
      <c r="K44" s="4">
        <v>2000</v>
      </c>
      <c r="L44" s="4">
        <v>9.3945000000000007</v>
      </c>
      <c r="M44" s="4">
        <v>1245963.8947223399</v>
      </c>
      <c r="N44" s="3" t="b">
        <v>0</v>
      </c>
      <c r="O44" s="4">
        <v>1958.2869246231201</v>
      </c>
      <c r="P44" s="4"/>
      <c r="Q44" s="4">
        <v>1958.2869246231201</v>
      </c>
      <c r="R44" s="4">
        <v>97.914346231156102</v>
      </c>
      <c r="S44" s="4">
        <v>19.149786835316</v>
      </c>
      <c r="T44" s="3" t="b">
        <v>0</v>
      </c>
      <c r="U44" s="4">
        <v>10.9972166666667</v>
      </c>
      <c r="V44" s="4">
        <v>1653672.99329402</v>
      </c>
      <c r="W44" s="4">
        <v>16.298916617170701</v>
      </c>
      <c r="X44" s="3" t="b">
        <v>0</v>
      </c>
    </row>
    <row r="45" spans="1:24">
      <c r="A45" s="3"/>
      <c r="B45" s="3"/>
      <c r="C45" s="3" t="s">
        <v>130</v>
      </c>
      <c r="D45" s="3" t="s">
        <v>467</v>
      </c>
      <c r="E45" s="3" t="s">
        <v>259</v>
      </c>
      <c r="F45" s="4">
        <v>11</v>
      </c>
      <c r="G45" s="3" t="s">
        <v>217</v>
      </c>
      <c r="H45" s="3" t="s">
        <v>57</v>
      </c>
      <c r="I45" s="3" t="s">
        <v>270</v>
      </c>
      <c r="J45" s="1">
        <v>44238.539039351897</v>
      </c>
      <c r="K45" s="4">
        <v>47</v>
      </c>
      <c r="L45" s="4">
        <v>9.3873833333333305</v>
      </c>
      <c r="M45" s="4">
        <v>36134.852688343301</v>
      </c>
      <c r="N45" s="3" t="b">
        <v>0</v>
      </c>
      <c r="O45" s="4">
        <v>53.637588353351902</v>
      </c>
      <c r="P45" s="4"/>
      <c r="Q45" s="4">
        <v>53.637588353351902</v>
      </c>
      <c r="R45" s="4">
        <v>114.12252841138699</v>
      </c>
      <c r="S45" s="4">
        <v>25.567817679722001</v>
      </c>
      <c r="T45" s="3" t="b">
        <v>0</v>
      </c>
      <c r="U45" s="4">
        <v>11.001466666666699</v>
      </c>
      <c r="V45" s="4">
        <v>1596975.22234213</v>
      </c>
      <c r="W45" s="4">
        <v>16.285782768359599</v>
      </c>
      <c r="X45" s="3" t="b">
        <v>0</v>
      </c>
    </row>
    <row r="46" spans="1:24">
      <c r="A46" s="3"/>
      <c r="B46" s="3"/>
      <c r="C46" s="3" t="s">
        <v>190</v>
      </c>
      <c r="D46" s="3" t="s">
        <v>467</v>
      </c>
      <c r="E46" s="3" t="s">
        <v>91</v>
      </c>
      <c r="F46" s="4">
        <v>40</v>
      </c>
      <c r="G46" s="3" t="s">
        <v>73</v>
      </c>
      <c r="H46" s="3" t="s">
        <v>55</v>
      </c>
      <c r="I46" s="3"/>
      <c r="J46" s="1">
        <v>44238.608310185198</v>
      </c>
      <c r="K46" s="4"/>
      <c r="L46" s="4">
        <v>9.3873833333333305</v>
      </c>
      <c r="M46" s="4">
        <v>145330.07536767301</v>
      </c>
      <c r="N46" s="3" t="b">
        <v>0</v>
      </c>
      <c r="O46" s="4">
        <v>266.36177370517203</v>
      </c>
      <c r="P46" s="4"/>
      <c r="Q46" s="4">
        <v>266.36177370517203</v>
      </c>
      <c r="R46" s="4">
        <f>(O46/(AVERAGE($O$42,$O$46,O$47))*100)</f>
        <v>114.98297218745077</v>
      </c>
      <c r="S46" s="4">
        <v>24.620206517450001</v>
      </c>
      <c r="T46" s="3" t="b">
        <v>0</v>
      </c>
      <c r="U46" s="4">
        <v>10.9972333333333</v>
      </c>
      <c r="V46" s="4">
        <v>1399153.60067831</v>
      </c>
      <c r="W46" s="4">
        <v>16.5181952077555</v>
      </c>
      <c r="X46" s="3" t="b">
        <v>0</v>
      </c>
    </row>
    <row r="47" spans="1:24">
      <c r="A47" s="3"/>
      <c r="B47" s="3"/>
      <c r="C47" s="3" t="s">
        <v>71</v>
      </c>
      <c r="D47" s="3" t="s">
        <v>467</v>
      </c>
      <c r="E47" s="3" t="s">
        <v>91</v>
      </c>
      <c r="F47" s="4">
        <v>41</v>
      </c>
      <c r="G47" s="3" t="s">
        <v>160</v>
      </c>
      <c r="H47" s="3" t="s">
        <v>55</v>
      </c>
      <c r="I47" s="3"/>
      <c r="J47" s="1">
        <v>44238.631365740701</v>
      </c>
      <c r="K47" s="4"/>
      <c r="L47" s="4">
        <v>9.3945000000000007</v>
      </c>
      <c r="M47" s="4">
        <v>123687.390139226</v>
      </c>
      <c r="N47" s="3" t="b">
        <v>0</v>
      </c>
      <c r="O47" s="4">
        <v>226.765147820328</v>
      </c>
      <c r="P47" s="4"/>
      <c r="Q47" s="4">
        <v>226.765147820328</v>
      </c>
      <c r="R47" s="4">
        <f>(O47/(AVERAGE($O$42,$O$46,O$47))*100)</f>
        <v>97.889912363208026</v>
      </c>
      <c r="S47" s="4">
        <v>21.695557957072602</v>
      </c>
      <c r="T47" s="3" t="b">
        <v>0</v>
      </c>
      <c r="U47" s="4">
        <v>10.9972166666667</v>
      </c>
      <c r="V47" s="4">
        <v>1393815.7663269001</v>
      </c>
      <c r="W47" s="4">
        <v>16.306755451169899</v>
      </c>
      <c r="X47" s="3" t="b">
        <v>0</v>
      </c>
    </row>
    <row r="48" spans="1:24">
      <c r="A48" s="3"/>
      <c r="B48" s="3"/>
      <c r="C48" s="3" t="s">
        <v>301</v>
      </c>
      <c r="D48" s="3" t="s">
        <v>467</v>
      </c>
      <c r="E48" s="3" t="s">
        <v>91</v>
      </c>
      <c r="F48" s="4">
        <v>42</v>
      </c>
      <c r="G48" s="3" t="s">
        <v>234</v>
      </c>
      <c r="H48" s="3" t="s">
        <v>55</v>
      </c>
      <c r="I48" s="3"/>
      <c r="J48" s="1">
        <v>44238.654421296298</v>
      </c>
      <c r="K48" s="4"/>
      <c r="L48" s="4">
        <v>9.3873833333333305</v>
      </c>
      <c r="M48" s="4">
        <v>20351.958223082402</v>
      </c>
      <c r="N48" s="3" t="b">
        <v>0</v>
      </c>
      <c r="O48" s="4">
        <v>38.975465121049702</v>
      </c>
      <c r="P48" s="4"/>
      <c r="Q48" s="4">
        <v>38.975465121049702</v>
      </c>
      <c r="R48" s="4">
        <f>((AVERAGE(O48,O148))/O148)*100</f>
        <v>110.12510376904349</v>
      </c>
      <c r="S48" s="4">
        <v>22.642539611111399</v>
      </c>
      <c r="T48" s="3" t="b">
        <v>0</v>
      </c>
      <c r="U48" s="4">
        <v>10.9972166666667</v>
      </c>
      <c r="V48" s="4">
        <v>1195003.7493932301</v>
      </c>
      <c r="W48" s="4">
        <v>16.301058399435501</v>
      </c>
      <c r="X48" s="3" t="b">
        <v>0</v>
      </c>
    </row>
    <row r="49" spans="1:24">
      <c r="A49" s="3"/>
      <c r="B49" s="3"/>
      <c r="C49" s="3" t="s">
        <v>33</v>
      </c>
      <c r="D49" s="3" t="s">
        <v>467</v>
      </c>
      <c r="E49" s="3" t="s">
        <v>91</v>
      </c>
      <c r="F49" s="4">
        <v>51</v>
      </c>
      <c r="G49" s="3" t="s">
        <v>115</v>
      </c>
      <c r="H49" s="3" t="s">
        <v>55</v>
      </c>
      <c r="I49" s="3"/>
      <c r="J49" s="1">
        <v>44238.680289351898</v>
      </c>
      <c r="K49" s="4"/>
      <c r="L49" s="4">
        <v>9.3945166666666697</v>
      </c>
      <c r="M49" s="4">
        <v>60052.903996963898</v>
      </c>
      <c r="N49" s="3" t="b">
        <v>0</v>
      </c>
      <c r="O49" s="4">
        <v>141.28844869808</v>
      </c>
      <c r="P49" s="4"/>
      <c r="Q49" s="4">
        <v>141.28844869808</v>
      </c>
      <c r="R49" s="4"/>
      <c r="S49" s="4">
        <v>19.419415360533002</v>
      </c>
      <c r="T49" s="3" t="b">
        <v>0</v>
      </c>
      <c r="U49" s="4">
        <v>10.9972333333333</v>
      </c>
      <c r="V49" s="4">
        <v>1070637.33022768</v>
      </c>
      <c r="W49" s="4">
        <v>16.152600727117299</v>
      </c>
      <c r="X49" s="3" t="b">
        <v>0</v>
      </c>
    </row>
    <row r="50" spans="1:24">
      <c r="A50" s="3"/>
      <c r="B50" s="3"/>
      <c r="C50" s="3" t="s">
        <v>21</v>
      </c>
      <c r="D50" s="3" t="s">
        <v>467</v>
      </c>
      <c r="E50" s="3" t="s">
        <v>91</v>
      </c>
      <c r="F50" s="4">
        <v>52</v>
      </c>
      <c r="G50" s="3" t="s">
        <v>131</v>
      </c>
      <c r="H50" s="3" t="s">
        <v>55</v>
      </c>
      <c r="I50" s="3"/>
      <c r="J50" s="1">
        <v>44238.703287037002</v>
      </c>
      <c r="K50" s="4"/>
      <c r="L50" s="4">
        <v>9.423</v>
      </c>
      <c r="M50" s="4">
        <v>49603.608392984199</v>
      </c>
      <c r="N50" s="3" t="b">
        <v>1</v>
      </c>
      <c r="O50" s="4">
        <v>104.163626340086</v>
      </c>
      <c r="P50" s="4"/>
      <c r="Q50" s="4">
        <v>104.163626340086</v>
      </c>
      <c r="R50" s="4"/>
      <c r="S50" s="4">
        <v>11.274727777230501</v>
      </c>
      <c r="T50" s="3" t="b">
        <v>1</v>
      </c>
      <c r="U50" s="4">
        <v>10.9972333333333</v>
      </c>
      <c r="V50" s="4">
        <v>1183429.5555096499</v>
      </c>
      <c r="W50" s="4">
        <v>16.486951137530401</v>
      </c>
      <c r="X50" s="3" t="b">
        <v>0</v>
      </c>
    </row>
    <row r="51" spans="1:24">
      <c r="A51" s="3"/>
      <c r="B51" s="3"/>
      <c r="C51" s="3" t="s">
        <v>286</v>
      </c>
      <c r="D51" s="3" t="s">
        <v>467</v>
      </c>
      <c r="E51" s="3" t="s">
        <v>91</v>
      </c>
      <c r="F51" s="4">
        <v>53</v>
      </c>
      <c r="G51" s="3" t="s">
        <v>263</v>
      </c>
      <c r="H51" s="3" t="s">
        <v>55</v>
      </c>
      <c r="I51" s="3"/>
      <c r="J51" s="1">
        <v>44238.726365740702</v>
      </c>
      <c r="K51" s="4"/>
      <c r="L51" s="4">
        <v>9.4158666666666697</v>
      </c>
      <c r="M51" s="4">
        <v>29925.385337005198</v>
      </c>
      <c r="N51" s="3" t="b">
        <v>1</v>
      </c>
      <c r="O51" s="4">
        <v>63.799420657810401</v>
      </c>
      <c r="P51" s="4"/>
      <c r="Q51" s="4">
        <v>63.799420657810401</v>
      </c>
      <c r="R51" s="4"/>
      <c r="S51" s="4">
        <v>13.2840159074055</v>
      </c>
      <c r="T51" s="3" t="b">
        <v>1</v>
      </c>
      <c r="U51" s="4">
        <v>10.9972166666667</v>
      </c>
      <c r="V51" s="4">
        <v>1129010.31240718</v>
      </c>
      <c r="W51" s="4">
        <v>16.576457520481199</v>
      </c>
      <c r="X51" s="3" t="b">
        <v>0</v>
      </c>
    </row>
    <row r="52" spans="1:24">
      <c r="A52" s="3"/>
      <c r="B52" s="3"/>
      <c r="C52" s="3" t="s">
        <v>27</v>
      </c>
      <c r="D52" s="3" t="s">
        <v>467</v>
      </c>
      <c r="E52" s="3" t="s">
        <v>91</v>
      </c>
      <c r="F52" s="4">
        <v>54</v>
      </c>
      <c r="G52" s="3" t="s">
        <v>174</v>
      </c>
      <c r="H52" s="3" t="s">
        <v>55</v>
      </c>
      <c r="I52" s="3"/>
      <c r="J52" s="1">
        <v>44238.749398148102</v>
      </c>
      <c r="K52" s="4"/>
      <c r="L52" s="4">
        <v>9.3945000000000007</v>
      </c>
      <c r="M52" s="4">
        <v>75890.694169754905</v>
      </c>
      <c r="N52" s="3" t="b">
        <v>0</v>
      </c>
      <c r="O52" s="4">
        <v>156.825879206894</v>
      </c>
      <c r="P52" s="4"/>
      <c r="Q52" s="4">
        <v>156.825879206894</v>
      </c>
      <c r="R52" s="4"/>
      <c r="S52" s="4">
        <v>18.6866114990497</v>
      </c>
      <c r="T52" s="3" t="b">
        <v>0</v>
      </c>
      <c r="U52" s="4">
        <v>10.9972166666667</v>
      </c>
      <c r="V52" s="4">
        <v>1223561.0281239201</v>
      </c>
      <c r="W52" s="4">
        <v>16.750391527727299</v>
      </c>
      <c r="X52" s="3" t="b">
        <v>0</v>
      </c>
    </row>
    <row r="53" spans="1:24">
      <c r="A53" s="3"/>
      <c r="B53" s="3"/>
      <c r="C53" s="3" t="s">
        <v>195</v>
      </c>
      <c r="D53" s="3" t="s">
        <v>467</v>
      </c>
      <c r="E53" s="3" t="s">
        <v>91</v>
      </c>
      <c r="F53" s="4">
        <v>55</v>
      </c>
      <c r="G53" s="3" t="s">
        <v>295</v>
      </c>
      <c r="H53" s="3" t="s">
        <v>55</v>
      </c>
      <c r="I53" s="3"/>
      <c r="J53" s="1">
        <v>44238.772499999999</v>
      </c>
      <c r="K53" s="4"/>
      <c r="L53" s="4">
        <v>9.3945000000000007</v>
      </c>
      <c r="M53" s="4">
        <v>108004.788477539</v>
      </c>
      <c r="N53" s="3" t="b">
        <v>0</v>
      </c>
      <c r="O53" s="4">
        <v>247.153673486797</v>
      </c>
      <c r="P53" s="4"/>
      <c r="Q53" s="4">
        <v>247.153673486797</v>
      </c>
      <c r="R53" s="4"/>
      <c r="S53" s="4">
        <v>20.960145069623401</v>
      </c>
      <c r="T53" s="3" t="b">
        <v>0</v>
      </c>
      <c r="U53" s="4">
        <v>10.9972166666667</v>
      </c>
      <c r="V53" s="4">
        <v>1118870.83404802</v>
      </c>
      <c r="W53" s="4">
        <v>16.196751097238401</v>
      </c>
      <c r="X53" s="3" t="b">
        <v>0</v>
      </c>
    </row>
    <row r="54" spans="1:24">
      <c r="A54" s="3"/>
      <c r="B54" s="3"/>
      <c r="C54" s="3" t="s">
        <v>84</v>
      </c>
      <c r="D54" s="3" t="s">
        <v>467</v>
      </c>
      <c r="E54" s="3" t="s">
        <v>91</v>
      </c>
      <c r="F54" s="4">
        <v>56</v>
      </c>
      <c r="G54" s="3" t="s">
        <v>68</v>
      </c>
      <c r="H54" s="3" t="s">
        <v>55</v>
      </c>
      <c r="I54" s="3"/>
      <c r="J54" s="1">
        <v>44238.7955671296</v>
      </c>
      <c r="K54" s="4"/>
      <c r="L54" s="4">
        <v>9.3945000000000007</v>
      </c>
      <c r="M54" s="4">
        <v>122753.28372771099</v>
      </c>
      <c r="N54" s="3" t="b">
        <v>0</v>
      </c>
      <c r="O54" s="4">
        <v>217.25317898780699</v>
      </c>
      <c r="P54" s="4"/>
      <c r="Q54" s="4">
        <v>217.25317898780699</v>
      </c>
      <c r="R54" s="4"/>
      <c r="S54" s="4">
        <v>28.511580466586601</v>
      </c>
      <c r="T54" s="3" t="b">
        <v>0</v>
      </c>
      <c r="U54" s="4">
        <v>10.9972166666667</v>
      </c>
      <c r="V54" s="4">
        <v>1442355.87092548</v>
      </c>
      <c r="W54" s="4">
        <v>16.794742519001701</v>
      </c>
      <c r="X54" s="3" t="b">
        <v>0</v>
      </c>
    </row>
    <row r="55" spans="1:24">
      <c r="A55" s="3"/>
      <c r="B55" s="3"/>
      <c r="C55" s="3" t="s">
        <v>84</v>
      </c>
      <c r="D55" s="3" t="s">
        <v>467</v>
      </c>
      <c r="E55" s="3" t="s">
        <v>91</v>
      </c>
      <c r="F55" s="4">
        <v>56</v>
      </c>
      <c r="G55" s="3" t="s">
        <v>224</v>
      </c>
      <c r="H55" s="3" t="s">
        <v>55</v>
      </c>
      <c r="I55" s="3"/>
      <c r="J55" s="1">
        <v>44238.818668981497</v>
      </c>
      <c r="K55" s="4"/>
      <c r="L55" s="4">
        <v>9.3945000000000007</v>
      </c>
      <c r="M55" s="4">
        <v>98115.123462926204</v>
      </c>
      <c r="N55" s="3" t="b">
        <v>0</v>
      </c>
      <c r="O55" s="4">
        <v>232.55011524092001</v>
      </c>
      <c r="P55" s="4"/>
      <c r="Q55" s="4">
        <v>232.55011524092001</v>
      </c>
      <c r="R55" s="4"/>
      <c r="S55" s="4">
        <v>21.7814515356838</v>
      </c>
      <c r="T55" s="3" t="b">
        <v>0</v>
      </c>
      <c r="U55" s="4">
        <v>10.9972166666667</v>
      </c>
      <c r="V55" s="4">
        <v>1078776.6743928699</v>
      </c>
      <c r="W55" s="4">
        <v>16.155589415964801</v>
      </c>
      <c r="X55" s="3" t="b">
        <v>0</v>
      </c>
    </row>
    <row r="56" spans="1:24">
      <c r="A56" s="3"/>
      <c r="B56" s="3"/>
      <c r="C56" s="3" t="s">
        <v>15</v>
      </c>
      <c r="D56" s="3" t="s">
        <v>467</v>
      </c>
      <c r="E56" s="3" t="s">
        <v>259</v>
      </c>
      <c r="F56" s="4">
        <v>15</v>
      </c>
      <c r="G56" s="3" t="s">
        <v>209</v>
      </c>
      <c r="H56" s="3" t="s">
        <v>57</v>
      </c>
      <c r="I56" s="3" t="s">
        <v>124</v>
      </c>
      <c r="J56" s="1">
        <v>44238.841736111099</v>
      </c>
      <c r="K56" s="4">
        <v>7.1</v>
      </c>
      <c r="L56" s="4">
        <v>9.3873833333333305</v>
      </c>
      <c r="M56" s="4">
        <v>3902.27427365109</v>
      </c>
      <c r="N56" s="3" t="b">
        <v>1</v>
      </c>
      <c r="O56" s="4">
        <v>1.1401917622203801</v>
      </c>
      <c r="P56" s="4"/>
      <c r="Q56" s="4">
        <v>1.1401917622203801</v>
      </c>
      <c r="R56" s="4">
        <v>16.059038904512398</v>
      </c>
      <c r="S56" s="4">
        <v>28.5135201594621</v>
      </c>
      <c r="T56" s="3" t="b">
        <v>0</v>
      </c>
      <c r="U56" s="4">
        <v>10.9972166666667</v>
      </c>
      <c r="V56" s="4">
        <v>1505421.78314564</v>
      </c>
      <c r="W56" s="4">
        <v>16.0835679698124</v>
      </c>
      <c r="X56" s="3" t="b">
        <v>0</v>
      </c>
    </row>
    <row r="57" spans="1:24">
      <c r="A57" s="3"/>
      <c r="B57" s="3"/>
      <c r="C57" s="3" t="s">
        <v>264</v>
      </c>
      <c r="D57" s="3" t="s">
        <v>467</v>
      </c>
      <c r="E57" s="3" t="s">
        <v>91</v>
      </c>
      <c r="F57" s="4">
        <v>72</v>
      </c>
      <c r="G57" s="3" t="s">
        <v>302</v>
      </c>
      <c r="H57" s="3" t="s">
        <v>55</v>
      </c>
      <c r="I57" s="3"/>
      <c r="J57" s="1">
        <v>44238.867083333302</v>
      </c>
      <c r="K57" s="4"/>
      <c r="L57" s="4">
        <v>9.3873833333333305</v>
      </c>
      <c r="M57" s="4">
        <v>15836.091002916301</v>
      </c>
      <c r="N57" s="3" t="b">
        <v>0</v>
      </c>
      <c r="O57" s="4">
        <v>24.661860032555801</v>
      </c>
      <c r="P57" s="4"/>
      <c r="Q57" s="4">
        <v>24.661860032555801</v>
      </c>
      <c r="R57" s="4"/>
      <c r="S57" s="4">
        <v>30.2516607228944</v>
      </c>
      <c r="T57" s="3" t="b">
        <v>0</v>
      </c>
      <c r="U57" s="4">
        <v>10.9972333333333</v>
      </c>
      <c r="V57" s="4">
        <v>1368939.11301478</v>
      </c>
      <c r="W57" s="4">
        <v>16.246294992652199</v>
      </c>
      <c r="X57" s="3" t="b">
        <v>0</v>
      </c>
    </row>
    <row r="58" spans="1:24">
      <c r="A58" s="3"/>
      <c r="B58" s="3"/>
      <c r="C58" s="3" t="s">
        <v>9</v>
      </c>
      <c r="D58" s="3" t="s">
        <v>467</v>
      </c>
      <c r="E58" s="3" t="s">
        <v>91</v>
      </c>
      <c r="F58" s="4">
        <v>73</v>
      </c>
      <c r="G58" s="3" t="s">
        <v>34</v>
      </c>
      <c r="H58" s="3" t="s">
        <v>55</v>
      </c>
      <c r="I58" s="3"/>
      <c r="J58" s="1">
        <v>44238.8900810185</v>
      </c>
      <c r="K58" s="4"/>
      <c r="L58" s="4">
        <v>9.3873999999999995</v>
      </c>
      <c r="M58" s="4">
        <v>12897.381011056899</v>
      </c>
      <c r="N58" s="3" t="b">
        <v>1</v>
      </c>
      <c r="O58" s="4">
        <v>17.560510510061398</v>
      </c>
      <c r="P58" s="4"/>
      <c r="Q58" s="4">
        <v>17.560510510061398</v>
      </c>
      <c r="R58" s="4"/>
      <c r="S58" s="4">
        <v>19.5978742747822</v>
      </c>
      <c r="T58" s="3" t="b">
        <v>0</v>
      </c>
      <c r="U58" s="4">
        <v>10.9972333333333</v>
      </c>
      <c r="V58" s="4">
        <v>1455996.9248472999</v>
      </c>
      <c r="W58" s="4">
        <v>16.771043008504702</v>
      </c>
      <c r="X58" s="3" t="b">
        <v>0</v>
      </c>
    </row>
    <row r="59" spans="1:24">
      <c r="A59" s="3"/>
      <c r="B59" s="3"/>
      <c r="C59" s="3" t="s">
        <v>226</v>
      </c>
      <c r="D59" s="3" t="s">
        <v>467</v>
      </c>
      <c r="E59" s="3" t="s">
        <v>91</v>
      </c>
      <c r="F59" s="4">
        <v>74</v>
      </c>
      <c r="G59" s="3" t="s">
        <v>239</v>
      </c>
      <c r="H59" s="3" t="s">
        <v>55</v>
      </c>
      <c r="I59" s="3"/>
      <c r="J59" s="1">
        <v>44238.913148148102</v>
      </c>
      <c r="K59" s="4"/>
      <c r="L59" s="4">
        <v>9.3873833333333305</v>
      </c>
      <c r="M59" s="4">
        <v>35365.982716027298</v>
      </c>
      <c r="N59" s="3" t="b">
        <v>0</v>
      </c>
      <c r="O59" s="4">
        <v>63.801229602795203</v>
      </c>
      <c r="P59" s="4"/>
      <c r="Q59" s="4">
        <v>63.801229602795203</v>
      </c>
      <c r="R59" s="4"/>
      <c r="S59" s="4">
        <v>25.661804523840001</v>
      </c>
      <c r="T59" s="3" t="b">
        <v>0</v>
      </c>
      <c r="U59" s="4">
        <v>10.992983333333299</v>
      </c>
      <c r="V59" s="4">
        <v>1334235.7534223001</v>
      </c>
      <c r="W59" s="4">
        <v>16.278774921879702</v>
      </c>
      <c r="X59" s="3" t="b">
        <v>0</v>
      </c>
    </row>
    <row r="60" spans="1:24">
      <c r="A60" s="3"/>
      <c r="B60" s="3"/>
      <c r="C60" s="3" t="s">
        <v>186</v>
      </c>
      <c r="D60" s="3" t="s">
        <v>467</v>
      </c>
      <c r="E60" s="3" t="s">
        <v>91</v>
      </c>
      <c r="F60" s="4">
        <v>75</v>
      </c>
      <c r="G60" s="3" t="s">
        <v>67</v>
      </c>
      <c r="H60" s="3" t="s">
        <v>55</v>
      </c>
      <c r="I60" s="3"/>
      <c r="J60" s="1">
        <v>44238.9361921296</v>
      </c>
      <c r="K60" s="4"/>
      <c r="L60" s="4">
        <v>9.3873833333333305</v>
      </c>
      <c r="M60" s="4">
        <v>65446.896511217899</v>
      </c>
      <c r="N60" s="3" t="b">
        <v>0</v>
      </c>
      <c r="O60" s="4">
        <v>132.52102988402501</v>
      </c>
      <c r="P60" s="4"/>
      <c r="Q60" s="4">
        <v>132.52102988402501</v>
      </c>
      <c r="R60" s="4"/>
      <c r="S60" s="4">
        <v>21.642247661182999</v>
      </c>
      <c r="T60" s="3" t="b">
        <v>0</v>
      </c>
      <c r="U60" s="4">
        <v>10.9972333333333</v>
      </c>
      <c r="V60" s="4">
        <v>1240868.7447823801</v>
      </c>
      <c r="W60" s="4">
        <v>15.993918605491499</v>
      </c>
      <c r="X60" s="3" t="b">
        <v>0</v>
      </c>
    </row>
    <row r="61" spans="1:24">
      <c r="A61" s="3"/>
      <c r="B61" s="3"/>
      <c r="C61" s="3" t="s">
        <v>81</v>
      </c>
      <c r="D61" s="3" t="s">
        <v>467</v>
      </c>
      <c r="E61" s="3" t="s">
        <v>91</v>
      </c>
      <c r="F61" s="4">
        <v>76</v>
      </c>
      <c r="G61" s="3" t="s">
        <v>54</v>
      </c>
      <c r="H61" s="3" t="s">
        <v>55</v>
      </c>
      <c r="I61" s="3"/>
      <c r="J61" s="1">
        <v>44238.9593634259</v>
      </c>
      <c r="K61" s="4"/>
      <c r="L61" s="4">
        <v>9.3873999999999995</v>
      </c>
      <c r="M61" s="4">
        <v>52646.176496899403</v>
      </c>
      <c r="N61" s="3" t="b">
        <v>0</v>
      </c>
      <c r="O61" s="4">
        <v>109.22306152433001</v>
      </c>
      <c r="P61" s="4"/>
      <c r="Q61" s="4">
        <v>109.22306152433001</v>
      </c>
      <c r="R61" s="4"/>
      <c r="S61" s="4">
        <v>24.5032318716028</v>
      </c>
      <c r="T61" s="3" t="b">
        <v>0</v>
      </c>
      <c r="U61" s="4">
        <v>10.993</v>
      </c>
      <c r="V61" s="4">
        <v>1200683.2968148999</v>
      </c>
      <c r="W61" s="4">
        <v>15.7968313324458</v>
      </c>
      <c r="X61" s="3" t="b">
        <v>0</v>
      </c>
    </row>
    <row r="62" spans="1:24">
      <c r="A62" s="3"/>
      <c r="B62" s="3"/>
      <c r="C62" s="3" t="s">
        <v>282</v>
      </c>
      <c r="D62" s="3" t="s">
        <v>467</v>
      </c>
      <c r="E62" s="3" t="s">
        <v>91</v>
      </c>
      <c r="F62" s="4">
        <v>77</v>
      </c>
      <c r="G62" s="3" t="s">
        <v>277</v>
      </c>
      <c r="H62" s="3" t="s">
        <v>55</v>
      </c>
      <c r="I62" s="3"/>
      <c r="J62" s="1">
        <v>44238.982430555603</v>
      </c>
      <c r="K62" s="4"/>
      <c r="L62" s="4">
        <v>9.3873833333333305</v>
      </c>
      <c r="M62" s="4">
        <v>52354.911851673402</v>
      </c>
      <c r="N62" s="3" t="b">
        <v>0</v>
      </c>
      <c r="O62" s="4">
        <v>124.05029314004599</v>
      </c>
      <c r="P62" s="4"/>
      <c r="Q62" s="4">
        <v>124.05029314004599</v>
      </c>
      <c r="R62" s="4"/>
      <c r="S62" s="4">
        <v>21.238564753056998</v>
      </c>
      <c r="T62" s="3" t="b">
        <v>0</v>
      </c>
      <c r="U62" s="4">
        <v>10.9929666666667</v>
      </c>
      <c r="V62" s="4">
        <v>1057498.62297846</v>
      </c>
      <c r="W62" s="4">
        <v>16.448810336535601</v>
      </c>
      <c r="X62" s="3" t="b">
        <v>0</v>
      </c>
    </row>
    <row r="63" spans="1:24">
      <c r="A63" s="3"/>
      <c r="B63" s="3"/>
      <c r="C63" s="3" t="s">
        <v>21</v>
      </c>
      <c r="D63" s="3" t="s">
        <v>467</v>
      </c>
      <c r="E63" s="3" t="s">
        <v>91</v>
      </c>
      <c r="F63" s="4">
        <v>52</v>
      </c>
      <c r="G63" s="3" t="s">
        <v>137</v>
      </c>
      <c r="H63" s="3" t="s">
        <v>55</v>
      </c>
      <c r="I63" s="3"/>
      <c r="J63" s="1">
        <v>44239.005532407398</v>
      </c>
      <c r="K63" s="4"/>
      <c r="L63" s="4">
        <v>9.423</v>
      </c>
      <c r="M63" s="4">
        <v>43959.650082150503</v>
      </c>
      <c r="N63" s="3" t="b">
        <v>1</v>
      </c>
      <c r="O63" s="4">
        <v>90.879112568626596</v>
      </c>
      <c r="P63" s="4"/>
      <c r="Q63" s="4">
        <v>90.879112568626596</v>
      </c>
      <c r="R63" s="4"/>
      <c r="S63" s="4">
        <v>55.794390322520499</v>
      </c>
      <c r="T63" s="3" t="b">
        <v>0</v>
      </c>
      <c r="U63" s="4">
        <v>10.9972333333333</v>
      </c>
      <c r="V63" s="4">
        <v>1193151.46020749</v>
      </c>
      <c r="W63" s="4">
        <v>16.177709199746499</v>
      </c>
      <c r="X63" s="3" t="b">
        <v>0</v>
      </c>
    </row>
    <row r="64" spans="1:24">
      <c r="A64" s="3"/>
      <c r="B64" s="3"/>
      <c r="C64" s="3" t="s">
        <v>147</v>
      </c>
      <c r="D64" s="3" t="s">
        <v>467</v>
      </c>
      <c r="E64" s="3" t="s">
        <v>259</v>
      </c>
      <c r="F64" s="4">
        <v>12</v>
      </c>
      <c r="G64" s="3" t="s">
        <v>189</v>
      </c>
      <c r="H64" s="3" t="s">
        <v>57</v>
      </c>
      <c r="I64" s="3" t="s">
        <v>279</v>
      </c>
      <c r="J64" s="1">
        <v>44239.028599537</v>
      </c>
      <c r="K64" s="4">
        <v>29</v>
      </c>
      <c r="L64" s="4">
        <v>9.3873833333333305</v>
      </c>
      <c r="M64" s="4">
        <v>22798.9902896085</v>
      </c>
      <c r="N64" s="3" t="b">
        <v>0</v>
      </c>
      <c r="O64" s="4">
        <v>36.685057941083798</v>
      </c>
      <c r="P64" s="4"/>
      <c r="Q64" s="4">
        <v>36.685057941083798</v>
      </c>
      <c r="R64" s="4">
        <v>126.500199796841</v>
      </c>
      <c r="S64" s="4">
        <v>22.4852156106097</v>
      </c>
      <c r="T64" s="3" t="b">
        <v>0</v>
      </c>
      <c r="U64" s="4">
        <v>10.9929666666667</v>
      </c>
      <c r="V64" s="4">
        <v>1411114.94782451</v>
      </c>
      <c r="W64" s="4">
        <v>16.533526471088699</v>
      </c>
      <c r="X64" s="3" t="b">
        <v>0</v>
      </c>
    </row>
    <row r="65" spans="1:24">
      <c r="A65" s="3"/>
      <c r="B65" s="3"/>
      <c r="C65" s="3" t="s">
        <v>51</v>
      </c>
      <c r="D65" s="3" t="s">
        <v>467</v>
      </c>
      <c r="E65" s="3" t="s">
        <v>259</v>
      </c>
      <c r="F65" s="4">
        <v>6</v>
      </c>
      <c r="G65" s="3" t="s">
        <v>231</v>
      </c>
      <c r="H65" s="3" t="s">
        <v>57</v>
      </c>
      <c r="I65" s="3" t="s">
        <v>307</v>
      </c>
      <c r="J65" s="1">
        <v>44239.051701388897</v>
      </c>
      <c r="K65" s="4">
        <v>488</v>
      </c>
      <c r="L65" s="4">
        <v>9.3873833333333305</v>
      </c>
      <c r="M65" s="4">
        <v>293512.52280364803</v>
      </c>
      <c r="N65" s="3" t="b">
        <v>0</v>
      </c>
      <c r="O65" s="4">
        <v>523.58657649143004</v>
      </c>
      <c r="P65" s="4"/>
      <c r="Q65" s="4">
        <v>523.58657649143004</v>
      </c>
      <c r="R65" s="4">
        <v>107.292331248244</v>
      </c>
      <c r="S65" s="4">
        <v>24.110718068107602</v>
      </c>
      <c r="T65" s="3" t="b">
        <v>0</v>
      </c>
      <c r="U65" s="4">
        <v>10.9929666666667</v>
      </c>
      <c r="V65" s="4">
        <v>1451334.5650223901</v>
      </c>
      <c r="W65" s="4">
        <v>16.781498323349201</v>
      </c>
      <c r="X65" s="3" t="b">
        <v>0</v>
      </c>
    </row>
    <row r="66" spans="1:24">
      <c r="A66" s="3"/>
      <c r="B66" s="3"/>
      <c r="C66" s="3" t="s">
        <v>177</v>
      </c>
      <c r="D66" s="3" t="s">
        <v>467</v>
      </c>
      <c r="E66" s="3" t="s">
        <v>91</v>
      </c>
      <c r="F66" s="4">
        <v>57</v>
      </c>
      <c r="G66" s="3" t="s">
        <v>83</v>
      </c>
      <c r="H66" s="3" t="s">
        <v>55</v>
      </c>
      <c r="I66" s="3"/>
      <c r="J66" s="1">
        <v>44239.074756944399</v>
      </c>
      <c r="K66" s="4"/>
      <c r="L66" s="4">
        <v>9.39448333333333</v>
      </c>
      <c r="M66" s="4">
        <v>89111.889715881698</v>
      </c>
      <c r="N66" s="3" t="b">
        <v>0</v>
      </c>
      <c r="O66" s="4">
        <v>143.81213223437399</v>
      </c>
      <c r="P66" s="4"/>
      <c r="Q66" s="4">
        <v>143.81213223437399</v>
      </c>
      <c r="R66" s="4"/>
      <c r="S66" s="4">
        <v>23.520220987958801</v>
      </c>
      <c r="T66" s="3" t="b">
        <v>0</v>
      </c>
      <c r="U66" s="4">
        <v>10.997199999999999</v>
      </c>
      <c r="V66" s="4">
        <v>1561871.92296568</v>
      </c>
      <c r="W66" s="4">
        <v>16.829873219723599</v>
      </c>
      <c r="X66" s="3" t="b">
        <v>0</v>
      </c>
    </row>
    <row r="67" spans="1:24">
      <c r="A67" s="3"/>
      <c r="B67" s="3"/>
      <c r="C67" s="3" t="s">
        <v>23</v>
      </c>
      <c r="D67" s="3" t="s">
        <v>467</v>
      </c>
      <c r="E67" s="3" t="s">
        <v>91</v>
      </c>
      <c r="F67" s="4">
        <v>58</v>
      </c>
      <c r="G67" s="3" t="s">
        <v>197</v>
      </c>
      <c r="H67" s="3" t="s">
        <v>55</v>
      </c>
      <c r="I67" s="3"/>
      <c r="J67" s="1">
        <v>44239.097835648201</v>
      </c>
      <c r="K67" s="4"/>
      <c r="L67" s="4">
        <v>9.3873833333333305</v>
      </c>
      <c r="M67" s="4">
        <v>122042.96570731601</v>
      </c>
      <c r="N67" s="3" t="b">
        <v>0</v>
      </c>
      <c r="O67" s="4">
        <v>252.97518074032999</v>
      </c>
      <c r="P67" s="4"/>
      <c r="Q67" s="4">
        <v>252.97518074032999</v>
      </c>
      <c r="R67" s="4"/>
      <c r="S67" s="4">
        <v>21.363673777206301</v>
      </c>
      <c r="T67" s="3" t="b">
        <v>0</v>
      </c>
      <c r="U67" s="4">
        <v>10.992983333333299</v>
      </c>
      <c r="V67" s="4">
        <v>1235820.47632263</v>
      </c>
      <c r="W67" s="4">
        <v>17.051987637878401</v>
      </c>
      <c r="X67" s="3" t="b">
        <v>0</v>
      </c>
    </row>
    <row r="68" spans="1:24">
      <c r="A68" s="3"/>
      <c r="B68" s="3"/>
      <c r="C68" s="3" t="s">
        <v>50</v>
      </c>
      <c r="D68" s="3" t="s">
        <v>467</v>
      </c>
      <c r="E68" s="3" t="s">
        <v>91</v>
      </c>
      <c r="F68" s="4">
        <v>59</v>
      </c>
      <c r="G68" s="3" t="s">
        <v>61</v>
      </c>
      <c r="H68" s="3" t="s">
        <v>55</v>
      </c>
      <c r="I68" s="3"/>
      <c r="J68" s="1">
        <v>44239.120891203696</v>
      </c>
      <c r="K68" s="4"/>
      <c r="L68" s="4">
        <v>9.3945000000000007</v>
      </c>
      <c r="M68" s="4">
        <v>66434.861134494597</v>
      </c>
      <c r="N68" s="3" t="b">
        <v>0</v>
      </c>
      <c r="O68" s="4">
        <v>134.051482625311</v>
      </c>
      <c r="P68" s="4"/>
      <c r="Q68" s="4">
        <v>134.051482625311</v>
      </c>
      <c r="R68" s="4"/>
      <c r="S68" s="4">
        <v>21.046011399838701</v>
      </c>
      <c r="T68" s="3" t="b">
        <v>0</v>
      </c>
      <c r="U68" s="4">
        <v>10.9972166666667</v>
      </c>
      <c r="V68" s="4">
        <v>1245796.38231558</v>
      </c>
      <c r="W68" s="4">
        <v>17.1506312246376</v>
      </c>
      <c r="X68" s="3" t="b">
        <v>0</v>
      </c>
    </row>
    <row r="69" spans="1:24">
      <c r="A69" s="3"/>
      <c r="B69" s="3"/>
      <c r="C69" s="3" t="s">
        <v>192</v>
      </c>
      <c r="D69" s="3" t="s">
        <v>467</v>
      </c>
      <c r="E69" s="3" t="s">
        <v>91</v>
      </c>
      <c r="F69" s="4">
        <v>78</v>
      </c>
      <c r="G69" s="3" t="s">
        <v>285</v>
      </c>
      <c r="H69" s="3" t="s">
        <v>55</v>
      </c>
      <c r="I69" s="3"/>
      <c r="J69" s="1">
        <v>44239.143958333298</v>
      </c>
      <c r="K69" s="4"/>
      <c r="L69" s="4">
        <v>9.3873833333333305</v>
      </c>
      <c r="M69" s="4">
        <v>45880.534358905701</v>
      </c>
      <c r="N69" s="3" t="b">
        <v>0</v>
      </c>
      <c r="O69" s="4">
        <v>103.592629869099</v>
      </c>
      <c r="P69" s="4"/>
      <c r="Q69" s="4">
        <v>103.592629869099</v>
      </c>
      <c r="R69" s="4"/>
      <c r="S69" s="4">
        <v>20.428469508521601</v>
      </c>
      <c r="T69" s="3" t="b">
        <v>0</v>
      </c>
      <c r="U69" s="4">
        <v>10.992983333333299</v>
      </c>
      <c r="V69" s="4">
        <v>1100328.3884067</v>
      </c>
      <c r="W69" s="4">
        <v>16.929941984172402</v>
      </c>
      <c r="X69" s="3" t="b">
        <v>0</v>
      </c>
    </row>
    <row r="70" spans="1:24">
      <c r="A70" s="3"/>
      <c r="B70" s="3"/>
      <c r="C70" s="3" t="s">
        <v>99</v>
      </c>
      <c r="D70" s="3" t="s">
        <v>467</v>
      </c>
      <c r="E70" s="3" t="s">
        <v>91</v>
      </c>
      <c r="F70" s="4">
        <v>79</v>
      </c>
      <c r="G70" s="3" t="s">
        <v>296</v>
      </c>
      <c r="H70" s="3" t="s">
        <v>55</v>
      </c>
      <c r="I70" s="3"/>
      <c r="J70" s="1">
        <v>44239.167037036997</v>
      </c>
      <c r="K70" s="4"/>
      <c r="L70" s="4">
        <v>9.3873999999999995</v>
      </c>
      <c r="M70" s="4">
        <v>42986.692293730499</v>
      </c>
      <c r="N70" s="3" t="b">
        <v>0</v>
      </c>
      <c r="O70" s="4">
        <v>88.189236949913607</v>
      </c>
      <c r="P70" s="4"/>
      <c r="Q70" s="4">
        <v>88.189236949913607</v>
      </c>
      <c r="R70" s="4"/>
      <c r="S70" s="4">
        <v>21.599276619382302</v>
      </c>
      <c r="T70" s="3" t="b">
        <v>0</v>
      </c>
      <c r="U70" s="4">
        <v>10.993</v>
      </c>
      <c r="V70" s="4">
        <v>1200195.6815567501</v>
      </c>
      <c r="W70" s="4">
        <v>17.4207109943364</v>
      </c>
      <c r="X70" s="3" t="b">
        <v>0</v>
      </c>
    </row>
    <row r="71" spans="1:24">
      <c r="A71" s="3"/>
      <c r="B71" s="3"/>
      <c r="C71" s="3" t="s">
        <v>153</v>
      </c>
      <c r="D71" s="3" t="s">
        <v>467</v>
      </c>
      <c r="E71" s="3" t="s">
        <v>91</v>
      </c>
      <c r="F71" s="4">
        <v>80</v>
      </c>
      <c r="G71" s="3" t="s">
        <v>37</v>
      </c>
      <c r="H71" s="3" t="s">
        <v>55</v>
      </c>
      <c r="I71" s="3"/>
      <c r="J71" s="1">
        <v>44239.190150463</v>
      </c>
      <c r="K71" s="4"/>
      <c r="L71" s="4">
        <v>9.3873833333333305</v>
      </c>
      <c r="M71" s="4">
        <v>36213.668305028499</v>
      </c>
      <c r="N71" s="3" t="b">
        <v>0</v>
      </c>
      <c r="O71" s="4">
        <v>76.591295428958801</v>
      </c>
      <c r="P71" s="4"/>
      <c r="Q71" s="4">
        <v>76.591295428958801</v>
      </c>
      <c r="R71" s="4"/>
      <c r="S71" s="4">
        <v>22.522330737399798</v>
      </c>
      <c r="T71" s="3" t="b">
        <v>0</v>
      </c>
      <c r="U71" s="4">
        <v>10.992983333333299</v>
      </c>
      <c r="V71" s="4">
        <v>1153710.90725226</v>
      </c>
      <c r="W71" s="4">
        <v>17.2878252112254</v>
      </c>
      <c r="X71" s="3" t="b">
        <v>0</v>
      </c>
    </row>
    <row r="72" spans="1:24">
      <c r="A72" s="3"/>
      <c r="B72" s="3"/>
      <c r="C72" s="3" t="s">
        <v>194</v>
      </c>
      <c r="D72" s="3" t="s">
        <v>467</v>
      </c>
      <c r="E72" s="3" t="s">
        <v>91</v>
      </c>
      <c r="F72" s="4">
        <v>81</v>
      </c>
      <c r="G72" s="3" t="s">
        <v>140</v>
      </c>
      <c r="H72" s="3" t="s">
        <v>55</v>
      </c>
      <c r="I72" s="3"/>
      <c r="J72" s="1">
        <v>44239.213206018503</v>
      </c>
      <c r="K72" s="4"/>
      <c r="L72" s="4">
        <v>9.3945000000000007</v>
      </c>
      <c r="M72" s="4">
        <v>12584.9065754658</v>
      </c>
      <c r="N72" s="3" t="b">
        <v>0</v>
      </c>
      <c r="O72" s="4">
        <v>27.263276814650801</v>
      </c>
      <c r="P72" s="4"/>
      <c r="Q72" s="4">
        <v>27.263276814650801</v>
      </c>
      <c r="R72" s="4"/>
      <c r="S72" s="4">
        <v>21.2430256933512</v>
      </c>
      <c r="T72" s="3" t="b">
        <v>0</v>
      </c>
      <c r="U72" s="4">
        <v>10.992983333333299</v>
      </c>
      <c r="V72" s="4">
        <v>1001908.3612772099</v>
      </c>
      <c r="W72" s="4">
        <v>16.767237805973799</v>
      </c>
      <c r="X72" s="3" t="b">
        <v>0</v>
      </c>
    </row>
    <row r="73" spans="1:24">
      <c r="A73" s="3"/>
      <c r="B73" s="3"/>
      <c r="C73" s="3" t="s">
        <v>75</v>
      </c>
      <c r="D73" s="3" t="s">
        <v>467</v>
      </c>
      <c r="E73" s="3" t="s">
        <v>91</v>
      </c>
      <c r="F73" s="4">
        <v>82</v>
      </c>
      <c r="G73" s="3" t="s">
        <v>205</v>
      </c>
      <c r="H73" s="3" t="s">
        <v>55</v>
      </c>
      <c r="I73" s="3"/>
      <c r="J73" s="1">
        <v>44239.236331018503</v>
      </c>
      <c r="K73" s="4"/>
      <c r="L73" s="4">
        <v>9.3945166666666697</v>
      </c>
      <c r="M73" s="4">
        <v>8230.6212896284796</v>
      </c>
      <c r="N73" s="3" t="b">
        <v>0</v>
      </c>
      <c r="O73" s="4">
        <v>16.527117334321701</v>
      </c>
      <c r="P73" s="4"/>
      <c r="Q73" s="4">
        <v>16.527117334321701</v>
      </c>
      <c r="R73" s="4"/>
      <c r="S73" s="4">
        <v>19.774611716324699</v>
      </c>
      <c r="T73" s="3" t="b">
        <v>0</v>
      </c>
      <c r="U73" s="4">
        <v>10.992983333333299</v>
      </c>
      <c r="V73" s="4">
        <v>972455.35724694398</v>
      </c>
      <c r="W73" s="4">
        <v>16.786587811992501</v>
      </c>
      <c r="X73" s="3" t="b">
        <v>0</v>
      </c>
    </row>
    <row r="74" spans="1:24">
      <c r="A74" s="3"/>
      <c r="B74" s="3"/>
      <c r="C74" s="3" t="s">
        <v>130</v>
      </c>
      <c r="D74" s="3" t="s">
        <v>467</v>
      </c>
      <c r="E74" s="3" t="s">
        <v>259</v>
      </c>
      <c r="F74" s="4">
        <v>11</v>
      </c>
      <c r="G74" s="3" t="s">
        <v>69</v>
      </c>
      <c r="H74" s="3" t="s">
        <v>57</v>
      </c>
      <c r="I74" s="3" t="s">
        <v>270</v>
      </c>
      <c r="J74" s="1">
        <v>44239.259421296301</v>
      </c>
      <c r="K74" s="4">
        <v>47</v>
      </c>
      <c r="L74" s="4">
        <v>9.3873833333333305</v>
      </c>
      <c r="M74" s="4">
        <v>26310.723000899299</v>
      </c>
      <c r="N74" s="3" t="b">
        <v>0</v>
      </c>
      <c r="O74" s="4">
        <v>58.059122212335701</v>
      </c>
      <c r="P74" s="4"/>
      <c r="Q74" s="4">
        <v>58.059122212335701</v>
      </c>
      <c r="R74" s="4">
        <v>123.530047260289</v>
      </c>
      <c r="S74" s="4">
        <v>17.269877474195798</v>
      </c>
      <c r="T74" s="3" t="b">
        <v>0</v>
      </c>
      <c r="U74" s="4">
        <v>10.992983333333299</v>
      </c>
      <c r="V74" s="4">
        <v>1082089.28882785</v>
      </c>
      <c r="W74" s="4">
        <v>16.621511616602099</v>
      </c>
      <c r="X74" s="3" t="b">
        <v>0</v>
      </c>
    </row>
    <row r="75" spans="1:24">
      <c r="A75" s="3"/>
      <c r="B75" s="3"/>
      <c r="C75" s="3" t="s">
        <v>96</v>
      </c>
      <c r="D75" s="3" t="s">
        <v>467</v>
      </c>
      <c r="E75" s="3" t="s">
        <v>91</v>
      </c>
      <c r="F75" s="4">
        <v>83</v>
      </c>
      <c r="G75" s="3" t="s">
        <v>88</v>
      </c>
      <c r="H75" s="3" t="s">
        <v>55</v>
      </c>
      <c r="I75" s="3"/>
      <c r="J75" s="1">
        <v>44239.282534722202</v>
      </c>
      <c r="K75" s="4"/>
      <c r="L75" s="4">
        <v>9.4016333333333293</v>
      </c>
      <c r="M75" s="4">
        <v>5568.3968308592403</v>
      </c>
      <c r="N75" s="3" t="b">
        <v>0</v>
      </c>
      <c r="O75" s="4">
        <v>11.906736367322999</v>
      </c>
      <c r="P75" s="4"/>
      <c r="Q75" s="4">
        <v>11.906736367322999</v>
      </c>
      <c r="R75" s="4"/>
      <c r="S75" s="4">
        <v>19.846326425020699</v>
      </c>
      <c r="T75" s="3" t="b">
        <v>1</v>
      </c>
      <c r="U75" s="4">
        <v>10.992983333333299</v>
      </c>
      <c r="V75" s="4">
        <v>831032.56817490305</v>
      </c>
      <c r="W75" s="4">
        <v>16.869376781113498</v>
      </c>
      <c r="X75" s="3" t="b">
        <v>0</v>
      </c>
    </row>
    <row r="76" spans="1:24">
      <c r="A76" s="3"/>
      <c r="B76" s="3"/>
      <c r="C76" s="3" t="s">
        <v>305</v>
      </c>
      <c r="D76" s="3" t="s">
        <v>467</v>
      </c>
      <c r="E76" s="3" t="s">
        <v>91</v>
      </c>
      <c r="F76" s="4">
        <v>84</v>
      </c>
      <c r="G76" s="3" t="s">
        <v>31</v>
      </c>
      <c r="H76" s="3" t="s">
        <v>55</v>
      </c>
      <c r="I76" s="3"/>
      <c r="J76" s="1">
        <v>44239.305601851898</v>
      </c>
      <c r="K76" s="4"/>
      <c r="L76" s="4">
        <v>9.3945166666666697</v>
      </c>
      <c r="M76" s="4">
        <v>15435.7743512753</v>
      </c>
      <c r="N76" s="3" t="b">
        <v>0</v>
      </c>
      <c r="O76" s="4">
        <v>33.502505792081799</v>
      </c>
      <c r="P76" s="4"/>
      <c r="Q76" s="4">
        <v>33.502505792081799</v>
      </c>
      <c r="R76" s="4"/>
      <c r="S76" s="4">
        <v>14.646782006204999</v>
      </c>
      <c r="T76" s="3" t="b">
        <v>0</v>
      </c>
      <c r="U76" s="4">
        <v>10.992983333333299</v>
      </c>
      <c r="V76" s="4">
        <v>1033039.73874165</v>
      </c>
      <c r="W76" s="4">
        <v>16.445095166532401</v>
      </c>
      <c r="X76" s="3" t="b">
        <v>0</v>
      </c>
    </row>
    <row r="77" spans="1:24">
      <c r="A77" s="3"/>
      <c r="B77" s="3"/>
      <c r="C77" s="3" t="s">
        <v>16</v>
      </c>
      <c r="D77" s="3" t="s">
        <v>467</v>
      </c>
      <c r="E77" s="3" t="s">
        <v>91</v>
      </c>
      <c r="F77" s="4">
        <v>85</v>
      </c>
      <c r="G77" s="3" t="s">
        <v>185</v>
      </c>
      <c r="H77" s="3" t="s">
        <v>55</v>
      </c>
      <c r="I77" s="3"/>
      <c r="J77" s="1">
        <v>44239.328680555598</v>
      </c>
      <c r="K77" s="4"/>
      <c r="L77" s="4">
        <v>9.3873833333333305</v>
      </c>
      <c r="M77" s="4">
        <v>19018.632988575198</v>
      </c>
      <c r="N77" s="3" t="b">
        <v>0</v>
      </c>
      <c r="O77" s="4">
        <v>49.468255638717601</v>
      </c>
      <c r="P77" s="4"/>
      <c r="Q77" s="4">
        <v>49.468255638717601</v>
      </c>
      <c r="R77" s="4"/>
      <c r="S77" s="4">
        <v>17.7270844162645</v>
      </c>
      <c r="T77" s="3" t="b">
        <v>0</v>
      </c>
      <c r="U77" s="4">
        <v>10.992983333333299</v>
      </c>
      <c r="V77" s="4">
        <v>904113.17604542698</v>
      </c>
      <c r="W77" s="4">
        <v>16.455379969707</v>
      </c>
      <c r="X77" s="3" t="b">
        <v>0</v>
      </c>
    </row>
    <row r="78" spans="1:24">
      <c r="A78" s="3"/>
      <c r="B78" s="3"/>
      <c r="C78" s="3" t="s">
        <v>247</v>
      </c>
      <c r="D78" s="3" t="s">
        <v>467</v>
      </c>
      <c r="E78" s="3" t="s">
        <v>91</v>
      </c>
      <c r="F78" s="4">
        <v>86</v>
      </c>
      <c r="G78" s="3" t="s">
        <v>206</v>
      </c>
      <c r="H78" s="3" t="s">
        <v>55</v>
      </c>
      <c r="I78" s="3"/>
      <c r="J78" s="1">
        <v>44239.351747685199</v>
      </c>
      <c r="K78" s="4"/>
      <c r="L78" s="4">
        <v>9.3873833333333305</v>
      </c>
      <c r="M78" s="4">
        <v>7283.3587501728498</v>
      </c>
      <c r="N78" s="3" t="b">
        <v>0</v>
      </c>
      <c r="O78" s="4">
        <v>14.8312991088993</v>
      </c>
      <c r="P78" s="4"/>
      <c r="Q78" s="4">
        <v>14.8312991088993</v>
      </c>
      <c r="R78" s="4"/>
      <c r="S78" s="4">
        <v>24.0990782874518</v>
      </c>
      <c r="T78" s="3" t="b">
        <v>0</v>
      </c>
      <c r="U78" s="4">
        <v>10.992983333333299</v>
      </c>
      <c r="V78" s="4">
        <v>931779.90490544296</v>
      </c>
      <c r="W78" s="4">
        <v>16.830513945361499</v>
      </c>
      <c r="X78" s="3" t="b">
        <v>0</v>
      </c>
    </row>
    <row r="79" spans="1:24">
      <c r="A79" s="3"/>
      <c r="B79" s="3"/>
      <c r="C79" s="3" t="s">
        <v>95</v>
      </c>
      <c r="D79" s="3" t="s">
        <v>467</v>
      </c>
      <c r="E79" s="3" t="s">
        <v>259</v>
      </c>
      <c r="F79" s="4">
        <v>8</v>
      </c>
      <c r="G79" s="3" t="s">
        <v>229</v>
      </c>
      <c r="H79" s="3" t="s">
        <v>57</v>
      </c>
      <c r="I79" s="3" t="s">
        <v>79</v>
      </c>
      <c r="J79" s="1">
        <v>44239.374826388899</v>
      </c>
      <c r="K79" s="4">
        <v>191</v>
      </c>
      <c r="L79" s="4">
        <v>9.3873666666666704</v>
      </c>
      <c r="M79" s="4">
        <v>94471.320454469096</v>
      </c>
      <c r="N79" s="3" t="b">
        <v>0</v>
      </c>
      <c r="O79" s="4">
        <v>189.204716774231</v>
      </c>
      <c r="P79" s="4"/>
      <c r="Q79" s="4">
        <v>189.204716774231</v>
      </c>
      <c r="R79" s="4">
        <v>99.060061138340799</v>
      </c>
      <c r="S79" s="4">
        <v>18.6202953224781</v>
      </c>
      <c r="T79" s="3" t="b">
        <v>0</v>
      </c>
      <c r="U79" s="4">
        <v>10.992983333333299</v>
      </c>
      <c r="V79" s="4">
        <v>1269923.32386349</v>
      </c>
      <c r="W79" s="4">
        <v>16.277179129267498</v>
      </c>
      <c r="X79" s="3" t="b">
        <v>0</v>
      </c>
    </row>
    <row r="80" spans="1:24">
      <c r="A80" s="3"/>
      <c r="B80" s="3"/>
      <c r="C80" s="3" t="s">
        <v>214</v>
      </c>
      <c r="D80" s="3" t="s">
        <v>467</v>
      </c>
      <c r="E80" s="3" t="s">
        <v>259</v>
      </c>
      <c r="F80" s="4">
        <v>1</v>
      </c>
      <c r="G80" s="3" t="s">
        <v>188</v>
      </c>
      <c r="H80" s="3" t="s">
        <v>290</v>
      </c>
      <c r="I80" s="3"/>
      <c r="J80" s="1">
        <v>44239.397870370398</v>
      </c>
      <c r="K80" s="4"/>
      <c r="L80" s="4">
        <v>9.4372166666666697</v>
      </c>
      <c r="M80" s="4">
        <v>0</v>
      </c>
      <c r="N80" s="3" t="b">
        <v>1</v>
      </c>
      <c r="O80" s="4">
        <v>0</v>
      </c>
      <c r="P80" s="4"/>
      <c r="Q80" s="4">
        <v>0</v>
      </c>
      <c r="R80" s="4"/>
      <c r="S80" s="4"/>
      <c r="T80" s="3" t="b">
        <v>0</v>
      </c>
      <c r="U80" s="4">
        <v>11.00145</v>
      </c>
      <c r="V80" s="4">
        <v>0</v>
      </c>
      <c r="W80" s="4" t="s">
        <v>257</v>
      </c>
      <c r="X80" s="3" t="b">
        <v>0</v>
      </c>
    </row>
    <row r="81" spans="1:24">
      <c r="A81" s="3"/>
      <c r="B81" s="3"/>
      <c r="C81" s="3" t="s">
        <v>254</v>
      </c>
      <c r="D81" s="3" t="s">
        <v>467</v>
      </c>
      <c r="E81" s="3" t="s">
        <v>91</v>
      </c>
      <c r="F81" s="4">
        <v>87</v>
      </c>
      <c r="G81" s="3" t="s">
        <v>161</v>
      </c>
      <c r="H81" s="3" t="s">
        <v>55</v>
      </c>
      <c r="I81" s="3"/>
      <c r="J81" s="1">
        <v>44239.420914351896</v>
      </c>
      <c r="K81" s="4"/>
      <c r="L81" s="4">
        <v>9.3873833333333305</v>
      </c>
      <c r="M81" s="4">
        <v>25959.6403206576</v>
      </c>
      <c r="N81" s="3" t="b">
        <v>0</v>
      </c>
      <c r="O81" s="4">
        <v>69.033853925756105</v>
      </c>
      <c r="P81" s="4"/>
      <c r="Q81" s="4">
        <v>69.033853925756105</v>
      </c>
      <c r="R81" s="4"/>
      <c r="S81" s="4">
        <v>17.208724710822501</v>
      </c>
      <c r="T81" s="3" t="b">
        <v>0</v>
      </c>
      <c r="U81" s="4">
        <v>10.992983333333299</v>
      </c>
      <c r="V81" s="4">
        <v>910738.72042150004</v>
      </c>
      <c r="W81" s="4">
        <v>16.7234846445945</v>
      </c>
      <c r="X81" s="3" t="b">
        <v>0</v>
      </c>
    </row>
    <row r="82" spans="1:24">
      <c r="A82" s="3"/>
      <c r="B82" s="3"/>
      <c r="C82" s="3" t="s">
        <v>30</v>
      </c>
      <c r="D82" s="3" t="s">
        <v>467</v>
      </c>
      <c r="E82" s="3" t="s">
        <v>91</v>
      </c>
      <c r="F82" s="4">
        <v>88</v>
      </c>
      <c r="G82" s="3" t="s">
        <v>154</v>
      </c>
      <c r="H82" s="3" t="s">
        <v>55</v>
      </c>
      <c r="I82" s="3"/>
      <c r="J82" s="1">
        <v>44239.443923611099</v>
      </c>
      <c r="K82" s="4"/>
      <c r="L82" s="4">
        <v>9.3873833333333305</v>
      </c>
      <c r="M82" s="4">
        <v>7233.8230919022599</v>
      </c>
      <c r="N82" s="3" t="b">
        <v>0</v>
      </c>
      <c r="O82" s="4">
        <v>6.8422972168395404</v>
      </c>
      <c r="P82" s="4"/>
      <c r="Q82" s="4">
        <v>6.8422972168395404</v>
      </c>
      <c r="R82" s="4"/>
      <c r="S82" s="4">
        <v>16.983592151142702</v>
      </c>
      <c r="T82" s="3" t="b">
        <v>0</v>
      </c>
      <c r="U82" s="4">
        <v>10.992983333333299</v>
      </c>
      <c r="V82" s="4">
        <v>1517162.4517739399</v>
      </c>
      <c r="W82" s="4">
        <v>16.849411722927101</v>
      </c>
      <c r="X82" s="3" t="b">
        <v>0</v>
      </c>
    </row>
    <row r="83" spans="1:24">
      <c r="A83" s="3"/>
      <c r="B83" s="3"/>
      <c r="C83" s="3" t="s">
        <v>207</v>
      </c>
      <c r="D83" s="3" t="s">
        <v>467</v>
      </c>
      <c r="E83" s="3" t="s">
        <v>91</v>
      </c>
      <c r="F83" s="4">
        <v>89</v>
      </c>
      <c r="G83" s="3" t="s">
        <v>85</v>
      </c>
      <c r="H83" s="3" t="s">
        <v>55</v>
      </c>
      <c r="I83" s="3"/>
      <c r="J83" s="1">
        <v>44239.473124999997</v>
      </c>
      <c r="K83" s="4"/>
      <c r="L83" s="4">
        <v>9.3873833333333305</v>
      </c>
      <c r="M83" s="4">
        <v>12296.402233745201</v>
      </c>
      <c r="N83" s="3" t="b">
        <v>0</v>
      </c>
      <c r="O83" s="4">
        <v>18.206976716469899</v>
      </c>
      <c r="P83" s="4"/>
      <c r="Q83" s="4">
        <v>18.206976716469899</v>
      </c>
      <c r="R83" s="4"/>
      <c r="S83" s="4">
        <v>19.3806035210164</v>
      </c>
      <c r="T83" s="3" t="b">
        <v>0</v>
      </c>
      <c r="U83" s="4">
        <v>10.992983333333299</v>
      </c>
      <c r="V83" s="4">
        <v>1350538.8339734401</v>
      </c>
      <c r="W83" s="4">
        <v>16.6546798798758</v>
      </c>
      <c r="X83" s="3" t="b">
        <v>0</v>
      </c>
    </row>
    <row r="84" spans="1:24">
      <c r="A84" s="3"/>
      <c r="B84" s="3"/>
      <c r="C84" s="3" t="s">
        <v>312</v>
      </c>
      <c r="D84" s="3" t="s">
        <v>467</v>
      </c>
      <c r="E84" s="3" t="s">
        <v>259</v>
      </c>
      <c r="F84" s="4">
        <v>2</v>
      </c>
      <c r="G84" s="3" t="s">
        <v>218</v>
      </c>
      <c r="H84" s="3" t="s">
        <v>290</v>
      </c>
      <c r="I84" s="3"/>
      <c r="J84" s="1">
        <v>44239.496157407397</v>
      </c>
      <c r="K84" s="4"/>
      <c r="L84" s="4">
        <v>9.3802500000000002</v>
      </c>
      <c r="M84" s="4">
        <v>0</v>
      </c>
      <c r="N84" s="3" t="b">
        <v>1</v>
      </c>
      <c r="O84" s="4">
        <v>0</v>
      </c>
      <c r="P84" s="4"/>
      <c r="Q84" s="4">
        <v>0</v>
      </c>
      <c r="R84" s="4"/>
      <c r="S84" s="4" t="s">
        <v>257</v>
      </c>
      <c r="T84" s="3" t="b">
        <v>0</v>
      </c>
      <c r="U84" s="4">
        <v>10.9929666666667</v>
      </c>
      <c r="V84" s="4">
        <v>1537915.2315324999</v>
      </c>
      <c r="W84" s="4">
        <v>16.4697626490312</v>
      </c>
      <c r="X84" s="3" t="b">
        <v>0</v>
      </c>
    </row>
    <row r="85" spans="1:24">
      <c r="A85" s="3"/>
      <c r="B85" s="3"/>
      <c r="C85" s="3" t="s">
        <v>289</v>
      </c>
      <c r="D85" s="3" t="s">
        <v>467</v>
      </c>
      <c r="E85" s="3" t="s">
        <v>259</v>
      </c>
      <c r="F85" s="4">
        <v>3</v>
      </c>
      <c r="G85" s="3" t="s">
        <v>258</v>
      </c>
      <c r="H85" s="3" t="s">
        <v>57</v>
      </c>
      <c r="I85" s="3" t="s">
        <v>298</v>
      </c>
      <c r="J85" s="1">
        <v>44239.519224536998</v>
      </c>
      <c r="K85" s="4">
        <v>2000</v>
      </c>
      <c r="L85" s="4">
        <v>9.3873833333333305</v>
      </c>
      <c r="M85" s="4">
        <v>1266593.3187186599</v>
      </c>
      <c r="N85" s="3" t="b">
        <v>0</v>
      </c>
      <c r="O85" s="4">
        <v>2266.0499334278002</v>
      </c>
      <c r="P85" s="4"/>
      <c r="Q85" s="4">
        <v>2266.0499334278002</v>
      </c>
      <c r="R85" s="4">
        <v>113.30249667139</v>
      </c>
      <c r="S85" s="4">
        <v>22.423473431610201</v>
      </c>
      <c r="T85" s="3" t="b">
        <v>0</v>
      </c>
      <c r="U85" s="4">
        <v>10.9929666666667</v>
      </c>
      <c r="V85" s="4">
        <v>1452077.3798740599</v>
      </c>
      <c r="W85" s="4">
        <v>16.2193103036706</v>
      </c>
      <c r="X85" s="3" t="b">
        <v>0</v>
      </c>
    </row>
    <row r="86" spans="1:24">
      <c r="A86" s="3"/>
      <c r="B86" s="3"/>
      <c r="C86" s="3" t="s">
        <v>260</v>
      </c>
      <c r="D86" s="3" t="s">
        <v>467</v>
      </c>
      <c r="E86" s="3" t="s">
        <v>259</v>
      </c>
      <c r="F86" s="4">
        <v>4</v>
      </c>
      <c r="G86" s="3" t="s">
        <v>148</v>
      </c>
      <c r="H86" s="3" t="s">
        <v>57</v>
      </c>
      <c r="I86" s="3" t="s">
        <v>304</v>
      </c>
      <c r="J86" s="1">
        <v>44239.542268518497</v>
      </c>
      <c r="K86" s="4">
        <v>1250</v>
      </c>
      <c r="L86" s="4">
        <v>9.3873999999999995</v>
      </c>
      <c r="M86" s="4">
        <v>766022.88699612604</v>
      </c>
      <c r="N86" s="3" t="b">
        <v>0</v>
      </c>
      <c r="O86" s="4">
        <v>1332.9249381888801</v>
      </c>
      <c r="P86" s="4"/>
      <c r="Q86" s="4">
        <v>1332.9249381888801</v>
      </c>
      <c r="R86" s="4">
        <v>106.633995055111</v>
      </c>
      <c r="S86" s="4">
        <v>19.274472044457902</v>
      </c>
      <c r="T86" s="3" t="b">
        <v>0</v>
      </c>
      <c r="U86" s="4">
        <v>10.992983333333299</v>
      </c>
      <c r="V86" s="4">
        <v>1494237.8182480601</v>
      </c>
      <c r="W86" s="4">
        <v>16.518017280204599</v>
      </c>
      <c r="X86" s="3" t="b">
        <v>0</v>
      </c>
    </row>
    <row r="87" spans="1:24">
      <c r="A87" s="3"/>
      <c r="B87" s="3"/>
      <c r="C87" s="3" t="s">
        <v>105</v>
      </c>
      <c r="D87" s="3" t="s">
        <v>467</v>
      </c>
      <c r="E87" s="3" t="s">
        <v>259</v>
      </c>
      <c r="F87" s="4">
        <v>5</v>
      </c>
      <c r="G87" s="3" t="s">
        <v>175</v>
      </c>
      <c r="H87" s="3" t="s">
        <v>57</v>
      </c>
      <c r="I87" s="3" t="s">
        <v>93</v>
      </c>
      <c r="J87" s="1">
        <v>44239.565347222197</v>
      </c>
      <c r="K87" s="4">
        <v>781</v>
      </c>
      <c r="L87" s="4">
        <v>9.3873833333333305</v>
      </c>
      <c r="M87" s="4">
        <v>488837.62212773802</v>
      </c>
      <c r="N87" s="3" t="b">
        <v>0</v>
      </c>
      <c r="O87" s="4">
        <v>1017.6762433529</v>
      </c>
      <c r="P87" s="4"/>
      <c r="Q87" s="4">
        <v>1017.6762433529</v>
      </c>
      <c r="R87" s="4">
        <v>130.30425651125401</v>
      </c>
      <c r="S87" s="4">
        <v>21.564523748131599</v>
      </c>
      <c r="T87" s="3" t="b">
        <v>0</v>
      </c>
      <c r="U87" s="4">
        <v>10.9887333333333</v>
      </c>
      <c r="V87" s="4">
        <v>1248386.52934246</v>
      </c>
      <c r="W87" s="4">
        <v>16.873450603470399</v>
      </c>
      <c r="X87" s="3" t="b">
        <v>0</v>
      </c>
    </row>
    <row r="88" spans="1:24">
      <c r="A88" s="3"/>
      <c r="B88" s="3"/>
      <c r="C88" s="3" t="s">
        <v>51</v>
      </c>
      <c r="D88" s="3" t="s">
        <v>467</v>
      </c>
      <c r="E88" s="3" t="s">
        <v>259</v>
      </c>
      <c r="F88" s="4">
        <v>6</v>
      </c>
      <c r="G88" s="3" t="s">
        <v>7</v>
      </c>
      <c r="H88" s="3" t="s">
        <v>57</v>
      </c>
      <c r="I88" s="3" t="s">
        <v>307</v>
      </c>
      <c r="J88" s="1">
        <v>44239.588356481501</v>
      </c>
      <c r="K88" s="4">
        <v>488</v>
      </c>
      <c r="L88" s="4">
        <v>9.3873666666666704</v>
      </c>
      <c r="M88" s="4">
        <v>314110.052575693</v>
      </c>
      <c r="N88" s="3" t="b">
        <v>0</v>
      </c>
      <c r="O88" s="4">
        <v>611.776015781056</v>
      </c>
      <c r="P88" s="4"/>
      <c r="Q88" s="4">
        <v>611.776015781056</v>
      </c>
      <c r="R88" s="4">
        <v>125.363937660052</v>
      </c>
      <c r="S88" s="4">
        <v>24.243788115834501</v>
      </c>
      <c r="T88" s="3" t="b">
        <v>0</v>
      </c>
      <c r="U88" s="4">
        <v>10.9929666666667</v>
      </c>
      <c r="V88" s="4">
        <v>1331012.24554532</v>
      </c>
      <c r="W88" s="4">
        <v>16.3829543112797</v>
      </c>
      <c r="X88" s="3" t="b">
        <v>0</v>
      </c>
    </row>
    <row r="89" spans="1:24">
      <c r="A89" s="3"/>
      <c r="B89" s="3"/>
      <c r="C89" s="3" t="s">
        <v>70</v>
      </c>
      <c r="D89" s="3" t="s">
        <v>467</v>
      </c>
      <c r="E89" s="3" t="s">
        <v>259</v>
      </c>
      <c r="F89" s="4">
        <v>7</v>
      </c>
      <c r="G89" s="3" t="s">
        <v>187</v>
      </c>
      <c r="H89" s="3" t="s">
        <v>57</v>
      </c>
      <c r="I89" s="3" t="s">
        <v>221</v>
      </c>
      <c r="J89" s="1">
        <v>44239.611423611103</v>
      </c>
      <c r="K89" s="4">
        <v>305</v>
      </c>
      <c r="L89" s="4">
        <v>9.3873999999999995</v>
      </c>
      <c r="M89" s="4">
        <v>191616.63374843399</v>
      </c>
      <c r="N89" s="3" t="b">
        <v>0</v>
      </c>
      <c r="O89" s="4">
        <v>314.02815991599601</v>
      </c>
      <c r="P89" s="4"/>
      <c r="Q89" s="4">
        <v>314.02815991599601</v>
      </c>
      <c r="R89" s="4">
        <v>102.960052431474</v>
      </c>
      <c r="S89" s="4">
        <v>21.491390350278699</v>
      </c>
      <c r="T89" s="3" t="b">
        <v>0</v>
      </c>
      <c r="U89" s="4">
        <v>10.992983333333299</v>
      </c>
      <c r="V89" s="4">
        <v>1569499.7596897699</v>
      </c>
      <c r="W89" s="4">
        <v>16.825090939398098</v>
      </c>
      <c r="X89" s="3" t="b">
        <v>0</v>
      </c>
    </row>
    <row r="90" spans="1:24">
      <c r="A90" s="3"/>
      <c r="B90" s="3"/>
      <c r="C90" s="3" t="s">
        <v>95</v>
      </c>
      <c r="D90" s="3" t="s">
        <v>467</v>
      </c>
      <c r="E90" s="3" t="s">
        <v>259</v>
      </c>
      <c r="F90" s="4">
        <v>8</v>
      </c>
      <c r="G90" s="3" t="s">
        <v>297</v>
      </c>
      <c r="H90" s="3" t="s">
        <v>57</v>
      </c>
      <c r="I90" s="3" t="s">
        <v>79</v>
      </c>
      <c r="J90" s="1">
        <v>44239.634467592601</v>
      </c>
      <c r="K90" s="4">
        <v>191</v>
      </c>
      <c r="L90" s="4">
        <v>9.3873999999999995</v>
      </c>
      <c r="M90" s="4">
        <v>110054.40043453099</v>
      </c>
      <c r="N90" s="3" t="b">
        <v>0</v>
      </c>
      <c r="O90" s="4">
        <v>172.237538136615</v>
      </c>
      <c r="P90" s="4"/>
      <c r="Q90" s="4">
        <v>172.237538136615</v>
      </c>
      <c r="R90" s="4">
        <v>90.176721537494899</v>
      </c>
      <c r="S90" s="4">
        <v>21.4431840102507</v>
      </c>
      <c r="T90" s="3" t="b">
        <v>0</v>
      </c>
      <c r="U90" s="4">
        <v>10.993</v>
      </c>
      <c r="V90" s="4">
        <v>1620578.5034799001</v>
      </c>
      <c r="W90" s="4">
        <v>16.678727517926799</v>
      </c>
      <c r="X90" s="3" t="b">
        <v>0</v>
      </c>
    </row>
    <row r="91" spans="1:24">
      <c r="A91" s="3"/>
      <c r="B91" s="3"/>
      <c r="C91" s="3" t="s">
        <v>308</v>
      </c>
      <c r="D91" s="3" t="s">
        <v>467</v>
      </c>
      <c r="E91" s="3" t="s">
        <v>259</v>
      </c>
      <c r="F91" s="4">
        <v>9</v>
      </c>
      <c r="G91" s="3" t="s">
        <v>72</v>
      </c>
      <c r="H91" s="3" t="s">
        <v>57</v>
      </c>
      <c r="I91" s="3" t="s">
        <v>228</v>
      </c>
      <c r="J91" s="1">
        <v>44239.657581018502</v>
      </c>
      <c r="K91" s="4">
        <v>119</v>
      </c>
      <c r="L91" s="4">
        <v>9.3873833333333305</v>
      </c>
      <c r="M91" s="4">
        <v>72134.426278093102</v>
      </c>
      <c r="N91" s="3" t="b">
        <v>0</v>
      </c>
      <c r="O91" s="4">
        <v>129.79425448270999</v>
      </c>
      <c r="P91" s="4"/>
      <c r="Q91" s="4">
        <v>129.79425448270999</v>
      </c>
      <c r="R91" s="4">
        <v>109.07080208631101</v>
      </c>
      <c r="S91" s="4">
        <v>24.0158005277166</v>
      </c>
      <c r="T91" s="3" t="b">
        <v>0</v>
      </c>
      <c r="U91" s="4">
        <v>10.9929666666667</v>
      </c>
      <c r="V91" s="4">
        <v>1395207.69127688</v>
      </c>
      <c r="W91" s="4">
        <v>16.533095458135602</v>
      </c>
      <c r="X91" s="3" t="b">
        <v>0</v>
      </c>
    </row>
    <row r="92" spans="1:24">
      <c r="A92" s="3"/>
      <c r="B92" s="3"/>
      <c r="C92" s="3" t="s">
        <v>13</v>
      </c>
      <c r="D92" s="3" t="s">
        <v>467</v>
      </c>
      <c r="E92" s="3" t="s">
        <v>259</v>
      </c>
      <c r="F92" s="4">
        <v>10</v>
      </c>
      <c r="G92" s="3" t="s">
        <v>26</v>
      </c>
      <c r="H92" s="3" t="s">
        <v>57</v>
      </c>
      <c r="I92" s="3" t="s">
        <v>136</v>
      </c>
      <c r="J92" s="1">
        <v>44239.680671296301</v>
      </c>
      <c r="K92" s="4">
        <v>75</v>
      </c>
      <c r="L92" s="4">
        <v>9.3873833333333305</v>
      </c>
      <c r="M92" s="4">
        <v>44425.560846955297</v>
      </c>
      <c r="N92" s="3" t="b">
        <v>0</v>
      </c>
      <c r="O92" s="4">
        <v>75.636668112528298</v>
      </c>
      <c r="P92" s="4"/>
      <c r="Q92" s="4">
        <v>75.636668112528298</v>
      </c>
      <c r="R92" s="4">
        <v>100.848890816704</v>
      </c>
      <c r="S92" s="4">
        <v>21.003614266877499</v>
      </c>
      <c r="T92" s="3" t="b">
        <v>0</v>
      </c>
      <c r="U92" s="4">
        <v>10.992983333333299</v>
      </c>
      <c r="V92" s="4">
        <v>1431953.6932485001</v>
      </c>
      <c r="W92" s="4">
        <v>16.6108996813891</v>
      </c>
      <c r="X92" s="3" t="b">
        <v>0</v>
      </c>
    </row>
    <row r="93" spans="1:24">
      <c r="A93" s="3"/>
      <c r="B93" s="3"/>
      <c r="C93" s="3" t="s">
        <v>130</v>
      </c>
      <c r="D93" s="3" t="s">
        <v>467</v>
      </c>
      <c r="E93" s="3" t="s">
        <v>259</v>
      </c>
      <c r="F93" s="4">
        <v>11</v>
      </c>
      <c r="G93" s="3" t="s">
        <v>109</v>
      </c>
      <c r="H93" s="3" t="s">
        <v>57</v>
      </c>
      <c r="I93" s="3" t="s">
        <v>270</v>
      </c>
      <c r="J93" s="1">
        <v>44239.703773148103</v>
      </c>
      <c r="K93" s="4">
        <v>47</v>
      </c>
      <c r="L93" s="4">
        <v>9.3873833333333305</v>
      </c>
      <c r="M93" s="4">
        <v>32744.177258842901</v>
      </c>
      <c r="N93" s="3" t="b">
        <v>0</v>
      </c>
      <c r="O93" s="4">
        <v>44.004215260017602</v>
      </c>
      <c r="P93" s="4"/>
      <c r="Q93" s="4">
        <v>44.004215260017602</v>
      </c>
      <c r="R93" s="4">
        <v>93.625989914931097</v>
      </c>
      <c r="S93" s="4">
        <v>24.0096447467042</v>
      </c>
      <c r="T93" s="3" t="b">
        <v>0</v>
      </c>
      <c r="U93" s="4">
        <v>10.993</v>
      </c>
      <c r="V93" s="4">
        <v>1727908.7340832001</v>
      </c>
      <c r="W93" s="4">
        <v>16.504351409214099</v>
      </c>
      <c r="X93" s="3" t="b">
        <v>0</v>
      </c>
    </row>
    <row r="94" spans="1:24">
      <c r="A94" s="3"/>
      <c r="B94" s="3"/>
      <c r="C94" s="3" t="s">
        <v>147</v>
      </c>
      <c r="D94" s="3" t="s">
        <v>467</v>
      </c>
      <c r="E94" s="3" t="s">
        <v>259</v>
      </c>
      <c r="F94" s="4">
        <v>12</v>
      </c>
      <c r="G94" s="3" t="s">
        <v>222</v>
      </c>
      <c r="H94" s="3" t="s">
        <v>57</v>
      </c>
      <c r="I94" s="3" t="s">
        <v>279</v>
      </c>
      <c r="J94" s="1">
        <v>44239.726898148103</v>
      </c>
      <c r="K94" s="4">
        <v>29</v>
      </c>
      <c r="L94" s="4">
        <v>9.3873666666666704</v>
      </c>
      <c r="M94" s="4">
        <v>22005.281717197799</v>
      </c>
      <c r="N94" s="3" t="b">
        <v>0</v>
      </c>
      <c r="O94" s="4">
        <v>27.721329229661901</v>
      </c>
      <c r="P94" s="4"/>
      <c r="Q94" s="4">
        <v>27.721329229661901</v>
      </c>
      <c r="R94" s="4">
        <v>95.590790447109995</v>
      </c>
      <c r="S94" s="4">
        <v>31.0496900651247</v>
      </c>
      <c r="T94" s="3" t="b">
        <v>0</v>
      </c>
      <c r="U94" s="4">
        <v>10.9929666666667</v>
      </c>
      <c r="V94" s="4">
        <v>1727836.1961548999</v>
      </c>
      <c r="W94" s="4">
        <v>16.412038575304202</v>
      </c>
      <c r="X94" s="3" t="b">
        <v>0</v>
      </c>
    </row>
    <row r="95" spans="1:24">
      <c r="A95" s="3"/>
      <c r="B95" s="3"/>
      <c r="C95" s="3" t="s">
        <v>163</v>
      </c>
      <c r="D95" s="3" t="s">
        <v>467</v>
      </c>
      <c r="E95" s="3" t="s">
        <v>259</v>
      </c>
      <c r="F95" s="4">
        <v>13</v>
      </c>
      <c r="G95" s="3" t="s">
        <v>241</v>
      </c>
      <c r="H95" s="3" t="s">
        <v>57</v>
      </c>
      <c r="I95" s="3" t="s">
        <v>294</v>
      </c>
      <c r="J95" s="1">
        <v>44239.750011574099</v>
      </c>
      <c r="K95" s="4">
        <v>18</v>
      </c>
      <c r="L95" s="4">
        <v>9.3873833333333305</v>
      </c>
      <c r="M95" s="4">
        <v>14600.685377403201</v>
      </c>
      <c r="N95" s="3" t="b">
        <v>0</v>
      </c>
      <c r="O95" s="4">
        <v>18.188981241712899</v>
      </c>
      <c r="P95" s="4"/>
      <c r="Q95" s="4">
        <v>18.188981241712899</v>
      </c>
      <c r="R95" s="4">
        <v>101.04989578729401</v>
      </c>
      <c r="S95" s="4">
        <v>16.271226614596401</v>
      </c>
      <c r="T95" s="3" t="b">
        <v>0</v>
      </c>
      <c r="U95" s="4">
        <v>10.992983333333299</v>
      </c>
      <c r="V95" s="4">
        <v>1604833.3904353699</v>
      </c>
      <c r="W95" s="4">
        <v>16.568604480398498</v>
      </c>
      <c r="X95" s="3" t="b">
        <v>0</v>
      </c>
    </row>
    <row r="96" spans="1:24">
      <c r="A96" s="3"/>
      <c r="B96" s="3"/>
      <c r="C96" s="3" t="s">
        <v>284</v>
      </c>
      <c r="D96" s="3" t="s">
        <v>467</v>
      </c>
      <c r="E96" s="3" t="s">
        <v>259</v>
      </c>
      <c r="F96" s="4">
        <v>14</v>
      </c>
      <c r="G96" s="3" t="s">
        <v>213</v>
      </c>
      <c r="H96" s="3" t="s">
        <v>57</v>
      </c>
      <c r="I96" s="3" t="s">
        <v>265</v>
      </c>
      <c r="J96" s="1">
        <v>44239.773043981499</v>
      </c>
      <c r="K96" s="4">
        <v>11</v>
      </c>
      <c r="L96" s="4">
        <v>9.3873833333333305</v>
      </c>
      <c r="M96" s="4">
        <v>8845.7488020105902</v>
      </c>
      <c r="N96" s="3" t="b">
        <v>0</v>
      </c>
      <c r="O96" s="4">
        <v>9.6948757624983202</v>
      </c>
      <c r="P96" s="4"/>
      <c r="Q96" s="4">
        <v>9.6948757624983202</v>
      </c>
      <c r="R96" s="4">
        <v>88.135234204530207</v>
      </c>
      <c r="S96" s="4">
        <v>30.425024282959999</v>
      </c>
      <c r="T96" s="3" t="b">
        <v>0</v>
      </c>
      <c r="U96" s="4">
        <v>10.9929666666667</v>
      </c>
      <c r="V96" s="4">
        <v>1510408.5476566299</v>
      </c>
      <c r="W96" s="4">
        <v>16.412385654233798</v>
      </c>
      <c r="X96" s="3" t="b">
        <v>0</v>
      </c>
    </row>
    <row r="97" spans="1:24">
      <c r="A97" s="3"/>
      <c r="B97" s="3"/>
      <c r="C97" s="3" t="s">
        <v>15</v>
      </c>
      <c r="D97" s="3" t="s">
        <v>467</v>
      </c>
      <c r="E97" s="3" t="s">
        <v>259</v>
      </c>
      <c r="F97" s="4">
        <v>15</v>
      </c>
      <c r="G97" s="3" t="s">
        <v>215</v>
      </c>
      <c r="H97" s="3" t="s">
        <v>57</v>
      </c>
      <c r="I97" s="3" t="s">
        <v>124</v>
      </c>
      <c r="J97" s="1">
        <v>44239.796180555597</v>
      </c>
      <c r="K97" s="4">
        <v>7.1</v>
      </c>
      <c r="L97" s="4">
        <v>9.3873833333333305</v>
      </c>
      <c r="M97" s="4">
        <v>3358.8943747558501</v>
      </c>
      <c r="N97" s="3" t="b">
        <v>0</v>
      </c>
      <c r="O97" s="4">
        <v>0.51744107980408405</v>
      </c>
      <c r="P97" s="4"/>
      <c r="Q97" s="4">
        <v>0.51744107980408405</v>
      </c>
      <c r="R97" s="4">
        <v>7.2879025324518896</v>
      </c>
      <c r="S97" s="4">
        <v>73.144915893761905</v>
      </c>
      <c r="T97" s="3" t="b">
        <v>0</v>
      </c>
      <c r="U97" s="4">
        <v>10.9887333333333</v>
      </c>
      <c r="V97" s="4">
        <v>1426574.3777048399</v>
      </c>
      <c r="W97" s="4">
        <v>16.538932624153599</v>
      </c>
      <c r="X97" s="3" t="b">
        <v>0</v>
      </c>
    </row>
    <row r="98" spans="1:24">
      <c r="A98" s="3"/>
      <c r="B98" s="3"/>
      <c r="C98" s="3" t="s">
        <v>156</v>
      </c>
      <c r="D98" s="3" t="s">
        <v>467</v>
      </c>
      <c r="E98" s="3" t="s">
        <v>259</v>
      </c>
      <c r="F98" s="4">
        <v>16</v>
      </c>
      <c r="G98" s="3" t="s">
        <v>150</v>
      </c>
      <c r="H98" s="3" t="s">
        <v>57</v>
      </c>
      <c r="I98" s="3" t="s">
        <v>52</v>
      </c>
      <c r="J98" s="1">
        <v>44239.819270833301</v>
      </c>
      <c r="K98" s="4">
        <v>4.4000000000000004</v>
      </c>
      <c r="L98" s="4">
        <v>9.3873833333333305</v>
      </c>
      <c r="M98" s="4">
        <v>3194.27854229677</v>
      </c>
      <c r="N98" s="3" t="b">
        <v>0</v>
      </c>
      <c r="O98" s="4">
        <v>0</v>
      </c>
      <c r="P98" s="4"/>
      <c r="Q98" s="4">
        <v>0</v>
      </c>
      <c r="R98" s="4">
        <v>0</v>
      </c>
      <c r="S98" s="4">
        <v>33.359746944016003</v>
      </c>
      <c r="T98" s="3" t="b">
        <v>0</v>
      </c>
      <c r="U98" s="4">
        <v>10.992983333333299</v>
      </c>
      <c r="V98" s="4">
        <v>1660880.0813361399</v>
      </c>
      <c r="W98" s="4">
        <v>16.503710648614501</v>
      </c>
      <c r="X98" s="3" t="b">
        <v>0</v>
      </c>
    </row>
    <row r="99" spans="1:24">
      <c r="A99" s="3"/>
      <c r="B99" s="3"/>
      <c r="C99" s="3" t="s">
        <v>74</v>
      </c>
      <c r="D99" s="3" t="s">
        <v>467</v>
      </c>
      <c r="E99" s="3" t="s">
        <v>259</v>
      </c>
      <c r="F99" s="4">
        <v>17</v>
      </c>
      <c r="G99" s="3" t="s">
        <v>236</v>
      </c>
      <c r="H99" s="3" t="s">
        <v>57</v>
      </c>
      <c r="I99" s="3" t="s">
        <v>202</v>
      </c>
      <c r="J99" s="1">
        <v>44239.842349537001</v>
      </c>
      <c r="K99" s="4">
        <v>2.8</v>
      </c>
      <c r="L99" s="4">
        <v>9.3802666666666692</v>
      </c>
      <c r="M99" s="4">
        <v>2065.2941030287998</v>
      </c>
      <c r="N99" s="3" t="b">
        <v>0</v>
      </c>
      <c r="O99" s="4">
        <v>0</v>
      </c>
      <c r="P99" s="4"/>
      <c r="Q99" s="4">
        <v>0</v>
      </c>
      <c r="R99" s="4">
        <v>0</v>
      </c>
      <c r="S99" s="4">
        <v>38.115460778355498</v>
      </c>
      <c r="T99" s="3" t="b">
        <v>0</v>
      </c>
      <c r="U99" s="4">
        <v>10.98875</v>
      </c>
      <c r="V99" s="4">
        <v>1514529.3891299199</v>
      </c>
      <c r="W99" s="4">
        <v>16.500728956883801</v>
      </c>
      <c r="X99" s="3" t="b">
        <v>0</v>
      </c>
    </row>
    <row r="100" spans="1:24">
      <c r="A100" s="3"/>
      <c r="B100" s="3"/>
      <c r="C100" s="3" t="s">
        <v>120</v>
      </c>
      <c r="D100" s="3" t="s">
        <v>467</v>
      </c>
      <c r="E100" s="3" t="s">
        <v>303</v>
      </c>
      <c r="F100" s="4">
        <v>18</v>
      </c>
      <c r="G100" s="3" t="s">
        <v>141</v>
      </c>
      <c r="H100" s="3" t="s">
        <v>57</v>
      </c>
      <c r="I100" s="3" t="s">
        <v>124</v>
      </c>
      <c r="J100" s="1">
        <v>44239.865393518499</v>
      </c>
      <c r="K100" s="4">
        <v>7.1</v>
      </c>
      <c r="L100" s="4">
        <v>9.3802500000000002</v>
      </c>
      <c r="M100" s="4">
        <v>4291.1119271811203</v>
      </c>
      <c r="N100" s="3" t="b">
        <v>0</v>
      </c>
      <c r="O100" s="4">
        <v>0.55222879357710297</v>
      </c>
      <c r="P100" s="4"/>
      <c r="Q100" s="4">
        <v>0.55222879357710297</v>
      </c>
      <c r="R100" s="4">
        <v>7.7778703320718803</v>
      </c>
      <c r="S100" s="4">
        <v>25.596590696456101</v>
      </c>
      <c r="T100" s="3" t="b">
        <v>0</v>
      </c>
      <c r="U100" s="4">
        <v>10.9887333333333</v>
      </c>
      <c r="V100" s="4">
        <v>1812284.30576168</v>
      </c>
      <c r="W100" s="4">
        <v>16.683359700201802</v>
      </c>
      <c r="X100" s="3" t="b">
        <v>0</v>
      </c>
    </row>
    <row r="101" spans="1:24">
      <c r="A101" s="3"/>
      <c r="B101" s="3"/>
      <c r="C101" s="3" t="s">
        <v>312</v>
      </c>
      <c r="D101" s="3" t="s">
        <v>467</v>
      </c>
      <c r="E101" s="3" t="s">
        <v>259</v>
      </c>
      <c r="F101" s="4">
        <v>2</v>
      </c>
      <c r="G101" s="3" t="s">
        <v>278</v>
      </c>
      <c r="H101" s="3" t="s">
        <v>290</v>
      </c>
      <c r="I101" s="3"/>
      <c r="J101" s="1">
        <v>44239.888541666704</v>
      </c>
      <c r="K101" s="4"/>
      <c r="L101" s="4">
        <v>9.3660166666666704</v>
      </c>
      <c r="M101" s="4">
        <v>0</v>
      </c>
      <c r="N101" s="3" t="b">
        <v>1</v>
      </c>
      <c r="O101" s="4">
        <v>0</v>
      </c>
      <c r="P101" s="4"/>
      <c r="Q101" s="4">
        <v>0</v>
      </c>
      <c r="R101" s="4"/>
      <c r="S101" s="4"/>
      <c r="T101" s="3" t="b">
        <v>0</v>
      </c>
      <c r="U101" s="4">
        <v>10.9887333333333</v>
      </c>
      <c r="V101" s="4">
        <v>1876327.16479673</v>
      </c>
      <c r="W101" s="4">
        <v>16.315423276533501</v>
      </c>
      <c r="X101" s="3" t="b">
        <v>0</v>
      </c>
    </row>
    <row r="102" spans="1:24">
      <c r="A102" s="3"/>
      <c r="B102" s="3"/>
      <c r="C102" s="3" t="s">
        <v>186</v>
      </c>
      <c r="D102" s="3" t="s">
        <v>467</v>
      </c>
      <c r="E102" s="3" t="s">
        <v>91</v>
      </c>
      <c r="F102" s="4">
        <v>75</v>
      </c>
      <c r="G102" s="3" t="s">
        <v>135</v>
      </c>
      <c r="H102" s="3" t="s">
        <v>55</v>
      </c>
      <c r="I102" s="3"/>
      <c r="J102" s="1">
        <v>44239.911608796298</v>
      </c>
      <c r="K102" s="4"/>
      <c r="L102" s="4">
        <v>9.3873833333333305</v>
      </c>
      <c r="M102" s="4">
        <v>71455.089677367301</v>
      </c>
      <c r="N102" s="3" t="b">
        <v>0</v>
      </c>
      <c r="O102" s="4">
        <v>138.72740763334701</v>
      </c>
      <c r="P102" s="4"/>
      <c r="Q102" s="4">
        <v>138.72740763334701</v>
      </c>
      <c r="R102" s="4"/>
      <c r="S102" s="4">
        <v>22.5156598898784</v>
      </c>
      <c r="T102" s="3" t="b">
        <v>0</v>
      </c>
      <c r="U102" s="4">
        <v>10.9887333333333</v>
      </c>
      <c r="V102" s="4">
        <v>1296524.3148571099</v>
      </c>
      <c r="W102" s="4">
        <v>16.441250555635399</v>
      </c>
      <c r="X102" s="3" t="b">
        <v>0</v>
      </c>
    </row>
    <row r="103" spans="1:24">
      <c r="A103" s="3"/>
      <c r="B103" s="3"/>
      <c r="C103" s="3" t="s">
        <v>165</v>
      </c>
      <c r="D103" s="3" t="s">
        <v>467</v>
      </c>
      <c r="E103" s="3" t="s">
        <v>91</v>
      </c>
      <c r="F103" s="4">
        <v>102</v>
      </c>
      <c r="G103" s="3" t="s">
        <v>204</v>
      </c>
      <c r="H103" s="3" t="s">
        <v>55</v>
      </c>
      <c r="I103" s="3"/>
      <c r="J103" s="1">
        <v>44239.934768518498</v>
      </c>
      <c r="K103" s="4"/>
      <c r="L103" s="4">
        <v>9.3802666666666692</v>
      </c>
      <c r="M103" s="4">
        <v>5026.5732050804199</v>
      </c>
      <c r="N103" s="3" t="b">
        <v>1</v>
      </c>
      <c r="O103" s="4">
        <v>6.7577557692416201</v>
      </c>
      <c r="P103" s="4"/>
      <c r="Q103" s="4">
        <v>6.7577557692416201</v>
      </c>
      <c r="R103" s="4"/>
      <c r="S103" s="4">
        <v>32.444148768222298</v>
      </c>
      <c r="T103" s="3" t="b">
        <v>0</v>
      </c>
      <c r="U103" s="4">
        <v>10.992983333333299</v>
      </c>
      <c r="V103" s="4">
        <v>1061413.6049706901</v>
      </c>
      <c r="W103" s="4">
        <v>16.423347988303199</v>
      </c>
      <c r="X103" s="3" t="b">
        <v>0</v>
      </c>
    </row>
    <row r="104" spans="1:24">
      <c r="A104" s="3"/>
      <c r="B104" s="3"/>
      <c r="C104" s="3" t="s">
        <v>274</v>
      </c>
      <c r="D104" s="3" t="s">
        <v>467</v>
      </c>
      <c r="E104" s="3" t="s">
        <v>91</v>
      </c>
      <c r="F104" s="4">
        <v>103</v>
      </c>
      <c r="G104" s="3" t="s">
        <v>245</v>
      </c>
      <c r="H104" s="3" t="s">
        <v>55</v>
      </c>
      <c r="I104" s="3"/>
      <c r="J104" s="1">
        <v>44239.957870370403</v>
      </c>
      <c r="K104" s="4"/>
      <c r="L104" s="4">
        <v>9.3802666666666692</v>
      </c>
      <c r="M104" s="4">
        <v>6942.5295070544098</v>
      </c>
      <c r="N104" s="3" t="b">
        <v>0</v>
      </c>
      <c r="O104" s="4">
        <v>0.62190409496409904</v>
      </c>
      <c r="P104" s="4"/>
      <c r="Q104" s="4">
        <v>0.62190409496409904</v>
      </c>
      <c r="R104" s="4"/>
      <c r="S104" s="4">
        <v>53.983894295477199</v>
      </c>
      <c r="T104" s="3" t="b">
        <v>0</v>
      </c>
      <c r="U104" s="4">
        <v>10.992983333333299</v>
      </c>
      <c r="V104" s="4">
        <v>2899512.1558434698</v>
      </c>
      <c r="W104" s="4">
        <v>17.9618737187741</v>
      </c>
      <c r="X104" s="3" t="b">
        <v>0</v>
      </c>
    </row>
    <row r="105" spans="1:24">
      <c r="A105" s="3"/>
      <c r="B105" s="3"/>
      <c r="C105" s="3" t="s">
        <v>299</v>
      </c>
      <c r="D105" s="3" t="s">
        <v>467</v>
      </c>
      <c r="E105" s="3" t="s">
        <v>91</v>
      </c>
      <c r="F105" s="4">
        <v>104</v>
      </c>
      <c r="G105" s="3" t="s">
        <v>125</v>
      </c>
      <c r="H105" s="3" t="s">
        <v>55</v>
      </c>
      <c r="I105" s="3"/>
      <c r="J105" s="1">
        <v>44239.981041666702</v>
      </c>
      <c r="K105" s="4"/>
      <c r="L105" s="4">
        <v>9.3873833333333305</v>
      </c>
      <c r="M105" s="4">
        <v>30210.7611177908</v>
      </c>
      <c r="N105" s="3" t="b">
        <v>0</v>
      </c>
      <c r="O105" s="4">
        <v>20.752506045666401</v>
      </c>
      <c r="P105" s="4"/>
      <c r="Q105" s="4">
        <v>20.752506045666401</v>
      </c>
      <c r="R105" s="4"/>
      <c r="S105" s="4">
        <v>46.897079461003202</v>
      </c>
      <c r="T105" s="3" t="b">
        <v>0</v>
      </c>
      <c r="U105" s="4">
        <v>10.992983333333299</v>
      </c>
      <c r="V105" s="4">
        <v>2998218.9334164299</v>
      </c>
      <c r="W105" s="4">
        <v>17.892837370216</v>
      </c>
      <c r="X105" s="3" t="b">
        <v>0</v>
      </c>
    </row>
    <row r="106" spans="1:24">
      <c r="A106" s="3"/>
      <c r="B106" s="3"/>
      <c r="C106" s="3" t="s">
        <v>273</v>
      </c>
      <c r="D106" s="3" t="s">
        <v>467</v>
      </c>
      <c r="E106" s="3" t="s">
        <v>91</v>
      </c>
      <c r="F106" s="4">
        <v>105</v>
      </c>
      <c r="G106" s="3" t="s">
        <v>171</v>
      </c>
      <c r="H106" s="3" t="s">
        <v>55</v>
      </c>
      <c r="I106" s="3"/>
      <c r="J106" s="1">
        <v>44240.004062499997</v>
      </c>
      <c r="K106" s="4"/>
      <c r="L106" s="4">
        <v>9.3873833333333305</v>
      </c>
      <c r="M106" s="4">
        <v>28059.913727626201</v>
      </c>
      <c r="N106" s="3" t="b">
        <v>0</v>
      </c>
      <c r="O106" s="4">
        <v>25.2261495820003</v>
      </c>
      <c r="P106" s="4"/>
      <c r="Q106" s="4">
        <v>25.2261495820003</v>
      </c>
      <c r="R106" s="4"/>
      <c r="S106" s="4">
        <v>49.726617686695</v>
      </c>
      <c r="T106" s="3" t="b">
        <v>0</v>
      </c>
      <c r="U106" s="4">
        <v>10.9887333333333</v>
      </c>
      <c r="V106" s="4">
        <v>2381288.7605540901</v>
      </c>
      <c r="W106" s="4">
        <v>17.974112591859399</v>
      </c>
      <c r="X106" s="3" t="b">
        <v>0</v>
      </c>
    </row>
    <row r="107" spans="1:24">
      <c r="A107" s="3"/>
      <c r="B107" s="3"/>
      <c r="C107" s="3" t="s">
        <v>87</v>
      </c>
      <c r="D107" s="3" t="s">
        <v>467</v>
      </c>
      <c r="E107" s="3" t="s">
        <v>91</v>
      </c>
      <c r="F107" s="4">
        <v>106</v>
      </c>
      <c r="G107" s="3" t="s">
        <v>17</v>
      </c>
      <c r="H107" s="3" t="s">
        <v>55</v>
      </c>
      <c r="I107" s="3"/>
      <c r="J107" s="1">
        <v>44240.027129629598</v>
      </c>
      <c r="K107" s="4"/>
      <c r="L107" s="4">
        <v>9.3802666666666692</v>
      </c>
      <c r="M107" s="4">
        <v>20145.916596582101</v>
      </c>
      <c r="N107" s="3" t="b">
        <v>0</v>
      </c>
      <c r="O107" s="4">
        <v>33.779079982254899</v>
      </c>
      <c r="P107" s="4"/>
      <c r="Q107" s="4">
        <v>33.779079982254899</v>
      </c>
      <c r="R107" s="4"/>
      <c r="S107" s="4">
        <v>35.022869580239302</v>
      </c>
      <c r="T107" s="3" t="b">
        <v>0</v>
      </c>
      <c r="U107" s="4">
        <v>10.9887333333333</v>
      </c>
      <c r="V107" s="4">
        <v>1338808.5187874299</v>
      </c>
      <c r="W107" s="4">
        <v>16.804177988352802</v>
      </c>
      <c r="X107" s="3" t="b">
        <v>0</v>
      </c>
    </row>
    <row r="108" spans="1:24">
      <c r="A108" s="3"/>
      <c r="B108" s="3"/>
      <c r="C108" s="3" t="s">
        <v>106</v>
      </c>
      <c r="D108" s="3" t="s">
        <v>467</v>
      </c>
      <c r="E108" s="3" t="s">
        <v>91</v>
      </c>
      <c r="F108" s="4">
        <v>107</v>
      </c>
      <c r="G108" s="3" t="s">
        <v>86</v>
      </c>
      <c r="H108" s="3" t="s">
        <v>55</v>
      </c>
      <c r="I108" s="3"/>
      <c r="J108" s="1">
        <v>44240.050196759301</v>
      </c>
      <c r="K108" s="4"/>
      <c r="L108" s="4">
        <v>9.3873833333333305</v>
      </c>
      <c r="M108" s="4">
        <v>18818.025276855202</v>
      </c>
      <c r="N108" s="3" t="b">
        <v>0</v>
      </c>
      <c r="O108" s="4">
        <v>28.6700995304349</v>
      </c>
      <c r="P108" s="4"/>
      <c r="Q108" s="4">
        <v>28.6700995304349</v>
      </c>
      <c r="R108" s="4"/>
      <c r="S108" s="4">
        <v>26.077572593214001</v>
      </c>
      <c r="T108" s="3" t="b">
        <v>0</v>
      </c>
      <c r="U108" s="4">
        <v>10.9887333333333</v>
      </c>
      <c r="V108" s="4">
        <v>1436728.2402389101</v>
      </c>
      <c r="W108" s="4">
        <v>16.411471083465798</v>
      </c>
      <c r="X108" s="3" t="b">
        <v>0</v>
      </c>
    </row>
    <row r="109" spans="1:24">
      <c r="A109" s="3"/>
      <c r="B109" s="3"/>
      <c r="C109" s="3" t="s">
        <v>288</v>
      </c>
      <c r="D109" s="3" t="s">
        <v>467</v>
      </c>
      <c r="E109" s="3" t="s">
        <v>91</v>
      </c>
      <c r="F109" s="4">
        <v>108</v>
      </c>
      <c r="G109" s="3" t="s">
        <v>144</v>
      </c>
      <c r="H109" s="3" t="s">
        <v>55</v>
      </c>
      <c r="I109" s="3"/>
      <c r="J109" s="1">
        <v>44240.073275463001</v>
      </c>
      <c r="K109" s="4"/>
      <c r="L109" s="4">
        <v>9.3873833333333305</v>
      </c>
      <c r="M109" s="4">
        <v>15071.641561050699</v>
      </c>
      <c r="N109" s="3" t="b">
        <v>0</v>
      </c>
      <c r="O109" s="4">
        <v>21.5996259288227</v>
      </c>
      <c r="P109" s="4"/>
      <c r="Q109" s="4">
        <v>21.5996259288227</v>
      </c>
      <c r="R109" s="4"/>
      <c r="S109" s="4">
        <v>25.287568242898899</v>
      </c>
      <c r="T109" s="3" t="b">
        <v>0</v>
      </c>
      <c r="U109" s="4">
        <v>10.98875</v>
      </c>
      <c r="V109" s="4">
        <v>1449263.6915632</v>
      </c>
      <c r="W109" s="4">
        <v>16.445489384033099</v>
      </c>
      <c r="X109" s="3" t="b">
        <v>0</v>
      </c>
    </row>
    <row r="110" spans="1:24">
      <c r="A110" s="3"/>
      <c r="B110" s="3"/>
      <c r="C110" s="3" t="s">
        <v>252</v>
      </c>
      <c r="D110" s="3" t="s">
        <v>467</v>
      </c>
      <c r="E110" s="3" t="s">
        <v>91</v>
      </c>
      <c r="F110" s="4">
        <v>109</v>
      </c>
      <c r="G110" s="3" t="s">
        <v>292</v>
      </c>
      <c r="H110" s="3" t="s">
        <v>55</v>
      </c>
      <c r="I110" s="3"/>
      <c r="J110" s="1">
        <v>44240.096331018503</v>
      </c>
      <c r="K110" s="4"/>
      <c r="L110" s="4">
        <v>9.3873833333333305</v>
      </c>
      <c r="M110" s="4">
        <v>15943.4493114864</v>
      </c>
      <c r="N110" s="3" t="b">
        <v>0</v>
      </c>
      <c r="O110" s="4">
        <v>28.8372813235462</v>
      </c>
      <c r="P110" s="4"/>
      <c r="Q110" s="4">
        <v>28.8372813235462</v>
      </c>
      <c r="R110" s="4"/>
      <c r="S110" s="4">
        <v>27.011850519739799</v>
      </c>
      <c r="T110" s="3" t="b">
        <v>0</v>
      </c>
      <c r="U110" s="4">
        <v>10.9887333333333</v>
      </c>
      <c r="V110" s="4">
        <v>1211357.7856868601</v>
      </c>
      <c r="W110" s="4">
        <v>16.427961429156198</v>
      </c>
      <c r="X110" s="3" t="b">
        <v>0</v>
      </c>
    </row>
    <row r="111" spans="1:24">
      <c r="A111" s="3"/>
      <c r="B111" s="3"/>
      <c r="C111" s="3" t="s">
        <v>159</v>
      </c>
      <c r="D111" s="3" t="s">
        <v>467</v>
      </c>
      <c r="E111" s="3" t="s">
        <v>91</v>
      </c>
      <c r="F111" s="4">
        <v>110</v>
      </c>
      <c r="G111" s="3" t="s">
        <v>200</v>
      </c>
      <c r="H111" s="3" t="s">
        <v>55</v>
      </c>
      <c r="I111" s="3"/>
      <c r="J111" s="1">
        <v>44240.119421296302</v>
      </c>
      <c r="K111" s="4"/>
      <c r="L111" s="4">
        <v>9.3873833333333305</v>
      </c>
      <c r="M111" s="4">
        <v>18121.391951381302</v>
      </c>
      <c r="N111" s="3" t="b">
        <v>0</v>
      </c>
      <c r="O111" s="4">
        <v>43.049049316077998</v>
      </c>
      <c r="P111" s="4"/>
      <c r="Q111" s="4">
        <v>43.049049316077998</v>
      </c>
      <c r="R111" s="4"/>
      <c r="S111" s="4">
        <v>19.786438721996898</v>
      </c>
      <c r="T111" s="3" t="b">
        <v>0</v>
      </c>
      <c r="U111" s="4">
        <v>10.992983333333299</v>
      </c>
      <c r="V111" s="4">
        <v>975022.24827425706</v>
      </c>
      <c r="W111" s="4">
        <v>15.786596108352599</v>
      </c>
      <c r="X111" s="3" t="b">
        <v>0</v>
      </c>
    </row>
    <row r="112" spans="1:24">
      <c r="A112" s="3"/>
      <c r="B112" s="3"/>
      <c r="C112" s="3" t="s">
        <v>63</v>
      </c>
      <c r="D112" s="3" t="s">
        <v>467</v>
      </c>
      <c r="E112" s="3" t="s">
        <v>303</v>
      </c>
      <c r="F112" s="4">
        <v>19</v>
      </c>
      <c r="G112" s="3" t="s">
        <v>210</v>
      </c>
      <c r="H112" s="3" t="s">
        <v>57</v>
      </c>
      <c r="I112" s="3" t="s">
        <v>221</v>
      </c>
      <c r="J112" s="1">
        <v>44240.142500000002</v>
      </c>
      <c r="K112" s="4">
        <v>305</v>
      </c>
      <c r="L112" s="4">
        <v>9.3873999999999995</v>
      </c>
      <c r="M112" s="4">
        <v>98535.147185135298</v>
      </c>
      <c r="N112" s="3" t="b">
        <v>0</v>
      </c>
      <c r="O112" s="4">
        <v>125.580538920544</v>
      </c>
      <c r="P112" s="4"/>
      <c r="Q112" s="4">
        <v>125.580538920544</v>
      </c>
      <c r="R112" s="4">
        <v>41.173947187063497</v>
      </c>
      <c r="S112" s="4">
        <v>21.795423390006199</v>
      </c>
      <c r="T112" s="3" t="b">
        <v>0</v>
      </c>
      <c r="U112" s="4">
        <v>10.98875</v>
      </c>
      <c r="V112" s="4">
        <v>1967061.20523402</v>
      </c>
      <c r="W112" s="4">
        <v>16.584308553655699</v>
      </c>
      <c r="X112" s="3" t="b">
        <v>0</v>
      </c>
    </row>
    <row r="113" spans="1:24">
      <c r="A113" s="3"/>
      <c r="B113" s="3"/>
      <c r="C113" s="3" t="s">
        <v>70</v>
      </c>
      <c r="D113" s="3" t="s">
        <v>467</v>
      </c>
      <c r="E113" s="3" t="s">
        <v>259</v>
      </c>
      <c r="F113" s="4">
        <v>7</v>
      </c>
      <c r="G113" s="3" t="s">
        <v>149</v>
      </c>
      <c r="H113" s="3" t="s">
        <v>57</v>
      </c>
      <c r="I113" s="3" t="s">
        <v>221</v>
      </c>
      <c r="J113" s="1">
        <v>44242.401238425897</v>
      </c>
      <c r="K113" s="4">
        <v>305</v>
      </c>
      <c r="L113" s="4">
        <v>9.3874833333333303</v>
      </c>
      <c r="M113" s="4">
        <v>183630.17397179699</v>
      </c>
      <c r="N113" s="3" t="b">
        <v>0</v>
      </c>
      <c r="O113" s="4">
        <v>435.44227546757202</v>
      </c>
      <c r="P113" s="4"/>
      <c r="Q113" s="4">
        <v>435.44227546757202</v>
      </c>
      <c r="R113" s="4">
        <v>142.76795916969601</v>
      </c>
      <c r="S113" s="4">
        <v>23.311245554996201</v>
      </c>
      <c r="T113" s="3" t="b">
        <v>0</v>
      </c>
      <c r="U113" s="4">
        <v>10.9888333333333</v>
      </c>
      <c r="V113" s="4">
        <v>1089709.6280326899</v>
      </c>
      <c r="W113" s="4">
        <v>15.8898668739463</v>
      </c>
      <c r="X113" s="3" t="b">
        <v>0</v>
      </c>
    </row>
    <row r="114" spans="1:24">
      <c r="A114" s="3"/>
      <c r="B114" s="3"/>
      <c r="C114" s="3" t="s">
        <v>289</v>
      </c>
      <c r="D114" s="3" t="s">
        <v>467</v>
      </c>
      <c r="E114" s="3" t="s">
        <v>259</v>
      </c>
      <c r="F114" s="4">
        <v>3</v>
      </c>
      <c r="G114" s="3" t="s">
        <v>287</v>
      </c>
      <c r="H114" s="3" t="s">
        <v>57</v>
      </c>
      <c r="I114" s="3" t="s">
        <v>298</v>
      </c>
      <c r="J114" s="1">
        <v>44242.424236111103</v>
      </c>
      <c r="K114" s="4">
        <v>2000</v>
      </c>
      <c r="L114" s="4">
        <v>9.3874999999999993</v>
      </c>
      <c r="M114" s="4">
        <v>1502353.5677433801</v>
      </c>
      <c r="N114" s="3" t="b">
        <v>0</v>
      </c>
      <c r="O114" s="4">
        <v>2234.94804155478</v>
      </c>
      <c r="P114" s="4"/>
      <c r="Q114" s="4">
        <v>2234.94804155478</v>
      </c>
      <c r="R114" s="4">
        <v>111.747402077739</v>
      </c>
      <c r="S114" s="4">
        <v>25.7690065505601</v>
      </c>
      <c r="T114" s="3" t="b">
        <v>0</v>
      </c>
      <c r="U114" s="4">
        <v>10.988849999999999</v>
      </c>
      <c r="V114" s="4">
        <v>1746420.93060829</v>
      </c>
      <c r="W114" s="4">
        <v>16.717782780749801</v>
      </c>
      <c r="X114" s="3" t="b">
        <v>0</v>
      </c>
    </row>
    <row r="115" spans="1:24">
      <c r="A115" s="3"/>
      <c r="B115" s="3"/>
      <c r="C115" s="3" t="s">
        <v>289</v>
      </c>
      <c r="D115" s="3" t="s">
        <v>467</v>
      </c>
      <c r="E115" s="3" t="s">
        <v>259</v>
      </c>
      <c r="F115" s="4">
        <v>3</v>
      </c>
      <c r="G115" s="3" t="s">
        <v>39</v>
      </c>
      <c r="H115" s="3" t="s">
        <v>57</v>
      </c>
      <c r="I115" s="3" t="s">
        <v>298</v>
      </c>
      <c r="J115" s="1">
        <v>44242.447303240697</v>
      </c>
      <c r="K115" s="4">
        <v>2000</v>
      </c>
      <c r="L115" s="4">
        <v>9.3803833333333309</v>
      </c>
      <c r="M115" s="4">
        <v>1284364.4559003001</v>
      </c>
      <c r="N115" s="3" t="b">
        <v>0</v>
      </c>
      <c r="O115" s="4">
        <v>1770.4293067430399</v>
      </c>
      <c r="P115" s="4"/>
      <c r="Q115" s="4">
        <v>1770.4293067430399</v>
      </c>
      <c r="R115" s="4">
        <v>88.521465337152193</v>
      </c>
      <c r="S115" s="4">
        <v>18.009659502396001</v>
      </c>
      <c r="T115" s="3" t="b">
        <v>0</v>
      </c>
      <c r="U115" s="4">
        <v>10.988849999999999</v>
      </c>
      <c r="V115" s="4">
        <v>1885916.71088347</v>
      </c>
      <c r="W115" s="4">
        <v>16.4804272331967</v>
      </c>
      <c r="X115" s="3" t="b">
        <v>0</v>
      </c>
    </row>
    <row r="116" spans="1:24">
      <c r="A116" s="3"/>
      <c r="B116" s="3"/>
      <c r="C116" s="3" t="s">
        <v>177</v>
      </c>
      <c r="D116" s="3" t="s">
        <v>467</v>
      </c>
      <c r="E116" s="3" t="s">
        <v>91</v>
      </c>
      <c r="F116" s="4">
        <v>57</v>
      </c>
      <c r="G116" s="3" t="s">
        <v>172</v>
      </c>
      <c r="H116" s="3" t="s">
        <v>55</v>
      </c>
      <c r="I116" s="3"/>
      <c r="J116" s="1">
        <v>44242.470335648097</v>
      </c>
      <c r="K116" s="4"/>
      <c r="L116" s="4">
        <v>9.3874999999999993</v>
      </c>
      <c r="M116" s="4">
        <v>105886.56862219</v>
      </c>
      <c r="N116" s="3" t="b">
        <v>0</v>
      </c>
      <c r="O116" s="4">
        <v>188.563581229286</v>
      </c>
      <c r="P116" s="4"/>
      <c r="Q116" s="4">
        <v>188.563581229286</v>
      </c>
      <c r="R116" s="4"/>
      <c r="S116" s="4">
        <v>24.556301727137701</v>
      </c>
      <c r="T116" s="3" t="b">
        <v>0</v>
      </c>
      <c r="U116" s="4">
        <v>10.988849999999999</v>
      </c>
      <c r="V116" s="4">
        <v>1428073.1820604401</v>
      </c>
      <c r="W116" s="4">
        <v>16.030423056324999</v>
      </c>
      <c r="X116" s="3" t="b">
        <v>0</v>
      </c>
    </row>
    <row r="117" spans="1:24">
      <c r="A117" s="3"/>
      <c r="B117" s="3"/>
      <c r="C117" s="3" t="s">
        <v>23</v>
      </c>
      <c r="D117" s="3" t="s">
        <v>467</v>
      </c>
      <c r="E117" s="3" t="s">
        <v>91</v>
      </c>
      <c r="F117" s="4">
        <v>58</v>
      </c>
      <c r="G117" s="3" t="s">
        <v>248</v>
      </c>
      <c r="H117" s="3" t="s">
        <v>55</v>
      </c>
      <c r="I117" s="3"/>
      <c r="J117" s="1">
        <v>44242.493391203701</v>
      </c>
      <c r="K117" s="4"/>
      <c r="L117" s="4">
        <v>9.3803666666666707</v>
      </c>
      <c r="M117" s="4">
        <v>136037.73833161101</v>
      </c>
      <c r="N117" s="3" t="b">
        <v>0</v>
      </c>
      <c r="O117" s="4">
        <v>270.40597140665199</v>
      </c>
      <c r="P117" s="4"/>
      <c r="Q117" s="4">
        <v>270.40597140665199</v>
      </c>
      <c r="R117" s="4"/>
      <c r="S117" s="4">
        <v>23.9032426386844</v>
      </c>
      <c r="T117" s="3" t="b">
        <v>0</v>
      </c>
      <c r="U117" s="4">
        <v>10.9888333333333</v>
      </c>
      <c r="V117" s="4">
        <v>1290491.2495190599</v>
      </c>
      <c r="W117" s="4">
        <v>15.8517013502377</v>
      </c>
      <c r="X117" s="3" t="b">
        <v>0</v>
      </c>
    </row>
    <row r="118" spans="1:24">
      <c r="A118" s="3"/>
      <c r="B118" s="3"/>
      <c r="C118" s="3" t="s">
        <v>50</v>
      </c>
      <c r="D118" s="3" t="s">
        <v>467</v>
      </c>
      <c r="E118" s="3" t="s">
        <v>91</v>
      </c>
      <c r="F118" s="4">
        <v>59</v>
      </c>
      <c r="G118" s="3" t="s">
        <v>129</v>
      </c>
      <c r="H118" s="3" t="s">
        <v>55</v>
      </c>
      <c r="I118" s="3"/>
      <c r="J118" s="1">
        <v>44242.516400462999</v>
      </c>
      <c r="K118" s="4"/>
      <c r="L118" s="4">
        <v>9.3874833333333303</v>
      </c>
      <c r="M118" s="4">
        <v>83891.476018432295</v>
      </c>
      <c r="N118" s="3" t="b">
        <v>0</v>
      </c>
      <c r="O118" s="4">
        <v>177.94608525778401</v>
      </c>
      <c r="P118" s="4"/>
      <c r="Q118" s="4">
        <v>177.94608525778401</v>
      </c>
      <c r="R118" s="4"/>
      <c r="S118" s="4">
        <v>23.2838964344784</v>
      </c>
      <c r="T118" s="3" t="b">
        <v>0</v>
      </c>
      <c r="U118" s="4">
        <v>10.988849999999999</v>
      </c>
      <c r="V118" s="4">
        <v>1196894.7838854799</v>
      </c>
      <c r="W118" s="4">
        <v>16.361758187402501</v>
      </c>
      <c r="X118" s="3" t="b">
        <v>0</v>
      </c>
    </row>
    <row r="119" spans="1:24">
      <c r="A119" s="3"/>
      <c r="B119" s="3"/>
      <c r="C119" s="3" t="s">
        <v>142</v>
      </c>
      <c r="D119" s="3" t="s">
        <v>467</v>
      </c>
      <c r="E119" s="3" t="s">
        <v>91</v>
      </c>
      <c r="F119" s="4">
        <v>60</v>
      </c>
      <c r="G119" s="3" t="s">
        <v>32</v>
      </c>
      <c r="H119" s="3" t="s">
        <v>55</v>
      </c>
      <c r="I119" s="3"/>
      <c r="J119" s="1">
        <v>44242.5394675926</v>
      </c>
      <c r="K119" s="4"/>
      <c r="L119" s="4">
        <v>9.3874833333333303</v>
      </c>
      <c r="M119" s="4">
        <v>33663.3864174263</v>
      </c>
      <c r="N119" s="3" t="b">
        <v>0</v>
      </c>
      <c r="O119" s="4">
        <v>59.603046296399199</v>
      </c>
      <c r="P119" s="4"/>
      <c r="Q119" s="4">
        <v>59.603046296399199</v>
      </c>
      <c r="R119" s="4"/>
      <c r="S119" s="4">
        <v>24.514942272877398</v>
      </c>
      <c r="T119" s="3" t="b">
        <v>0</v>
      </c>
      <c r="U119" s="4">
        <v>10.988849999999999</v>
      </c>
      <c r="V119" s="4">
        <v>1351722.6553455801</v>
      </c>
      <c r="W119" s="4">
        <v>16.302854094591801</v>
      </c>
      <c r="X119" s="3" t="b">
        <v>0</v>
      </c>
    </row>
    <row r="120" spans="1:24">
      <c r="A120" s="3"/>
      <c r="B120" s="3"/>
      <c r="C120" s="3" t="s">
        <v>230</v>
      </c>
      <c r="D120" s="3" t="s">
        <v>467</v>
      </c>
      <c r="E120" s="3" t="s">
        <v>91</v>
      </c>
      <c r="F120" s="4">
        <v>61</v>
      </c>
      <c r="G120" s="3" t="s">
        <v>4</v>
      </c>
      <c r="H120" s="3" t="s">
        <v>55</v>
      </c>
      <c r="I120" s="3"/>
      <c r="J120" s="1">
        <v>44242.562569444402</v>
      </c>
      <c r="K120" s="4"/>
      <c r="L120" s="4">
        <v>9.3874999999999993</v>
      </c>
      <c r="M120" s="4">
        <v>96965.055261047601</v>
      </c>
      <c r="N120" s="3" t="b">
        <v>0</v>
      </c>
      <c r="O120" s="4">
        <v>165.68099326715</v>
      </c>
      <c r="P120" s="4"/>
      <c r="Q120" s="4">
        <v>165.68099326715</v>
      </c>
      <c r="R120" s="4"/>
      <c r="S120" s="4">
        <v>30.243179604616898</v>
      </c>
      <c r="T120" s="3" t="b">
        <v>0</v>
      </c>
      <c r="U120" s="4">
        <v>10.988849999999999</v>
      </c>
      <c r="V120" s="4">
        <v>1482501.3579913899</v>
      </c>
      <c r="W120" s="4">
        <v>15.7607848240685</v>
      </c>
      <c r="X120" s="3" t="b">
        <v>0</v>
      </c>
    </row>
    <row r="121" spans="1:24">
      <c r="A121" s="3"/>
      <c r="B121" s="3"/>
      <c r="C121" s="3" t="s">
        <v>58</v>
      </c>
      <c r="D121" s="3" t="s">
        <v>467</v>
      </c>
      <c r="E121" s="3" t="s">
        <v>91</v>
      </c>
      <c r="F121" s="4">
        <v>62</v>
      </c>
      <c r="G121" s="3" t="s">
        <v>266</v>
      </c>
      <c r="H121" s="3" t="s">
        <v>55</v>
      </c>
      <c r="I121" s="3"/>
      <c r="J121" s="1">
        <v>44242.585706018501</v>
      </c>
      <c r="K121" s="4"/>
      <c r="L121" s="4">
        <v>9.3874999999999993</v>
      </c>
      <c r="M121" s="4">
        <v>30275.111163763999</v>
      </c>
      <c r="N121" s="3" t="b">
        <v>0</v>
      </c>
      <c r="O121" s="4">
        <v>44.444083048004799</v>
      </c>
      <c r="P121" s="4"/>
      <c r="Q121" s="4">
        <v>44.444083048004799</v>
      </c>
      <c r="R121" s="4"/>
      <c r="S121" s="4">
        <v>22.896041499628701</v>
      </c>
      <c r="T121" s="3" t="b">
        <v>0</v>
      </c>
      <c r="U121" s="4">
        <v>10.9888666666667</v>
      </c>
      <c r="V121" s="4">
        <v>1583586.7699295699</v>
      </c>
      <c r="W121" s="4">
        <v>16.511452020666798</v>
      </c>
      <c r="X121" s="3" t="b">
        <v>0</v>
      </c>
    </row>
    <row r="122" spans="1:24">
      <c r="A122" s="3"/>
      <c r="B122" s="3"/>
      <c r="C122" s="3" t="s">
        <v>44</v>
      </c>
      <c r="D122" s="3" t="s">
        <v>467</v>
      </c>
      <c r="E122" s="3" t="s">
        <v>91</v>
      </c>
      <c r="F122" s="4">
        <v>63</v>
      </c>
      <c r="G122" s="3" t="s">
        <v>182</v>
      </c>
      <c r="H122" s="3" t="s">
        <v>55</v>
      </c>
      <c r="I122" s="3"/>
      <c r="J122" s="1">
        <v>44242.608796296299</v>
      </c>
      <c r="K122" s="4"/>
      <c r="L122" s="4">
        <v>9.3875166666666701</v>
      </c>
      <c r="M122" s="4">
        <v>17649.268737267601</v>
      </c>
      <c r="N122" s="3" t="b">
        <v>1</v>
      </c>
      <c r="O122" s="4">
        <v>27.962926842932202</v>
      </c>
      <c r="P122" s="4"/>
      <c r="Q122" s="4">
        <v>27.962926842932202</v>
      </c>
      <c r="R122" s="4"/>
      <c r="S122" s="4">
        <v>24.424399514037201</v>
      </c>
      <c r="T122" s="3" t="b">
        <v>0</v>
      </c>
      <c r="U122" s="4">
        <v>10.9888666666667</v>
      </c>
      <c r="V122" s="4">
        <v>1375845.05349371</v>
      </c>
      <c r="W122" s="4">
        <v>15.888299583419601</v>
      </c>
      <c r="X122" s="3" t="b">
        <v>0</v>
      </c>
    </row>
    <row r="123" spans="1:24">
      <c r="A123" s="3"/>
      <c r="B123" s="3"/>
      <c r="C123" s="3" t="s">
        <v>176</v>
      </c>
      <c r="D123" s="3" t="s">
        <v>467</v>
      </c>
      <c r="E123" s="3" t="s">
        <v>91</v>
      </c>
      <c r="F123" s="4">
        <v>64</v>
      </c>
      <c r="G123" s="3" t="s">
        <v>280</v>
      </c>
      <c r="H123" s="3" t="s">
        <v>55</v>
      </c>
      <c r="I123" s="3"/>
      <c r="J123" s="1">
        <v>44242.631921296299</v>
      </c>
      <c r="K123" s="4"/>
      <c r="L123" s="4">
        <v>9.3874999999999993</v>
      </c>
      <c r="M123" s="4">
        <v>25347.302696226699</v>
      </c>
      <c r="N123" s="3" t="b">
        <v>0</v>
      </c>
      <c r="O123" s="4">
        <v>38.867958802001397</v>
      </c>
      <c r="P123" s="4"/>
      <c r="Q123" s="4">
        <v>38.867958802001397</v>
      </c>
      <c r="R123" s="4"/>
      <c r="S123" s="4">
        <v>19.868743507205298</v>
      </c>
      <c r="T123" s="3" t="b">
        <v>0</v>
      </c>
      <c r="U123" s="4">
        <v>10.988849999999999</v>
      </c>
      <c r="V123" s="4">
        <v>1491909.1764980899</v>
      </c>
      <c r="W123" s="4">
        <v>16.545178921872701</v>
      </c>
      <c r="X123" s="3" t="b">
        <v>0</v>
      </c>
    </row>
    <row r="124" spans="1:24">
      <c r="A124" s="3"/>
      <c r="B124" s="3"/>
      <c r="C124" s="3" t="s">
        <v>126</v>
      </c>
      <c r="D124" s="3" t="s">
        <v>467</v>
      </c>
      <c r="E124" s="3" t="s">
        <v>91</v>
      </c>
      <c r="F124" s="4">
        <v>65</v>
      </c>
      <c r="G124" s="3" t="s">
        <v>90</v>
      </c>
      <c r="H124" s="3" t="s">
        <v>55</v>
      </c>
      <c r="I124" s="3"/>
      <c r="J124" s="1">
        <v>44242.655023148101</v>
      </c>
      <c r="K124" s="4"/>
      <c r="L124" s="4">
        <v>9.3874999999999993</v>
      </c>
      <c r="M124" s="4">
        <v>15045.1802331454</v>
      </c>
      <c r="N124" s="3" t="b">
        <v>0</v>
      </c>
      <c r="O124" s="4">
        <v>22.806679562941099</v>
      </c>
      <c r="P124" s="4"/>
      <c r="Q124" s="4">
        <v>22.806679562941099</v>
      </c>
      <c r="R124" s="4"/>
      <c r="S124" s="4" t="s">
        <v>257</v>
      </c>
      <c r="T124" s="3" t="b">
        <v>0</v>
      </c>
      <c r="U124" s="4">
        <v>10.988849999999999</v>
      </c>
      <c r="V124" s="4">
        <v>1385355.47158406</v>
      </c>
      <c r="W124" s="4">
        <v>16.073239530307699</v>
      </c>
      <c r="X124" s="3" t="b">
        <v>0</v>
      </c>
    </row>
    <row r="125" spans="1:24">
      <c r="A125" s="3"/>
      <c r="B125" s="3"/>
      <c r="C125" s="3" t="s">
        <v>310</v>
      </c>
      <c r="D125" s="3" t="s">
        <v>467</v>
      </c>
      <c r="E125" s="3" t="s">
        <v>91</v>
      </c>
      <c r="F125" s="4">
        <v>66</v>
      </c>
      <c r="G125" s="3" t="s">
        <v>242</v>
      </c>
      <c r="H125" s="3" t="s">
        <v>55</v>
      </c>
      <c r="I125" s="3"/>
      <c r="J125" s="1">
        <v>44242.678148148101</v>
      </c>
      <c r="K125" s="4"/>
      <c r="L125" s="4">
        <v>9.3803666666666707</v>
      </c>
      <c r="M125" s="4">
        <v>11837.034961720099</v>
      </c>
      <c r="N125" s="3" t="b">
        <v>0</v>
      </c>
      <c r="O125" s="4">
        <v>15.0009618052077</v>
      </c>
      <c r="P125" s="4"/>
      <c r="Q125" s="4">
        <v>15.0009618052077</v>
      </c>
      <c r="R125" s="4"/>
      <c r="S125" s="4">
        <v>25.0280818612455</v>
      </c>
      <c r="T125" s="3" t="b">
        <v>0</v>
      </c>
      <c r="U125" s="4">
        <v>10.9888333333333</v>
      </c>
      <c r="V125" s="4">
        <v>1501903.8250990801</v>
      </c>
      <c r="W125" s="4">
        <v>15.921080815705301</v>
      </c>
      <c r="X125" s="3" t="b">
        <v>0</v>
      </c>
    </row>
    <row r="126" spans="1:24">
      <c r="A126" s="3"/>
      <c r="B126" s="3"/>
      <c r="C126" s="3" t="s">
        <v>284</v>
      </c>
      <c r="D126" s="3" t="s">
        <v>467</v>
      </c>
      <c r="E126" s="3" t="s">
        <v>259</v>
      </c>
      <c r="F126" s="4">
        <v>14</v>
      </c>
      <c r="G126" s="3" t="s">
        <v>183</v>
      </c>
      <c r="H126" s="3" t="s">
        <v>57</v>
      </c>
      <c r="I126" s="3" t="s">
        <v>265</v>
      </c>
      <c r="J126" s="1">
        <v>44242.701215277797</v>
      </c>
      <c r="K126" s="4">
        <v>11</v>
      </c>
      <c r="L126" s="4">
        <v>9.3803666666666707</v>
      </c>
      <c r="M126" s="4">
        <v>8615.3857938030797</v>
      </c>
      <c r="N126" s="3" t="b">
        <v>0</v>
      </c>
      <c r="O126" s="4">
        <v>8.4770769842133298</v>
      </c>
      <c r="P126" s="4"/>
      <c r="Q126" s="4">
        <v>8.4770769842133298</v>
      </c>
      <c r="R126" s="4">
        <v>77.064336220121206</v>
      </c>
      <c r="S126" s="4">
        <v>18.7566946728281</v>
      </c>
      <c r="T126" s="3" t="b">
        <v>0</v>
      </c>
      <c r="U126" s="4">
        <v>10.9846166666667</v>
      </c>
      <c r="V126" s="4">
        <v>1597862.8244517399</v>
      </c>
      <c r="W126" s="4">
        <v>16.003869332982699</v>
      </c>
      <c r="X126" s="3" t="b">
        <v>0</v>
      </c>
    </row>
    <row r="127" spans="1:24">
      <c r="A127" s="3"/>
      <c r="B127" s="3"/>
      <c r="C127" s="3" t="s">
        <v>312</v>
      </c>
      <c r="D127" s="3" t="s">
        <v>467</v>
      </c>
      <c r="E127" s="3" t="s">
        <v>259</v>
      </c>
      <c r="F127" s="4">
        <v>2</v>
      </c>
      <c r="G127" s="3" t="s">
        <v>104</v>
      </c>
      <c r="H127" s="3" t="s">
        <v>290</v>
      </c>
      <c r="I127" s="3"/>
      <c r="J127" s="1">
        <v>44242.724363425899</v>
      </c>
      <c r="K127" s="4"/>
      <c r="L127" s="4">
        <v>9.3732500000000005</v>
      </c>
      <c r="M127" s="4">
        <v>3700.7569537428399</v>
      </c>
      <c r="N127" s="3" t="b">
        <v>1</v>
      </c>
      <c r="O127" s="4">
        <v>0</v>
      </c>
      <c r="P127" s="4"/>
      <c r="Q127" s="4">
        <v>0</v>
      </c>
      <c r="R127" s="4"/>
      <c r="S127" s="4">
        <v>16.752791095369499</v>
      </c>
      <c r="T127" s="3" t="b">
        <v>1</v>
      </c>
      <c r="U127" s="4">
        <v>10.9846</v>
      </c>
      <c r="V127" s="4">
        <v>2065444.33639132</v>
      </c>
      <c r="W127" s="4">
        <v>16.3870545246258</v>
      </c>
      <c r="X127" s="3" t="b">
        <v>0</v>
      </c>
    </row>
    <row r="128" spans="1:24">
      <c r="A128" s="3"/>
      <c r="B128" s="3"/>
      <c r="C128" s="3" t="s">
        <v>193</v>
      </c>
      <c r="D128" s="3" t="s">
        <v>467</v>
      </c>
      <c r="E128" s="3" t="s">
        <v>91</v>
      </c>
      <c r="F128" s="4">
        <v>67</v>
      </c>
      <c r="G128" s="3" t="s">
        <v>101</v>
      </c>
      <c r="H128" s="3" t="s">
        <v>55</v>
      </c>
      <c r="I128" s="3"/>
      <c r="J128" s="1">
        <v>44242.747453703698</v>
      </c>
      <c r="K128" s="4"/>
      <c r="L128" s="4">
        <v>9.3875166666666701</v>
      </c>
      <c r="M128" s="4">
        <v>25065.330851658498</v>
      </c>
      <c r="N128" s="3" t="b">
        <v>0</v>
      </c>
      <c r="O128" s="4">
        <v>37.274640737582402</v>
      </c>
      <c r="P128" s="4"/>
      <c r="Q128" s="4">
        <v>37.274640737582402</v>
      </c>
      <c r="R128" s="4"/>
      <c r="S128" s="4">
        <v>20.748602068801102</v>
      </c>
      <c r="T128" s="3" t="b">
        <v>0</v>
      </c>
      <c r="U128" s="4">
        <v>10.9846166666667</v>
      </c>
      <c r="V128" s="4">
        <v>1530077.5363892801</v>
      </c>
      <c r="W128" s="4">
        <v>16.742800075643501</v>
      </c>
      <c r="X128" s="3" t="b">
        <v>0</v>
      </c>
    </row>
    <row r="129" spans="1:24">
      <c r="A129" s="3"/>
      <c r="B129" s="3"/>
      <c r="C129" s="3" t="s">
        <v>121</v>
      </c>
      <c r="D129" s="3" t="s">
        <v>467</v>
      </c>
      <c r="E129" s="3" t="s">
        <v>91</v>
      </c>
      <c r="F129" s="4">
        <v>68</v>
      </c>
      <c r="G129" s="3" t="s">
        <v>108</v>
      </c>
      <c r="H129" s="3" t="s">
        <v>55</v>
      </c>
      <c r="I129" s="3"/>
      <c r="J129" s="1">
        <v>44242.770543981504</v>
      </c>
      <c r="K129" s="4"/>
      <c r="L129" s="4">
        <v>9.3874833333333303</v>
      </c>
      <c r="M129" s="4">
        <v>16229.924126203499</v>
      </c>
      <c r="N129" s="3" t="b">
        <v>0</v>
      </c>
      <c r="O129" s="4">
        <v>21.532288156279701</v>
      </c>
      <c r="P129" s="4"/>
      <c r="Q129" s="4">
        <v>21.532288156279701</v>
      </c>
      <c r="R129" s="4"/>
      <c r="S129" s="4">
        <v>22.774622288894101</v>
      </c>
      <c r="T129" s="3" t="b">
        <v>0</v>
      </c>
      <c r="U129" s="4">
        <v>10.9846</v>
      </c>
      <c r="V129" s="4">
        <v>1564508.16951403</v>
      </c>
      <c r="W129" s="4">
        <v>16.426278982690899</v>
      </c>
      <c r="X129" s="3" t="b">
        <v>0</v>
      </c>
    </row>
    <row r="130" spans="1:24">
      <c r="A130" s="3"/>
      <c r="B130" s="3"/>
      <c r="C130" s="3" t="s">
        <v>146</v>
      </c>
      <c r="D130" s="3" t="s">
        <v>467</v>
      </c>
      <c r="E130" s="3" t="s">
        <v>91</v>
      </c>
      <c r="F130" s="4">
        <v>69</v>
      </c>
      <c r="G130" s="3" t="s">
        <v>211</v>
      </c>
      <c r="H130" s="3" t="s">
        <v>55</v>
      </c>
      <c r="I130" s="3"/>
      <c r="J130" s="1">
        <v>44242.793622685203</v>
      </c>
      <c r="K130" s="4"/>
      <c r="L130" s="4">
        <v>9.3874999999999993</v>
      </c>
      <c r="M130" s="4">
        <v>11258.010423333601</v>
      </c>
      <c r="N130" s="3" t="b">
        <v>0</v>
      </c>
      <c r="O130" s="4">
        <v>12.8858178364771</v>
      </c>
      <c r="P130" s="4"/>
      <c r="Q130" s="4">
        <v>12.8858178364771</v>
      </c>
      <c r="R130" s="4"/>
      <c r="S130" s="4">
        <v>22.751238082451401</v>
      </c>
      <c r="T130" s="3" t="b">
        <v>0</v>
      </c>
      <c r="U130" s="4">
        <v>10.9888666666667</v>
      </c>
      <c r="V130" s="4">
        <v>1591418.6378639999</v>
      </c>
      <c r="W130" s="4">
        <v>16.578294527869001</v>
      </c>
      <c r="X130" s="3" t="b">
        <v>0</v>
      </c>
    </row>
    <row r="131" spans="1:24">
      <c r="A131" s="3"/>
      <c r="B131" s="3"/>
      <c r="C131" s="3" t="s">
        <v>255</v>
      </c>
      <c r="D131" s="3" t="s">
        <v>467</v>
      </c>
      <c r="E131" s="3" t="s">
        <v>91</v>
      </c>
      <c r="F131" s="4">
        <v>70</v>
      </c>
      <c r="G131" s="3" t="s">
        <v>133</v>
      </c>
      <c r="H131" s="3" t="s">
        <v>55</v>
      </c>
      <c r="I131" s="3"/>
      <c r="J131" s="1">
        <v>44242.816736111097</v>
      </c>
      <c r="K131" s="4"/>
      <c r="L131" s="4">
        <v>9.3803666666666707</v>
      </c>
      <c r="M131" s="4">
        <v>19216.577481560202</v>
      </c>
      <c r="N131" s="3" t="b">
        <v>0</v>
      </c>
      <c r="O131" s="4">
        <v>26.708834198307301</v>
      </c>
      <c r="P131" s="4"/>
      <c r="Q131" s="4">
        <v>26.708834198307301</v>
      </c>
      <c r="R131" s="4"/>
      <c r="S131" s="4">
        <v>31.1422401522351</v>
      </c>
      <c r="T131" s="3" t="b">
        <v>0</v>
      </c>
      <c r="U131" s="4">
        <v>10.988849999999999</v>
      </c>
      <c r="V131" s="4">
        <v>1556081.23294317</v>
      </c>
      <c r="W131" s="4">
        <v>16.1662976264873</v>
      </c>
      <c r="X131" s="3" t="b">
        <v>0</v>
      </c>
    </row>
    <row r="132" spans="1:24">
      <c r="A132" s="3"/>
      <c r="B132" s="3"/>
      <c r="C132" s="3" t="s">
        <v>10</v>
      </c>
      <c r="D132" s="3" t="s">
        <v>467</v>
      </c>
      <c r="E132" s="3" t="s">
        <v>91</v>
      </c>
      <c r="F132" s="4">
        <v>71</v>
      </c>
      <c r="G132" s="3" t="s">
        <v>119</v>
      </c>
      <c r="H132" s="3" t="s">
        <v>55</v>
      </c>
      <c r="I132" s="3"/>
      <c r="J132" s="1">
        <v>44242.839803240699</v>
      </c>
      <c r="K132" s="4"/>
      <c r="L132" s="4">
        <v>9.3803666666666707</v>
      </c>
      <c r="M132" s="4">
        <v>42000.5925810189</v>
      </c>
      <c r="N132" s="3" t="b">
        <v>0</v>
      </c>
      <c r="O132" s="4">
        <v>95.385154438916501</v>
      </c>
      <c r="P132" s="4"/>
      <c r="Q132" s="4">
        <v>95.385154438916501</v>
      </c>
      <c r="R132" s="4"/>
      <c r="S132" s="4">
        <v>26.062581858636101</v>
      </c>
      <c r="T132" s="3" t="b">
        <v>0</v>
      </c>
      <c r="U132" s="4">
        <v>10.9846</v>
      </c>
      <c r="V132" s="4">
        <v>1089125.12046411</v>
      </c>
      <c r="W132" s="4">
        <v>15.781974038497401</v>
      </c>
      <c r="X132" s="3" t="b">
        <v>0</v>
      </c>
    </row>
    <row r="133" spans="1:24">
      <c r="A133" s="3"/>
      <c r="B133" s="3"/>
      <c r="C133" s="3" t="s">
        <v>147</v>
      </c>
      <c r="D133" s="3" t="s">
        <v>467</v>
      </c>
      <c r="E133" s="3" t="s">
        <v>259</v>
      </c>
      <c r="F133" s="4">
        <v>12</v>
      </c>
      <c r="G133" s="3" t="s">
        <v>261</v>
      </c>
      <c r="H133" s="3" t="s">
        <v>57</v>
      </c>
      <c r="I133" s="3" t="s">
        <v>279</v>
      </c>
      <c r="J133" s="1">
        <v>44242.862939814797</v>
      </c>
      <c r="K133" s="4">
        <v>29</v>
      </c>
      <c r="L133" s="4">
        <v>9.3803666666666707</v>
      </c>
      <c r="M133" s="4">
        <v>22645.0116051974</v>
      </c>
      <c r="N133" s="3" t="b">
        <v>0</v>
      </c>
      <c r="O133" s="4">
        <v>48.0345336648585</v>
      </c>
      <c r="P133" s="4"/>
      <c r="Q133" s="4">
        <v>48.0345336648585</v>
      </c>
      <c r="R133" s="4">
        <v>165.636322982271</v>
      </c>
      <c r="S133" s="4">
        <v>27.234099767882402</v>
      </c>
      <c r="T133" s="3" t="b">
        <v>0</v>
      </c>
      <c r="U133" s="4">
        <v>10.9846</v>
      </c>
      <c r="V133" s="4">
        <v>1105257.31506307</v>
      </c>
      <c r="W133" s="4">
        <v>15.5945476090752</v>
      </c>
      <c r="X133" s="3" t="b">
        <v>0</v>
      </c>
    </row>
    <row r="134" spans="1:24">
      <c r="A134" s="3"/>
      <c r="B134" s="3"/>
      <c r="C134" s="3" t="s">
        <v>78</v>
      </c>
      <c r="D134" s="3" t="s">
        <v>467</v>
      </c>
      <c r="E134" s="3" t="s">
        <v>91</v>
      </c>
      <c r="F134" s="4">
        <v>90</v>
      </c>
      <c r="G134" s="3" t="s">
        <v>18</v>
      </c>
      <c r="H134" s="3" t="s">
        <v>55</v>
      </c>
      <c r="I134" s="3"/>
      <c r="J134" s="1">
        <v>44242.885983796303</v>
      </c>
      <c r="K134" s="4"/>
      <c r="L134" s="4">
        <v>9.3803833333333309</v>
      </c>
      <c r="M134" s="4">
        <v>9137.1303248929398</v>
      </c>
      <c r="N134" s="3" t="b">
        <v>0</v>
      </c>
      <c r="O134" s="4">
        <v>12.249507624248199</v>
      </c>
      <c r="P134" s="4"/>
      <c r="Q134" s="4">
        <v>12.249507624248199</v>
      </c>
      <c r="R134" s="4"/>
      <c r="S134" s="4">
        <v>15.8571650832089</v>
      </c>
      <c r="T134" s="3" t="b">
        <v>0</v>
      </c>
      <c r="U134" s="4">
        <v>10.9846</v>
      </c>
      <c r="V134" s="4">
        <v>1337523.59522916</v>
      </c>
      <c r="W134" s="4">
        <v>15.7728450257771</v>
      </c>
      <c r="X134" s="3" t="b">
        <v>0</v>
      </c>
    </row>
    <row r="135" spans="1:24">
      <c r="A135" s="3"/>
      <c r="B135" s="3"/>
      <c r="C135" s="3" t="s">
        <v>300</v>
      </c>
      <c r="D135" s="3" t="s">
        <v>467</v>
      </c>
      <c r="E135" s="3" t="s">
        <v>91</v>
      </c>
      <c r="F135" s="4">
        <v>91</v>
      </c>
      <c r="G135" s="3" t="s">
        <v>181</v>
      </c>
      <c r="H135" s="3" t="s">
        <v>55</v>
      </c>
      <c r="I135" s="3"/>
      <c r="J135" s="1">
        <v>44242.909166666701</v>
      </c>
      <c r="K135" s="4"/>
      <c r="L135" s="4">
        <v>9.3803666666666707</v>
      </c>
      <c r="M135" s="4">
        <v>27608.796935128801</v>
      </c>
      <c r="N135" s="3" t="b">
        <v>0</v>
      </c>
      <c r="O135" s="4">
        <v>49.938802747473602</v>
      </c>
      <c r="P135" s="4"/>
      <c r="Q135" s="4">
        <v>49.938802747473602</v>
      </c>
      <c r="R135" s="4"/>
      <c r="S135" s="4">
        <v>21.228827780140598</v>
      </c>
      <c r="T135" s="3" t="b">
        <v>0</v>
      </c>
      <c r="U135" s="4">
        <v>10.9846</v>
      </c>
      <c r="V135" s="4">
        <v>1301363.9414474501</v>
      </c>
      <c r="W135" s="4">
        <v>15.9554691287435</v>
      </c>
      <c r="X135" s="3" t="b">
        <v>0</v>
      </c>
    </row>
    <row r="136" spans="1:24">
      <c r="A136" s="3"/>
      <c r="B136" s="3"/>
      <c r="C136" s="3" t="s">
        <v>276</v>
      </c>
      <c r="D136" s="3" t="s">
        <v>467</v>
      </c>
      <c r="E136" s="3" t="s">
        <v>91</v>
      </c>
      <c r="F136" s="4">
        <v>92</v>
      </c>
      <c r="G136" s="3" t="s">
        <v>24</v>
      </c>
      <c r="H136" s="3" t="s">
        <v>55</v>
      </c>
      <c r="I136" s="3"/>
      <c r="J136" s="1">
        <v>44242.932210648098</v>
      </c>
      <c r="K136" s="4"/>
      <c r="L136" s="4">
        <v>9.3874833333333303</v>
      </c>
      <c r="M136" s="4">
        <v>4522.9614922270803</v>
      </c>
      <c r="N136" s="3" t="b">
        <v>0</v>
      </c>
      <c r="O136" s="4">
        <v>3.8203691975497001</v>
      </c>
      <c r="P136" s="4"/>
      <c r="Q136" s="4">
        <v>3.8203691975497001</v>
      </c>
      <c r="R136" s="4"/>
      <c r="S136" s="4">
        <v>18.217127444145898</v>
      </c>
      <c r="T136" s="3" t="b">
        <v>0</v>
      </c>
      <c r="U136" s="4">
        <v>10.9846</v>
      </c>
      <c r="V136" s="4">
        <v>1251213.9397718499</v>
      </c>
      <c r="W136" s="4">
        <v>15.612050242583701</v>
      </c>
      <c r="X136" s="3" t="b">
        <v>0</v>
      </c>
    </row>
    <row r="137" spans="1:24">
      <c r="A137" s="3"/>
      <c r="B137" s="3"/>
      <c r="C137" s="3" t="s">
        <v>82</v>
      </c>
      <c r="D137" s="3" t="s">
        <v>467</v>
      </c>
      <c r="E137" s="3" t="s">
        <v>91</v>
      </c>
      <c r="F137" s="4">
        <v>93</v>
      </c>
      <c r="G137" s="3" t="s">
        <v>117</v>
      </c>
      <c r="H137" s="3" t="s">
        <v>55</v>
      </c>
      <c r="I137" s="3"/>
      <c r="J137" s="1">
        <v>44242.955347222203</v>
      </c>
      <c r="K137" s="4"/>
      <c r="L137" s="4">
        <v>9.3803666666666707</v>
      </c>
      <c r="M137" s="4">
        <v>9127.3149013715301</v>
      </c>
      <c r="N137" s="3" t="b">
        <v>0</v>
      </c>
      <c r="O137" s="4">
        <v>18.0254234229165</v>
      </c>
      <c r="P137" s="4"/>
      <c r="Q137" s="4">
        <v>18.0254234229165</v>
      </c>
      <c r="R137" s="4"/>
      <c r="S137" s="4">
        <v>12.5211744057357</v>
      </c>
      <c r="T137" s="3" t="b">
        <v>0</v>
      </c>
      <c r="U137" s="4">
        <v>10.9846</v>
      </c>
      <c r="V137" s="4">
        <v>1010158.4132299901</v>
      </c>
      <c r="W137" s="4">
        <v>15.689312944374</v>
      </c>
      <c r="X137" s="3" t="b">
        <v>0</v>
      </c>
    </row>
    <row r="138" spans="1:24">
      <c r="A138" s="3"/>
      <c r="B138" s="3"/>
      <c r="C138" s="3" t="s">
        <v>102</v>
      </c>
      <c r="D138" s="3" t="s">
        <v>467</v>
      </c>
      <c r="E138" s="3" t="s">
        <v>91</v>
      </c>
      <c r="F138" s="4">
        <v>94</v>
      </c>
      <c r="G138" s="3" t="s">
        <v>220</v>
      </c>
      <c r="H138" s="3" t="s">
        <v>55</v>
      </c>
      <c r="I138" s="3"/>
      <c r="J138" s="1">
        <v>44242.978437500002</v>
      </c>
      <c r="K138" s="4"/>
      <c r="L138" s="4">
        <v>9.3874999999999993</v>
      </c>
      <c r="M138" s="4">
        <v>3425.6534822859999</v>
      </c>
      <c r="N138" s="3" t="b">
        <v>0</v>
      </c>
      <c r="O138" s="4">
        <v>3.5886747846735698</v>
      </c>
      <c r="P138" s="4"/>
      <c r="Q138" s="4">
        <v>3.5886747846735698</v>
      </c>
      <c r="R138" s="4"/>
      <c r="S138" s="4">
        <v>32.246608661227597</v>
      </c>
      <c r="T138" s="3" t="b">
        <v>0</v>
      </c>
      <c r="U138" s="4">
        <v>10.9846166666667</v>
      </c>
      <c r="V138" s="4">
        <v>971417.76526152005</v>
      </c>
      <c r="W138" s="4">
        <v>15.950564170456</v>
      </c>
      <c r="X138" s="3" t="b">
        <v>0</v>
      </c>
    </row>
    <row r="139" spans="1:24">
      <c r="A139" s="3"/>
      <c r="B139" s="3"/>
      <c r="C139" s="3" t="s">
        <v>41</v>
      </c>
      <c r="D139" s="3" t="s">
        <v>467</v>
      </c>
      <c r="E139" s="3" t="s">
        <v>91</v>
      </c>
      <c r="F139" s="4">
        <v>95</v>
      </c>
      <c r="G139" s="3" t="s">
        <v>269</v>
      </c>
      <c r="H139" s="3" t="s">
        <v>55</v>
      </c>
      <c r="I139" s="3"/>
      <c r="J139" s="1">
        <v>44243.001516203702</v>
      </c>
      <c r="K139" s="4"/>
      <c r="L139" s="4">
        <v>9.3732666666666695</v>
      </c>
      <c r="M139" s="4">
        <v>1389.58468076142</v>
      </c>
      <c r="N139" s="3" t="b">
        <v>0</v>
      </c>
      <c r="O139" s="4">
        <v>0</v>
      </c>
      <c r="P139" s="4"/>
      <c r="Q139" s="4">
        <v>0</v>
      </c>
      <c r="R139" s="4"/>
      <c r="S139" s="4">
        <v>19.547132120216801</v>
      </c>
      <c r="T139" s="3" t="b">
        <v>0</v>
      </c>
      <c r="U139" s="4">
        <v>10.9846166666667</v>
      </c>
      <c r="V139" s="4">
        <v>1358371.37360154</v>
      </c>
      <c r="W139" s="4">
        <v>16.525939631156099</v>
      </c>
      <c r="X139" s="3" t="b">
        <v>0</v>
      </c>
    </row>
    <row r="140" spans="1:24">
      <c r="A140" s="3"/>
      <c r="B140" s="3"/>
      <c r="C140" s="3" t="s">
        <v>272</v>
      </c>
      <c r="D140" s="3" t="s">
        <v>467</v>
      </c>
      <c r="E140" s="3" t="s">
        <v>303</v>
      </c>
      <c r="F140" s="4">
        <v>20</v>
      </c>
      <c r="G140" s="3" t="s">
        <v>268</v>
      </c>
      <c r="H140" s="3" t="s">
        <v>57</v>
      </c>
      <c r="I140" s="3" t="s">
        <v>304</v>
      </c>
      <c r="J140" s="1">
        <v>44243.0246064815</v>
      </c>
      <c r="K140" s="4">
        <v>1250</v>
      </c>
      <c r="L140" s="4">
        <v>9.3803666666666707</v>
      </c>
      <c r="M140" s="4">
        <v>318572.31740819803</v>
      </c>
      <c r="N140" s="3" t="b">
        <v>0</v>
      </c>
      <c r="O140" s="4">
        <v>693.89447836786997</v>
      </c>
      <c r="P140" s="4"/>
      <c r="Q140" s="4">
        <v>693.89447836786997</v>
      </c>
      <c r="R140" s="4">
        <v>55.511558269429599</v>
      </c>
      <c r="S140" s="4">
        <v>19.2870022166559</v>
      </c>
      <c r="T140" s="3" t="b">
        <v>0</v>
      </c>
      <c r="U140" s="4">
        <v>10.9846</v>
      </c>
      <c r="V140" s="4">
        <v>1191185.61186949</v>
      </c>
      <c r="W140" s="4">
        <v>16.176986724024701</v>
      </c>
      <c r="X140" s="3" t="b">
        <v>0</v>
      </c>
    </row>
    <row r="141" spans="1:24">
      <c r="A141" s="3"/>
      <c r="B141" s="3"/>
      <c r="C141" s="3" t="s">
        <v>289</v>
      </c>
      <c r="D141" s="3" t="s">
        <v>467</v>
      </c>
      <c r="E141" s="3" t="s">
        <v>259</v>
      </c>
      <c r="F141" s="4">
        <v>3</v>
      </c>
      <c r="G141" s="3" t="s">
        <v>35</v>
      </c>
      <c r="H141" s="3" t="s">
        <v>57</v>
      </c>
      <c r="I141" s="3" t="s">
        <v>298</v>
      </c>
      <c r="J141" s="1">
        <v>44243.0477314815</v>
      </c>
      <c r="K141" s="4">
        <v>2000</v>
      </c>
      <c r="L141" s="4">
        <v>9.3803666666666707</v>
      </c>
      <c r="M141" s="4">
        <v>1403576.57355809</v>
      </c>
      <c r="N141" s="3" t="b">
        <v>0</v>
      </c>
      <c r="O141" s="4">
        <v>2798.2493724220699</v>
      </c>
      <c r="P141" s="4"/>
      <c r="Q141" s="4">
        <v>2798.2493724220699</v>
      </c>
      <c r="R141" s="4">
        <v>139.91246862110401</v>
      </c>
      <c r="S141" s="4">
        <v>39.687502770803803</v>
      </c>
      <c r="T141" s="3" t="b">
        <v>0</v>
      </c>
      <c r="U141" s="4">
        <v>10.9846</v>
      </c>
      <c r="V141" s="4">
        <v>1301790.9074839901</v>
      </c>
      <c r="W141" s="4">
        <v>16.644722460913101</v>
      </c>
      <c r="X141" s="3" t="b">
        <v>0</v>
      </c>
    </row>
    <row r="142" spans="1:24">
      <c r="A142" s="3"/>
      <c r="B142" s="3"/>
      <c r="C142" s="3" t="s">
        <v>116</v>
      </c>
      <c r="D142" s="3" t="s">
        <v>467</v>
      </c>
      <c r="E142" s="3" t="s">
        <v>91</v>
      </c>
      <c r="F142" s="4">
        <v>96</v>
      </c>
      <c r="G142" s="3" t="s">
        <v>29</v>
      </c>
      <c r="H142" s="3" t="s">
        <v>55</v>
      </c>
      <c r="I142" s="3"/>
      <c r="J142" s="1">
        <v>44243.070787037002</v>
      </c>
      <c r="K142" s="4"/>
      <c r="L142" s="4">
        <v>9.3732500000000005</v>
      </c>
      <c r="M142" s="4">
        <v>5001.5933236912197</v>
      </c>
      <c r="N142" s="3" t="b">
        <v>1</v>
      </c>
      <c r="O142" s="4">
        <v>3.8732984169966298</v>
      </c>
      <c r="P142" s="4"/>
      <c r="Q142" s="4">
        <v>3.8732984169966298</v>
      </c>
      <c r="R142" s="4"/>
      <c r="S142" s="4">
        <v>33.239859144266198</v>
      </c>
      <c r="T142" s="3" t="b">
        <v>0</v>
      </c>
      <c r="U142" s="4">
        <v>10.933716666666699</v>
      </c>
      <c r="V142" s="4">
        <v>1375933.06556776</v>
      </c>
      <c r="W142" s="4">
        <v>16.648464514772801</v>
      </c>
      <c r="X142" s="3" t="b">
        <v>1</v>
      </c>
    </row>
    <row r="143" spans="1:24">
      <c r="A143" s="3"/>
      <c r="B143" s="3"/>
      <c r="C143" s="3" t="s">
        <v>223</v>
      </c>
      <c r="D143" s="3" t="s">
        <v>467</v>
      </c>
      <c r="E143" s="3" t="s">
        <v>91</v>
      </c>
      <c r="F143" s="4">
        <v>97</v>
      </c>
      <c r="G143" s="3" t="s">
        <v>306</v>
      </c>
      <c r="H143" s="3" t="s">
        <v>55</v>
      </c>
      <c r="I143" s="3"/>
      <c r="J143" s="1">
        <v>44243.093912037002</v>
      </c>
      <c r="K143" s="4"/>
      <c r="L143" s="4">
        <v>9.3803833333333309</v>
      </c>
      <c r="M143" s="4">
        <v>5606.0302049770798</v>
      </c>
      <c r="N143" s="3" t="b">
        <v>0</v>
      </c>
      <c r="O143" s="4">
        <v>4.72462237534734</v>
      </c>
      <c r="P143" s="4"/>
      <c r="Q143" s="4">
        <v>4.72462237534734</v>
      </c>
      <c r="R143" s="4"/>
      <c r="S143" s="4">
        <v>14.7236773992406</v>
      </c>
      <c r="T143" s="3" t="b">
        <v>0</v>
      </c>
      <c r="U143" s="4">
        <v>10.988849999999999</v>
      </c>
      <c r="V143" s="4">
        <v>1415696.28035626</v>
      </c>
      <c r="W143" s="4">
        <v>16.9997843920473</v>
      </c>
      <c r="X143" s="3" t="b">
        <v>0</v>
      </c>
    </row>
    <row r="144" spans="1:24">
      <c r="A144" s="3"/>
      <c r="B144" s="3"/>
      <c r="C144" s="3" t="s">
        <v>110</v>
      </c>
      <c r="D144" s="3" t="s">
        <v>467</v>
      </c>
      <c r="E144" s="3" t="s">
        <v>91</v>
      </c>
      <c r="F144" s="4">
        <v>98</v>
      </c>
      <c r="G144" s="3" t="s">
        <v>311</v>
      </c>
      <c r="H144" s="3" t="s">
        <v>55</v>
      </c>
      <c r="I144" s="3"/>
      <c r="J144" s="1">
        <v>44243.116967592599</v>
      </c>
      <c r="K144" s="4"/>
      <c r="L144" s="4">
        <v>9.3732500000000005</v>
      </c>
      <c r="M144" s="4">
        <v>2827.6947792862902</v>
      </c>
      <c r="N144" s="3" t="b">
        <v>0</v>
      </c>
      <c r="O144" s="4">
        <v>0.64303945523137995</v>
      </c>
      <c r="P144" s="4"/>
      <c r="Q144" s="4">
        <v>0.64303945523137995</v>
      </c>
      <c r="R144" s="4"/>
      <c r="S144" s="4">
        <v>36.775159651172402</v>
      </c>
      <c r="T144" s="3" t="b">
        <v>0</v>
      </c>
      <c r="U144" s="4">
        <v>10.9846</v>
      </c>
      <c r="V144" s="4">
        <v>1177007.9128823199</v>
      </c>
      <c r="W144" s="4">
        <v>16.240819876920899</v>
      </c>
      <c r="X144" s="3" t="b">
        <v>0</v>
      </c>
    </row>
    <row r="145" spans="1:24">
      <c r="A145" s="3"/>
      <c r="B145" s="3"/>
      <c r="C145" s="3" t="s">
        <v>6</v>
      </c>
      <c r="D145" s="3" t="s">
        <v>467</v>
      </c>
      <c r="E145" s="3" t="s">
        <v>91</v>
      </c>
      <c r="F145" s="4">
        <v>99</v>
      </c>
      <c r="G145" s="3" t="s">
        <v>262</v>
      </c>
      <c r="H145" s="3" t="s">
        <v>55</v>
      </c>
      <c r="I145" s="3"/>
      <c r="J145" s="1">
        <v>44243.140057870398</v>
      </c>
      <c r="K145" s="4"/>
      <c r="L145" s="4">
        <v>9.3732500000000005</v>
      </c>
      <c r="M145" s="4">
        <v>5370.0966000162098</v>
      </c>
      <c r="N145" s="3" t="b">
        <v>0</v>
      </c>
      <c r="O145" s="4">
        <v>3.29345996623967</v>
      </c>
      <c r="P145" s="4"/>
      <c r="Q145" s="4">
        <v>3.29345996623967</v>
      </c>
      <c r="R145" s="4"/>
      <c r="S145" s="4">
        <v>15.554331636044999</v>
      </c>
      <c r="T145" s="3" t="b">
        <v>0</v>
      </c>
      <c r="U145" s="4">
        <v>10.9846166666667</v>
      </c>
      <c r="V145" s="4">
        <v>1573056.5806420201</v>
      </c>
      <c r="W145" s="4">
        <v>16.6626755988048</v>
      </c>
      <c r="X145" s="3" t="b">
        <v>0</v>
      </c>
    </row>
    <row r="146" spans="1:24">
      <c r="A146" s="3"/>
      <c r="B146" s="3"/>
      <c r="C146" s="3" t="s">
        <v>180</v>
      </c>
      <c r="D146" s="3" t="s">
        <v>467</v>
      </c>
      <c r="E146" s="3" t="s">
        <v>91</v>
      </c>
      <c r="F146" s="4">
        <v>100</v>
      </c>
      <c r="G146" s="3" t="s">
        <v>244</v>
      </c>
      <c r="H146" s="3" t="s">
        <v>55</v>
      </c>
      <c r="I146" s="3"/>
      <c r="J146" s="1">
        <v>44243.163124999999</v>
      </c>
      <c r="K146" s="4"/>
      <c r="L146" s="4">
        <v>9.3803666666666707</v>
      </c>
      <c r="M146" s="4">
        <v>6716.8835954826</v>
      </c>
      <c r="N146" s="3" t="b">
        <v>0</v>
      </c>
      <c r="O146" s="4">
        <v>6.1833934986996102</v>
      </c>
      <c r="P146" s="4"/>
      <c r="Q146" s="4">
        <v>6.1833934986996102</v>
      </c>
      <c r="R146" s="4"/>
      <c r="S146" s="4">
        <v>16.601993261562999</v>
      </c>
      <c r="T146" s="3" t="b">
        <v>0</v>
      </c>
      <c r="U146" s="4">
        <v>10.9846166666667</v>
      </c>
      <c r="V146" s="4">
        <v>1487167.1693269601</v>
      </c>
      <c r="W146" s="4">
        <v>16.338300065921899</v>
      </c>
      <c r="X146" s="3" t="b">
        <v>0</v>
      </c>
    </row>
    <row r="147" spans="1:24">
      <c r="A147" s="3"/>
      <c r="B147" s="3"/>
      <c r="C147" s="3" t="s">
        <v>100</v>
      </c>
      <c r="D147" s="3" t="s">
        <v>467</v>
      </c>
      <c r="E147" s="3" t="s">
        <v>91</v>
      </c>
      <c r="F147" s="4">
        <v>101</v>
      </c>
      <c r="G147" s="3" t="s">
        <v>227</v>
      </c>
      <c r="H147" s="3" t="s">
        <v>55</v>
      </c>
      <c r="I147" s="3"/>
      <c r="J147" s="1">
        <v>44243.186296296299</v>
      </c>
      <c r="K147" s="4"/>
      <c r="L147" s="4">
        <v>9.3803833333333309</v>
      </c>
      <c r="M147" s="4">
        <v>8921.3490681287694</v>
      </c>
      <c r="N147" s="3" t="b">
        <v>0</v>
      </c>
      <c r="O147" s="4">
        <v>13.494454241188</v>
      </c>
      <c r="P147" s="4"/>
      <c r="Q147" s="4">
        <v>13.494454241188</v>
      </c>
      <c r="R147" s="4"/>
      <c r="S147" s="4">
        <v>11.764047545105999</v>
      </c>
      <c r="T147" s="3" t="b">
        <v>0</v>
      </c>
      <c r="U147" s="4">
        <v>10.9846166666667</v>
      </c>
      <c r="V147" s="4">
        <v>1221022.52696042</v>
      </c>
      <c r="W147" s="4">
        <v>16.157807833084199</v>
      </c>
      <c r="X147" s="3" t="b">
        <v>0</v>
      </c>
    </row>
    <row r="148" spans="1:24">
      <c r="A148" s="3"/>
      <c r="B148" s="3"/>
      <c r="C148" s="3" t="s">
        <v>301</v>
      </c>
      <c r="D148" s="3" t="s">
        <v>467</v>
      </c>
      <c r="E148" s="3" t="s">
        <v>91</v>
      </c>
      <c r="F148" s="4">
        <v>42</v>
      </c>
      <c r="G148" s="3" t="s">
        <v>42</v>
      </c>
      <c r="H148" s="3" t="s">
        <v>55</v>
      </c>
      <c r="I148" s="3"/>
      <c r="J148" s="1">
        <v>44243.209351851903</v>
      </c>
      <c r="K148" s="4"/>
      <c r="L148" s="4">
        <v>9.3803833333333309</v>
      </c>
      <c r="M148" s="4">
        <v>21149.304919490402</v>
      </c>
      <c r="N148" s="3" t="b">
        <v>0</v>
      </c>
      <c r="O148" s="4">
        <v>32.411973267243603</v>
      </c>
      <c r="P148" s="4"/>
      <c r="Q148" s="4">
        <v>32.411973267243603</v>
      </c>
      <c r="R148" s="4">
        <f>(O148/(AVERAGE($O$148:$O$150))*100)</f>
        <v>43.010425469178394</v>
      </c>
      <c r="S148" s="4">
        <v>23.080437622040101</v>
      </c>
      <c r="T148" s="3" t="b">
        <v>0</v>
      </c>
      <c r="U148" s="4">
        <v>10.9846166666667</v>
      </c>
      <c r="V148" s="4">
        <v>1455972.89679263</v>
      </c>
      <c r="W148" s="4">
        <v>16.881676344171201</v>
      </c>
      <c r="X148" s="3" t="b">
        <v>0</v>
      </c>
    </row>
    <row r="149" spans="1:24">
      <c r="A149" s="3"/>
      <c r="B149" s="3"/>
      <c r="C149" s="3" t="s">
        <v>103</v>
      </c>
      <c r="D149" s="3" t="s">
        <v>467</v>
      </c>
      <c r="E149" s="3" t="s">
        <v>91</v>
      </c>
      <c r="F149" s="4">
        <v>43</v>
      </c>
      <c r="G149" s="3" t="s">
        <v>5</v>
      </c>
      <c r="H149" s="3" t="s">
        <v>55</v>
      </c>
      <c r="I149" s="3"/>
      <c r="J149" s="1">
        <v>44243.2324884259</v>
      </c>
      <c r="K149" s="4"/>
      <c r="L149" s="4">
        <v>9.3803833333333309</v>
      </c>
      <c r="M149" s="4">
        <v>42059.389914370098</v>
      </c>
      <c r="N149" s="3" t="b">
        <v>0</v>
      </c>
      <c r="O149" s="4">
        <v>90.972130639867103</v>
      </c>
      <c r="P149" s="4"/>
      <c r="Q149" s="4">
        <v>90.972130639867103</v>
      </c>
      <c r="R149" s="4">
        <f>(O149/(AVERAGE($O$148:$O$150))*100)</f>
        <v>120.71927902682471</v>
      </c>
      <c r="S149" s="4">
        <v>19.843416997032001</v>
      </c>
      <c r="T149" s="3" t="b">
        <v>0</v>
      </c>
      <c r="U149" s="4">
        <v>10.9846166666667</v>
      </c>
      <c r="V149" s="4">
        <v>1140475.4058431501</v>
      </c>
      <c r="W149" s="4">
        <v>16.5722558285395</v>
      </c>
      <c r="X149" s="3" t="b">
        <v>0</v>
      </c>
    </row>
    <row r="150" spans="1:24">
      <c r="A150" s="3"/>
      <c r="B150" s="3"/>
      <c r="C150" s="3" t="s">
        <v>293</v>
      </c>
      <c r="D150" s="3" t="s">
        <v>467</v>
      </c>
      <c r="E150" s="3" t="s">
        <v>91</v>
      </c>
      <c r="F150" s="4">
        <v>44</v>
      </c>
      <c r="G150" s="3" t="s">
        <v>203</v>
      </c>
      <c r="H150" s="3" t="s">
        <v>55</v>
      </c>
      <c r="I150" s="3"/>
      <c r="J150" s="1">
        <v>44243.255555555603</v>
      </c>
      <c r="K150" s="4"/>
      <c r="L150" s="4">
        <v>9.3803666666666707</v>
      </c>
      <c r="M150" s="4">
        <v>45659.652874389401</v>
      </c>
      <c r="N150" s="3" t="b">
        <v>0</v>
      </c>
      <c r="O150" s="4">
        <v>102.69112957647999</v>
      </c>
      <c r="P150" s="4"/>
      <c r="Q150" s="4">
        <v>102.69112957647999</v>
      </c>
      <c r="R150" s="4">
        <f>(O150/(AVERAGE($O$148:$O$150))*100)</f>
        <v>136.27029550399689</v>
      </c>
      <c r="S150" s="4">
        <v>21.337984205878399</v>
      </c>
      <c r="T150" s="3" t="b">
        <v>0</v>
      </c>
      <c r="U150" s="4">
        <v>10.9846</v>
      </c>
      <c r="V150" s="4">
        <v>1104145.2920667101</v>
      </c>
      <c r="W150" s="4">
        <v>16.308167332954898</v>
      </c>
      <c r="X150" s="3" t="b">
        <v>0</v>
      </c>
    </row>
    <row r="151" spans="1:24">
      <c r="A151" s="3"/>
      <c r="B151" s="3"/>
      <c r="C151" s="3" t="s">
        <v>308</v>
      </c>
      <c r="D151" s="3" t="s">
        <v>467</v>
      </c>
      <c r="E151" s="3" t="s">
        <v>259</v>
      </c>
      <c r="F151" s="4">
        <v>9</v>
      </c>
      <c r="G151" s="3" t="s">
        <v>20</v>
      </c>
      <c r="H151" s="3" t="s">
        <v>57</v>
      </c>
      <c r="I151" s="3" t="s">
        <v>228</v>
      </c>
      <c r="J151" s="1">
        <v>44243.278657407398</v>
      </c>
      <c r="K151" s="4">
        <v>119</v>
      </c>
      <c r="L151" s="4">
        <v>9.3803666666666707</v>
      </c>
      <c r="M151" s="4">
        <v>64739.8993056482</v>
      </c>
      <c r="N151" s="3" t="b">
        <v>0</v>
      </c>
      <c r="O151" s="4">
        <v>182.663997176132</v>
      </c>
      <c r="P151" s="4"/>
      <c r="Q151" s="4">
        <v>182.663997176132</v>
      </c>
      <c r="R151" s="4">
        <v>138.844378915704</v>
      </c>
      <c r="S151" s="4">
        <v>22.706044046136</v>
      </c>
      <c r="T151" s="3" t="b">
        <v>0</v>
      </c>
      <c r="U151" s="4">
        <v>10.9846</v>
      </c>
      <c r="V151" s="4">
        <v>900503.65947076096</v>
      </c>
      <c r="W151" s="4">
        <v>16.853358240355799</v>
      </c>
      <c r="X151" s="3" t="b">
        <v>0</v>
      </c>
    </row>
    <row r="152" spans="1:24">
      <c r="A152" s="3"/>
      <c r="B152" s="3"/>
      <c r="C152" s="3" t="s">
        <v>114</v>
      </c>
      <c r="D152" s="3" t="s">
        <v>467</v>
      </c>
      <c r="E152" s="3" t="s">
        <v>91</v>
      </c>
      <c r="F152" s="4">
        <v>45</v>
      </c>
      <c r="G152" s="3" t="s">
        <v>60</v>
      </c>
      <c r="H152" s="3" t="s">
        <v>55</v>
      </c>
      <c r="I152" s="3"/>
      <c r="J152" s="1">
        <v>44243.301747685196</v>
      </c>
      <c r="K152" s="4"/>
      <c r="L152" s="4">
        <v>9.3803666666666707</v>
      </c>
      <c r="M152" s="4">
        <v>78031.664924998899</v>
      </c>
      <c r="N152" s="3" t="b">
        <v>0</v>
      </c>
      <c r="O152" s="4">
        <v>186.11340603008</v>
      </c>
      <c r="P152" s="4"/>
      <c r="Q152" s="4">
        <v>186.11340603008</v>
      </c>
      <c r="R152" s="4">
        <f>(O152/(AVERAGE($O$152:$O$153,O$158))*100)</f>
        <v>58.104579301877045</v>
      </c>
      <c r="S152" s="4">
        <v>18.726620733358999</v>
      </c>
      <c r="T152" s="3" t="b">
        <v>0</v>
      </c>
      <c r="U152" s="4">
        <v>10.9846</v>
      </c>
      <c r="V152" s="4">
        <v>1065852.6821654099</v>
      </c>
      <c r="W152" s="4">
        <v>16.347339902850901</v>
      </c>
      <c r="X152" s="3" t="b">
        <v>0</v>
      </c>
    </row>
    <row r="153" spans="1:24">
      <c r="A153" s="3"/>
      <c r="B153" s="3"/>
      <c r="C153" s="3" t="s">
        <v>94</v>
      </c>
      <c r="D153" s="3" t="s">
        <v>467</v>
      </c>
      <c r="E153" s="3" t="s">
        <v>91</v>
      </c>
      <c r="F153" s="4">
        <v>46</v>
      </c>
      <c r="G153" s="3" t="s">
        <v>283</v>
      </c>
      <c r="H153" s="3" t="s">
        <v>55</v>
      </c>
      <c r="I153" s="3"/>
      <c r="J153" s="1">
        <v>44243.324837963002</v>
      </c>
      <c r="K153" s="4"/>
      <c r="L153" s="4">
        <v>9.3803666666666707</v>
      </c>
      <c r="M153" s="4">
        <v>123958.61122653</v>
      </c>
      <c r="N153" s="3" t="b">
        <v>0</v>
      </c>
      <c r="O153" s="4">
        <v>333.95717584916298</v>
      </c>
      <c r="P153" s="4"/>
      <c r="Q153" s="4">
        <v>333.95717584916298</v>
      </c>
      <c r="R153" s="4">
        <f>(O153/(AVERAGE($O$152:$O$153,O$155))*100)</f>
        <v>100.66511168774915</v>
      </c>
      <c r="S153" s="4">
        <v>18.733837162425601</v>
      </c>
      <c r="T153" s="3" t="b">
        <v>0</v>
      </c>
      <c r="U153" s="4">
        <v>10.9846</v>
      </c>
      <c r="V153" s="4">
        <v>955690.21772109403</v>
      </c>
      <c r="W153" s="4">
        <v>16.057410157644799</v>
      </c>
      <c r="X153" s="3" t="b">
        <v>0</v>
      </c>
    </row>
    <row r="154" spans="1:24">
      <c r="A154" s="3"/>
      <c r="B154" s="3"/>
      <c r="C154" s="3" t="s">
        <v>312</v>
      </c>
      <c r="D154" s="3" t="s">
        <v>467</v>
      </c>
      <c r="E154" s="3" t="s">
        <v>259</v>
      </c>
      <c r="F154" s="4">
        <v>2</v>
      </c>
      <c r="G154" s="3" t="s">
        <v>98</v>
      </c>
      <c r="H154" s="3" t="s">
        <v>290</v>
      </c>
      <c r="I154" s="3"/>
      <c r="J154" s="1">
        <v>44243.394074074102</v>
      </c>
      <c r="K154" s="4"/>
      <c r="L154" s="4">
        <v>9.4444499999999998</v>
      </c>
      <c r="M154" s="4">
        <v>0</v>
      </c>
      <c r="N154" s="3" t="b">
        <v>1</v>
      </c>
      <c r="O154" s="4">
        <v>0</v>
      </c>
      <c r="P154" s="4"/>
      <c r="Q154" s="4">
        <v>0</v>
      </c>
      <c r="R154" s="4"/>
      <c r="S154" s="4"/>
      <c r="T154" s="3" t="b">
        <v>0</v>
      </c>
      <c r="U154" s="4">
        <v>10.98035</v>
      </c>
      <c r="V154" s="4">
        <v>1813919.0892761501</v>
      </c>
      <c r="W154" s="4">
        <v>16.214758808149899</v>
      </c>
      <c r="X154" s="3" t="b">
        <v>0</v>
      </c>
    </row>
    <row r="155" spans="1:24">
      <c r="A155" s="3"/>
      <c r="B155" s="3"/>
      <c r="C155" s="3" t="s">
        <v>243</v>
      </c>
      <c r="D155" s="3" t="s">
        <v>467</v>
      </c>
      <c r="E155" s="3" t="s">
        <v>91</v>
      </c>
      <c r="F155" s="4">
        <v>49</v>
      </c>
      <c r="G155" s="3" t="s">
        <v>122</v>
      </c>
      <c r="H155" s="3" t="s">
        <v>55</v>
      </c>
      <c r="I155" s="3"/>
      <c r="J155" s="1">
        <v>44243.417256944398</v>
      </c>
      <c r="K155" s="4"/>
      <c r="L155" s="4">
        <v>9.3803666666666707</v>
      </c>
      <c r="M155" s="4">
        <v>192102.35110343099</v>
      </c>
      <c r="N155" s="3" t="b">
        <v>0</v>
      </c>
      <c r="O155" s="4">
        <v>475.181408358618</v>
      </c>
      <c r="P155" s="4"/>
      <c r="Q155" s="4">
        <v>475.181408358618</v>
      </c>
      <c r="R155" s="4">
        <f>(O155/(AVERAGE($O$155:$O$156,O$159))*100)</f>
        <v>105.66469575626934</v>
      </c>
      <c r="S155" s="4">
        <v>19.947310344700298</v>
      </c>
      <c r="T155" s="3" t="b">
        <v>0</v>
      </c>
      <c r="U155" s="4">
        <v>10.980366666666701</v>
      </c>
      <c r="V155" s="4">
        <v>1045655.26774595</v>
      </c>
      <c r="W155" s="4">
        <v>16.069276516921299</v>
      </c>
      <c r="X155" s="3" t="b">
        <v>0</v>
      </c>
    </row>
    <row r="156" spans="1:24">
      <c r="A156" s="3"/>
      <c r="B156" s="3"/>
      <c r="C156" s="3" t="s">
        <v>80</v>
      </c>
      <c r="D156" s="3" t="s">
        <v>467</v>
      </c>
      <c r="E156" s="3" t="s">
        <v>91</v>
      </c>
      <c r="F156" s="4">
        <v>50</v>
      </c>
      <c r="G156" s="3" t="s">
        <v>143</v>
      </c>
      <c r="H156" s="3" t="s">
        <v>55</v>
      </c>
      <c r="I156" s="3"/>
      <c r="J156" s="1">
        <v>44243.440324074101</v>
      </c>
      <c r="K156" s="4"/>
      <c r="L156" s="4">
        <v>9.3803666666666707</v>
      </c>
      <c r="M156" s="4">
        <v>195940.53130883299</v>
      </c>
      <c r="N156" s="3" t="b">
        <v>0</v>
      </c>
      <c r="O156" s="4">
        <v>464.70912724804901</v>
      </c>
      <c r="P156" s="4"/>
      <c r="Q156" s="4">
        <v>464.70912724804901</v>
      </c>
      <c r="R156" s="4">
        <f>(O156/(AVERAGE($O$155:$O$156,O$159))*100)</f>
        <v>103.3360053278187</v>
      </c>
      <c r="S156" s="4">
        <v>21.0681428271009</v>
      </c>
      <c r="T156" s="3" t="b">
        <v>0</v>
      </c>
      <c r="U156" s="4">
        <v>10.980366666666701</v>
      </c>
      <c r="V156" s="4">
        <v>1090324.84654353</v>
      </c>
      <c r="W156" s="4">
        <v>16.532550868661001</v>
      </c>
      <c r="X156" s="3" t="b">
        <v>0</v>
      </c>
    </row>
    <row r="157" spans="1:24">
      <c r="A157" s="3"/>
      <c r="B157" s="3"/>
      <c r="C157" s="3" t="s">
        <v>130</v>
      </c>
      <c r="D157" s="3" t="s">
        <v>467</v>
      </c>
      <c r="E157" s="3" t="s">
        <v>259</v>
      </c>
      <c r="F157" s="4">
        <v>11</v>
      </c>
      <c r="G157" s="3" t="s">
        <v>201</v>
      </c>
      <c r="H157" s="3" t="s">
        <v>57</v>
      </c>
      <c r="I157" s="3" t="s">
        <v>270</v>
      </c>
      <c r="J157" s="1">
        <v>44243.463483796302</v>
      </c>
      <c r="K157" s="4">
        <v>47</v>
      </c>
      <c r="L157" s="4">
        <v>9.3732500000000005</v>
      </c>
      <c r="M157" s="4">
        <v>26391.3180194038</v>
      </c>
      <c r="N157" s="3" t="b">
        <v>0</v>
      </c>
      <c r="O157" s="4">
        <v>59.068051237764401</v>
      </c>
      <c r="P157" s="4"/>
      <c r="Q157" s="4">
        <v>59.068051237764401</v>
      </c>
      <c r="R157" s="4">
        <v>125.6767048</v>
      </c>
      <c r="S157" s="4">
        <v>19.785043655283999</v>
      </c>
      <c r="T157" s="3" t="b">
        <v>0</v>
      </c>
      <c r="U157" s="4">
        <v>10.980366666666701</v>
      </c>
      <c r="V157" s="4">
        <v>1068480.75101654</v>
      </c>
      <c r="W157" s="4">
        <v>16.3329896596872</v>
      </c>
      <c r="X157" s="3" t="b">
        <v>0</v>
      </c>
    </row>
    <row r="158" spans="1:24">
      <c r="A158" s="3"/>
      <c r="B158" s="3"/>
      <c r="C158" s="3" t="s">
        <v>219</v>
      </c>
      <c r="D158" s="3" t="s">
        <v>467</v>
      </c>
      <c r="E158" s="3" t="s">
        <v>91</v>
      </c>
      <c r="F158" s="4">
        <v>47</v>
      </c>
      <c r="G158" s="3" t="s">
        <v>53</v>
      </c>
      <c r="H158" s="3" t="s">
        <v>55</v>
      </c>
      <c r="I158" s="3"/>
      <c r="J158" s="1">
        <v>44243.347893518498</v>
      </c>
      <c r="K158" s="4"/>
      <c r="L158" s="4">
        <v>9.3803666666666707</v>
      </c>
      <c r="M158" s="4">
        <v>158908.53996447401</v>
      </c>
      <c r="N158" s="3" t="b">
        <v>0</v>
      </c>
      <c r="O158" s="4">
        <v>440.85233469405199</v>
      </c>
      <c r="P158" s="4"/>
      <c r="Q158" s="4">
        <v>440.85233469405199</v>
      </c>
      <c r="R158" s="4">
        <f>(O158/(AVERAGE($O$152:$O$153,O$158))*100)</f>
        <v>137.63403716069845</v>
      </c>
      <c r="S158" s="4">
        <v>18.999901220402101</v>
      </c>
      <c r="T158" s="3" t="b">
        <v>0</v>
      </c>
      <c r="U158" s="4">
        <v>10.9846166666667</v>
      </c>
      <c r="V158" s="4">
        <v>931565.14656121505</v>
      </c>
      <c r="W158" s="4">
        <v>16.056909951263201</v>
      </c>
      <c r="X158" s="3" t="b">
        <v>0</v>
      </c>
    </row>
    <row r="159" spans="1:24">
      <c r="A159" s="3"/>
      <c r="B159" s="3"/>
      <c r="C159" s="3" t="s">
        <v>173</v>
      </c>
      <c r="D159" s="3" t="s">
        <v>467</v>
      </c>
      <c r="E159" s="3" t="s">
        <v>91</v>
      </c>
      <c r="F159" s="4">
        <v>48</v>
      </c>
      <c r="G159" s="3" t="s">
        <v>238</v>
      </c>
      <c r="H159" s="3" t="s">
        <v>55</v>
      </c>
      <c r="I159" s="3"/>
      <c r="J159" s="1">
        <v>44243.370983796303</v>
      </c>
      <c r="K159" s="4"/>
      <c r="L159" s="4">
        <v>9.3803666666666707</v>
      </c>
      <c r="M159" s="4">
        <v>241993.819776302</v>
      </c>
      <c r="N159" s="3" t="b">
        <v>0</v>
      </c>
      <c r="O159" s="4">
        <v>409.23010953679199</v>
      </c>
      <c r="P159" s="4"/>
      <c r="Q159" s="4">
        <v>409.23010953679199</v>
      </c>
      <c r="R159" s="4">
        <f>(O159/(AVERAGE($O$155:$O$156,O$159))*100)</f>
        <v>90.999298915911936</v>
      </c>
      <c r="S159" s="4">
        <v>17.977060849547801</v>
      </c>
      <c r="T159" s="3" t="b">
        <v>0</v>
      </c>
      <c r="U159" s="4">
        <v>10.980366666666701</v>
      </c>
      <c r="V159" s="4">
        <v>1526895.0040917301</v>
      </c>
      <c r="W159" s="4">
        <v>15.911393538846999</v>
      </c>
      <c r="X159" s="3" t="b">
        <v>0</v>
      </c>
    </row>
  </sheetData>
  <mergeCells count="5">
    <mergeCell ref="A1:J1"/>
    <mergeCell ref="L1:R1"/>
    <mergeCell ref="S1:T1"/>
    <mergeCell ref="U1:V1"/>
    <mergeCell ref="W1:X1"/>
  </mergeCells>
  <conditionalFormatting sqref="R5">
    <cfRule type="cellIs" dxfId="93" priority="49" operator="lessThan">
      <formula>80</formula>
    </cfRule>
    <cfRule type="cellIs" dxfId="92" priority="50" operator="greaterThan">
      <formula>120</formula>
    </cfRule>
  </conditionalFormatting>
  <conditionalFormatting sqref="R6:R20">
    <cfRule type="cellIs" dxfId="91" priority="47" operator="lessThan">
      <formula>75</formula>
    </cfRule>
    <cfRule type="cellIs" dxfId="90" priority="48" operator="greaterThan">
      <formula>125</formula>
    </cfRule>
  </conditionalFormatting>
  <conditionalFormatting sqref="R32:R33">
    <cfRule type="cellIs" dxfId="89" priority="45" operator="lessThan">
      <formula>80</formula>
    </cfRule>
    <cfRule type="cellIs" dxfId="88" priority="46" operator="greaterThan">
      <formula>120</formula>
    </cfRule>
  </conditionalFormatting>
  <conditionalFormatting sqref="R43:R45">
    <cfRule type="cellIs" dxfId="87" priority="43" operator="lessThan">
      <formula>80</formula>
    </cfRule>
    <cfRule type="cellIs" dxfId="86" priority="44" operator="greaterThan">
      <formula>120</formula>
    </cfRule>
  </conditionalFormatting>
  <conditionalFormatting sqref="R74">
    <cfRule type="cellIs" dxfId="85" priority="41" operator="lessThan">
      <formula>80</formula>
    </cfRule>
    <cfRule type="cellIs" dxfId="84" priority="42" operator="greaterThan">
      <formula>120</formula>
    </cfRule>
  </conditionalFormatting>
  <conditionalFormatting sqref="R79">
    <cfRule type="cellIs" dxfId="83" priority="39" operator="lessThan">
      <formula>80</formula>
    </cfRule>
    <cfRule type="cellIs" dxfId="82" priority="40" operator="greaterThan">
      <formula>120</formula>
    </cfRule>
  </conditionalFormatting>
  <conditionalFormatting sqref="R85:R95">
    <cfRule type="cellIs" dxfId="81" priority="37" operator="lessThan">
      <formula>80</formula>
    </cfRule>
    <cfRule type="cellIs" dxfId="80" priority="38" operator="greaterThan">
      <formula>120</formula>
    </cfRule>
  </conditionalFormatting>
  <conditionalFormatting sqref="R126">
    <cfRule type="cellIs" dxfId="79" priority="35" operator="lessThan">
      <formula>80</formula>
    </cfRule>
    <cfRule type="cellIs" dxfId="78" priority="36" operator="greaterThan">
      <formula>120</formula>
    </cfRule>
  </conditionalFormatting>
  <conditionalFormatting sqref="R133">
    <cfRule type="cellIs" dxfId="77" priority="33" operator="lessThan">
      <formula>80</formula>
    </cfRule>
    <cfRule type="cellIs" dxfId="76" priority="34" operator="greaterThan">
      <formula>120</formula>
    </cfRule>
  </conditionalFormatting>
  <conditionalFormatting sqref="R140:R141">
    <cfRule type="cellIs" dxfId="75" priority="31" operator="lessThan">
      <formula>80</formula>
    </cfRule>
    <cfRule type="cellIs" dxfId="74" priority="32" operator="greaterThan">
      <formula>120</formula>
    </cfRule>
  </conditionalFormatting>
  <conditionalFormatting sqref="R56">
    <cfRule type="cellIs" dxfId="73" priority="29" operator="lessThan">
      <formula>80</formula>
    </cfRule>
    <cfRule type="cellIs" dxfId="72" priority="30" operator="greaterThan">
      <formula>120</formula>
    </cfRule>
  </conditionalFormatting>
  <conditionalFormatting sqref="R64:R65">
    <cfRule type="cellIs" dxfId="71" priority="27" operator="lessThan">
      <formula>80</formula>
    </cfRule>
    <cfRule type="cellIs" dxfId="70" priority="28" operator="greaterThan">
      <formula>120</formula>
    </cfRule>
  </conditionalFormatting>
  <conditionalFormatting sqref="R96:R100">
    <cfRule type="cellIs" dxfId="69" priority="25" operator="lessThan">
      <formula>75</formula>
    </cfRule>
    <cfRule type="cellIs" dxfId="68" priority="26" operator="greaterThan">
      <formula>125</formula>
    </cfRule>
  </conditionalFormatting>
  <conditionalFormatting sqref="R112:R115">
    <cfRule type="cellIs" dxfId="67" priority="23" operator="lessThan">
      <formula>75</formula>
    </cfRule>
    <cfRule type="cellIs" dxfId="66" priority="24" operator="greaterThan">
      <formula>125</formula>
    </cfRule>
  </conditionalFormatting>
  <conditionalFormatting sqref="R35">
    <cfRule type="cellIs" dxfId="65" priority="17" operator="lessThan">
      <formula>75</formula>
    </cfRule>
    <cfRule type="cellIs" dxfId="64" priority="18" operator="greaterThan">
      <formula>125</formula>
    </cfRule>
  </conditionalFormatting>
  <conditionalFormatting sqref="R159">
    <cfRule type="cellIs" dxfId="63" priority="3" operator="lessThan">
      <formula>75</formula>
    </cfRule>
    <cfRule type="cellIs" dxfId="62" priority="4" operator="greaterThan">
      <formula>125</formula>
    </cfRule>
  </conditionalFormatting>
  <conditionalFormatting sqref="R30:R31">
    <cfRule type="cellIs" dxfId="61" priority="1" operator="lessThan">
      <formula>75</formula>
    </cfRule>
    <cfRule type="cellIs" dxfId="60" priority="2" operator="greaterThan">
      <formula>125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2343C-E1D4-42B6-94B7-FB4C36837432}">
  <sheetPr>
    <outlinePr summaryBelow="0"/>
  </sheetPr>
  <dimension ref="A1:X159"/>
  <sheetViews>
    <sheetView topLeftCell="A112" zoomScaleNormal="100" workbookViewId="0">
      <selection activeCell="A18" sqref="A16:XFD18"/>
    </sheetView>
  </sheetViews>
  <sheetFormatPr defaultColWidth="9.140625" defaultRowHeight="15"/>
  <cols>
    <col min="1" max="2" width="4" customWidth="1"/>
    <col min="3" max="3" width="26.85546875" customWidth="1"/>
    <col min="4" max="4" width="21.7109375" customWidth="1"/>
    <col min="5" max="5" width="14.7109375" customWidth="1"/>
    <col min="6" max="6" width="6.85546875" customWidth="1"/>
    <col min="7" max="7" width="17.42578125" customWidth="1"/>
    <col min="8" max="8" width="6.5703125" customWidth="1"/>
    <col min="9" max="9" width="4.7109375" customWidth="1"/>
    <col min="10" max="10" width="17.7109375" customWidth="1"/>
    <col min="12" max="12" width="5.5703125" customWidth="1"/>
    <col min="13" max="13" width="9.5703125" customWidth="1"/>
    <col min="14" max="14" width="2.85546875" customWidth="1"/>
    <col min="15" max="15" width="9.28515625" customWidth="1"/>
    <col min="16" max="16" width="10.5703125" customWidth="1"/>
    <col min="18" max="18" width="7.5703125" customWidth="1"/>
    <col min="19" max="19" width="8.140625" customWidth="1"/>
    <col min="20" max="20" width="2.85546875" customWidth="1"/>
    <col min="21" max="21" width="5.5703125" customWidth="1"/>
    <col min="22" max="22" width="13.140625" customWidth="1"/>
    <col min="23" max="23" width="8.140625" customWidth="1"/>
    <col min="24" max="24" width="2.85546875" customWidth="1"/>
  </cols>
  <sheetData>
    <row r="1" spans="1:24" ht="15" customHeight="1">
      <c r="A1" s="243" t="s">
        <v>55</v>
      </c>
      <c r="B1" s="244"/>
      <c r="C1" s="244"/>
      <c r="D1" s="244"/>
      <c r="E1" s="244"/>
      <c r="F1" s="244"/>
      <c r="G1" s="244"/>
      <c r="H1" s="244"/>
      <c r="I1" s="244"/>
      <c r="J1" s="245"/>
      <c r="K1" s="2" t="s">
        <v>473</v>
      </c>
      <c r="L1" s="243" t="s">
        <v>281</v>
      </c>
      <c r="M1" s="244"/>
      <c r="N1" s="244"/>
      <c r="O1" s="244"/>
      <c r="P1" s="244"/>
      <c r="Q1" s="244"/>
      <c r="R1" s="245"/>
      <c r="S1" s="243" t="s">
        <v>472</v>
      </c>
      <c r="T1" s="245"/>
      <c r="U1" s="243" t="s">
        <v>43</v>
      </c>
      <c r="V1" s="245"/>
      <c r="W1" s="243" t="s">
        <v>471</v>
      </c>
      <c r="X1" s="245"/>
    </row>
    <row r="2" spans="1:24" ht="15" customHeight="1">
      <c r="A2" s="2" t="s">
        <v>257</v>
      </c>
      <c r="B2" s="2" t="s">
        <v>257</v>
      </c>
      <c r="C2" s="2" t="s">
        <v>128</v>
      </c>
      <c r="D2" s="2" t="s">
        <v>470</v>
      </c>
      <c r="E2" s="2" t="s">
        <v>77</v>
      </c>
      <c r="F2" s="2" t="s">
        <v>469</v>
      </c>
      <c r="G2" s="2" t="s">
        <v>113</v>
      </c>
      <c r="H2" s="2" t="s">
        <v>134</v>
      </c>
      <c r="I2" s="2" t="s">
        <v>56</v>
      </c>
      <c r="J2" s="2" t="s">
        <v>138</v>
      </c>
      <c r="K2" s="2" t="s">
        <v>315</v>
      </c>
      <c r="L2" s="2" t="s">
        <v>8</v>
      </c>
      <c r="M2" s="2" t="s">
        <v>256</v>
      </c>
      <c r="N2" s="2" t="s">
        <v>316</v>
      </c>
      <c r="O2" s="2" t="s">
        <v>317</v>
      </c>
      <c r="P2" s="2" t="s">
        <v>318</v>
      </c>
      <c r="Q2" s="2" t="s">
        <v>45</v>
      </c>
      <c r="R2" s="2" t="s">
        <v>0</v>
      </c>
      <c r="S2" s="2" t="s">
        <v>468</v>
      </c>
      <c r="T2" s="2" t="s">
        <v>316</v>
      </c>
      <c r="U2" s="2" t="s">
        <v>8</v>
      </c>
      <c r="V2" s="2" t="s">
        <v>256</v>
      </c>
      <c r="W2" s="2" t="s">
        <v>468</v>
      </c>
      <c r="X2" s="2" t="s">
        <v>316</v>
      </c>
    </row>
    <row r="3" spans="1:24">
      <c r="A3" s="3"/>
      <c r="B3" s="3"/>
      <c r="C3" s="3" t="s">
        <v>214</v>
      </c>
      <c r="D3" s="3" t="s">
        <v>467</v>
      </c>
      <c r="E3" s="3" t="s">
        <v>259</v>
      </c>
      <c r="F3" s="4">
        <v>1</v>
      </c>
      <c r="G3" s="3" t="s">
        <v>36</v>
      </c>
      <c r="H3" s="3" t="s">
        <v>290</v>
      </c>
      <c r="I3" s="3"/>
      <c r="J3" s="1">
        <v>44237.615231481497</v>
      </c>
      <c r="K3" s="4"/>
      <c r="L3" s="4">
        <v>9.4292166666666706</v>
      </c>
      <c r="M3" s="4">
        <v>0</v>
      </c>
      <c r="N3" s="3" t="b">
        <v>1</v>
      </c>
      <c r="O3" s="4">
        <v>0</v>
      </c>
      <c r="P3" s="4"/>
      <c r="Q3" s="4">
        <v>0</v>
      </c>
      <c r="R3" s="4"/>
      <c r="S3" s="4"/>
      <c r="T3" s="3" t="b">
        <v>0</v>
      </c>
      <c r="U3" s="4">
        <v>11.014150000000001</v>
      </c>
      <c r="V3" s="4">
        <v>471.23023475291899</v>
      </c>
      <c r="W3" s="4">
        <v>18.2619151076062</v>
      </c>
      <c r="X3" s="3" t="b">
        <v>0</v>
      </c>
    </row>
    <row r="4" spans="1:24">
      <c r="A4" s="3"/>
      <c r="B4" s="3"/>
      <c r="C4" s="3" t="s">
        <v>312</v>
      </c>
      <c r="D4" s="3" t="s">
        <v>467</v>
      </c>
      <c r="E4" s="3" t="s">
        <v>259</v>
      </c>
      <c r="F4" s="4">
        <v>2</v>
      </c>
      <c r="G4" s="3" t="s">
        <v>184</v>
      </c>
      <c r="H4" s="3" t="s">
        <v>290</v>
      </c>
      <c r="I4" s="3"/>
      <c r="J4" s="1">
        <v>44237.6381944444</v>
      </c>
      <c r="K4" s="4"/>
      <c r="L4" s="4">
        <v>9.3509333333333302</v>
      </c>
      <c r="M4" s="4">
        <v>0</v>
      </c>
      <c r="N4" s="3" t="b">
        <v>1</v>
      </c>
      <c r="O4" s="4">
        <v>0</v>
      </c>
      <c r="P4" s="4"/>
      <c r="Q4" s="4">
        <v>0</v>
      </c>
      <c r="R4" s="4"/>
      <c r="S4" s="4"/>
      <c r="T4" s="3" t="b">
        <v>0</v>
      </c>
      <c r="U4" s="4">
        <v>11.0057166666667</v>
      </c>
      <c r="V4" s="4">
        <v>1098520.60234721</v>
      </c>
      <c r="W4" s="4">
        <v>16.616967799430402</v>
      </c>
      <c r="X4" s="3" t="b">
        <v>0</v>
      </c>
    </row>
    <row r="5" spans="1:24">
      <c r="A5" s="3"/>
      <c r="B5" s="3"/>
      <c r="C5" s="3" t="s">
        <v>289</v>
      </c>
      <c r="D5" s="3" t="s">
        <v>467</v>
      </c>
      <c r="E5" s="3" t="s">
        <v>259</v>
      </c>
      <c r="F5" s="4">
        <v>3</v>
      </c>
      <c r="G5" s="3" t="s">
        <v>309</v>
      </c>
      <c r="H5" s="3" t="s">
        <v>92</v>
      </c>
      <c r="I5" s="3" t="s">
        <v>298</v>
      </c>
      <c r="J5" s="1">
        <v>44237.661284722199</v>
      </c>
      <c r="K5" s="4">
        <v>2000</v>
      </c>
      <c r="L5" s="4">
        <v>9.4648500000000002</v>
      </c>
      <c r="M5" s="4">
        <v>1200838.9293235</v>
      </c>
      <c r="N5" s="3" t="b">
        <v>1</v>
      </c>
      <c r="O5" s="4">
        <v>1919.23963944872</v>
      </c>
      <c r="P5" s="4"/>
      <c r="Q5" s="4">
        <v>1919.23963944872</v>
      </c>
      <c r="R5" s="4">
        <v>95.961981972435794</v>
      </c>
      <c r="S5" s="4">
        <v>5.0337690519093004</v>
      </c>
      <c r="T5" s="3" t="b">
        <v>0</v>
      </c>
      <c r="U5" s="4">
        <v>11.005699999999999</v>
      </c>
      <c r="V5" s="4">
        <v>2021923.1562241199</v>
      </c>
      <c r="W5" s="4">
        <v>17.4463601255861</v>
      </c>
      <c r="X5" s="3" t="b">
        <v>0</v>
      </c>
    </row>
    <row r="6" spans="1:24">
      <c r="A6" s="3"/>
      <c r="B6" s="3"/>
      <c r="C6" s="3" t="s">
        <v>260</v>
      </c>
      <c r="D6" s="3" t="s">
        <v>467</v>
      </c>
      <c r="E6" s="3" t="s">
        <v>259</v>
      </c>
      <c r="F6" s="4">
        <v>4</v>
      </c>
      <c r="G6" s="3" t="s">
        <v>157</v>
      </c>
      <c r="H6" s="3" t="s">
        <v>92</v>
      </c>
      <c r="I6" s="3" t="s">
        <v>304</v>
      </c>
      <c r="J6" s="1">
        <v>44237.684351851902</v>
      </c>
      <c r="K6" s="4">
        <v>1250</v>
      </c>
      <c r="L6" s="4">
        <v>9.4648500000000002</v>
      </c>
      <c r="M6" s="4">
        <v>874138.69702778105</v>
      </c>
      <c r="N6" s="3" t="b">
        <v>1</v>
      </c>
      <c r="O6" s="4">
        <v>1501.9957182651101</v>
      </c>
      <c r="P6" s="4"/>
      <c r="Q6" s="4">
        <v>1501.9957182651101</v>
      </c>
      <c r="R6" s="4">
        <v>120.15965746120899</v>
      </c>
      <c r="S6" s="4">
        <v>4.6320634927317501</v>
      </c>
      <c r="T6" s="3" t="b">
        <v>0</v>
      </c>
      <c r="U6" s="4">
        <v>11.005699999999999</v>
      </c>
      <c r="V6" s="4">
        <v>1806607.3564929101</v>
      </c>
      <c r="W6" s="4">
        <v>17.020241820059901</v>
      </c>
      <c r="X6" s="3" t="b">
        <v>0</v>
      </c>
    </row>
    <row r="7" spans="1:24">
      <c r="A7" s="3"/>
      <c r="B7" s="3"/>
      <c r="C7" s="3" t="s">
        <v>105</v>
      </c>
      <c r="D7" s="3" t="s">
        <v>467</v>
      </c>
      <c r="E7" s="3" t="s">
        <v>259</v>
      </c>
      <c r="F7" s="4">
        <v>5</v>
      </c>
      <c r="G7" s="3" t="s">
        <v>107</v>
      </c>
      <c r="H7" s="3" t="s">
        <v>92</v>
      </c>
      <c r="I7" s="3" t="s">
        <v>93</v>
      </c>
      <c r="J7" s="1">
        <v>44237.707465277803</v>
      </c>
      <c r="K7" s="4">
        <v>781</v>
      </c>
      <c r="L7" s="4">
        <v>9.4648500000000002</v>
      </c>
      <c r="M7" s="4">
        <v>505815.636626666</v>
      </c>
      <c r="N7" s="3" t="b">
        <v>1</v>
      </c>
      <c r="O7" s="4">
        <v>660.77348025630897</v>
      </c>
      <c r="P7" s="4"/>
      <c r="Q7" s="4">
        <v>660.77348025630897</v>
      </c>
      <c r="R7" s="4">
        <v>84.606079418221299</v>
      </c>
      <c r="S7" s="4">
        <v>4.5574014610918603</v>
      </c>
      <c r="T7" s="3" t="b">
        <v>0</v>
      </c>
      <c r="U7" s="4">
        <v>11.005699999999999</v>
      </c>
      <c r="V7" s="4">
        <v>2201383.4928841498</v>
      </c>
      <c r="W7" s="4">
        <v>17.6487930845039</v>
      </c>
      <c r="X7" s="3" t="b">
        <v>0</v>
      </c>
    </row>
    <row r="8" spans="1:24">
      <c r="A8" s="3"/>
      <c r="B8" s="3"/>
      <c r="C8" s="3" t="s">
        <v>51</v>
      </c>
      <c r="D8" s="3" t="s">
        <v>467</v>
      </c>
      <c r="E8" s="3" t="s">
        <v>259</v>
      </c>
      <c r="F8" s="4">
        <v>6</v>
      </c>
      <c r="G8" s="3" t="s">
        <v>97</v>
      </c>
      <c r="H8" s="3" t="s">
        <v>92</v>
      </c>
      <c r="I8" s="3" t="s">
        <v>307</v>
      </c>
      <c r="J8" s="1">
        <v>44237.730555555601</v>
      </c>
      <c r="K8" s="4">
        <v>488</v>
      </c>
      <c r="L8" s="4">
        <v>9.4648500000000002</v>
      </c>
      <c r="M8" s="4">
        <v>298835.25736369798</v>
      </c>
      <c r="N8" s="3" t="b">
        <v>1</v>
      </c>
      <c r="O8" s="4">
        <v>410.90332441439</v>
      </c>
      <c r="P8" s="4"/>
      <c r="Q8" s="4">
        <v>410.90332441439</v>
      </c>
      <c r="R8" s="4">
        <v>84.201500904588102</v>
      </c>
      <c r="S8" s="4">
        <v>5.5071358575495903</v>
      </c>
      <c r="T8" s="3" t="b">
        <v>0</v>
      </c>
      <c r="U8" s="4">
        <v>11.0057166666667</v>
      </c>
      <c r="V8" s="4">
        <v>2046716.1773181199</v>
      </c>
      <c r="W8" s="4">
        <v>17.310209673888199</v>
      </c>
      <c r="X8" s="3" t="b">
        <v>0</v>
      </c>
    </row>
    <row r="9" spans="1:24">
      <c r="A9" s="3"/>
      <c r="B9" s="3"/>
      <c r="C9" s="3" t="s">
        <v>70</v>
      </c>
      <c r="D9" s="3" t="s">
        <v>467</v>
      </c>
      <c r="E9" s="3" t="s">
        <v>259</v>
      </c>
      <c r="F9" s="4">
        <v>7</v>
      </c>
      <c r="G9" s="3" t="s">
        <v>208</v>
      </c>
      <c r="H9" s="3" t="s">
        <v>92</v>
      </c>
      <c r="I9" s="3" t="s">
        <v>221</v>
      </c>
      <c r="J9" s="1">
        <v>44237.753680555601</v>
      </c>
      <c r="K9" s="4">
        <v>305</v>
      </c>
      <c r="L9" s="4">
        <v>9.4648500000000002</v>
      </c>
      <c r="M9" s="4">
        <v>205610.760180418</v>
      </c>
      <c r="N9" s="3" t="b">
        <v>1</v>
      </c>
      <c r="O9" s="4">
        <v>270.54964324619999</v>
      </c>
      <c r="P9" s="4"/>
      <c r="Q9" s="4">
        <v>270.54964324619999</v>
      </c>
      <c r="R9" s="4">
        <v>88.704801064327796</v>
      </c>
      <c r="S9" s="4">
        <v>5.0726843561671604</v>
      </c>
      <c r="T9" s="3" t="b">
        <v>0</v>
      </c>
      <c r="U9" s="4">
        <v>11.005699999999999</v>
      </c>
      <c r="V9" s="4">
        <v>2113378.3927516402</v>
      </c>
      <c r="W9" s="4">
        <v>17.420060046690502</v>
      </c>
      <c r="X9" s="3" t="b">
        <v>0</v>
      </c>
    </row>
    <row r="10" spans="1:24">
      <c r="A10" s="3"/>
      <c r="B10" s="3"/>
      <c r="C10" s="3" t="s">
        <v>95</v>
      </c>
      <c r="D10" s="3" t="s">
        <v>467</v>
      </c>
      <c r="E10" s="3" t="s">
        <v>259</v>
      </c>
      <c r="F10" s="4">
        <v>8</v>
      </c>
      <c r="G10" s="3" t="s">
        <v>167</v>
      </c>
      <c r="H10" s="3" t="s">
        <v>92</v>
      </c>
      <c r="I10" s="3" t="s">
        <v>79</v>
      </c>
      <c r="J10" s="1">
        <v>44237.776712963001</v>
      </c>
      <c r="K10" s="4">
        <v>191</v>
      </c>
      <c r="L10" s="4">
        <v>9.4648500000000002</v>
      </c>
      <c r="M10" s="4">
        <v>96688.520460201806</v>
      </c>
      <c r="N10" s="3" t="b">
        <v>1</v>
      </c>
      <c r="O10" s="4">
        <v>164.513918724109</v>
      </c>
      <c r="P10" s="4"/>
      <c r="Q10" s="4">
        <v>164.513918724109</v>
      </c>
      <c r="R10" s="4">
        <v>86.132941740371095</v>
      </c>
      <c r="S10" s="4">
        <v>4.9678277686103502</v>
      </c>
      <c r="T10" s="3" t="b">
        <v>0</v>
      </c>
      <c r="U10" s="4">
        <v>11.005699999999999</v>
      </c>
      <c r="V10" s="4">
        <v>1619841.6804544399</v>
      </c>
      <c r="W10" s="4">
        <v>16.925598583021301</v>
      </c>
      <c r="X10" s="3" t="b">
        <v>0</v>
      </c>
    </row>
    <row r="11" spans="1:24">
      <c r="A11" s="3"/>
      <c r="B11" s="3"/>
      <c r="C11" s="3" t="s">
        <v>308</v>
      </c>
      <c r="D11" s="3" t="s">
        <v>467</v>
      </c>
      <c r="E11" s="3" t="s">
        <v>259</v>
      </c>
      <c r="F11" s="4">
        <v>9</v>
      </c>
      <c r="G11" s="3" t="s">
        <v>48</v>
      </c>
      <c r="H11" s="3" t="s">
        <v>92</v>
      </c>
      <c r="I11" s="3" t="s">
        <v>228</v>
      </c>
      <c r="J11" s="1">
        <v>44237.799826388902</v>
      </c>
      <c r="K11" s="4">
        <v>119</v>
      </c>
      <c r="L11" s="4">
        <v>9.4648500000000002</v>
      </c>
      <c r="M11" s="4">
        <v>81684.888364411701</v>
      </c>
      <c r="N11" s="3" t="b">
        <v>1</v>
      </c>
      <c r="O11" s="4">
        <v>108.22527302805899</v>
      </c>
      <c r="P11" s="4"/>
      <c r="Q11" s="4">
        <v>108.22527302805899</v>
      </c>
      <c r="R11" s="4">
        <v>90.945607586603799</v>
      </c>
      <c r="S11" s="4">
        <v>5.3098713750268498</v>
      </c>
      <c r="T11" s="3" t="b">
        <v>0</v>
      </c>
      <c r="U11" s="4">
        <v>11.005699999999999</v>
      </c>
      <c r="V11" s="4">
        <v>2070468.6065122299</v>
      </c>
      <c r="W11" s="4">
        <v>17.190932620672601</v>
      </c>
      <c r="X11" s="3" t="b">
        <v>0</v>
      </c>
    </row>
    <row r="12" spans="1:24">
      <c r="A12" s="3"/>
      <c r="B12" s="3"/>
      <c r="C12" s="3" t="s">
        <v>13</v>
      </c>
      <c r="D12" s="3" t="s">
        <v>467</v>
      </c>
      <c r="E12" s="3" t="s">
        <v>259</v>
      </c>
      <c r="F12" s="4">
        <v>10</v>
      </c>
      <c r="G12" s="3" t="s">
        <v>291</v>
      </c>
      <c r="H12" s="3" t="s">
        <v>92</v>
      </c>
      <c r="I12" s="3" t="s">
        <v>136</v>
      </c>
      <c r="J12" s="1">
        <v>44237.822928240697</v>
      </c>
      <c r="K12" s="4">
        <v>75</v>
      </c>
      <c r="L12" s="4">
        <v>9.4648500000000002</v>
      </c>
      <c r="M12" s="4">
        <v>36178.610912643002</v>
      </c>
      <c r="N12" s="3" t="b">
        <v>1</v>
      </c>
      <c r="O12" s="4">
        <v>55.367986155235002</v>
      </c>
      <c r="P12" s="4"/>
      <c r="Q12" s="4">
        <v>55.367986155235002</v>
      </c>
      <c r="R12" s="4">
        <v>73.823981540313397</v>
      </c>
      <c r="S12" s="4">
        <v>4.1421593428266403</v>
      </c>
      <c r="T12" s="3" t="b">
        <v>0</v>
      </c>
      <c r="U12" s="4">
        <v>11.001466666666699</v>
      </c>
      <c r="V12" s="4">
        <v>1784585.9394976301</v>
      </c>
      <c r="W12" s="4">
        <v>16.708713619798001</v>
      </c>
      <c r="X12" s="3" t="b">
        <v>0</v>
      </c>
    </row>
    <row r="13" spans="1:24">
      <c r="A13" s="3"/>
      <c r="B13" s="3"/>
      <c r="C13" s="3" t="s">
        <v>130</v>
      </c>
      <c r="D13" s="3" t="s">
        <v>467</v>
      </c>
      <c r="E13" s="3" t="s">
        <v>259</v>
      </c>
      <c r="F13" s="4">
        <v>11</v>
      </c>
      <c r="G13" s="3" t="s">
        <v>232</v>
      </c>
      <c r="H13" s="3" t="s">
        <v>92</v>
      </c>
      <c r="I13" s="3" t="s">
        <v>270</v>
      </c>
      <c r="J13" s="1">
        <v>44237.846053240697</v>
      </c>
      <c r="K13" s="4">
        <v>47</v>
      </c>
      <c r="L13" s="4">
        <v>9.4648500000000002</v>
      </c>
      <c r="M13" s="4">
        <v>28245.0189366589</v>
      </c>
      <c r="N13" s="3" t="b">
        <v>1</v>
      </c>
      <c r="O13" s="4">
        <v>62.230973256349998</v>
      </c>
      <c r="P13" s="4"/>
      <c r="Q13" s="4">
        <v>62.230973256349998</v>
      </c>
      <c r="R13" s="4">
        <v>132.40632607734099</v>
      </c>
      <c r="S13" s="4">
        <v>4.9696139476924301</v>
      </c>
      <c r="T13" s="3" t="b">
        <v>0</v>
      </c>
      <c r="U13" s="4">
        <v>11.001466666666699</v>
      </c>
      <c r="V13" s="4">
        <v>1240301.5140233201</v>
      </c>
      <c r="W13" s="4">
        <v>17.093352765506101</v>
      </c>
      <c r="X13" s="3" t="b">
        <v>0</v>
      </c>
    </row>
    <row r="14" spans="1:24">
      <c r="A14" s="3"/>
      <c r="B14" s="3"/>
      <c r="C14" s="3" t="s">
        <v>147</v>
      </c>
      <c r="D14" s="3" t="s">
        <v>467</v>
      </c>
      <c r="E14" s="3" t="s">
        <v>259</v>
      </c>
      <c r="F14" s="4">
        <v>12</v>
      </c>
      <c r="G14" s="3" t="s">
        <v>28</v>
      </c>
      <c r="H14" s="3" t="s">
        <v>92</v>
      </c>
      <c r="I14" s="3" t="s">
        <v>279</v>
      </c>
      <c r="J14" s="1">
        <v>44237.869155092601</v>
      </c>
      <c r="K14" s="4">
        <v>29</v>
      </c>
      <c r="L14" s="4">
        <v>9.4648500000000002</v>
      </c>
      <c r="M14" s="4">
        <v>15506.922727925101</v>
      </c>
      <c r="N14" s="3" t="b">
        <v>0</v>
      </c>
      <c r="O14" s="4">
        <v>33.3872052787477</v>
      </c>
      <c r="P14" s="4"/>
      <c r="Q14" s="4">
        <v>33.3872052787477</v>
      </c>
      <c r="R14" s="4">
        <v>115.12829406464699</v>
      </c>
      <c r="S14" s="4">
        <v>5.4724155818984901</v>
      </c>
      <c r="T14" s="3" t="b">
        <v>0</v>
      </c>
      <c r="U14" s="4">
        <v>11.005699999999999</v>
      </c>
      <c r="V14" s="4">
        <v>1266186.00515488</v>
      </c>
      <c r="W14" s="4">
        <v>15.954480689712801</v>
      </c>
      <c r="X14" s="3" t="b">
        <v>0</v>
      </c>
    </row>
    <row r="15" spans="1:24">
      <c r="A15" s="3"/>
      <c r="B15" s="3"/>
      <c r="C15" s="3" t="s">
        <v>163</v>
      </c>
      <c r="D15" s="3" t="s">
        <v>467</v>
      </c>
      <c r="E15" s="3" t="s">
        <v>259</v>
      </c>
      <c r="F15" s="4">
        <v>13</v>
      </c>
      <c r="G15" s="3" t="s">
        <v>89</v>
      </c>
      <c r="H15" s="3" t="s">
        <v>92</v>
      </c>
      <c r="I15" s="3" t="s">
        <v>294</v>
      </c>
      <c r="J15" s="1">
        <v>44237.8922916667</v>
      </c>
      <c r="K15" s="4">
        <v>18</v>
      </c>
      <c r="L15" s="4">
        <v>9.4648500000000002</v>
      </c>
      <c r="M15" s="4">
        <v>11193.879083256999</v>
      </c>
      <c r="N15" s="3" t="b">
        <v>1</v>
      </c>
      <c r="O15" s="4">
        <v>27.251347091159602</v>
      </c>
      <c r="P15" s="4"/>
      <c r="Q15" s="4">
        <v>27.251347091159602</v>
      </c>
      <c r="R15" s="4">
        <v>151.396372728665</v>
      </c>
      <c r="S15" s="4">
        <v>2.99592129747613</v>
      </c>
      <c r="T15" s="3" t="b">
        <v>1</v>
      </c>
      <c r="U15" s="4">
        <v>11.0056833333333</v>
      </c>
      <c r="V15" s="4">
        <v>1119241.1397366701</v>
      </c>
      <c r="W15" s="4">
        <v>16.597411693662899</v>
      </c>
      <c r="X15" s="3" t="b">
        <v>0</v>
      </c>
    </row>
    <row r="16" spans="1:24">
      <c r="A16" s="3"/>
      <c r="B16" s="3"/>
      <c r="C16" s="3" t="s">
        <v>284</v>
      </c>
      <c r="D16" s="3" t="s">
        <v>467</v>
      </c>
      <c r="E16" s="3" t="s">
        <v>259</v>
      </c>
      <c r="F16" s="4">
        <v>14</v>
      </c>
      <c r="G16" s="3" t="s">
        <v>251</v>
      </c>
      <c r="H16" s="3" t="s">
        <v>92</v>
      </c>
      <c r="I16" s="3" t="s">
        <v>265</v>
      </c>
      <c r="J16" s="1">
        <v>44237.915335648097</v>
      </c>
      <c r="K16" s="4">
        <v>11</v>
      </c>
      <c r="L16" s="4">
        <v>9.4648500000000002</v>
      </c>
      <c r="M16" s="4">
        <v>5035.7287833583496</v>
      </c>
      <c r="N16" s="3" t="b">
        <v>0</v>
      </c>
      <c r="O16" s="4">
        <v>11.747616480667199</v>
      </c>
      <c r="P16" s="4"/>
      <c r="Q16" s="4">
        <v>11.747616480667199</v>
      </c>
      <c r="R16" s="4">
        <v>106.796513460611</v>
      </c>
      <c r="S16" s="4" t="s">
        <v>257</v>
      </c>
      <c r="T16" s="3" t="b">
        <v>0</v>
      </c>
      <c r="U16" s="4">
        <v>11.001466666666699</v>
      </c>
      <c r="V16" s="4">
        <v>1166503.0569236199</v>
      </c>
      <c r="W16" s="4">
        <v>16.4370111135961</v>
      </c>
      <c r="X16" s="3" t="b">
        <v>0</v>
      </c>
    </row>
    <row r="17" spans="1:24">
      <c r="A17" s="3"/>
      <c r="B17" s="3"/>
      <c r="C17" s="3" t="s">
        <v>15</v>
      </c>
      <c r="D17" s="3" t="s">
        <v>467</v>
      </c>
      <c r="E17" s="3" t="s">
        <v>259</v>
      </c>
      <c r="F17" s="4">
        <v>15</v>
      </c>
      <c r="G17" s="3" t="s">
        <v>151</v>
      </c>
      <c r="H17" s="3" t="s">
        <v>92</v>
      </c>
      <c r="I17" s="3" t="s">
        <v>124</v>
      </c>
      <c r="J17" s="1">
        <v>44237.938553240703</v>
      </c>
      <c r="K17" s="4">
        <v>7.1</v>
      </c>
      <c r="L17" s="4">
        <v>9.4648666666666692</v>
      </c>
      <c r="M17" s="4">
        <v>2985.89023177236</v>
      </c>
      <c r="N17" s="3" t="b">
        <v>1</v>
      </c>
      <c r="O17" s="4">
        <v>6.6668922341015104</v>
      </c>
      <c r="P17" s="4"/>
      <c r="Q17" s="4">
        <v>6.6668922341015104</v>
      </c>
      <c r="R17" s="4">
        <v>93.899890621148103</v>
      </c>
      <c r="S17" s="4" t="s">
        <v>257</v>
      </c>
      <c r="T17" s="3" t="b">
        <v>0</v>
      </c>
      <c r="U17" s="4">
        <v>11.001466666666699</v>
      </c>
      <c r="V17" s="4">
        <v>1218263.1221534801</v>
      </c>
      <c r="W17" s="4">
        <v>16.2662515986658</v>
      </c>
      <c r="X17" s="3" t="b">
        <v>0</v>
      </c>
    </row>
    <row r="18" spans="1:24">
      <c r="A18" s="3"/>
      <c r="B18" s="3"/>
      <c r="C18" s="3" t="s">
        <v>156</v>
      </c>
      <c r="D18" s="3" t="s">
        <v>467</v>
      </c>
      <c r="E18" s="3" t="s">
        <v>259</v>
      </c>
      <c r="F18" s="4">
        <v>16</v>
      </c>
      <c r="G18" s="3" t="s">
        <v>62</v>
      </c>
      <c r="H18" s="3" t="s">
        <v>92</v>
      </c>
      <c r="I18" s="3" t="s">
        <v>52</v>
      </c>
      <c r="J18" s="1">
        <v>44237.961631944403</v>
      </c>
      <c r="K18" s="4">
        <v>4.4000000000000004</v>
      </c>
      <c r="L18" s="4">
        <v>9.4577500000000008</v>
      </c>
      <c r="M18" s="4">
        <v>1987.64456115907</v>
      </c>
      <c r="N18" s="3" t="b">
        <v>1</v>
      </c>
      <c r="O18" s="4">
        <v>3.63283291442835</v>
      </c>
      <c r="P18" s="4"/>
      <c r="Q18" s="4">
        <v>3.63283291442835</v>
      </c>
      <c r="R18" s="4">
        <v>82.564384418826094</v>
      </c>
      <c r="S18" s="4" t="s">
        <v>257</v>
      </c>
      <c r="T18" s="3" t="b">
        <v>0</v>
      </c>
      <c r="U18" s="4">
        <v>11.001466666666699</v>
      </c>
      <c r="V18" s="4">
        <v>1487904.2373996701</v>
      </c>
      <c r="W18" s="4">
        <v>16.545253807435</v>
      </c>
      <c r="X18" s="3" t="b">
        <v>0</v>
      </c>
    </row>
    <row r="19" spans="1:24">
      <c r="A19" s="3"/>
      <c r="B19" s="3"/>
      <c r="C19" s="3" t="s">
        <v>74</v>
      </c>
      <c r="D19" s="3" t="s">
        <v>467</v>
      </c>
      <c r="E19" s="3" t="s">
        <v>259</v>
      </c>
      <c r="F19" s="4">
        <v>17</v>
      </c>
      <c r="G19" s="3" t="s">
        <v>38</v>
      </c>
      <c r="H19" s="3" t="s">
        <v>92</v>
      </c>
      <c r="I19" s="3" t="s">
        <v>202</v>
      </c>
      <c r="J19" s="1">
        <v>44237.984722222202</v>
      </c>
      <c r="K19" s="4">
        <v>2.8</v>
      </c>
      <c r="L19" s="4">
        <v>9.45773333333333</v>
      </c>
      <c r="M19" s="4">
        <v>4529.6303725697599</v>
      </c>
      <c r="N19" s="3" t="b">
        <v>0</v>
      </c>
      <c r="O19" s="4">
        <v>9.6283284312458193</v>
      </c>
      <c r="P19" s="4"/>
      <c r="Q19" s="4">
        <v>9.6283284312458193</v>
      </c>
      <c r="R19" s="4">
        <v>343.86887254449402</v>
      </c>
      <c r="S19" s="4" t="s">
        <v>257</v>
      </c>
      <c r="T19" s="3" t="b">
        <v>0</v>
      </c>
      <c r="U19" s="4">
        <v>11.001466666666699</v>
      </c>
      <c r="V19" s="4">
        <v>1279997.1288234401</v>
      </c>
      <c r="W19" s="4">
        <v>16.388602684021599</v>
      </c>
      <c r="X19" s="3" t="b">
        <v>0</v>
      </c>
    </row>
    <row r="20" spans="1:24">
      <c r="A20" s="3"/>
      <c r="B20" s="3"/>
      <c r="C20" s="3" t="s">
        <v>120</v>
      </c>
      <c r="D20" s="3" t="s">
        <v>467</v>
      </c>
      <c r="E20" s="3" t="s">
        <v>303</v>
      </c>
      <c r="F20" s="4">
        <v>18</v>
      </c>
      <c r="G20" s="3" t="s">
        <v>170</v>
      </c>
      <c r="H20" s="3" t="s">
        <v>57</v>
      </c>
      <c r="I20" s="3" t="s">
        <v>124</v>
      </c>
      <c r="J20" s="1">
        <v>44238.0078125</v>
      </c>
      <c r="K20" s="4">
        <v>7.1</v>
      </c>
      <c r="L20" s="4">
        <v>9.45773333333333</v>
      </c>
      <c r="M20" s="4">
        <v>3091.3032297303998</v>
      </c>
      <c r="N20" s="3" t="b">
        <v>0</v>
      </c>
      <c r="O20" s="4">
        <v>5.9059648976788601</v>
      </c>
      <c r="P20" s="4"/>
      <c r="Q20" s="4">
        <v>5.9059648976788601</v>
      </c>
      <c r="R20" s="4">
        <v>83.182604192660094</v>
      </c>
      <c r="S20" s="4">
        <v>22.416603615930001</v>
      </c>
      <c r="T20" s="3" t="b">
        <v>0</v>
      </c>
      <c r="U20" s="4">
        <v>11.001466666666699</v>
      </c>
      <c r="V20" s="4">
        <v>1423685.61912342</v>
      </c>
      <c r="W20" s="4">
        <v>16.5970621052174</v>
      </c>
      <c r="X20" s="3" t="b">
        <v>0</v>
      </c>
    </row>
    <row r="21" spans="1:24">
      <c r="A21" s="3"/>
      <c r="B21" s="3"/>
      <c r="C21" s="3" t="s">
        <v>312</v>
      </c>
      <c r="D21" s="3" t="s">
        <v>467</v>
      </c>
      <c r="E21" s="3" t="s">
        <v>259</v>
      </c>
      <c r="F21" s="4">
        <v>2</v>
      </c>
      <c r="G21" s="3" t="s">
        <v>233</v>
      </c>
      <c r="H21" s="3" t="s">
        <v>290</v>
      </c>
      <c r="I21" s="3"/>
      <c r="J21" s="1">
        <v>44238.030949074098</v>
      </c>
      <c r="K21" s="4"/>
      <c r="L21" s="4">
        <v>9.3367000000000004</v>
      </c>
      <c r="M21" s="4">
        <v>0</v>
      </c>
      <c r="N21" s="3" t="b">
        <v>1</v>
      </c>
      <c r="O21" s="4">
        <v>0</v>
      </c>
      <c r="P21" s="4"/>
      <c r="Q21" s="4">
        <v>0</v>
      </c>
      <c r="R21" s="4"/>
      <c r="S21" s="4"/>
      <c r="T21" s="3" t="b">
        <v>0</v>
      </c>
      <c r="U21" s="4">
        <v>11.0057166666667</v>
      </c>
      <c r="V21" s="4">
        <v>1295784.37962136</v>
      </c>
      <c r="W21" s="4">
        <v>16.557823149481798</v>
      </c>
      <c r="X21" s="3" t="b">
        <v>0</v>
      </c>
    </row>
    <row r="22" spans="1:24">
      <c r="A22" s="3"/>
      <c r="B22" s="3"/>
      <c r="C22" s="3" t="s">
        <v>179</v>
      </c>
      <c r="D22" s="3" t="s">
        <v>467</v>
      </c>
      <c r="E22" s="3" t="s">
        <v>91</v>
      </c>
      <c r="F22" s="4">
        <v>21</v>
      </c>
      <c r="G22" s="3" t="s">
        <v>40</v>
      </c>
      <c r="H22" s="3" t="s">
        <v>55</v>
      </c>
      <c r="I22" s="3"/>
      <c r="J22" s="1">
        <v>44238.054039351897</v>
      </c>
      <c r="K22" s="4"/>
      <c r="L22" s="4">
        <v>9.4648500000000002</v>
      </c>
      <c r="M22" s="4">
        <v>22891.966905680601</v>
      </c>
      <c r="N22" s="3" t="b">
        <v>0</v>
      </c>
      <c r="O22" s="4">
        <v>64.046990724248204</v>
      </c>
      <c r="P22" s="4"/>
      <c r="Q22" s="4">
        <v>64.046990724248204</v>
      </c>
      <c r="R22" s="4"/>
      <c r="S22" s="4" t="s">
        <v>257</v>
      </c>
      <c r="T22" s="3" t="b">
        <v>0</v>
      </c>
      <c r="U22" s="4">
        <v>11.005699999999999</v>
      </c>
      <c r="V22" s="4">
        <v>976881.62828102999</v>
      </c>
      <c r="W22" s="4">
        <v>16.451392427410902</v>
      </c>
      <c r="X22" s="3" t="b">
        <v>0</v>
      </c>
    </row>
    <row r="23" spans="1:24">
      <c r="A23" s="3"/>
      <c r="B23" s="3"/>
      <c r="C23" s="3" t="s">
        <v>249</v>
      </c>
      <c r="D23" s="3" t="s">
        <v>467</v>
      </c>
      <c r="E23" s="3" t="s">
        <v>91</v>
      </c>
      <c r="F23" s="4">
        <v>22</v>
      </c>
      <c r="G23" s="3" t="s">
        <v>139</v>
      </c>
      <c r="H23" s="3" t="s">
        <v>55</v>
      </c>
      <c r="I23" s="3"/>
      <c r="J23" s="1">
        <v>44238.077164351896</v>
      </c>
      <c r="K23" s="4"/>
      <c r="L23" s="4">
        <v>9.4648500000000002</v>
      </c>
      <c r="M23" s="4">
        <v>13656.420313720901</v>
      </c>
      <c r="N23" s="3" t="b">
        <v>0</v>
      </c>
      <c r="O23" s="4">
        <v>31.210657756055401</v>
      </c>
      <c r="P23" s="4"/>
      <c r="Q23" s="4">
        <v>31.210657756055401</v>
      </c>
      <c r="R23" s="4"/>
      <c r="S23" s="4" t="s">
        <v>257</v>
      </c>
      <c r="T23" s="3" t="b">
        <v>0</v>
      </c>
      <c r="U23" s="4">
        <v>11.005699999999999</v>
      </c>
      <c r="V23" s="4">
        <v>1192634.9348172599</v>
      </c>
      <c r="W23" s="4">
        <v>16.584965345229101</v>
      </c>
      <c r="X23" s="3" t="b">
        <v>0</v>
      </c>
    </row>
    <row r="24" spans="1:24">
      <c r="A24" s="3"/>
      <c r="B24" s="3"/>
      <c r="C24" s="3" t="s">
        <v>162</v>
      </c>
      <c r="D24" s="3" t="s">
        <v>467</v>
      </c>
      <c r="E24" s="3" t="s">
        <v>91</v>
      </c>
      <c r="F24" s="4">
        <v>23</v>
      </c>
      <c r="G24" s="3" t="s">
        <v>3</v>
      </c>
      <c r="H24" s="3" t="s">
        <v>55</v>
      </c>
      <c r="I24" s="3"/>
      <c r="J24" s="1">
        <v>44238.100266203699</v>
      </c>
      <c r="K24" s="4"/>
      <c r="L24" s="4">
        <v>9.4648500000000002</v>
      </c>
      <c r="M24" s="4">
        <v>20295.249043028201</v>
      </c>
      <c r="N24" s="3" t="b">
        <v>0</v>
      </c>
      <c r="O24" s="4">
        <v>48.616059810695397</v>
      </c>
      <c r="P24" s="4"/>
      <c r="Q24" s="4">
        <v>48.616059810695397</v>
      </c>
      <c r="R24" s="4"/>
      <c r="S24" s="4" t="s">
        <v>257</v>
      </c>
      <c r="T24" s="3" t="b">
        <v>0</v>
      </c>
      <c r="U24" s="4">
        <v>11.00145</v>
      </c>
      <c r="V24" s="4">
        <v>1139502.7816945601</v>
      </c>
      <c r="W24" s="4">
        <v>16.460202871753399</v>
      </c>
      <c r="X24" s="3" t="b">
        <v>0</v>
      </c>
    </row>
    <row r="25" spans="1:24">
      <c r="A25" s="3"/>
      <c r="B25" s="3"/>
      <c r="C25" s="3" t="s">
        <v>152</v>
      </c>
      <c r="D25" s="3" t="s">
        <v>467</v>
      </c>
      <c r="E25" s="3" t="s">
        <v>91</v>
      </c>
      <c r="F25" s="4">
        <v>24</v>
      </c>
      <c r="G25" s="3" t="s">
        <v>235</v>
      </c>
      <c r="H25" s="3" t="s">
        <v>55</v>
      </c>
      <c r="I25" s="3"/>
      <c r="J25" s="1">
        <v>44238.123402777797</v>
      </c>
      <c r="K25" s="4"/>
      <c r="L25" s="4">
        <v>9.4648666666666692</v>
      </c>
      <c r="M25" s="4">
        <v>43724.813591586302</v>
      </c>
      <c r="N25" s="3" t="b">
        <v>0</v>
      </c>
      <c r="O25" s="4">
        <v>81.567451088858704</v>
      </c>
      <c r="P25" s="4"/>
      <c r="Q25" s="4">
        <v>81.567451088858704</v>
      </c>
      <c r="R25" s="4"/>
      <c r="S25" s="4">
        <v>6.8074290194056202</v>
      </c>
      <c r="T25" s="3" t="b">
        <v>0</v>
      </c>
      <c r="U25" s="4">
        <v>11.001466666666699</v>
      </c>
      <c r="V25" s="4">
        <v>1467241.83160526</v>
      </c>
      <c r="W25" s="4">
        <v>16.494800200117201</v>
      </c>
      <c r="X25" s="3" t="b">
        <v>0</v>
      </c>
    </row>
    <row r="26" spans="1:24">
      <c r="A26" s="3"/>
      <c r="B26" s="3"/>
      <c r="C26" s="3" t="s">
        <v>212</v>
      </c>
      <c r="D26" s="3" t="s">
        <v>467</v>
      </c>
      <c r="E26" s="3" t="s">
        <v>91</v>
      </c>
      <c r="F26" s="4">
        <v>25</v>
      </c>
      <c r="G26" s="3" t="s">
        <v>166</v>
      </c>
      <c r="H26" s="3" t="s">
        <v>55</v>
      </c>
      <c r="I26" s="3"/>
      <c r="J26" s="1">
        <v>44238.146481481497</v>
      </c>
      <c r="K26" s="4"/>
      <c r="L26" s="4">
        <v>9.4648666666666692</v>
      </c>
      <c r="M26" s="4">
        <v>108958.193235625</v>
      </c>
      <c r="N26" s="3" t="b">
        <v>1</v>
      </c>
      <c r="O26" s="4">
        <v>320.412947666641</v>
      </c>
      <c r="P26" s="4"/>
      <c r="Q26" s="4">
        <v>320.412947666641</v>
      </c>
      <c r="R26" s="4"/>
      <c r="S26" s="4">
        <v>4.1994800959169396</v>
      </c>
      <c r="T26" s="3" t="b">
        <v>0</v>
      </c>
      <c r="U26" s="4">
        <v>11.001466666666699</v>
      </c>
      <c r="V26" s="4">
        <v>949650.79700793803</v>
      </c>
      <c r="W26" s="4">
        <v>15.7523791171549</v>
      </c>
      <c r="X26" s="3" t="b">
        <v>0</v>
      </c>
    </row>
    <row r="27" spans="1:24">
      <c r="A27" s="3"/>
      <c r="B27" s="3"/>
      <c r="C27" s="3" t="s">
        <v>216</v>
      </c>
      <c r="D27" s="3" t="s">
        <v>467</v>
      </c>
      <c r="E27" s="3" t="s">
        <v>91</v>
      </c>
      <c r="F27" s="4">
        <v>26</v>
      </c>
      <c r="G27" s="3" t="s">
        <v>25</v>
      </c>
      <c r="H27" s="3" t="s">
        <v>55</v>
      </c>
      <c r="I27" s="3"/>
      <c r="J27" s="1">
        <v>44238.1695833333</v>
      </c>
      <c r="K27" s="4"/>
      <c r="L27" s="4">
        <v>9.4648666666666692</v>
      </c>
      <c r="M27" s="4">
        <v>7461.2621976995197</v>
      </c>
      <c r="N27" s="3" t="b">
        <v>0</v>
      </c>
      <c r="O27" s="4">
        <v>20.6365238125898</v>
      </c>
      <c r="P27" s="4"/>
      <c r="Q27" s="4">
        <v>20.6365238125898</v>
      </c>
      <c r="R27" s="4"/>
      <c r="S27" s="4" t="s">
        <v>257</v>
      </c>
      <c r="T27" s="3" t="b">
        <v>0</v>
      </c>
      <c r="U27" s="4">
        <v>11.0057166666667</v>
      </c>
      <c r="V27" s="4">
        <v>984620.20527765795</v>
      </c>
      <c r="W27" s="4">
        <v>16.531582415011201</v>
      </c>
      <c r="X27" s="3" t="b">
        <v>0</v>
      </c>
    </row>
    <row r="28" spans="1:24">
      <c r="A28" s="3"/>
      <c r="B28" s="3"/>
      <c r="C28" s="3" t="s">
        <v>225</v>
      </c>
      <c r="D28" s="3" t="s">
        <v>467</v>
      </c>
      <c r="E28" s="3" t="s">
        <v>91</v>
      </c>
      <c r="F28" s="4">
        <v>27</v>
      </c>
      <c r="G28" s="3" t="s">
        <v>132</v>
      </c>
      <c r="H28" s="3" t="s">
        <v>55</v>
      </c>
      <c r="I28" s="3"/>
      <c r="J28" s="1">
        <v>44238.192604166703</v>
      </c>
      <c r="K28" s="4"/>
      <c r="L28" s="4">
        <v>9.4648500000000002</v>
      </c>
      <c r="M28" s="4">
        <v>36528.933306761799</v>
      </c>
      <c r="N28" s="3" t="b">
        <v>0</v>
      </c>
      <c r="O28" s="4">
        <v>99.532625303058296</v>
      </c>
      <c r="P28" s="4"/>
      <c r="Q28" s="4">
        <v>99.532625303058296</v>
      </c>
      <c r="R28" s="4"/>
      <c r="S28" s="4" t="s">
        <v>257</v>
      </c>
      <c r="T28" s="3" t="b">
        <v>0</v>
      </c>
      <c r="U28" s="4">
        <v>11.00145</v>
      </c>
      <c r="V28" s="4">
        <v>1006033.04839684</v>
      </c>
      <c r="W28" s="4">
        <v>16.753390367900199</v>
      </c>
      <c r="X28" s="3" t="b">
        <v>0</v>
      </c>
    </row>
    <row r="29" spans="1:24">
      <c r="A29" s="3"/>
      <c r="B29" s="3"/>
      <c r="C29" s="3" t="s">
        <v>275</v>
      </c>
      <c r="D29" s="3" t="s">
        <v>467</v>
      </c>
      <c r="E29" s="3" t="s">
        <v>91</v>
      </c>
      <c r="F29" s="4">
        <v>28</v>
      </c>
      <c r="G29" s="3" t="s">
        <v>76</v>
      </c>
      <c r="H29" s="3" t="s">
        <v>55</v>
      </c>
      <c r="I29" s="3"/>
      <c r="J29" s="1">
        <v>44238.2156944444</v>
      </c>
      <c r="K29" s="4"/>
      <c r="L29" s="4">
        <v>9.4648666666666692</v>
      </c>
      <c r="M29" s="4">
        <v>175912.06039494599</v>
      </c>
      <c r="N29" s="3" t="b">
        <v>1</v>
      </c>
      <c r="O29" s="4">
        <v>325.010439074369</v>
      </c>
      <c r="P29" s="4"/>
      <c r="Q29" s="4">
        <v>325.010439074369</v>
      </c>
      <c r="R29" s="4"/>
      <c r="S29" s="4">
        <v>2.8615664217356498</v>
      </c>
      <c r="T29" s="3" t="b">
        <v>0</v>
      </c>
      <c r="U29" s="4">
        <v>11.001466666666699</v>
      </c>
      <c r="V29" s="4">
        <v>1512105.36300369</v>
      </c>
      <c r="W29" s="4">
        <v>16.9221488213038</v>
      </c>
      <c r="X29" s="3" t="b">
        <v>0</v>
      </c>
    </row>
    <row r="30" spans="1:24">
      <c r="A30" s="3"/>
      <c r="B30" s="3"/>
      <c r="C30" s="3" t="s">
        <v>271</v>
      </c>
      <c r="D30" s="3" t="s">
        <v>467</v>
      </c>
      <c r="E30" s="3" t="s">
        <v>91</v>
      </c>
      <c r="F30" s="4">
        <v>29</v>
      </c>
      <c r="G30" s="3" t="s">
        <v>127</v>
      </c>
      <c r="H30" s="3" t="s">
        <v>55</v>
      </c>
      <c r="I30" s="3"/>
      <c r="J30" s="1">
        <v>44238.238773148201</v>
      </c>
      <c r="K30" s="4"/>
      <c r="L30" s="4">
        <v>9.4648666666666692</v>
      </c>
      <c r="M30" s="4">
        <v>107186.67696592399</v>
      </c>
      <c r="N30" s="3" t="b">
        <v>0</v>
      </c>
      <c r="O30" s="4">
        <v>252.58633438563101</v>
      </c>
      <c r="P30" s="4"/>
      <c r="Q30" s="4">
        <v>252.58633438563101</v>
      </c>
      <c r="R30" s="4"/>
      <c r="S30" s="4">
        <v>5.3092887963676301</v>
      </c>
      <c r="T30" s="3" t="b">
        <v>0</v>
      </c>
      <c r="U30" s="4">
        <v>11.001466666666699</v>
      </c>
      <c r="V30" s="4">
        <v>1178283.85207969</v>
      </c>
      <c r="W30" s="4">
        <v>16.292063984302899</v>
      </c>
      <c r="X30" s="3" t="b">
        <v>0</v>
      </c>
    </row>
    <row r="31" spans="1:24">
      <c r="A31" s="3"/>
      <c r="B31" s="3"/>
      <c r="C31" s="3" t="s">
        <v>155</v>
      </c>
      <c r="D31" s="3" t="s">
        <v>467</v>
      </c>
      <c r="E31" s="3" t="s">
        <v>91</v>
      </c>
      <c r="F31" s="4">
        <v>30</v>
      </c>
      <c r="G31" s="3" t="s">
        <v>246</v>
      </c>
      <c r="H31" s="3" t="s">
        <v>55</v>
      </c>
      <c r="I31" s="3"/>
      <c r="J31" s="1">
        <v>44238.261874999997</v>
      </c>
      <c r="K31" s="4"/>
      <c r="L31" s="4">
        <v>9.45773333333333</v>
      </c>
      <c r="M31" s="4">
        <v>10060.372081698801</v>
      </c>
      <c r="N31" s="3" t="b">
        <v>0</v>
      </c>
      <c r="O31" s="4">
        <v>22.5563871130765</v>
      </c>
      <c r="P31" s="4"/>
      <c r="Q31" s="4">
        <v>22.5563871130765</v>
      </c>
      <c r="R31" s="4"/>
      <c r="S31" s="4" t="s">
        <v>257</v>
      </c>
      <c r="T31" s="3" t="b">
        <v>0</v>
      </c>
      <c r="U31" s="4">
        <v>11.001466666666699</v>
      </c>
      <c r="V31" s="4">
        <v>1214804.98220698</v>
      </c>
      <c r="W31" s="4">
        <v>16.4161089083752</v>
      </c>
      <c r="X31" s="3" t="b">
        <v>0</v>
      </c>
    </row>
    <row r="32" spans="1:24">
      <c r="A32" s="3"/>
      <c r="B32" s="3"/>
      <c r="C32" s="3" t="s">
        <v>156</v>
      </c>
      <c r="D32" s="3" t="s">
        <v>467</v>
      </c>
      <c r="E32" s="3" t="s">
        <v>259</v>
      </c>
      <c r="F32" s="4">
        <v>16</v>
      </c>
      <c r="G32" s="3" t="s">
        <v>59</v>
      </c>
      <c r="H32" s="3" t="s">
        <v>57</v>
      </c>
      <c r="I32" s="3" t="s">
        <v>52</v>
      </c>
      <c r="J32" s="1">
        <v>44238.284965277802</v>
      </c>
      <c r="K32" s="4">
        <v>4.4000000000000004</v>
      </c>
      <c r="L32" s="4">
        <v>9.45773333333333</v>
      </c>
      <c r="M32" s="4">
        <v>2433.82557216945</v>
      </c>
      <c r="N32" s="3" t="b">
        <v>0</v>
      </c>
      <c r="O32" s="4">
        <v>4.0576299000451099</v>
      </c>
      <c r="P32" s="4"/>
      <c r="Q32" s="4">
        <v>4.0576299000451099</v>
      </c>
      <c r="R32" s="4">
        <v>92.218861364661606</v>
      </c>
      <c r="S32" s="4">
        <v>27.487856785145699</v>
      </c>
      <c r="T32" s="3" t="b">
        <v>0</v>
      </c>
      <c r="U32" s="4">
        <v>11.001466666666699</v>
      </c>
      <c r="V32" s="4">
        <v>1631225.3388626201</v>
      </c>
      <c r="W32" s="4">
        <v>16.719810038507699</v>
      </c>
      <c r="X32" s="3" t="b">
        <v>0</v>
      </c>
    </row>
    <row r="33" spans="1:24">
      <c r="A33" s="3"/>
      <c r="B33" s="3"/>
      <c r="C33" s="3" t="s">
        <v>63</v>
      </c>
      <c r="D33" s="3" t="s">
        <v>467</v>
      </c>
      <c r="E33" s="3" t="s">
        <v>303</v>
      </c>
      <c r="F33" s="4">
        <v>19</v>
      </c>
      <c r="G33" s="3" t="s">
        <v>158</v>
      </c>
      <c r="H33" s="3" t="s">
        <v>57</v>
      </c>
      <c r="I33" s="3" t="s">
        <v>221</v>
      </c>
      <c r="J33" s="1">
        <v>44238.308067129597</v>
      </c>
      <c r="K33" s="4">
        <v>305</v>
      </c>
      <c r="L33" s="4">
        <v>9.45773333333333</v>
      </c>
      <c r="M33" s="4">
        <v>81739.042362787295</v>
      </c>
      <c r="N33" s="3" t="b">
        <v>0</v>
      </c>
      <c r="O33" s="4">
        <v>188.65159296528401</v>
      </c>
      <c r="P33" s="4"/>
      <c r="Q33" s="4">
        <v>188.65159296528401</v>
      </c>
      <c r="R33" s="4">
        <v>61.852981300093198</v>
      </c>
      <c r="S33" s="4">
        <v>3.5925460494734698</v>
      </c>
      <c r="T33" s="3" t="b">
        <v>0</v>
      </c>
      <c r="U33" s="4">
        <v>11.00145</v>
      </c>
      <c r="V33" s="4">
        <v>1196600.3583100201</v>
      </c>
      <c r="W33" s="4">
        <v>16.905058953214301</v>
      </c>
      <c r="X33" s="3" t="b">
        <v>0</v>
      </c>
    </row>
    <row r="34" spans="1:24">
      <c r="A34" s="3"/>
      <c r="B34" s="3"/>
      <c r="C34" s="3" t="s">
        <v>11</v>
      </c>
      <c r="D34" s="3" t="s">
        <v>467</v>
      </c>
      <c r="E34" s="3" t="s">
        <v>91</v>
      </c>
      <c r="F34" s="4">
        <v>31</v>
      </c>
      <c r="G34" s="3" t="s">
        <v>19</v>
      </c>
      <c r="H34" s="3" t="s">
        <v>55</v>
      </c>
      <c r="I34" s="3"/>
      <c r="J34" s="1">
        <v>44238.331157407403</v>
      </c>
      <c r="K34" s="4"/>
      <c r="L34" s="4">
        <v>9.4648500000000002</v>
      </c>
      <c r="M34" s="4">
        <v>23569.617945638402</v>
      </c>
      <c r="N34" s="3" t="b">
        <v>0</v>
      </c>
      <c r="O34" s="4">
        <v>78.299696647829407</v>
      </c>
      <c r="P34" s="4"/>
      <c r="Q34" s="4">
        <v>78.299696647829407</v>
      </c>
      <c r="R34" s="4"/>
      <c r="S34" s="4" t="s">
        <v>257</v>
      </c>
      <c r="T34" s="3" t="b">
        <v>0</v>
      </c>
      <c r="U34" s="4">
        <v>11.00145</v>
      </c>
      <c r="V34" s="4">
        <v>823692.18430635997</v>
      </c>
      <c r="W34" s="4">
        <v>16.671889270531199</v>
      </c>
      <c r="X34" s="3" t="b">
        <v>0</v>
      </c>
    </row>
    <row r="35" spans="1:24">
      <c r="A35" s="3"/>
      <c r="B35" s="3"/>
      <c r="C35" s="3" t="s">
        <v>267</v>
      </c>
      <c r="D35" s="3" t="s">
        <v>467</v>
      </c>
      <c r="E35" s="3" t="s">
        <v>91</v>
      </c>
      <c r="F35" s="4">
        <v>32</v>
      </c>
      <c r="G35" s="3" t="s">
        <v>199</v>
      </c>
      <c r="H35" s="3" t="s">
        <v>55</v>
      </c>
      <c r="I35" s="3"/>
      <c r="J35" s="1">
        <v>44238.354270833297</v>
      </c>
      <c r="K35" s="4"/>
      <c r="L35" s="4">
        <v>9.4648500000000002</v>
      </c>
      <c r="M35" s="4">
        <v>7917.2825228654001</v>
      </c>
      <c r="N35" s="3" t="b">
        <v>0</v>
      </c>
      <c r="O35" s="4">
        <v>22.428051128919702</v>
      </c>
      <c r="P35" s="4"/>
      <c r="Q35" s="4">
        <v>22.428051128919702</v>
      </c>
      <c r="R35" s="4"/>
      <c r="S35" s="4" t="s">
        <v>257</v>
      </c>
      <c r="T35" s="3" t="b">
        <v>0</v>
      </c>
      <c r="U35" s="4">
        <v>11.00145</v>
      </c>
      <c r="V35" s="4">
        <v>961483.96958952502</v>
      </c>
      <c r="W35" s="4">
        <v>16.031756076431002</v>
      </c>
      <c r="X35" s="3" t="b">
        <v>0</v>
      </c>
    </row>
    <row r="36" spans="1:24">
      <c r="A36" s="3"/>
      <c r="B36" s="3"/>
      <c r="C36" s="3" t="s">
        <v>66</v>
      </c>
      <c r="D36" s="3" t="s">
        <v>467</v>
      </c>
      <c r="E36" s="3" t="s">
        <v>91</v>
      </c>
      <c r="F36" s="4">
        <v>33</v>
      </c>
      <c r="G36" s="3" t="s">
        <v>123</v>
      </c>
      <c r="H36" s="3" t="s">
        <v>55</v>
      </c>
      <c r="I36" s="3"/>
      <c r="J36" s="1">
        <v>44238.377326388902</v>
      </c>
      <c r="K36" s="4"/>
      <c r="L36" s="4">
        <v>9.4648666666666692</v>
      </c>
      <c r="M36" s="4">
        <v>13793.274198224901</v>
      </c>
      <c r="N36" s="3" t="b">
        <v>0</v>
      </c>
      <c r="O36" s="4">
        <v>28.876134087867801</v>
      </c>
      <c r="P36" s="4"/>
      <c r="Q36" s="4">
        <v>28.876134087867801</v>
      </c>
      <c r="R36" s="4"/>
      <c r="S36" s="4" t="s">
        <v>257</v>
      </c>
      <c r="T36" s="3" t="b">
        <v>0</v>
      </c>
      <c r="U36" s="4">
        <v>10.9972333333333</v>
      </c>
      <c r="V36" s="4">
        <v>1301720.78424836</v>
      </c>
      <c r="W36" s="4">
        <v>16.413092388836599</v>
      </c>
      <c r="X36" s="3" t="b">
        <v>0</v>
      </c>
    </row>
    <row r="37" spans="1:24">
      <c r="A37" s="3"/>
      <c r="B37" s="3"/>
      <c r="C37" s="3" t="s">
        <v>111</v>
      </c>
      <c r="D37" s="3" t="s">
        <v>467</v>
      </c>
      <c r="E37" s="3" t="s">
        <v>91</v>
      </c>
      <c r="F37" s="4">
        <v>34</v>
      </c>
      <c r="G37" s="3" t="s">
        <v>178</v>
      </c>
      <c r="H37" s="3" t="s">
        <v>55</v>
      </c>
      <c r="I37" s="3"/>
      <c r="J37" s="1">
        <v>44238.4004166667</v>
      </c>
      <c r="K37" s="4"/>
      <c r="L37" s="4">
        <v>9.4648500000000002</v>
      </c>
      <c r="M37" s="4">
        <v>14485.9954540583</v>
      </c>
      <c r="N37" s="3" t="b">
        <v>0</v>
      </c>
      <c r="O37" s="4">
        <v>28.896043562358901</v>
      </c>
      <c r="P37" s="4"/>
      <c r="Q37" s="4">
        <v>28.896043562358901</v>
      </c>
      <c r="R37" s="4"/>
      <c r="S37" s="4" t="s">
        <v>257</v>
      </c>
      <c r="T37" s="3" t="b">
        <v>0</v>
      </c>
      <c r="U37" s="4">
        <v>11.001466666666699</v>
      </c>
      <c r="V37" s="4">
        <v>1366155.6962949301</v>
      </c>
      <c r="W37" s="4">
        <v>16.603494297354299</v>
      </c>
      <c r="X37" s="3" t="b">
        <v>0</v>
      </c>
    </row>
    <row r="38" spans="1:24">
      <c r="A38" s="3"/>
      <c r="B38" s="3"/>
      <c r="C38" s="3" t="s">
        <v>2</v>
      </c>
      <c r="D38" s="3" t="s">
        <v>467</v>
      </c>
      <c r="E38" s="3" t="s">
        <v>91</v>
      </c>
      <c r="F38" s="4">
        <v>35</v>
      </c>
      <c r="G38" s="3" t="s">
        <v>118</v>
      </c>
      <c r="H38" s="3" t="s">
        <v>55</v>
      </c>
      <c r="I38" s="3"/>
      <c r="J38" s="1">
        <v>44238.4234953704</v>
      </c>
      <c r="K38" s="4"/>
      <c r="L38" s="4">
        <v>9.4648500000000002</v>
      </c>
      <c r="M38" s="4">
        <v>9108.6802673595703</v>
      </c>
      <c r="N38" s="3" t="b">
        <v>0</v>
      </c>
      <c r="O38" s="4">
        <v>18.6797534344533</v>
      </c>
      <c r="P38" s="4"/>
      <c r="Q38" s="4">
        <v>18.6797534344533</v>
      </c>
      <c r="R38" s="4"/>
      <c r="S38" s="4" t="s">
        <v>257</v>
      </c>
      <c r="T38" s="3" t="b">
        <v>0</v>
      </c>
      <c r="U38" s="4">
        <v>11.00145</v>
      </c>
      <c r="V38" s="4">
        <v>1327721.26407338</v>
      </c>
      <c r="W38" s="4">
        <v>16.5042490353798</v>
      </c>
      <c r="X38" s="3" t="b">
        <v>0</v>
      </c>
    </row>
    <row r="39" spans="1:24">
      <c r="A39" s="3"/>
      <c r="B39" s="3"/>
      <c r="C39" s="3" t="s">
        <v>49</v>
      </c>
      <c r="D39" s="3" t="s">
        <v>467</v>
      </c>
      <c r="E39" s="3" t="s">
        <v>91</v>
      </c>
      <c r="F39" s="4">
        <v>36</v>
      </c>
      <c r="G39" s="3" t="s">
        <v>196</v>
      </c>
      <c r="H39" s="3" t="s">
        <v>55</v>
      </c>
      <c r="I39" s="3"/>
      <c r="J39" s="1">
        <v>44238.446678240703</v>
      </c>
      <c r="K39" s="4"/>
      <c r="L39" s="4">
        <v>9.45773333333333</v>
      </c>
      <c r="M39" s="4">
        <v>6671.8806612745402</v>
      </c>
      <c r="N39" s="3" t="b">
        <v>0</v>
      </c>
      <c r="O39" s="4">
        <v>10.896888380826001</v>
      </c>
      <c r="P39" s="4"/>
      <c r="Q39" s="4">
        <v>10.896888380826001</v>
      </c>
      <c r="R39" s="4"/>
      <c r="S39" s="4" t="s">
        <v>257</v>
      </c>
      <c r="T39" s="3" t="b">
        <v>0</v>
      </c>
      <c r="U39" s="4">
        <v>10.9972333333333</v>
      </c>
      <c r="V39" s="4">
        <v>1666051.7762364801</v>
      </c>
      <c r="W39" s="4">
        <v>16.562925328392801</v>
      </c>
      <c r="X39" s="3" t="b">
        <v>0</v>
      </c>
    </row>
    <row r="40" spans="1:24">
      <c r="A40" s="3"/>
      <c r="B40" s="3"/>
      <c r="C40" s="3" t="s">
        <v>164</v>
      </c>
      <c r="D40" s="3" t="s">
        <v>467</v>
      </c>
      <c r="E40" s="3" t="s">
        <v>91</v>
      </c>
      <c r="F40" s="4">
        <v>37</v>
      </c>
      <c r="G40" s="3" t="s">
        <v>237</v>
      </c>
      <c r="H40" s="3" t="s">
        <v>55</v>
      </c>
      <c r="I40" s="3"/>
      <c r="J40" s="1">
        <v>44238.469756944403</v>
      </c>
      <c r="K40" s="4"/>
      <c r="L40" s="4">
        <v>9.4648500000000002</v>
      </c>
      <c r="M40" s="4">
        <v>4675.2330255328097</v>
      </c>
      <c r="N40" s="3" t="b">
        <v>1</v>
      </c>
      <c r="O40" s="4">
        <v>7.7971648114851702</v>
      </c>
      <c r="P40" s="4"/>
      <c r="Q40" s="4">
        <v>7.7971648114851702</v>
      </c>
      <c r="R40" s="4"/>
      <c r="S40" s="4" t="s">
        <v>257</v>
      </c>
      <c r="T40" s="3" t="b">
        <v>0</v>
      </c>
      <c r="U40" s="4">
        <v>10.9972166666667</v>
      </c>
      <c r="V40" s="4">
        <v>1631164.8763407399</v>
      </c>
      <c r="W40" s="4">
        <v>16.565317977614601</v>
      </c>
      <c r="X40" s="3" t="b">
        <v>0</v>
      </c>
    </row>
    <row r="41" spans="1:24">
      <c r="A41" s="3"/>
      <c r="B41" s="3"/>
      <c r="C41" s="3" t="s">
        <v>191</v>
      </c>
      <c r="D41" s="3" t="s">
        <v>467</v>
      </c>
      <c r="E41" s="3" t="s">
        <v>91</v>
      </c>
      <c r="F41" s="4">
        <v>38</v>
      </c>
      <c r="G41" s="3" t="s">
        <v>47</v>
      </c>
      <c r="H41" s="3" t="s">
        <v>55</v>
      </c>
      <c r="I41" s="3"/>
      <c r="J41" s="1">
        <v>44238.492835648103</v>
      </c>
      <c r="K41" s="4"/>
      <c r="L41" s="4">
        <v>9.4577166666666699</v>
      </c>
      <c r="M41" s="4">
        <v>11011.3729738573</v>
      </c>
      <c r="N41" s="3" t="b">
        <v>0</v>
      </c>
      <c r="O41" s="4">
        <v>23.1666484914333</v>
      </c>
      <c r="P41" s="4"/>
      <c r="Q41" s="4">
        <v>23.1666484914333</v>
      </c>
      <c r="R41" s="4"/>
      <c r="S41" s="4" t="s">
        <v>257</v>
      </c>
      <c r="T41" s="3" t="b">
        <v>0</v>
      </c>
      <c r="U41" s="4">
        <v>11.00145</v>
      </c>
      <c r="V41" s="4">
        <v>1294679.53636114</v>
      </c>
      <c r="W41" s="4">
        <v>16.102812545227501</v>
      </c>
      <c r="X41" s="3" t="b">
        <v>0</v>
      </c>
    </row>
    <row r="42" spans="1:24">
      <c r="A42" s="3"/>
      <c r="B42" s="3"/>
      <c r="C42" s="3" t="s">
        <v>250</v>
      </c>
      <c r="D42" s="3" t="s">
        <v>467</v>
      </c>
      <c r="E42" s="3" t="s">
        <v>91</v>
      </c>
      <c r="F42" s="4">
        <v>39</v>
      </c>
      <c r="G42" s="3" t="s">
        <v>168</v>
      </c>
      <c r="H42" s="3" t="s">
        <v>55</v>
      </c>
      <c r="I42" s="3"/>
      <c r="J42" s="1">
        <v>44238.515914351898</v>
      </c>
      <c r="K42" s="4"/>
      <c r="L42" s="4">
        <v>9.4648500000000002</v>
      </c>
      <c r="M42" s="4">
        <v>4596.5399913122201</v>
      </c>
      <c r="N42" s="3" t="b">
        <v>0</v>
      </c>
      <c r="O42" s="4">
        <v>8.1927125175097704</v>
      </c>
      <c r="P42" s="4"/>
      <c r="Q42" s="4">
        <v>8.1927125175097704</v>
      </c>
      <c r="R42" s="4"/>
      <c r="S42" s="4" t="s">
        <v>257</v>
      </c>
      <c r="T42" s="3" t="b">
        <v>0</v>
      </c>
      <c r="U42" s="4">
        <v>10.9972333333333</v>
      </c>
      <c r="V42" s="4">
        <v>1526331.4613276999</v>
      </c>
      <c r="W42" s="4">
        <v>16.577692802101101</v>
      </c>
      <c r="X42" s="3" t="b">
        <v>0</v>
      </c>
    </row>
    <row r="43" spans="1:24">
      <c r="A43" s="3"/>
      <c r="B43" s="3"/>
      <c r="C43" s="3" t="s">
        <v>130</v>
      </c>
      <c r="D43" s="3" t="s">
        <v>467</v>
      </c>
      <c r="E43" s="3" t="s">
        <v>259</v>
      </c>
      <c r="F43" s="4">
        <v>11</v>
      </c>
      <c r="G43" s="3" t="s">
        <v>217</v>
      </c>
      <c r="H43" s="3" t="s">
        <v>57</v>
      </c>
      <c r="I43" s="3" t="s">
        <v>270</v>
      </c>
      <c r="J43" s="1">
        <v>44238.539039351897</v>
      </c>
      <c r="K43" s="4">
        <v>47</v>
      </c>
      <c r="L43" s="4">
        <v>9.45773333333333</v>
      </c>
      <c r="M43" s="4">
        <v>31518.8362235565</v>
      </c>
      <c r="N43" s="3" t="b">
        <v>1</v>
      </c>
      <c r="O43" s="4">
        <v>53.896830377441397</v>
      </c>
      <c r="P43" s="4"/>
      <c r="Q43" s="4">
        <v>53.896830377441397</v>
      </c>
      <c r="R43" s="4">
        <v>114.67410718604501</v>
      </c>
      <c r="S43" s="4" t="s">
        <v>257</v>
      </c>
      <c r="T43" s="3" t="b">
        <v>0</v>
      </c>
      <c r="U43" s="4">
        <v>11.001466666666699</v>
      </c>
      <c r="V43" s="4">
        <v>1596975.22234213</v>
      </c>
      <c r="W43" s="4">
        <v>16.285782768359599</v>
      </c>
      <c r="X43" s="3" t="b">
        <v>0</v>
      </c>
    </row>
    <row r="44" spans="1:24">
      <c r="A44" s="3"/>
      <c r="B44" s="3"/>
      <c r="C44" s="3" t="s">
        <v>272</v>
      </c>
      <c r="D44" s="3" t="s">
        <v>467</v>
      </c>
      <c r="E44" s="3" t="s">
        <v>303</v>
      </c>
      <c r="F44" s="4">
        <v>20</v>
      </c>
      <c r="G44" s="3" t="s">
        <v>169</v>
      </c>
      <c r="H44" s="3" t="s">
        <v>57</v>
      </c>
      <c r="I44" s="3" t="s">
        <v>304</v>
      </c>
      <c r="J44" s="1">
        <v>44238.562106481499</v>
      </c>
      <c r="K44" s="4">
        <v>1250</v>
      </c>
      <c r="L44" s="4">
        <v>9.45773333333333</v>
      </c>
      <c r="M44" s="4">
        <v>308013.039617587</v>
      </c>
      <c r="N44" s="3" t="b">
        <v>1</v>
      </c>
      <c r="O44" s="4">
        <v>683.17572047445299</v>
      </c>
      <c r="P44" s="4"/>
      <c r="Q44" s="4">
        <v>683.17572047445299</v>
      </c>
      <c r="R44" s="4">
        <v>54.654057637956299</v>
      </c>
      <c r="S44" s="4">
        <v>4.61235139005022</v>
      </c>
      <c r="T44" s="3" t="b">
        <v>0</v>
      </c>
      <c r="U44" s="4">
        <v>10.9972166666667</v>
      </c>
      <c r="V44" s="4">
        <v>1299106.22075188</v>
      </c>
      <c r="W44" s="4">
        <v>15.9401084961113</v>
      </c>
      <c r="X44" s="3" t="b">
        <v>0</v>
      </c>
    </row>
    <row r="45" spans="1:24">
      <c r="A45" s="3"/>
      <c r="B45" s="3"/>
      <c r="C45" s="3" t="s">
        <v>289</v>
      </c>
      <c r="D45" s="3" t="s">
        <v>467</v>
      </c>
      <c r="E45" s="3" t="s">
        <v>259</v>
      </c>
      <c r="F45" s="4">
        <v>3</v>
      </c>
      <c r="G45" s="3" t="s">
        <v>65</v>
      </c>
      <c r="H45" s="3" t="s">
        <v>57</v>
      </c>
      <c r="I45" s="3" t="s">
        <v>298</v>
      </c>
      <c r="J45" s="1">
        <v>44238.585231481498</v>
      </c>
      <c r="K45" s="4">
        <v>2000</v>
      </c>
      <c r="L45" s="4">
        <v>9.45773333333333</v>
      </c>
      <c r="M45" s="4">
        <v>1121103.28977327</v>
      </c>
      <c r="N45" s="3" t="b">
        <v>1</v>
      </c>
      <c r="O45" s="4">
        <v>2268.7618343363501</v>
      </c>
      <c r="P45" s="4"/>
      <c r="Q45" s="4">
        <v>2268.7618343363501</v>
      </c>
      <c r="R45" s="4">
        <v>113.438091716817</v>
      </c>
      <c r="S45" s="4">
        <v>4.6920022985444296</v>
      </c>
      <c r="T45" s="3" t="b">
        <v>0</v>
      </c>
      <c r="U45" s="4">
        <v>10.9972166666667</v>
      </c>
      <c r="V45" s="4">
        <v>1653672.99329402</v>
      </c>
      <c r="W45" s="4">
        <v>16.298916617170701</v>
      </c>
      <c r="X45" s="3" t="b">
        <v>0</v>
      </c>
    </row>
    <row r="46" spans="1:24">
      <c r="A46" s="3"/>
      <c r="B46" s="3"/>
      <c r="C46" s="3" t="s">
        <v>190</v>
      </c>
      <c r="D46" s="3" t="s">
        <v>467</v>
      </c>
      <c r="E46" s="3" t="s">
        <v>91</v>
      </c>
      <c r="F46" s="4">
        <v>40</v>
      </c>
      <c r="G46" s="3" t="s">
        <v>73</v>
      </c>
      <c r="H46" s="3" t="s">
        <v>55</v>
      </c>
      <c r="I46" s="3"/>
      <c r="J46" s="1">
        <v>44238.608310185198</v>
      </c>
      <c r="K46" s="4"/>
      <c r="L46" s="4">
        <v>9.4506166666666704</v>
      </c>
      <c r="M46" s="4">
        <v>6013.1705321153704</v>
      </c>
      <c r="N46" s="3" t="b">
        <v>0</v>
      </c>
      <c r="O46" s="4">
        <v>11.6952511627427</v>
      </c>
      <c r="P46" s="4"/>
      <c r="Q46" s="4">
        <v>11.6952511627427</v>
      </c>
      <c r="R46" s="4"/>
      <c r="S46" s="4" t="s">
        <v>257</v>
      </c>
      <c r="T46" s="3" t="b">
        <v>0</v>
      </c>
      <c r="U46" s="4">
        <v>10.9972333333333</v>
      </c>
      <c r="V46" s="4">
        <v>1399153.60067831</v>
      </c>
      <c r="W46" s="4">
        <v>16.5181952077555</v>
      </c>
      <c r="X46" s="3" t="b">
        <v>0</v>
      </c>
    </row>
    <row r="47" spans="1:24">
      <c r="A47" s="3"/>
      <c r="B47" s="3"/>
      <c r="C47" s="3" t="s">
        <v>71</v>
      </c>
      <c r="D47" s="3" t="s">
        <v>467</v>
      </c>
      <c r="E47" s="3" t="s">
        <v>91</v>
      </c>
      <c r="F47" s="4">
        <v>41</v>
      </c>
      <c r="G47" s="3" t="s">
        <v>160</v>
      </c>
      <c r="H47" s="3" t="s">
        <v>55</v>
      </c>
      <c r="I47" s="3"/>
      <c r="J47" s="1">
        <v>44238.631365740701</v>
      </c>
      <c r="K47" s="4"/>
      <c r="L47" s="4">
        <v>9.45773333333333</v>
      </c>
      <c r="M47" s="4">
        <v>3343.9616025085902</v>
      </c>
      <c r="N47" s="3" t="b">
        <v>1</v>
      </c>
      <c r="O47" s="4">
        <v>6.5259168853102203</v>
      </c>
      <c r="P47" s="4"/>
      <c r="Q47" s="4">
        <v>6.5259168853102203</v>
      </c>
      <c r="R47" s="4"/>
      <c r="S47" s="4" t="s">
        <v>257</v>
      </c>
      <c r="T47" s="3" t="b">
        <v>0</v>
      </c>
      <c r="U47" s="4">
        <v>10.9972166666667</v>
      </c>
      <c r="V47" s="4">
        <v>1393815.7663269001</v>
      </c>
      <c r="W47" s="4">
        <v>16.306755451169899</v>
      </c>
      <c r="X47" s="3" t="b">
        <v>0</v>
      </c>
    </row>
    <row r="48" spans="1:24">
      <c r="A48" s="3"/>
      <c r="B48" s="3"/>
      <c r="C48" s="3" t="s">
        <v>301</v>
      </c>
      <c r="D48" s="3" t="s">
        <v>467</v>
      </c>
      <c r="E48" s="3" t="s">
        <v>91</v>
      </c>
      <c r="F48" s="4">
        <v>42</v>
      </c>
      <c r="G48" s="3" t="s">
        <v>234</v>
      </c>
      <c r="H48" s="3" t="s">
        <v>55</v>
      </c>
      <c r="I48" s="3"/>
      <c r="J48" s="1">
        <v>44238.654421296298</v>
      </c>
      <c r="K48" s="4"/>
      <c r="L48" s="4">
        <v>9.4648500000000002</v>
      </c>
      <c r="M48" s="4">
        <v>950.35456351847995</v>
      </c>
      <c r="N48" s="3" t="b">
        <v>1</v>
      </c>
      <c r="O48" s="4">
        <v>2.1624459159653</v>
      </c>
      <c r="P48" s="4"/>
      <c r="Q48" s="4">
        <v>2.1624459159653</v>
      </c>
      <c r="R48" s="4"/>
      <c r="S48" s="4" t="s">
        <v>257</v>
      </c>
      <c r="T48" s="3" t="b">
        <v>0</v>
      </c>
      <c r="U48" s="4">
        <v>10.9972166666667</v>
      </c>
      <c r="V48" s="4">
        <v>1195003.7493932301</v>
      </c>
      <c r="W48" s="4">
        <v>16.301058399435501</v>
      </c>
      <c r="X48" s="3" t="b">
        <v>0</v>
      </c>
    </row>
    <row r="49" spans="1:24">
      <c r="A49" s="3"/>
      <c r="B49" s="3"/>
      <c r="C49" s="3" t="s">
        <v>33</v>
      </c>
      <c r="D49" s="3" t="s">
        <v>467</v>
      </c>
      <c r="E49" s="3" t="s">
        <v>91</v>
      </c>
      <c r="F49" s="4">
        <v>51</v>
      </c>
      <c r="G49" s="3" t="s">
        <v>115</v>
      </c>
      <c r="H49" s="3" t="s">
        <v>55</v>
      </c>
      <c r="I49" s="3"/>
      <c r="J49" s="1">
        <v>44238.680289351898</v>
      </c>
      <c r="K49" s="4"/>
      <c r="L49" s="4">
        <v>9.4577500000000008</v>
      </c>
      <c r="M49" s="4">
        <v>148693.536413033</v>
      </c>
      <c r="N49" s="3" t="b">
        <v>1</v>
      </c>
      <c r="O49" s="4">
        <v>390.16175106674001</v>
      </c>
      <c r="P49" s="4"/>
      <c r="Q49" s="4">
        <v>390.16175106674001</v>
      </c>
      <c r="R49" s="4"/>
      <c r="S49" s="4">
        <v>5.0954759816500701</v>
      </c>
      <c r="T49" s="3" t="b">
        <v>0</v>
      </c>
      <c r="U49" s="4">
        <v>10.9972333333333</v>
      </c>
      <c r="V49" s="4">
        <v>1070637.33022768</v>
      </c>
      <c r="W49" s="4">
        <v>16.152600727117299</v>
      </c>
      <c r="X49" s="3" t="b">
        <v>0</v>
      </c>
    </row>
    <row r="50" spans="1:24">
      <c r="A50" s="3"/>
      <c r="B50" s="3"/>
      <c r="C50" s="3" t="s">
        <v>21</v>
      </c>
      <c r="D50" s="3" t="s">
        <v>467</v>
      </c>
      <c r="E50" s="3" t="s">
        <v>91</v>
      </c>
      <c r="F50" s="4">
        <v>52</v>
      </c>
      <c r="G50" s="3" t="s">
        <v>131</v>
      </c>
      <c r="H50" s="3" t="s">
        <v>55</v>
      </c>
      <c r="I50" s="3"/>
      <c r="J50" s="1">
        <v>44238.703287037002</v>
      </c>
      <c r="K50" s="4"/>
      <c r="L50" s="4">
        <v>9.4577500000000008</v>
      </c>
      <c r="M50" s="4">
        <v>268481.931165013</v>
      </c>
      <c r="N50" s="3" t="b">
        <v>1</v>
      </c>
      <c r="O50" s="4">
        <v>651.91710537122503</v>
      </c>
      <c r="P50" s="4"/>
      <c r="Q50" s="4">
        <v>651.91710537122503</v>
      </c>
      <c r="R50" s="4"/>
      <c r="S50" s="4">
        <v>7.2183916148633296</v>
      </c>
      <c r="T50" s="3" t="b">
        <v>0</v>
      </c>
      <c r="U50" s="4">
        <v>10.9972333333333</v>
      </c>
      <c r="V50" s="4">
        <v>1183429.5555096499</v>
      </c>
      <c r="W50" s="4">
        <v>16.486951137530401</v>
      </c>
      <c r="X50" s="3" t="b">
        <v>0</v>
      </c>
    </row>
    <row r="51" spans="1:24">
      <c r="A51" s="3"/>
      <c r="B51" s="3"/>
      <c r="C51" s="3" t="s">
        <v>286</v>
      </c>
      <c r="D51" s="3" t="s">
        <v>467</v>
      </c>
      <c r="E51" s="3" t="s">
        <v>91</v>
      </c>
      <c r="F51" s="4">
        <v>53</v>
      </c>
      <c r="G51" s="3" t="s">
        <v>263</v>
      </c>
      <c r="H51" s="3" t="s">
        <v>55</v>
      </c>
      <c r="I51" s="3"/>
      <c r="J51" s="1">
        <v>44238.726365740702</v>
      </c>
      <c r="K51" s="4"/>
      <c r="L51" s="4">
        <v>9.45773333333333</v>
      </c>
      <c r="M51" s="4">
        <v>198861.88498437</v>
      </c>
      <c r="N51" s="3" t="b">
        <v>1</v>
      </c>
      <c r="O51" s="4">
        <v>499.48803664625098</v>
      </c>
      <c r="P51" s="4"/>
      <c r="Q51" s="4">
        <v>499.48803664625098</v>
      </c>
      <c r="R51" s="4"/>
      <c r="S51" s="4">
        <v>6.6216305546750904</v>
      </c>
      <c r="T51" s="3" t="b">
        <v>0</v>
      </c>
      <c r="U51" s="4">
        <v>10.9972166666667</v>
      </c>
      <c r="V51" s="4">
        <v>1129010.31240718</v>
      </c>
      <c r="W51" s="4">
        <v>16.576457520481199</v>
      </c>
      <c r="X51" s="3" t="b">
        <v>0</v>
      </c>
    </row>
    <row r="52" spans="1:24">
      <c r="A52" s="3"/>
      <c r="B52" s="3"/>
      <c r="C52" s="3" t="s">
        <v>27</v>
      </c>
      <c r="D52" s="3" t="s">
        <v>467</v>
      </c>
      <c r="E52" s="3" t="s">
        <v>91</v>
      </c>
      <c r="F52" s="4">
        <v>54</v>
      </c>
      <c r="G52" s="3" t="s">
        <v>174</v>
      </c>
      <c r="H52" s="3" t="s">
        <v>55</v>
      </c>
      <c r="I52" s="3"/>
      <c r="J52" s="1">
        <v>44238.749398148102</v>
      </c>
      <c r="K52" s="4"/>
      <c r="L52" s="4">
        <v>9.45773333333333</v>
      </c>
      <c r="M52" s="4">
        <v>181203.917192147</v>
      </c>
      <c r="N52" s="3" t="b">
        <v>1</v>
      </c>
      <c r="O52" s="4">
        <v>416.998066206663</v>
      </c>
      <c r="P52" s="4"/>
      <c r="Q52" s="4">
        <v>416.998066206663</v>
      </c>
      <c r="R52" s="4"/>
      <c r="S52" s="4">
        <v>5.1171738325422602</v>
      </c>
      <c r="T52" s="3" t="b">
        <v>0</v>
      </c>
      <c r="U52" s="4">
        <v>10.9972166666667</v>
      </c>
      <c r="V52" s="4">
        <v>1223561.0281239201</v>
      </c>
      <c r="W52" s="4">
        <v>16.750391527727299</v>
      </c>
      <c r="X52" s="3" t="b">
        <v>0</v>
      </c>
    </row>
    <row r="53" spans="1:24">
      <c r="A53" s="3"/>
      <c r="B53" s="3"/>
      <c r="C53" s="3" t="s">
        <v>195</v>
      </c>
      <c r="D53" s="3" t="s">
        <v>467</v>
      </c>
      <c r="E53" s="3" t="s">
        <v>91</v>
      </c>
      <c r="F53" s="4">
        <v>55</v>
      </c>
      <c r="G53" s="3" t="s">
        <v>295</v>
      </c>
      <c r="H53" s="3" t="s">
        <v>55</v>
      </c>
      <c r="I53" s="3"/>
      <c r="J53" s="1">
        <v>44238.772499999999</v>
      </c>
      <c r="K53" s="4"/>
      <c r="L53" s="4">
        <v>9.45773333333333</v>
      </c>
      <c r="M53" s="4">
        <v>169795.401773424</v>
      </c>
      <c r="N53" s="3" t="b">
        <v>1</v>
      </c>
      <c r="O53" s="4">
        <v>427.69702462928802</v>
      </c>
      <c r="P53" s="4"/>
      <c r="Q53" s="4">
        <v>427.69702462928802</v>
      </c>
      <c r="R53" s="4"/>
      <c r="S53" s="4">
        <v>4.5618129486542101</v>
      </c>
      <c r="T53" s="3" t="b">
        <v>0</v>
      </c>
      <c r="U53" s="4">
        <v>10.9972166666667</v>
      </c>
      <c r="V53" s="4">
        <v>1118870.83404802</v>
      </c>
      <c r="W53" s="4">
        <v>16.196751097238401</v>
      </c>
      <c r="X53" s="3" t="b">
        <v>0</v>
      </c>
    </row>
    <row r="54" spans="1:24">
      <c r="A54" s="3"/>
      <c r="B54" s="3"/>
      <c r="C54" s="3" t="s">
        <v>84</v>
      </c>
      <c r="D54" s="3" t="s">
        <v>467</v>
      </c>
      <c r="E54" s="3" t="s">
        <v>91</v>
      </c>
      <c r="F54" s="4">
        <v>56</v>
      </c>
      <c r="G54" s="3" t="s">
        <v>68</v>
      </c>
      <c r="H54" s="3" t="s">
        <v>55</v>
      </c>
      <c r="I54" s="3"/>
      <c r="J54" s="1">
        <v>44238.7955671296</v>
      </c>
      <c r="K54" s="4"/>
      <c r="L54" s="4">
        <v>9.45773333333333</v>
      </c>
      <c r="M54" s="4">
        <v>195280.602250575</v>
      </c>
      <c r="N54" s="3" t="b">
        <v>1</v>
      </c>
      <c r="O54" s="4">
        <v>380.01908123245602</v>
      </c>
      <c r="P54" s="4"/>
      <c r="Q54" s="4">
        <v>380.01908123245602</v>
      </c>
      <c r="R54" s="4"/>
      <c r="S54" s="4">
        <v>5.5128503910683397</v>
      </c>
      <c r="T54" s="3" t="b">
        <v>0</v>
      </c>
      <c r="U54" s="4">
        <v>10.9972166666667</v>
      </c>
      <c r="V54" s="4">
        <v>1442355.87092548</v>
      </c>
      <c r="W54" s="4">
        <v>16.794742519001701</v>
      </c>
      <c r="X54" s="3" t="b">
        <v>0</v>
      </c>
    </row>
    <row r="55" spans="1:24">
      <c r="A55" s="3"/>
      <c r="B55" s="3"/>
      <c r="C55" s="3" t="s">
        <v>84</v>
      </c>
      <c r="D55" s="3" t="s">
        <v>467</v>
      </c>
      <c r="E55" s="3" t="s">
        <v>91</v>
      </c>
      <c r="F55" s="4">
        <v>56</v>
      </c>
      <c r="G55" s="3" t="s">
        <v>224</v>
      </c>
      <c r="H55" s="3" t="s">
        <v>55</v>
      </c>
      <c r="I55" s="3"/>
      <c r="J55" s="1">
        <v>44238.818668981497</v>
      </c>
      <c r="K55" s="4"/>
      <c r="L55" s="4">
        <v>9.45773333333333</v>
      </c>
      <c r="M55" s="4">
        <v>139175.493459819</v>
      </c>
      <c r="N55" s="3" t="b">
        <v>1</v>
      </c>
      <c r="O55" s="4">
        <v>361.547660704289</v>
      </c>
      <c r="P55" s="4"/>
      <c r="Q55" s="4">
        <v>361.547660704289</v>
      </c>
      <c r="R55" s="4"/>
      <c r="S55" s="4">
        <v>5.2419956004961801</v>
      </c>
      <c r="T55" s="3" t="b">
        <v>0</v>
      </c>
      <c r="U55" s="4">
        <v>10.9972166666667</v>
      </c>
      <c r="V55" s="4">
        <v>1078776.6743928699</v>
      </c>
      <c r="W55" s="4">
        <v>16.155589415964801</v>
      </c>
      <c r="X55" s="3" t="b">
        <v>0</v>
      </c>
    </row>
    <row r="56" spans="1:24">
      <c r="A56" s="3"/>
      <c r="B56" s="3"/>
      <c r="C56" s="3" t="s">
        <v>15</v>
      </c>
      <c r="D56" s="3" t="s">
        <v>467</v>
      </c>
      <c r="E56" s="3" t="s">
        <v>259</v>
      </c>
      <c r="F56" s="4">
        <v>15</v>
      </c>
      <c r="G56" s="3" t="s">
        <v>209</v>
      </c>
      <c r="H56" s="3" t="s">
        <v>57</v>
      </c>
      <c r="I56" s="3" t="s">
        <v>124</v>
      </c>
      <c r="J56" s="1">
        <v>44238.841736111099</v>
      </c>
      <c r="K56" s="4">
        <v>7.1</v>
      </c>
      <c r="L56" s="4">
        <v>9.45773333333333</v>
      </c>
      <c r="M56" s="4">
        <v>4202.2807259749798</v>
      </c>
      <c r="N56" s="3" t="b">
        <v>1</v>
      </c>
      <c r="O56" s="4">
        <v>7.5936550507376896</v>
      </c>
      <c r="P56" s="4"/>
      <c r="Q56" s="4">
        <v>7.5936550507376896</v>
      </c>
      <c r="R56" s="4">
        <v>106.952888038559</v>
      </c>
      <c r="S56" s="4">
        <v>1.7201725085235799</v>
      </c>
      <c r="T56" s="3" t="b">
        <v>0</v>
      </c>
      <c r="U56" s="4">
        <v>10.9972166666667</v>
      </c>
      <c r="V56" s="4">
        <v>1505421.78314564</v>
      </c>
      <c r="W56" s="4">
        <v>16.0835679698124</v>
      </c>
      <c r="X56" s="3" t="b">
        <v>0</v>
      </c>
    </row>
    <row r="57" spans="1:24">
      <c r="A57" s="3"/>
      <c r="B57" s="3"/>
      <c r="C57" s="3" t="s">
        <v>264</v>
      </c>
      <c r="D57" s="3" t="s">
        <v>467</v>
      </c>
      <c r="E57" s="3" t="s">
        <v>91</v>
      </c>
      <c r="F57" s="4">
        <v>72</v>
      </c>
      <c r="G57" s="3" t="s">
        <v>302</v>
      </c>
      <c r="H57" s="3" t="s">
        <v>55</v>
      </c>
      <c r="I57" s="3"/>
      <c r="J57" s="1">
        <v>44238.867083333302</v>
      </c>
      <c r="K57" s="4"/>
      <c r="L57" s="4">
        <v>9.3438166666666707</v>
      </c>
      <c r="M57" s="4">
        <v>0</v>
      </c>
      <c r="N57" s="3" t="b">
        <v>1</v>
      </c>
      <c r="O57" s="4">
        <v>0</v>
      </c>
      <c r="P57" s="4"/>
      <c r="Q57" s="4">
        <v>0</v>
      </c>
      <c r="R57" s="4"/>
      <c r="S57" s="4"/>
      <c r="T57" s="3" t="b">
        <v>0</v>
      </c>
      <c r="U57" s="4">
        <v>10.9972333333333</v>
      </c>
      <c r="V57" s="4">
        <v>1368939.11301478</v>
      </c>
      <c r="W57" s="4">
        <v>16.246294992652199</v>
      </c>
      <c r="X57" s="3" t="b">
        <v>0</v>
      </c>
    </row>
    <row r="58" spans="1:24">
      <c r="A58" s="3"/>
      <c r="B58" s="3"/>
      <c r="C58" s="3" t="s">
        <v>9</v>
      </c>
      <c r="D58" s="3" t="s">
        <v>467</v>
      </c>
      <c r="E58" s="3" t="s">
        <v>91</v>
      </c>
      <c r="F58" s="4">
        <v>73</v>
      </c>
      <c r="G58" s="3" t="s">
        <v>34</v>
      </c>
      <c r="H58" s="3" t="s">
        <v>55</v>
      </c>
      <c r="I58" s="3"/>
      <c r="J58" s="1">
        <v>44238.8900810185</v>
      </c>
      <c r="K58" s="4"/>
      <c r="L58" s="4">
        <v>9.4506333333333306</v>
      </c>
      <c r="M58" s="4">
        <v>0</v>
      </c>
      <c r="N58" s="3" t="b">
        <v>1</v>
      </c>
      <c r="O58" s="4">
        <v>0</v>
      </c>
      <c r="P58" s="4"/>
      <c r="Q58" s="4">
        <v>0</v>
      </c>
      <c r="R58" s="4"/>
      <c r="S58" s="4" t="s">
        <v>257</v>
      </c>
      <c r="T58" s="3" t="b">
        <v>0</v>
      </c>
      <c r="U58" s="4">
        <v>10.9972333333333</v>
      </c>
      <c r="V58" s="4">
        <v>1455996.9248472999</v>
      </c>
      <c r="W58" s="4">
        <v>16.771043008504702</v>
      </c>
      <c r="X58" s="3" t="b">
        <v>0</v>
      </c>
    </row>
    <row r="59" spans="1:24">
      <c r="A59" s="3"/>
      <c r="B59" s="3"/>
      <c r="C59" s="3" t="s">
        <v>226</v>
      </c>
      <c r="D59" s="3" t="s">
        <v>467</v>
      </c>
      <c r="E59" s="3" t="s">
        <v>91</v>
      </c>
      <c r="F59" s="4">
        <v>74</v>
      </c>
      <c r="G59" s="3" t="s">
        <v>239</v>
      </c>
      <c r="H59" s="3" t="s">
        <v>55</v>
      </c>
      <c r="I59" s="3"/>
      <c r="J59" s="1">
        <v>44238.913148148102</v>
      </c>
      <c r="K59" s="4"/>
      <c r="L59" s="4">
        <v>9.45773333333333</v>
      </c>
      <c r="M59" s="4">
        <v>10587.409112401399</v>
      </c>
      <c r="N59" s="3" t="b">
        <v>1</v>
      </c>
      <c r="O59" s="4">
        <v>21.611513568176399</v>
      </c>
      <c r="P59" s="4"/>
      <c r="Q59" s="4">
        <v>21.611513568176399</v>
      </c>
      <c r="R59" s="4"/>
      <c r="S59" s="4">
        <v>6.3067356228779303</v>
      </c>
      <c r="T59" s="3" t="b">
        <v>0</v>
      </c>
      <c r="U59" s="4">
        <v>10.992983333333299</v>
      </c>
      <c r="V59" s="4">
        <v>1334235.7534223001</v>
      </c>
      <c r="W59" s="4">
        <v>16.278774921879702</v>
      </c>
      <c r="X59" s="3" t="b">
        <v>0</v>
      </c>
    </row>
    <row r="60" spans="1:24">
      <c r="A60" s="3"/>
      <c r="B60" s="3"/>
      <c r="C60" s="3" t="s">
        <v>186</v>
      </c>
      <c r="D60" s="3" t="s">
        <v>467</v>
      </c>
      <c r="E60" s="3" t="s">
        <v>91</v>
      </c>
      <c r="F60" s="4">
        <v>75</v>
      </c>
      <c r="G60" s="3" t="s">
        <v>67</v>
      </c>
      <c r="H60" s="3" t="s">
        <v>55</v>
      </c>
      <c r="I60" s="3"/>
      <c r="J60" s="1">
        <v>44238.9361921296</v>
      </c>
      <c r="K60" s="4"/>
      <c r="L60" s="4">
        <v>9.45773333333333</v>
      </c>
      <c r="M60" s="4">
        <v>16603.999921840601</v>
      </c>
      <c r="N60" s="3" t="b">
        <v>0</v>
      </c>
      <c r="O60" s="4">
        <v>36.488038758665603</v>
      </c>
      <c r="P60" s="4"/>
      <c r="Q60" s="4">
        <v>36.488038758665603</v>
      </c>
      <c r="R60" s="4"/>
      <c r="S60" s="4">
        <v>3.8411856809440401</v>
      </c>
      <c r="T60" s="3" t="b">
        <v>0</v>
      </c>
      <c r="U60" s="4">
        <v>10.9972333333333</v>
      </c>
      <c r="V60" s="4">
        <v>1240868.7447823801</v>
      </c>
      <c r="W60" s="4">
        <v>15.993918605491499</v>
      </c>
      <c r="X60" s="3" t="b">
        <v>0</v>
      </c>
    </row>
    <row r="61" spans="1:24">
      <c r="A61" s="3"/>
      <c r="B61" s="3"/>
      <c r="C61" s="3" t="s">
        <v>81</v>
      </c>
      <c r="D61" s="3" t="s">
        <v>467</v>
      </c>
      <c r="E61" s="3" t="s">
        <v>91</v>
      </c>
      <c r="F61" s="4">
        <v>76</v>
      </c>
      <c r="G61" s="3" t="s">
        <v>54</v>
      </c>
      <c r="H61" s="3" t="s">
        <v>55</v>
      </c>
      <c r="I61" s="3"/>
      <c r="J61" s="1">
        <v>44238.9593634259</v>
      </c>
      <c r="K61" s="4"/>
      <c r="L61" s="4">
        <v>9.4577500000000008</v>
      </c>
      <c r="M61" s="4">
        <v>54097.1003789526</v>
      </c>
      <c r="N61" s="3" t="b">
        <v>1</v>
      </c>
      <c r="O61" s="4">
        <v>123.755443333865</v>
      </c>
      <c r="P61" s="4"/>
      <c r="Q61" s="4">
        <v>123.755443333865</v>
      </c>
      <c r="R61" s="4"/>
      <c r="S61" s="4">
        <v>5.5311380799976302</v>
      </c>
      <c r="T61" s="3" t="b">
        <v>0</v>
      </c>
      <c r="U61" s="4">
        <v>10.993</v>
      </c>
      <c r="V61" s="4">
        <v>1200683.2968148999</v>
      </c>
      <c r="W61" s="4">
        <v>15.7968313324458</v>
      </c>
      <c r="X61" s="3" t="b">
        <v>0</v>
      </c>
    </row>
    <row r="62" spans="1:24">
      <c r="A62" s="3"/>
      <c r="B62" s="3"/>
      <c r="C62" s="3" t="s">
        <v>282</v>
      </c>
      <c r="D62" s="3" t="s">
        <v>467</v>
      </c>
      <c r="E62" s="3" t="s">
        <v>91</v>
      </c>
      <c r="F62" s="4">
        <v>77</v>
      </c>
      <c r="G62" s="3" t="s">
        <v>277</v>
      </c>
      <c r="H62" s="3" t="s">
        <v>55</v>
      </c>
      <c r="I62" s="3"/>
      <c r="J62" s="1">
        <v>44238.982430555603</v>
      </c>
      <c r="K62" s="4"/>
      <c r="L62" s="4">
        <v>9.45773333333333</v>
      </c>
      <c r="M62" s="4">
        <v>59449.412873956702</v>
      </c>
      <c r="N62" s="3" t="b">
        <v>1</v>
      </c>
      <c r="O62" s="4">
        <v>154.81573125496499</v>
      </c>
      <c r="P62" s="4"/>
      <c r="Q62" s="4">
        <v>154.81573125496499</v>
      </c>
      <c r="R62" s="4"/>
      <c r="S62" s="4">
        <v>4.8405596335873202</v>
      </c>
      <c r="T62" s="3" t="b">
        <v>0</v>
      </c>
      <c r="U62" s="4">
        <v>10.9929666666667</v>
      </c>
      <c r="V62" s="4">
        <v>1057498.62297846</v>
      </c>
      <c r="W62" s="4">
        <v>16.448810336535601</v>
      </c>
      <c r="X62" s="3" t="b">
        <v>0</v>
      </c>
    </row>
    <row r="63" spans="1:24">
      <c r="A63" s="3"/>
      <c r="B63" s="3"/>
      <c r="C63" s="3" t="s">
        <v>21</v>
      </c>
      <c r="D63" s="3" t="s">
        <v>467</v>
      </c>
      <c r="E63" s="3" t="s">
        <v>91</v>
      </c>
      <c r="F63" s="4">
        <v>52</v>
      </c>
      <c r="G63" s="3" t="s">
        <v>137</v>
      </c>
      <c r="H63" s="3" t="s">
        <v>55</v>
      </c>
      <c r="I63" s="3"/>
      <c r="J63" s="1">
        <v>44239.005532407398</v>
      </c>
      <c r="K63" s="4"/>
      <c r="L63" s="4">
        <v>9.4577500000000008</v>
      </c>
      <c r="M63" s="4">
        <v>255577.34213464701</v>
      </c>
      <c r="N63" s="3" t="b">
        <v>1</v>
      </c>
      <c r="O63" s="4">
        <v>613.46416776680303</v>
      </c>
      <c r="P63" s="4"/>
      <c r="Q63" s="4">
        <v>613.46416776680303</v>
      </c>
      <c r="R63" s="4"/>
      <c r="S63" s="4">
        <v>4.9753455201034598</v>
      </c>
      <c r="T63" s="3" t="b">
        <v>0</v>
      </c>
      <c r="U63" s="4">
        <v>10.9972333333333</v>
      </c>
      <c r="V63" s="4">
        <v>1193151.46020749</v>
      </c>
      <c r="W63" s="4">
        <v>16.177709199746499</v>
      </c>
      <c r="X63" s="3" t="b">
        <v>0</v>
      </c>
    </row>
    <row r="64" spans="1:24">
      <c r="A64" s="3"/>
      <c r="B64" s="3"/>
      <c r="C64" s="3" t="s">
        <v>147</v>
      </c>
      <c r="D64" s="3" t="s">
        <v>467</v>
      </c>
      <c r="E64" s="3" t="s">
        <v>259</v>
      </c>
      <c r="F64" s="4">
        <v>12</v>
      </c>
      <c r="G64" s="3" t="s">
        <v>189</v>
      </c>
      <c r="H64" s="3" t="s">
        <v>57</v>
      </c>
      <c r="I64" s="3" t="s">
        <v>279</v>
      </c>
      <c r="J64" s="1">
        <v>44239.028599537</v>
      </c>
      <c r="K64" s="4">
        <v>29</v>
      </c>
      <c r="L64" s="4">
        <v>9.45773333333333</v>
      </c>
      <c r="M64" s="4">
        <v>17998.206372300599</v>
      </c>
      <c r="N64" s="3" t="b">
        <v>0</v>
      </c>
      <c r="O64" s="4">
        <v>34.775131196871897</v>
      </c>
      <c r="P64" s="4"/>
      <c r="Q64" s="4">
        <v>34.775131196871897</v>
      </c>
      <c r="R64" s="4">
        <v>119.914245506455</v>
      </c>
      <c r="S64" s="4">
        <v>21.877000675933299</v>
      </c>
      <c r="T64" s="3" t="b">
        <v>0</v>
      </c>
      <c r="U64" s="4">
        <v>10.9929666666667</v>
      </c>
      <c r="V64" s="4">
        <v>1411114.94782451</v>
      </c>
      <c r="W64" s="4">
        <v>16.533526471088699</v>
      </c>
      <c r="X64" s="3" t="b">
        <v>0</v>
      </c>
    </row>
    <row r="65" spans="1:24">
      <c r="A65" s="3"/>
      <c r="B65" s="3"/>
      <c r="C65" s="3" t="s">
        <v>51</v>
      </c>
      <c r="D65" s="3" t="s">
        <v>467</v>
      </c>
      <c r="E65" s="3" t="s">
        <v>259</v>
      </c>
      <c r="F65" s="4">
        <v>6</v>
      </c>
      <c r="G65" s="3" t="s">
        <v>231</v>
      </c>
      <c r="H65" s="3" t="s">
        <v>57</v>
      </c>
      <c r="I65" s="3" t="s">
        <v>307</v>
      </c>
      <c r="J65" s="1">
        <v>44239.051701388897</v>
      </c>
      <c r="K65" s="4">
        <v>488</v>
      </c>
      <c r="L65" s="4">
        <v>9.45773333333333</v>
      </c>
      <c r="M65" s="4">
        <v>225683.59957517</v>
      </c>
      <c r="N65" s="3" t="b">
        <v>1</v>
      </c>
      <c r="O65" s="4">
        <v>438.66320230155299</v>
      </c>
      <c r="P65" s="4"/>
      <c r="Q65" s="4">
        <v>438.66320230155299</v>
      </c>
      <c r="R65" s="4">
        <v>89.890000471629705</v>
      </c>
      <c r="S65" s="4">
        <v>4.9005968618014002</v>
      </c>
      <c r="T65" s="3" t="b">
        <v>0</v>
      </c>
      <c r="U65" s="4">
        <v>10.9929666666667</v>
      </c>
      <c r="V65" s="4">
        <v>1451334.5650223901</v>
      </c>
      <c r="W65" s="4">
        <v>16.781498323349201</v>
      </c>
      <c r="X65" s="3" t="b">
        <v>0</v>
      </c>
    </row>
    <row r="66" spans="1:24">
      <c r="A66" s="3"/>
      <c r="B66" s="3"/>
      <c r="C66" s="3" t="s">
        <v>177</v>
      </c>
      <c r="D66" s="3" t="s">
        <v>467</v>
      </c>
      <c r="E66" s="3" t="s">
        <v>91</v>
      </c>
      <c r="F66" s="4">
        <v>57</v>
      </c>
      <c r="G66" s="3" t="s">
        <v>83</v>
      </c>
      <c r="H66" s="3" t="s">
        <v>55</v>
      </c>
      <c r="I66" s="3"/>
      <c r="J66" s="1">
        <v>44239.074756944399</v>
      </c>
      <c r="K66" s="4"/>
      <c r="L66" s="4">
        <v>9.4577166666666699</v>
      </c>
      <c r="M66" s="4">
        <v>203361.99265679001</v>
      </c>
      <c r="N66" s="3" t="b">
        <v>1</v>
      </c>
      <c r="O66" s="4">
        <v>364.99451067959899</v>
      </c>
      <c r="P66" s="4"/>
      <c r="Q66" s="4">
        <v>364.99451067959899</v>
      </c>
      <c r="R66" s="4"/>
      <c r="S66" s="4">
        <v>4.9986133253718501</v>
      </c>
      <c r="T66" s="3" t="b">
        <v>0</v>
      </c>
      <c r="U66" s="4">
        <v>10.997199999999999</v>
      </c>
      <c r="V66" s="4">
        <v>1561871.92296568</v>
      </c>
      <c r="W66" s="4">
        <v>16.829873219723599</v>
      </c>
      <c r="X66" s="3" t="b">
        <v>0</v>
      </c>
    </row>
    <row r="67" spans="1:24">
      <c r="A67" s="3"/>
      <c r="B67" s="3"/>
      <c r="C67" s="3" t="s">
        <v>23</v>
      </c>
      <c r="D67" s="3" t="s">
        <v>467</v>
      </c>
      <c r="E67" s="3" t="s">
        <v>91</v>
      </c>
      <c r="F67" s="4">
        <v>58</v>
      </c>
      <c r="G67" s="3" t="s">
        <v>197</v>
      </c>
      <c r="H67" s="3" t="s">
        <v>55</v>
      </c>
      <c r="I67" s="3"/>
      <c r="J67" s="1">
        <v>44239.097835648201</v>
      </c>
      <c r="K67" s="4"/>
      <c r="L67" s="4">
        <v>9.45773333333333</v>
      </c>
      <c r="M67" s="4">
        <v>169992.97593060799</v>
      </c>
      <c r="N67" s="3" t="b">
        <v>1</v>
      </c>
      <c r="O67" s="4">
        <v>386.30236286856899</v>
      </c>
      <c r="P67" s="4"/>
      <c r="Q67" s="4">
        <v>386.30236286856899</v>
      </c>
      <c r="R67" s="4"/>
      <c r="S67" s="4">
        <v>4.6738558532514496</v>
      </c>
      <c r="T67" s="3" t="b">
        <v>0</v>
      </c>
      <c r="U67" s="4">
        <v>10.992983333333299</v>
      </c>
      <c r="V67" s="4">
        <v>1235820.47632263</v>
      </c>
      <c r="W67" s="4">
        <v>17.051987637878401</v>
      </c>
      <c r="X67" s="3" t="b">
        <v>0</v>
      </c>
    </row>
    <row r="68" spans="1:24">
      <c r="A68" s="3"/>
      <c r="B68" s="3"/>
      <c r="C68" s="3" t="s">
        <v>50</v>
      </c>
      <c r="D68" s="3" t="s">
        <v>467</v>
      </c>
      <c r="E68" s="3" t="s">
        <v>91</v>
      </c>
      <c r="F68" s="4">
        <v>59</v>
      </c>
      <c r="G68" s="3" t="s">
        <v>61</v>
      </c>
      <c r="H68" s="3" t="s">
        <v>55</v>
      </c>
      <c r="I68" s="3"/>
      <c r="J68" s="1">
        <v>44239.120891203696</v>
      </c>
      <c r="K68" s="4"/>
      <c r="L68" s="4">
        <v>9.45773333333333</v>
      </c>
      <c r="M68" s="4">
        <v>132557.07469200401</v>
      </c>
      <c r="N68" s="3" t="b">
        <v>1</v>
      </c>
      <c r="O68" s="4">
        <v>296.54477417251701</v>
      </c>
      <c r="P68" s="4"/>
      <c r="Q68" s="4">
        <v>296.54477417251701</v>
      </c>
      <c r="R68" s="4"/>
      <c r="S68" s="4">
        <v>4.5471831663997797</v>
      </c>
      <c r="T68" s="3" t="b">
        <v>0</v>
      </c>
      <c r="U68" s="4">
        <v>10.9972166666667</v>
      </c>
      <c r="V68" s="4">
        <v>1245796.38231558</v>
      </c>
      <c r="W68" s="4">
        <v>17.1506312246376</v>
      </c>
      <c r="X68" s="3" t="b">
        <v>0</v>
      </c>
    </row>
    <row r="69" spans="1:24">
      <c r="A69" s="3"/>
      <c r="B69" s="3"/>
      <c r="C69" s="3" t="s">
        <v>192</v>
      </c>
      <c r="D69" s="3" t="s">
        <v>467</v>
      </c>
      <c r="E69" s="3" t="s">
        <v>91</v>
      </c>
      <c r="F69" s="4">
        <v>78</v>
      </c>
      <c r="G69" s="3" t="s">
        <v>285</v>
      </c>
      <c r="H69" s="3" t="s">
        <v>55</v>
      </c>
      <c r="I69" s="3"/>
      <c r="J69" s="1">
        <v>44239.143958333298</v>
      </c>
      <c r="K69" s="4"/>
      <c r="L69" s="4">
        <v>9.45773333333333</v>
      </c>
      <c r="M69" s="4">
        <v>53141.141315715999</v>
      </c>
      <c r="N69" s="3" t="b">
        <v>0</v>
      </c>
      <c r="O69" s="4">
        <v>132.755973910156</v>
      </c>
      <c r="P69" s="4"/>
      <c r="Q69" s="4">
        <v>132.755973910156</v>
      </c>
      <c r="R69" s="4"/>
      <c r="S69" s="4">
        <v>3.5120419650795598</v>
      </c>
      <c r="T69" s="3" t="b">
        <v>0</v>
      </c>
      <c r="U69" s="4">
        <v>10.992983333333299</v>
      </c>
      <c r="V69" s="4">
        <v>1100328.3884067</v>
      </c>
      <c r="W69" s="4">
        <v>16.929941984172402</v>
      </c>
      <c r="X69" s="3" t="b">
        <v>0</v>
      </c>
    </row>
    <row r="70" spans="1:24">
      <c r="A70" s="3"/>
      <c r="B70" s="3"/>
      <c r="C70" s="3" t="s">
        <v>99</v>
      </c>
      <c r="D70" s="3" t="s">
        <v>467</v>
      </c>
      <c r="E70" s="3" t="s">
        <v>91</v>
      </c>
      <c r="F70" s="4">
        <v>79</v>
      </c>
      <c r="G70" s="3" t="s">
        <v>296</v>
      </c>
      <c r="H70" s="3" t="s">
        <v>55</v>
      </c>
      <c r="I70" s="3"/>
      <c r="J70" s="1">
        <v>44239.167037036997</v>
      </c>
      <c r="K70" s="4"/>
      <c r="L70" s="4">
        <v>9.4577500000000008</v>
      </c>
      <c r="M70" s="4">
        <v>53581.444470588896</v>
      </c>
      <c r="N70" s="3" t="b">
        <v>0</v>
      </c>
      <c r="O70" s="4">
        <v>122.61390638007001</v>
      </c>
      <c r="P70" s="4"/>
      <c r="Q70" s="4">
        <v>122.61390638007001</v>
      </c>
      <c r="R70" s="4"/>
      <c r="S70" s="4">
        <v>3.3666105231858898</v>
      </c>
      <c r="T70" s="3" t="b">
        <v>0</v>
      </c>
      <c r="U70" s="4">
        <v>10.993</v>
      </c>
      <c r="V70" s="4">
        <v>1200195.6815567501</v>
      </c>
      <c r="W70" s="4">
        <v>17.4207109943364</v>
      </c>
      <c r="X70" s="3" t="b">
        <v>0</v>
      </c>
    </row>
    <row r="71" spans="1:24">
      <c r="A71" s="3"/>
      <c r="B71" s="3"/>
      <c r="C71" s="3" t="s">
        <v>153</v>
      </c>
      <c r="D71" s="3" t="s">
        <v>467</v>
      </c>
      <c r="E71" s="3" t="s">
        <v>91</v>
      </c>
      <c r="F71" s="4">
        <v>80</v>
      </c>
      <c r="G71" s="3" t="s">
        <v>37</v>
      </c>
      <c r="H71" s="3" t="s">
        <v>55</v>
      </c>
      <c r="I71" s="3"/>
      <c r="J71" s="1">
        <v>44239.190150463</v>
      </c>
      <c r="K71" s="4"/>
      <c r="L71" s="4">
        <v>9.45773333333333</v>
      </c>
      <c r="M71" s="4">
        <v>43663.0005462302</v>
      </c>
      <c r="N71" s="3" t="b">
        <v>0</v>
      </c>
      <c r="O71" s="4">
        <v>103.779389602265</v>
      </c>
      <c r="P71" s="4"/>
      <c r="Q71" s="4">
        <v>103.779389602265</v>
      </c>
      <c r="R71" s="4"/>
      <c r="S71" s="4">
        <v>4.3755556416707799</v>
      </c>
      <c r="T71" s="3" t="b">
        <v>0</v>
      </c>
      <c r="U71" s="4">
        <v>10.992983333333299</v>
      </c>
      <c r="V71" s="4">
        <v>1153710.90725226</v>
      </c>
      <c r="W71" s="4">
        <v>17.2878252112254</v>
      </c>
      <c r="X71" s="3" t="b">
        <v>0</v>
      </c>
    </row>
    <row r="72" spans="1:24">
      <c r="A72" s="3"/>
      <c r="B72" s="3"/>
      <c r="C72" s="3" t="s">
        <v>194</v>
      </c>
      <c r="D72" s="3" t="s">
        <v>467</v>
      </c>
      <c r="E72" s="3" t="s">
        <v>91</v>
      </c>
      <c r="F72" s="4">
        <v>81</v>
      </c>
      <c r="G72" s="3" t="s">
        <v>140</v>
      </c>
      <c r="H72" s="3" t="s">
        <v>55</v>
      </c>
      <c r="I72" s="3"/>
      <c r="J72" s="1">
        <v>44239.213206018503</v>
      </c>
      <c r="K72" s="4"/>
      <c r="L72" s="4">
        <v>9.4577500000000008</v>
      </c>
      <c r="M72" s="4">
        <v>33540.698000617696</v>
      </c>
      <c r="N72" s="3" t="b">
        <v>1</v>
      </c>
      <c r="O72" s="4">
        <v>91.706792702919898</v>
      </c>
      <c r="P72" s="4"/>
      <c r="Q72" s="4">
        <v>91.706792702919898</v>
      </c>
      <c r="R72" s="4"/>
      <c r="S72" s="4">
        <v>4.8444839170827203</v>
      </c>
      <c r="T72" s="3" t="b">
        <v>0</v>
      </c>
      <c r="U72" s="4">
        <v>10.992983333333299</v>
      </c>
      <c r="V72" s="4">
        <v>1001908.3612772099</v>
      </c>
      <c r="W72" s="4">
        <v>16.767237805973799</v>
      </c>
      <c r="X72" s="3" t="b">
        <v>0</v>
      </c>
    </row>
    <row r="73" spans="1:24">
      <c r="A73" s="3"/>
      <c r="B73" s="3"/>
      <c r="C73" s="3" t="s">
        <v>75</v>
      </c>
      <c r="D73" s="3" t="s">
        <v>467</v>
      </c>
      <c r="E73" s="3" t="s">
        <v>91</v>
      </c>
      <c r="F73" s="4">
        <v>82</v>
      </c>
      <c r="G73" s="3" t="s">
        <v>205</v>
      </c>
      <c r="H73" s="3" t="s">
        <v>55</v>
      </c>
      <c r="I73" s="3"/>
      <c r="J73" s="1">
        <v>44239.236331018503</v>
      </c>
      <c r="K73" s="4"/>
      <c r="L73" s="4">
        <v>9.45773333333333</v>
      </c>
      <c r="M73" s="4">
        <v>20933.856464271499</v>
      </c>
      <c r="N73" s="3" t="b">
        <v>1</v>
      </c>
      <c r="O73" s="4">
        <v>58.8095785801139</v>
      </c>
      <c r="P73" s="4"/>
      <c r="Q73" s="4">
        <v>58.8095785801139</v>
      </c>
      <c r="R73" s="4"/>
      <c r="S73" s="4">
        <v>3.74203021329398</v>
      </c>
      <c r="T73" s="3" t="b">
        <v>0</v>
      </c>
      <c r="U73" s="4">
        <v>10.992983333333299</v>
      </c>
      <c r="V73" s="4">
        <v>972455.35724694398</v>
      </c>
      <c r="W73" s="4">
        <v>16.786587811992501</v>
      </c>
      <c r="X73" s="3" t="b">
        <v>0</v>
      </c>
    </row>
    <row r="74" spans="1:24">
      <c r="A74" s="3"/>
      <c r="B74" s="3"/>
      <c r="C74" s="3" t="s">
        <v>130</v>
      </c>
      <c r="D74" s="3" t="s">
        <v>467</v>
      </c>
      <c r="E74" s="3" t="s">
        <v>259</v>
      </c>
      <c r="F74" s="4">
        <v>11</v>
      </c>
      <c r="G74" s="3" t="s">
        <v>69</v>
      </c>
      <c r="H74" s="3" t="s">
        <v>57</v>
      </c>
      <c r="I74" s="3" t="s">
        <v>270</v>
      </c>
      <c r="J74" s="1">
        <v>44239.259421296301</v>
      </c>
      <c r="K74" s="4">
        <v>47</v>
      </c>
      <c r="L74" s="4">
        <v>9.45773333333333</v>
      </c>
      <c r="M74" s="4">
        <v>18396.0860746951</v>
      </c>
      <c r="N74" s="3" t="b">
        <v>1</v>
      </c>
      <c r="O74" s="4">
        <v>46.396269077694001</v>
      </c>
      <c r="P74" s="4"/>
      <c r="Q74" s="4">
        <v>46.396269077694001</v>
      </c>
      <c r="R74" s="4">
        <v>98.715466122753099</v>
      </c>
      <c r="S74" s="4">
        <v>19.3118340426896</v>
      </c>
      <c r="T74" s="3" t="b">
        <v>0</v>
      </c>
      <c r="U74" s="4">
        <v>10.992983333333299</v>
      </c>
      <c r="V74" s="4">
        <v>1082089.28882785</v>
      </c>
      <c r="W74" s="4">
        <v>16.621511616602099</v>
      </c>
      <c r="X74" s="3" t="b">
        <v>0</v>
      </c>
    </row>
    <row r="75" spans="1:24">
      <c r="A75" s="3"/>
      <c r="B75" s="3"/>
      <c r="C75" s="3" t="s">
        <v>96</v>
      </c>
      <c r="D75" s="3" t="s">
        <v>467</v>
      </c>
      <c r="E75" s="3" t="s">
        <v>91</v>
      </c>
      <c r="F75" s="4">
        <v>83</v>
      </c>
      <c r="G75" s="3" t="s">
        <v>88</v>
      </c>
      <c r="H75" s="3" t="s">
        <v>55</v>
      </c>
      <c r="I75" s="3"/>
      <c r="J75" s="1">
        <v>44239.282534722202</v>
      </c>
      <c r="K75" s="4"/>
      <c r="L75" s="4">
        <v>9.45773333333333</v>
      </c>
      <c r="M75" s="4">
        <v>31125.8237715127</v>
      </c>
      <c r="N75" s="3" t="b">
        <v>1</v>
      </c>
      <c r="O75" s="4">
        <v>102.69708994129201</v>
      </c>
      <c r="P75" s="4"/>
      <c r="Q75" s="4">
        <v>102.69708994129201</v>
      </c>
      <c r="R75" s="4"/>
      <c r="S75" s="4">
        <v>5.1944572345603399</v>
      </c>
      <c r="T75" s="3" t="b">
        <v>0</v>
      </c>
      <c r="U75" s="4">
        <v>10.992983333333299</v>
      </c>
      <c r="V75" s="4">
        <v>831032.56817490305</v>
      </c>
      <c r="W75" s="4">
        <v>16.869376781113498</v>
      </c>
      <c r="X75" s="3" t="b">
        <v>0</v>
      </c>
    </row>
    <row r="76" spans="1:24">
      <c r="A76" s="3"/>
      <c r="B76" s="3"/>
      <c r="C76" s="3" t="s">
        <v>305</v>
      </c>
      <c r="D76" s="3" t="s">
        <v>467</v>
      </c>
      <c r="E76" s="3" t="s">
        <v>91</v>
      </c>
      <c r="F76" s="4">
        <v>84</v>
      </c>
      <c r="G76" s="3" t="s">
        <v>31</v>
      </c>
      <c r="H76" s="3" t="s">
        <v>55</v>
      </c>
      <c r="I76" s="3"/>
      <c r="J76" s="1">
        <v>44239.305601851898</v>
      </c>
      <c r="K76" s="4"/>
      <c r="L76" s="4">
        <v>9.4577500000000008</v>
      </c>
      <c r="M76" s="4">
        <v>43083.073526493798</v>
      </c>
      <c r="N76" s="3" t="b">
        <v>1</v>
      </c>
      <c r="O76" s="4">
        <v>114.46466507750699</v>
      </c>
      <c r="P76" s="4"/>
      <c r="Q76" s="4">
        <v>114.46466507750699</v>
      </c>
      <c r="R76" s="4"/>
      <c r="S76" s="4">
        <v>4.9227028402692898</v>
      </c>
      <c r="T76" s="3" t="b">
        <v>0</v>
      </c>
      <c r="U76" s="4">
        <v>10.992983333333299</v>
      </c>
      <c r="V76" s="4">
        <v>1033039.73874165</v>
      </c>
      <c r="W76" s="4">
        <v>16.445095166532401</v>
      </c>
      <c r="X76" s="3" t="b">
        <v>0</v>
      </c>
    </row>
    <row r="77" spans="1:24">
      <c r="A77" s="3"/>
      <c r="B77" s="3"/>
      <c r="C77" s="3" t="s">
        <v>16</v>
      </c>
      <c r="D77" s="3" t="s">
        <v>467</v>
      </c>
      <c r="E77" s="3" t="s">
        <v>91</v>
      </c>
      <c r="F77" s="4">
        <v>85</v>
      </c>
      <c r="G77" s="3" t="s">
        <v>185</v>
      </c>
      <c r="H77" s="3" t="s">
        <v>55</v>
      </c>
      <c r="I77" s="3"/>
      <c r="J77" s="1">
        <v>44239.328680555598</v>
      </c>
      <c r="K77" s="4"/>
      <c r="L77" s="4">
        <v>9.45773333333333</v>
      </c>
      <c r="M77" s="4">
        <v>40397.764491402202</v>
      </c>
      <c r="N77" s="3" t="b">
        <v>1</v>
      </c>
      <c r="O77" s="4">
        <v>122.720116710707</v>
      </c>
      <c r="P77" s="4"/>
      <c r="Q77" s="4">
        <v>122.720116710707</v>
      </c>
      <c r="R77" s="4"/>
      <c r="S77" s="4">
        <v>4.9367700603954301</v>
      </c>
      <c r="T77" s="3" t="b">
        <v>0</v>
      </c>
      <c r="U77" s="4">
        <v>10.992983333333299</v>
      </c>
      <c r="V77" s="4">
        <v>904113.17604542698</v>
      </c>
      <c r="W77" s="4">
        <v>16.455379969707</v>
      </c>
      <c r="X77" s="3" t="b">
        <v>0</v>
      </c>
    </row>
    <row r="78" spans="1:24">
      <c r="A78" s="3"/>
      <c r="B78" s="3"/>
      <c r="C78" s="3" t="s">
        <v>247</v>
      </c>
      <c r="D78" s="3" t="s">
        <v>467</v>
      </c>
      <c r="E78" s="3" t="s">
        <v>91</v>
      </c>
      <c r="F78" s="4">
        <v>86</v>
      </c>
      <c r="G78" s="3" t="s">
        <v>206</v>
      </c>
      <c r="H78" s="3" t="s">
        <v>55</v>
      </c>
      <c r="I78" s="3"/>
      <c r="J78" s="1">
        <v>44239.351747685199</v>
      </c>
      <c r="K78" s="4"/>
      <c r="L78" s="4">
        <v>9.45773333333333</v>
      </c>
      <c r="M78" s="4">
        <v>26853.696210066999</v>
      </c>
      <c r="N78" s="3" t="b">
        <v>1</v>
      </c>
      <c r="O78" s="4">
        <v>78.864879617862996</v>
      </c>
      <c r="P78" s="4"/>
      <c r="Q78" s="4">
        <v>78.864879617862996</v>
      </c>
      <c r="R78" s="4"/>
      <c r="S78" s="4">
        <v>5.6174342462667797</v>
      </c>
      <c r="T78" s="3" t="b">
        <v>0</v>
      </c>
      <c r="U78" s="4">
        <v>10.992983333333299</v>
      </c>
      <c r="V78" s="4">
        <v>931779.90490544296</v>
      </c>
      <c r="W78" s="4">
        <v>16.830513945361499</v>
      </c>
      <c r="X78" s="3" t="b">
        <v>0</v>
      </c>
    </row>
    <row r="79" spans="1:24">
      <c r="A79" s="3"/>
      <c r="B79" s="3"/>
      <c r="C79" s="3" t="s">
        <v>95</v>
      </c>
      <c r="D79" s="3" t="s">
        <v>467</v>
      </c>
      <c r="E79" s="3" t="s">
        <v>259</v>
      </c>
      <c r="F79" s="4">
        <v>8</v>
      </c>
      <c r="G79" s="3" t="s">
        <v>229</v>
      </c>
      <c r="H79" s="3" t="s">
        <v>57</v>
      </c>
      <c r="I79" s="3" t="s">
        <v>79</v>
      </c>
      <c r="J79" s="1">
        <v>44239.374826388899</v>
      </c>
      <c r="K79" s="4">
        <v>191</v>
      </c>
      <c r="L79" s="4">
        <v>9.45773333333333</v>
      </c>
      <c r="M79" s="4">
        <v>75096.052417163402</v>
      </c>
      <c r="N79" s="3" t="b">
        <v>1</v>
      </c>
      <c r="O79" s="4">
        <v>162.96088233692299</v>
      </c>
      <c r="P79" s="4"/>
      <c r="Q79" s="4">
        <v>162.96088233692299</v>
      </c>
      <c r="R79" s="4">
        <v>85.319833684252799</v>
      </c>
      <c r="S79" s="4">
        <v>3.76630951263936</v>
      </c>
      <c r="T79" s="3" t="b">
        <v>0</v>
      </c>
      <c r="U79" s="4">
        <v>10.992983333333299</v>
      </c>
      <c r="V79" s="4">
        <v>1269923.32386349</v>
      </c>
      <c r="W79" s="4">
        <v>16.277179129267498</v>
      </c>
      <c r="X79" s="3" t="b">
        <v>0</v>
      </c>
    </row>
    <row r="80" spans="1:24">
      <c r="A80" s="3"/>
      <c r="B80" s="3"/>
      <c r="C80" s="3" t="s">
        <v>214</v>
      </c>
      <c r="D80" s="3" t="s">
        <v>467</v>
      </c>
      <c r="E80" s="3" t="s">
        <v>259</v>
      </c>
      <c r="F80" s="4">
        <v>1</v>
      </c>
      <c r="G80" s="3" t="s">
        <v>188</v>
      </c>
      <c r="H80" s="3" t="s">
        <v>290</v>
      </c>
      <c r="I80" s="3"/>
      <c r="J80" s="1">
        <v>44239.397870370398</v>
      </c>
      <c r="K80" s="4"/>
      <c r="L80" s="4">
        <v>9.4149999999999991</v>
      </c>
      <c r="M80" s="4">
        <v>10819.819249734801</v>
      </c>
      <c r="N80" s="3" t="b">
        <v>1</v>
      </c>
      <c r="O80" s="4"/>
      <c r="P80" s="4"/>
      <c r="Q80" s="4"/>
      <c r="R80" s="4"/>
      <c r="S80" s="4">
        <v>311.04926463167902</v>
      </c>
      <c r="T80" s="3" t="b">
        <v>0</v>
      </c>
      <c r="U80" s="4">
        <v>11.00145</v>
      </c>
      <c r="V80" s="4">
        <v>0</v>
      </c>
      <c r="W80" s="4" t="s">
        <v>257</v>
      </c>
      <c r="X80" s="3" t="b">
        <v>0</v>
      </c>
    </row>
    <row r="81" spans="1:24">
      <c r="A81" s="3"/>
      <c r="B81" s="3"/>
      <c r="C81" s="3" t="s">
        <v>254</v>
      </c>
      <c r="D81" s="3" t="s">
        <v>467</v>
      </c>
      <c r="E81" s="3" t="s">
        <v>91</v>
      </c>
      <c r="F81" s="4">
        <v>87</v>
      </c>
      <c r="G81" s="3" t="s">
        <v>161</v>
      </c>
      <c r="H81" s="3" t="s">
        <v>55</v>
      </c>
      <c r="I81" s="3"/>
      <c r="J81" s="1">
        <v>44239.420914351896</v>
      </c>
      <c r="K81" s="4"/>
      <c r="L81" s="4">
        <v>9.45773333333333</v>
      </c>
      <c r="M81" s="4">
        <v>49977.0924029983</v>
      </c>
      <c r="N81" s="3" t="b">
        <v>1</v>
      </c>
      <c r="O81" s="4">
        <v>151.07353457959499</v>
      </c>
      <c r="P81" s="4"/>
      <c r="Q81" s="4">
        <v>151.07353457959499</v>
      </c>
      <c r="R81" s="4"/>
      <c r="S81" s="4">
        <v>4.2340626995839798</v>
      </c>
      <c r="T81" s="3" t="b">
        <v>0</v>
      </c>
      <c r="U81" s="4">
        <v>10.992983333333299</v>
      </c>
      <c r="V81" s="4">
        <v>910738.72042150004</v>
      </c>
      <c r="W81" s="4">
        <v>16.7234846445945</v>
      </c>
      <c r="X81" s="3" t="b">
        <v>0</v>
      </c>
    </row>
    <row r="82" spans="1:24">
      <c r="A82" s="3"/>
      <c r="B82" s="3"/>
      <c r="C82" s="3" t="s">
        <v>30</v>
      </c>
      <c r="D82" s="3" t="s">
        <v>467</v>
      </c>
      <c r="E82" s="3" t="s">
        <v>91</v>
      </c>
      <c r="F82" s="4">
        <v>88</v>
      </c>
      <c r="G82" s="3" t="s">
        <v>154</v>
      </c>
      <c r="H82" s="3" t="s">
        <v>55</v>
      </c>
      <c r="I82" s="3"/>
      <c r="J82" s="1">
        <v>44239.443923611099</v>
      </c>
      <c r="K82" s="4"/>
      <c r="L82" s="4">
        <v>9.4506166666666704</v>
      </c>
      <c r="M82" s="4">
        <v>4828.2008801681504</v>
      </c>
      <c r="N82" s="3" t="b">
        <v>0</v>
      </c>
      <c r="O82" s="4">
        <v>8.6579584053986505</v>
      </c>
      <c r="P82" s="4"/>
      <c r="Q82" s="4">
        <v>8.6579584053986505</v>
      </c>
      <c r="R82" s="4"/>
      <c r="S82" s="4">
        <v>3.75481048258942</v>
      </c>
      <c r="T82" s="3" t="b">
        <v>0</v>
      </c>
      <c r="U82" s="4">
        <v>10.992983333333299</v>
      </c>
      <c r="V82" s="4">
        <v>1517162.4517739399</v>
      </c>
      <c r="W82" s="4">
        <v>16.849411722927101</v>
      </c>
      <c r="X82" s="3" t="b">
        <v>0</v>
      </c>
    </row>
    <row r="83" spans="1:24">
      <c r="A83" s="3"/>
      <c r="B83" s="3"/>
      <c r="C83" s="3" t="s">
        <v>207</v>
      </c>
      <c r="D83" s="3" t="s">
        <v>467</v>
      </c>
      <c r="E83" s="3" t="s">
        <v>91</v>
      </c>
      <c r="F83" s="4">
        <v>89</v>
      </c>
      <c r="G83" s="3" t="s">
        <v>85</v>
      </c>
      <c r="H83" s="3" t="s">
        <v>55</v>
      </c>
      <c r="I83" s="3"/>
      <c r="J83" s="1">
        <v>44239.473124999997</v>
      </c>
      <c r="K83" s="4"/>
      <c r="L83" s="4">
        <v>9.4577500000000008</v>
      </c>
      <c r="M83" s="4">
        <v>5722.7741357619598</v>
      </c>
      <c r="N83" s="3" t="b">
        <v>0</v>
      </c>
      <c r="O83" s="4">
        <v>11.5309489490646</v>
      </c>
      <c r="P83" s="4"/>
      <c r="Q83" s="4">
        <v>11.5309489490646</v>
      </c>
      <c r="R83" s="4"/>
      <c r="S83" s="4">
        <v>9.8475052179756304</v>
      </c>
      <c r="T83" s="3" t="b">
        <v>0</v>
      </c>
      <c r="U83" s="4">
        <v>10.992983333333299</v>
      </c>
      <c r="V83" s="4">
        <v>1350538.8339734401</v>
      </c>
      <c r="W83" s="4">
        <v>16.6546798798758</v>
      </c>
      <c r="X83" s="3" t="b">
        <v>0</v>
      </c>
    </row>
    <row r="84" spans="1:24">
      <c r="A84" s="3"/>
      <c r="B84" s="3"/>
      <c r="C84" s="3" t="s">
        <v>312</v>
      </c>
      <c r="D84" s="3" t="s">
        <v>467</v>
      </c>
      <c r="E84" s="3" t="s">
        <v>259</v>
      </c>
      <c r="F84" s="4">
        <v>2</v>
      </c>
      <c r="G84" s="3" t="s">
        <v>218</v>
      </c>
      <c r="H84" s="3" t="s">
        <v>290</v>
      </c>
      <c r="I84" s="3"/>
      <c r="J84" s="1">
        <v>44239.496157407397</v>
      </c>
      <c r="K84" s="4"/>
      <c r="L84" s="4">
        <v>9.4648500000000002</v>
      </c>
      <c r="M84" s="4">
        <v>0</v>
      </c>
      <c r="N84" s="3" t="b">
        <v>1</v>
      </c>
      <c r="O84" s="4">
        <v>0</v>
      </c>
      <c r="P84" s="4"/>
      <c r="Q84" s="4">
        <v>0</v>
      </c>
      <c r="R84" s="4"/>
      <c r="S84" s="4"/>
      <c r="T84" s="3" t="b">
        <v>0</v>
      </c>
      <c r="U84" s="4">
        <v>10.9929666666667</v>
      </c>
      <c r="V84" s="4">
        <v>1537915.2315324999</v>
      </c>
      <c r="W84" s="4">
        <v>16.4697626490312</v>
      </c>
      <c r="X84" s="3" t="b">
        <v>0</v>
      </c>
    </row>
    <row r="85" spans="1:24">
      <c r="A85" s="3"/>
      <c r="B85" s="3"/>
      <c r="C85" s="3" t="s">
        <v>289</v>
      </c>
      <c r="D85" s="3" t="s">
        <v>467</v>
      </c>
      <c r="E85" s="3" t="s">
        <v>259</v>
      </c>
      <c r="F85" s="4">
        <v>3</v>
      </c>
      <c r="G85" s="3" t="s">
        <v>258</v>
      </c>
      <c r="H85" s="3" t="s">
        <v>57</v>
      </c>
      <c r="I85" s="3" t="s">
        <v>298</v>
      </c>
      <c r="J85" s="1">
        <v>44239.519224536998</v>
      </c>
      <c r="K85" s="4">
        <v>2000</v>
      </c>
      <c r="L85" s="4">
        <v>9.45773333333333</v>
      </c>
      <c r="M85" s="4">
        <v>1027457.43992378</v>
      </c>
      <c r="N85" s="3" t="b">
        <v>1</v>
      </c>
      <c r="O85" s="4">
        <v>2399.9772085572999</v>
      </c>
      <c r="P85" s="4"/>
      <c r="Q85" s="4">
        <v>2399.9772085572999</v>
      </c>
      <c r="R85" s="4">
        <v>119.998860427865</v>
      </c>
      <c r="S85" s="4">
        <v>3.9290353235238502</v>
      </c>
      <c r="T85" s="3" t="b">
        <v>0</v>
      </c>
      <c r="U85" s="4">
        <v>10.9929666666667</v>
      </c>
      <c r="V85" s="4">
        <v>1452077.3798740599</v>
      </c>
      <c r="W85" s="4">
        <v>16.2193103036706</v>
      </c>
      <c r="X85" s="3" t="b">
        <v>0</v>
      </c>
    </row>
    <row r="86" spans="1:24">
      <c r="A86" s="3"/>
      <c r="B86" s="3"/>
      <c r="C86" s="3" t="s">
        <v>260</v>
      </c>
      <c r="D86" s="3" t="s">
        <v>467</v>
      </c>
      <c r="E86" s="3" t="s">
        <v>259</v>
      </c>
      <c r="F86" s="4">
        <v>4</v>
      </c>
      <c r="G86" s="3" t="s">
        <v>148</v>
      </c>
      <c r="H86" s="3" t="s">
        <v>57</v>
      </c>
      <c r="I86" s="3" t="s">
        <v>304</v>
      </c>
      <c r="J86" s="1">
        <v>44239.542268518497</v>
      </c>
      <c r="K86" s="4">
        <v>1250</v>
      </c>
      <c r="L86" s="4">
        <v>9.4577500000000008</v>
      </c>
      <c r="M86" s="4">
        <v>610067.23462678306</v>
      </c>
      <c r="N86" s="3" t="b">
        <v>1</v>
      </c>
      <c r="O86" s="4">
        <v>1236.3794903484199</v>
      </c>
      <c r="P86" s="4"/>
      <c r="Q86" s="4">
        <v>1236.3794903484199</v>
      </c>
      <c r="R86" s="4">
        <v>98.910359227873698</v>
      </c>
      <c r="S86" s="4">
        <v>3.7755266255568798</v>
      </c>
      <c r="T86" s="3" t="b">
        <v>0</v>
      </c>
      <c r="U86" s="4">
        <v>10.992983333333299</v>
      </c>
      <c r="V86" s="4">
        <v>1494237.8182480601</v>
      </c>
      <c r="W86" s="4">
        <v>16.518017280204599</v>
      </c>
      <c r="X86" s="3" t="b">
        <v>0</v>
      </c>
    </row>
    <row r="87" spans="1:24">
      <c r="A87" s="3"/>
      <c r="B87" s="3"/>
      <c r="C87" s="3" t="s">
        <v>105</v>
      </c>
      <c r="D87" s="3" t="s">
        <v>467</v>
      </c>
      <c r="E87" s="3" t="s">
        <v>259</v>
      </c>
      <c r="F87" s="4">
        <v>5</v>
      </c>
      <c r="G87" s="3" t="s">
        <v>175</v>
      </c>
      <c r="H87" s="3" t="s">
        <v>57</v>
      </c>
      <c r="I87" s="3" t="s">
        <v>93</v>
      </c>
      <c r="J87" s="1">
        <v>44239.565347222197</v>
      </c>
      <c r="K87" s="4">
        <v>781</v>
      </c>
      <c r="L87" s="4">
        <v>9.45773333333333</v>
      </c>
      <c r="M87" s="4">
        <v>404752.40409372002</v>
      </c>
      <c r="N87" s="3" t="b">
        <v>1</v>
      </c>
      <c r="O87" s="4">
        <v>957.209478490018</v>
      </c>
      <c r="P87" s="4"/>
      <c r="Q87" s="4">
        <v>957.209478490018</v>
      </c>
      <c r="R87" s="4">
        <v>122.56203309731301</v>
      </c>
      <c r="S87" s="4">
        <v>4.2921580076844101</v>
      </c>
      <c r="T87" s="3" t="b">
        <v>0</v>
      </c>
      <c r="U87" s="4">
        <v>10.9887333333333</v>
      </c>
      <c r="V87" s="4">
        <v>1248386.52934246</v>
      </c>
      <c r="W87" s="4">
        <v>16.873450603470399</v>
      </c>
      <c r="X87" s="3" t="b">
        <v>0</v>
      </c>
    </row>
    <row r="88" spans="1:24">
      <c r="A88" s="3"/>
      <c r="B88" s="3"/>
      <c r="C88" s="3" t="s">
        <v>51</v>
      </c>
      <c r="D88" s="3" t="s">
        <v>467</v>
      </c>
      <c r="E88" s="3" t="s">
        <v>259</v>
      </c>
      <c r="F88" s="4">
        <v>6</v>
      </c>
      <c r="G88" s="3" t="s">
        <v>7</v>
      </c>
      <c r="H88" s="3" t="s">
        <v>57</v>
      </c>
      <c r="I88" s="3" t="s">
        <v>307</v>
      </c>
      <c r="J88" s="1">
        <v>44239.588356481501</v>
      </c>
      <c r="K88" s="4">
        <v>488</v>
      </c>
      <c r="L88" s="4">
        <v>9.4577166666666699</v>
      </c>
      <c r="M88" s="4">
        <v>254052.457938543</v>
      </c>
      <c r="N88" s="3" t="b">
        <v>1</v>
      </c>
      <c r="O88" s="4">
        <v>543.322994607635</v>
      </c>
      <c r="P88" s="4"/>
      <c r="Q88" s="4">
        <v>543.322994607635</v>
      </c>
      <c r="R88" s="4">
        <v>111.336679222876</v>
      </c>
      <c r="S88" s="4">
        <v>4.8692570761607001</v>
      </c>
      <c r="T88" s="3" t="b">
        <v>0</v>
      </c>
      <c r="U88" s="4">
        <v>10.9929666666667</v>
      </c>
      <c r="V88" s="4">
        <v>1331012.24554532</v>
      </c>
      <c r="W88" s="4">
        <v>16.3829543112797</v>
      </c>
      <c r="X88" s="3" t="b">
        <v>0</v>
      </c>
    </row>
    <row r="89" spans="1:24">
      <c r="A89" s="3"/>
      <c r="B89" s="3"/>
      <c r="C89" s="3" t="s">
        <v>70</v>
      </c>
      <c r="D89" s="3" t="s">
        <v>467</v>
      </c>
      <c r="E89" s="3" t="s">
        <v>259</v>
      </c>
      <c r="F89" s="4">
        <v>7</v>
      </c>
      <c r="G89" s="3" t="s">
        <v>187</v>
      </c>
      <c r="H89" s="3" t="s">
        <v>57</v>
      </c>
      <c r="I89" s="3" t="s">
        <v>221</v>
      </c>
      <c r="J89" s="1">
        <v>44239.611423611103</v>
      </c>
      <c r="K89" s="4">
        <v>305</v>
      </c>
      <c r="L89" s="4">
        <v>9.4577500000000008</v>
      </c>
      <c r="M89" s="4">
        <v>146104.8997065</v>
      </c>
      <c r="N89" s="3" t="b">
        <v>1</v>
      </c>
      <c r="O89" s="4">
        <v>258.60890107596401</v>
      </c>
      <c r="P89" s="4"/>
      <c r="Q89" s="4">
        <v>258.60890107596401</v>
      </c>
      <c r="R89" s="4">
        <v>84.789803631463599</v>
      </c>
      <c r="S89" s="4">
        <v>4.2981075656773999</v>
      </c>
      <c r="T89" s="3" t="b">
        <v>0</v>
      </c>
      <c r="U89" s="4">
        <v>10.992983333333299</v>
      </c>
      <c r="V89" s="4">
        <v>1569499.7596897699</v>
      </c>
      <c r="W89" s="4">
        <v>16.825090939398098</v>
      </c>
      <c r="X89" s="3" t="b">
        <v>0</v>
      </c>
    </row>
    <row r="90" spans="1:24">
      <c r="A90" s="3"/>
      <c r="B90" s="3"/>
      <c r="C90" s="3" t="s">
        <v>95</v>
      </c>
      <c r="D90" s="3" t="s">
        <v>467</v>
      </c>
      <c r="E90" s="3" t="s">
        <v>259</v>
      </c>
      <c r="F90" s="4">
        <v>8</v>
      </c>
      <c r="G90" s="3" t="s">
        <v>297</v>
      </c>
      <c r="H90" s="3" t="s">
        <v>57</v>
      </c>
      <c r="I90" s="3" t="s">
        <v>79</v>
      </c>
      <c r="J90" s="1">
        <v>44239.634467592601</v>
      </c>
      <c r="K90" s="4">
        <v>191</v>
      </c>
      <c r="L90" s="4">
        <v>9.4577500000000008</v>
      </c>
      <c r="M90" s="4">
        <v>92056.978468754794</v>
      </c>
      <c r="N90" s="3" t="b">
        <v>1</v>
      </c>
      <c r="O90" s="4">
        <v>156.45652109470001</v>
      </c>
      <c r="P90" s="4"/>
      <c r="Q90" s="4">
        <v>156.45652109470001</v>
      </c>
      <c r="R90" s="4">
        <v>81.914408950104502</v>
      </c>
      <c r="S90" s="4">
        <v>4.7922693235397897</v>
      </c>
      <c r="T90" s="3" t="b">
        <v>0</v>
      </c>
      <c r="U90" s="4">
        <v>10.993</v>
      </c>
      <c r="V90" s="4">
        <v>1620578.5034799001</v>
      </c>
      <c r="W90" s="4">
        <v>16.678727517926799</v>
      </c>
      <c r="X90" s="3" t="b">
        <v>0</v>
      </c>
    </row>
    <row r="91" spans="1:24">
      <c r="A91" s="3"/>
      <c r="B91" s="3"/>
      <c r="C91" s="3" t="s">
        <v>308</v>
      </c>
      <c r="D91" s="3" t="s">
        <v>467</v>
      </c>
      <c r="E91" s="3" t="s">
        <v>259</v>
      </c>
      <c r="F91" s="4">
        <v>9</v>
      </c>
      <c r="G91" s="3" t="s">
        <v>72</v>
      </c>
      <c r="H91" s="3" t="s">
        <v>57</v>
      </c>
      <c r="I91" s="3" t="s">
        <v>228</v>
      </c>
      <c r="J91" s="1">
        <v>44239.657581018502</v>
      </c>
      <c r="K91" s="4">
        <v>119</v>
      </c>
      <c r="L91" s="4">
        <v>9.45773333333333</v>
      </c>
      <c r="M91" s="4">
        <v>62918.076681519997</v>
      </c>
      <c r="N91" s="3" t="b">
        <v>1</v>
      </c>
      <c r="O91" s="4">
        <v>123.86809437482999</v>
      </c>
      <c r="P91" s="4"/>
      <c r="Q91" s="4">
        <v>123.86809437482999</v>
      </c>
      <c r="R91" s="4">
        <v>104.09083560910101</v>
      </c>
      <c r="S91" s="4">
        <v>5.6073165179891804</v>
      </c>
      <c r="T91" s="3" t="b">
        <v>0</v>
      </c>
      <c r="U91" s="4">
        <v>10.9929666666667</v>
      </c>
      <c r="V91" s="4">
        <v>1395207.69127688</v>
      </c>
      <c r="W91" s="4">
        <v>16.533095458135602</v>
      </c>
      <c r="X91" s="3" t="b">
        <v>0</v>
      </c>
    </row>
    <row r="92" spans="1:24">
      <c r="A92" s="3"/>
      <c r="B92" s="3"/>
      <c r="C92" s="3" t="s">
        <v>13</v>
      </c>
      <c r="D92" s="3" t="s">
        <v>467</v>
      </c>
      <c r="E92" s="3" t="s">
        <v>259</v>
      </c>
      <c r="F92" s="4">
        <v>10</v>
      </c>
      <c r="G92" s="3" t="s">
        <v>26</v>
      </c>
      <c r="H92" s="3" t="s">
        <v>57</v>
      </c>
      <c r="I92" s="3" t="s">
        <v>136</v>
      </c>
      <c r="J92" s="1">
        <v>44239.680671296301</v>
      </c>
      <c r="K92" s="4">
        <v>75</v>
      </c>
      <c r="L92" s="4">
        <v>9.45773333333333</v>
      </c>
      <c r="M92" s="4">
        <v>37100.888179112801</v>
      </c>
      <c r="N92" s="3" t="b">
        <v>1</v>
      </c>
      <c r="O92" s="4">
        <v>70.853075726614705</v>
      </c>
      <c r="P92" s="4"/>
      <c r="Q92" s="4">
        <v>70.853075726614705</v>
      </c>
      <c r="R92" s="4">
        <v>94.470767635486297</v>
      </c>
      <c r="S92" s="4">
        <v>5.3286538687674003</v>
      </c>
      <c r="T92" s="3" t="b">
        <v>0</v>
      </c>
      <c r="U92" s="4">
        <v>10.992983333333299</v>
      </c>
      <c r="V92" s="4">
        <v>1431953.6932485001</v>
      </c>
      <c r="W92" s="4">
        <v>16.6108996813891</v>
      </c>
      <c r="X92" s="3" t="b">
        <v>0</v>
      </c>
    </row>
    <row r="93" spans="1:24">
      <c r="A93" s="3"/>
      <c r="B93" s="3"/>
      <c r="C93" s="3" t="s">
        <v>130</v>
      </c>
      <c r="D93" s="3" t="s">
        <v>467</v>
      </c>
      <c r="E93" s="3" t="s">
        <v>259</v>
      </c>
      <c r="F93" s="4">
        <v>11</v>
      </c>
      <c r="G93" s="3" t="s">
        <v>109</v>
      </c>
      <c r="H93" s="3" t="s">
        <v>57</v>
      </c>
      <c r="I93" s="3" t="s">
        <v>270</v>
      </c>
      <c r="J93" s="1">
        <v>44239.703773148103</v>
      </c>
      <c r="K93" s="4">
        <v>47</v>
      </c>
      <c r="L93" s="4">
        <v>9.45773333333333</v>
      </c>
      <c r="M93" s="4">
        <v>30038.1427566901</v>
      </c>
      <c r="N93" s="3" t="b">
        <v>0</v>
      </c>
      <c r="O93" s="4">
        <v>47.4472333108424</v>
      </c>
      <c r="P93" s="4"/>
      <c r="Q93" s="4">
        <v>47.4472333108424</v>
      </c>
      <c r="R93" s="4">
        <v>100.951560235835</v>
      </c>
      <c r="S93" s="4">
        <v>5.6643556444725398</v>
      </c>
      <c r="T93" s="3" t="b">
        <v>0</v>
      </c>
      <c r="U93" s="4">
        <v>10.993</v>
      </c>
      <c r="V93" s="4">
        <v>1727908.7340832001</v>
      </c>
      <c r="W93" s="4">
        <v>16.504351409214099</v>
      </c>
      <c r="X93" s="3" t="b">
        <v>0</v>
      </c>
    </row>
    <row r="94" spans="1:24">
      <c r="A94" s="3"/>
      <c r="B94" s="3"/>
      <c r="C94" s="3" t="s">
        <v>147</v>
      </c>
      <c r="D94" s="3" t="s">
        <v>467</v>
      </c>
      <c r="E94" s="3" t="s">
        <v>259</v>
      </c>
      <c r="F94" s="4">
        <v>12</v>
      </c>
      <c r="G94" s="3" t="s">
        <v>222</v>
      </c>
      <c r="H94" s="3" t="s">
        <v>57</v>
      </c>
      <c r="I94" s="3" t="s">
        <v>279</v>
      </c>
      <c r="J94" s="1">
        <v>44239.726898148103</v>
      </c>
      <c r="K94" s="4">
        <v>29</v>
      </c>
      <c r="L94" s="4">
        <v>9.4577166666666699</v>
      </c>
      <c r="M94" s="4">
        <v>21197.376067461901</v>
      </c>
      <c r="N94" s="3" t="b">
        <v>1</v>
      </c>
      <c r="O94" s="4">
        <v>33.445183168547999</v>
      </c>
      <c r="P94" s="4"/>
      <c r="Q94" s="4">
        <v>33.445183168547999</v>
      </c>
      <c r="R94" s="4">
        <v>115.32821782257901</v>
      </c>
      <c r="S94" s="4">
        <v>4.5752992126708598</v>
      </c>
      <c r="T94" s="3" t="b">
        <v>1</v>
      </c>
      <c r="U94" s="4">
        <v>10.9929666666667</v>
      </c>
      <c r="V94" s="4">
        <v>1727836.1961548999</v>
      </c>
      <c r="W94" s="4">
        <v>16.412038575304202</v>
      </c>
      <c r="X94" s="3" t="b">
        <v>0</v>
      </c>
    </row>
    <row r="95" spans="1:24">
      <c r="A95" s="3"/>
      <c r="B95" s="3"/>
      <c r="C95" s="3" t="s">
        <v>163</v>
      </c>
      <c r="D95" s="3" t="s">
        <v>467</v>
      </c>
      <c r="E95" s="3" t="s">
        <v>259</v>
      </c>
      <c r="F95" s="4">
        <v>13</v>
      </c>
      <c r="G95" s="3" t="s">
        <v>241</v>
      </c>
      <c r="H95" s="3" t="s">
        <v>57</v>
      </c>
      <c r="I95" s="3" t="s">
        <v>294</v>
      </c>
      <c r="J95" s="1">
        <v>44239.750011574099</v>
      </c>
      <c r="K95" s="4">
        <v>18</v>
      </c>
      <c r="L95" s="4">
        <v>9.4506166666666704</v>
      </c>
      <c r="M95" s="4">
        <v>11111.5882819539</v>
      </c>
      <c r="N95" s="3" t="b">
        <v>1</v>
      </c>
      <c r="O95" s="4">
        <v>18.85276287224</v>
      </c>
      <c r="P95" s="4"/>
      <c r="Q95" s="4">
        <v>18.85276287224</v>
      </c>
      <c r="R95" s="4">
        <v>104.73757151244401</v>
      </c>
      <c r="S95" s="4">
        <v>8.2932217934878096</v>
      </c>
      <c r="T95" s="3" t="b">
        <v>0</v>
      </c>
      <c r="U95" s="4">
        <v>10.992983333333299</v>
      </c>
      <c r="V95" s="4">
        <v>1604833.3904353699</v>
      </c>
      <c r="W95" s="4">
        <v>16.568604480398498</v>
      </c>
      <c r="X95" s="3" t="b">
        <v>0</v>
      </c>
    </row>
    <row r="96" spans="1:24">
      <c r="A96" s="3"/>
      <c r="B96" s="3"/>
      <c r="C96" s="3" t="s">
        <v>284</v>
      </c>
      <c r="D96" s="3" t="s">
        <v>467</v>
      </c>
      <c r="E96" s="3" t="s">
        <v>259</v>
      </c>
      <c r="F96" s="4">
        <v>14</v>
      </c>
      <c r="G96" s="3" t="s">
        <v>213</v>
      </c>
      <c r="H96" s="3" t="s">
        <v>57</v>
      </c>
      <c r="I96" s="3" t="s">
        <v>265</v>
      </c>
      <c r="J96" s="1">
        <v>44239.773043981499</v>
      </c>
      <c r="K96" s="4">
        <v>11</v>
      </c>
      <c r="L96" s="4">
        <v>9.45773333333333</v>
      </c>
      <c r="M96" s="4">
        <v>8203.8765299408897</v>
      </c>
      <c r="N96" s="3" t="b">
        <v>1</v>
      </c>
      <c r="O96" s="4">
        <v>14.7845183655445</v>
      </c>
      <c r="P96" s="4"/>
      <c r="Q96" s="4">
        <v>14.7845183655445</v>
      </c>
      <c r="R96" s="4">
        <v>134.404712414041</v>
      </c>
      <c r="S96" s="4">
        <v>1.81599375013986</v>
      </c>
      <c r="T96" s="3" t="b">
        <v>0</v>
      </c>
      <c r="U96" s="4">
        <v>10.9929666666667</v>
      </c>
      <c r="V96" s="4">
        <v>1510408.5476566299</v>
      </c>
      <c r="W96" s="4">
        <v>16.412385654233798</v>
      </c>
      <c r="X96" s="3" t="b">
        <v>0</v>
      </c>
    </row>
    <row r="97" spans="1:24">
      <c r="A97" s="3"/>
      <c r="B97" s="3"/>
      <c r="C97" s="3" t="s">
        <v>15</v>
      </c>
      <c r="D97" s="3" t="s">
        <v>467</v>
      </c>
      <c r="E97" s="3" t="s">
        <v>259</v>
      </c>
      <c r="F97" s="4">
        <v>15</v>
      </c>
      <c r="G97" s="3" t="s">
        <v>215</v>
      </c>
      <c r="H97" s="3" t="s">
        <v>57</v>
      </c>
      <c r="I97" s="3" t="s">
        <v>124</v>
      </c>
      <c r="J97" s="1">
        <v>44239.796180555597</v>
      </c>
      <c r="K97" s="4">
        <v>7.1</v>
      </c>
      <c r="L97" s="4">
        <v>9.4506166666666704</v>
      </c>
      <c r="M97" s="4">
        <v>4949.6631675852896</v>
      </c>
      <c r="N97" s="3" t="b">
        <v>0</v>
      </c>
      <c r="O97" s="4">
        <v>9.4399910792755701</v>
      </c>
      <c r="P97" s="4"/>
      <c r="Q97" s="4">
        <v>9.4399910792755701</v>
      </c>
      <c r="R97" s="4">
        <v>132.95762083486699</v>
      </c>
      <c r="S97" s="4">
        <v>7.3899956815669103</v>
      </c>
      <c r="T97" s="3" t="b">
        <v>0</v>
      </c>
      <c r="U97" s="4">
        <v>10.9887333333333</v>
      </c>
      <c r="V97" s="4">
        <v>1426574.3777048399</v>
      </c>
      <c r="W97" s="4">
        <v>16.538932624153599</v>
      </c>
      <c r="X97" s="3" t="b">
        <v>0</v>
      </c>
    </row>
    <row r="98" spans="1:24">
      <c r="A98" s="3"/>
      <c r="B98" s="3"/>
      <c r="C98" s="3" t="s">
        <v>156</v>
      </c>
      <c r="D98" s="3" t="s">
        <v>467</v>
      </c>
      <c r="E98" s="3" t="s">
        <v>259</v>
      </c>
      <c r="F98" s="4">
        <v>16</v>
      </c>
      <c r="G98" s="3" t="s">
        <v>150</v>
      </c>
      <c r="H98" s="3" t="s">
        <v>57</v>
      </c>
      <c r="I98" s="3" t="s">
        <v>52</v>
      </c>
      <c r="J98" s="1">
        <v>44239.819270833301</v>
      </c>
      <c r="K98" s="4">
        <v>4.4000000000000004</v>
      </c>
      <c r="L98" s="4">
        <v>9.4506166666666704</v>
      </c>
      <c r="M98" s="4">
        <v>3626.9691306044301</v>
      </c>
      <c r="N98" s="3" t="b">
        <v>0</v>
      </c>
      <c r="O98" s="4">
        <v>5.9397771249477902</v>
      </c>
      <c r="P98" s="4"/>
      <c r="Q98" s="4">
        <v>5.9397771249477902</v>
      </c>
      <c r="R98" s="4">
        <v>134.994934657904</v>
      </c>
      <c r="S98" s="4">
        <v>30.857637027515</v>
      </c>
      <c r="T98" s="3" t="b">
        <v>0</v>
      </c>
      <c r="U98" s="4">
        <v>10.992983333333299</v>
      </c>
      <c r="V98" s="4">
        <v>1660880.0813361399</v>
      </c>
      <c r="W98" s="4">
        <v>16.503710648614501</v>
      </c>
      <c r="X98" s="3" t="b">
        <v>0</v>
      </c>
    </row>
    <row r="99" spans="1:24">
      <c r="A99" s="3"/>
      <c r="B99" s="3"/>
      <c r="C99" s="3" t="s">
        <v>74</v>
      </c>
      <c r="D99" s="3" t="s">
        <v>467</v>
      </c>
      <c r="E99" s="3" t="s">
        <v>259</v>
      </c>
      <c r="F99" s="4">
        <v>17</v>
      </c>
      <c r="G99" s="3" t="s">
        <v>236</v>
      </c>
      <c r="H99" s="3" t="s">
        <v>57</v>
      </c>
      <c r="I99" s="3" t="s">
        <v>202</v>
      </c>
      <c r="J99" s="1">
        <v>44239.842349537001</v>
      </c>
      <c r="K99" s="4">
        <v>2.8</v>
      </c>
      <c r="L99" s="4">
        <v>9.4506166666666704</v>
      </c>
      <c r="M99" s="4">
        <v>1381.7430311767801</v>
      </c>
      <c r="N99" s="3" t="b">
        <v>1</v>
      </c>
      <c r="O99" s="4">
        <v>2.4807892484966101</v>
      </c>
      <c r="P99" s="4"/>
      <c r="Q99" s="4">
        <v>2.4807892484966101</v>
      </c>
      <c r="R99" s="4">
        <v>88.599616017736096</v>
      </c>
      <c r="S99" s="4" t="s">
        <v>257</v>
      </c>
      <c r="T99" s="3" t="b">
        <v>0</v>
      </c>
      <c r="U99" s="4">
        <v>10.98875</v>
      </c>
      <c r="V99" s="4">
        <v>1514529.3891299199</v>
      </c>
      <c r="W99" s="4">
        <v>16.500728956883801</v>
      </c>
      <c r="X99" s="3" t="b">
        <v>0</v>
      </c>
    </row>
    <row r="100" spans="1:24">
      <c r="A100" s="3"/>
      <c r="B100" s="3"/>
      <c r="C100" s="3" t="s">
        <v>120</v>
      </c>
      <c r="D100" s="3" t="s">
        <v>467</v>
      </c>
      <c r="E100" s="3" t="s">
        <v>303</v>
      </c>
      <c r="F100" s="4">
        <v>18</v>
      </c>
      <c r="G100" s="3" t="s">
        <v>141</v>
      </c>
      <c r="H100" s="3" t="s">
        <v>57</v>
      </c>
      <c r="I100" s="3" t="s">
        <v>124</v>
      </c>
      <c r="J100" s="1">
        <v>44239.865393518499</v>
      </c>
      <c r="K100" s="4">
        <v>7.1</v>
      </c>
      <c r="L100" s="4">
        <v>9.45773333333333</v>
      </c>
      <c r="M100" s="4">
        <v>2098.45976166937</v>
      </c>
      <c r="N100" s="3" t="b">
        <v>1</v>
      </c>
      <c r="O100" s="4">
        <v>3.14875308059072</v>
      </c>
      <c r="P100" s="4"/>
      <c r="Q100" s="4">
        <v>3.14875308059072</v>
      </c>
      <c r="R100" s="4">
        <v>44.348634937897501</v>
      </c>
      <c r="S100" s="4">
        <v>21.597294764023601</v>
      </c>
      <c r="T100" s="3" t="b">
        <v>0</v>
      </c>
      <c r="U100" s="4">
        <v>10.9887333333333</v>
      </c>
      <c r="V100" s="4">
        <v>1812284.30576168</v>
      </c>
      <c r="W100" s="4">
        <v>16.683359700201802</v>
      </c>
      <c r="X100" s="3" t="b">
        <v>0</v>
      </c>
    </row>
    <row r="101" spans="1:24">
      <c r="A101" s="3"/>
      <c r="B101" s="3"/>
      <c r="C101" s="3" t="s">
        <v>312</v>
      </c>
      <c r="D101" s="3" t="s">
        <v>467</v>
      </c>
      <c r="E101" s="3" t="s">
        <v>259</v>
      </c>
      <c r="F101" s="4">
        <v>2</v>
      </c>
      <c r="G101" s="3" t="s">
        <v>278</v>
      </c>
      <c r="H101" s="3" t="s">
        <v>290</v>
      </c>
      <c r="I101" s="3"/>
      <c r="J101" s="1">
        <v>44239.888541666704</v>
      </c>
      <c r="K101" s="4"/>
      <c r="L101" s="4">
        <v>9.5004500000000007</v>
      </c>
      <c r="M101" s="4">
        <v>0</v>
      </c>
      <c r="N101" s="3" t="b">
        <v>1</v>
      </c>
      <c r="O101" s="4">
        <v>0</v>
      </c>
      <c r="P101" s="4"/>
      <c r="Q101" s="4">
        <v>0</v>
      </c>
      <c r="R101" s="4"/>
      <c r="S101" s="4" t="s">
        <v>257</v>
      </c>
      <c r="T101" s="3" t="b">
        <v>0</v>
      </c>
      <c r="U101" s="4">
        <v>10.9887333333333</v>
      </c>
      <c r="V101" s="4">
        <v>1876327.16479673</v>
      </c>
      <c r="W101" s="4">
        <v>16.315423276533501</v>
      </c>
      <c r="X101" s="3" t="b">
        <v>0</v>
      </c>
    </row>
    <row r="102" spans="1:24">
      <c r="A102" s="3"/>
      <c r="B102" s="3"/>
      <c r="C102" s="3" t="s">
        <v>186</v>
      </c>
      <c r="D102" s="3" t="s">
        <v>467</v>
      </c>
      <c r="E102" s="3" t="s">
        <v>91</v>
      </c>
      <c r="F102" s="4">
        <v>75</v>
      </c>
      <c r="G102" s="3" t="s">
        <v>135</v>
      </c>
      <c r="H102" s="3" t="s">
        <v>55</v>
      </c>
      <c r="I102" s="3"/>
      <c r="J102" s="1">
        <v>44239.911608796298</v>
      </c>
      <c r="K102" s="4"/>
      <c r="L102" s="4">
        <v>9.4506166666666704</v>
      </c>
      <c r="M102" s="4">
        <v>15983.9907520784</v>
      </c>
      <c r="N102" s="3" t="b">
        <v>0</v>
      </c>
      <c r="O102" s="4">
        <v>33.6096910404626</v>
      </c>
      <c r="P102" s="4"/>
      <c r="Q102" s="4">
        <v>33.6096910404626</v>
      </c>
      <c r="R102" s="4"/>
      <c r="S102" s="4">
        <v>5.6720270795741703</v>
      </c>
      <c r="T102" s="3" t="b">
        <v>0</v>
      </c>
      <c r="U102" s="4">
        <v>10.9887333333333</v>
      </c>
      <c r="V102" s="4">
        <v>1296524.3148571099</v>
      </c>
      <c r="W102" s="4">
        <v>16.441250555635399</v>
      </c>
      <c r="X102" s="3" t="b">
        <v>0</v>
      </c>
    </row>
    <row r="103" spans="1:24">
      <c r="A103" s="3"/>
      <c r="B103" s="3"/>
      <c r="C103" s="3" t="s">
        <v>165</v>
      </c>
      <c r="D103" s="3" t="s">
        <v>467</v>
      </c>
      <c r="E103" s="3" t="s">
        <v>91</v>
      </c>
      <c r="F103" s="4">
        <v>102</v>
      </c>
      <c r="G103" s="3" t="s">
        <v>204</v>
      </c>
      <c r="H103" s="3" t="s">
        <v>55</v>
      </c>
      <c r="I103" s="3"/>
      <c r="J103" s="1">
        <v>44239.934768518498</v>
      </c>
      <c r="K103" s="4"/>
      <c r="L103" s="4">
        <v>9.4577500000000008</v>
      </c>
      <c r="M103" s="4">
        <v>0</v>
      </c>
      <c r="N103" s="3" t="b">
        <v>1</v>
      </c>
      <c r="O103" s="4">
        <v>0</v>
      </c>
      <c r="P103" s="4"/>
      <c r="Q103" s="4">
        <v>0</v>
      </c>
      <c r="R103" s="4"/>
      <c r="S103" s="4" t="s">
        <v>257</v>
      </c>
      <c r="T103" s="3" t="b">
        <v>0</v>
      </c>
      <c r="U103" s="4">
        <v>10.992983333333299</v>
      </c>
      <c r="V103" s="4">
        <v>1061413.6049706901</v>
      </c>
      <c r="W103" s="4">
        <v>16.423347988303199</v>
      </c>
      <c r="X103" s="3" t="b">
        <v>0</v>
      </c>
    </row>
    <row r="104" spans="1:24">
      <c r="A104" s="3"/>
      <c r="B104" s="3"/>
      <c r="C104" s="3" t="s">
        <v>274</v>
      </c>
      <c r="D104" s="3" t="s">
        <v>467</v>
      </c>
      <c r="E104" s="3" t="s">
        <v>91</v>
      </c>
      <c r="F104" s="4">
        <v>103</v>
      </c>
      <c r="G104" s="3" t="s">
        <v>245</v>
      </c>
      <c r="H104" s="3" t="s">
        <v>55</v>
      </c>
      <c r="I104" s="3"/>
      <c r="J104" s="1">
        <v>44239.957870370403</v>
      </c>
      <c r="K104" s="4"/>
      <c r="L104" s="4">
        <v>9.4506166666666704</v>
      </c>
      <c r="M104" s="4">
        <v>0</v>
      </c>
      <c r="N104" s="3" t="b">
        <v>1</v>
      </c>
      <c r="O104" s="4">
        <v>0</v>
      </c>
      <c r="P104" s="4"/>
      <c r="Q104" s="4">
        <v>0</v>
      </c>
      <c r="R104" s="4"/>
      <c r="S104" s="4"/>
      <c r="T104" s="3" t="b">
        <v>0</v>
      </c>
      <c r="U104" s="4">
        <v>10.992983333333299</v>
      </c>
      <c r="V104" s="4">
        <v>2899512.1558434698</v>
      </c>
      <c r="W104" s="4">
        <v>17.9618737187741</v>
      </c>
      <c r="X104" s="3" t="b">
        <v>0</v>
      </c>
    </row>
    <row r="105" spans="1:24">
      <c r="A105" s="3"/>
      <c r="B105" s="3"/>
      <c r="C105" s="3" t="s">
        <v>299</v>
      </c>
      <c r="D105" s="3" t="s">
        <v>467</v>
      </c>
      <c r="E105" s="3" t="s">
        <v>91</v>
      </c>
      <c r="F105" s="4">
        <v>104</v>
      </c>
      <c r="G105" s="3" t="s">
        <v>125</v>
      </c>
      <c r="H105" s="3" t="s">
        <v>55</v>
      </c>
      <c r="I105" s="3"/>
      <c r="J105" s="1">
        <v>44239.981041666702</v>
      </c>
      <c r="K105" s="4"/>
      <c r="L105" s="4">
        <v>9.4506166666666704</v>
      </c>
      <c r="M105" s="4">
        <v>12833.0242376934</v>
      </c>
      <c r="N105" s="3" t="b">
        <v>1</v>
      </c>
      <c r="O105" s="4">
        <v>11.647571497700801</v>
      </c>
      <c r="P105" s="4"/>
      <c r="Q105" s="4">
        <v>11.647571497700801</v>
      </c>
      <c r="R105" s="4"/>
      <c r="S105" s="4">
        <v>9.8762382161375903</v>
      </c>
      <c r="T105" s="3" t="b">
        <v>0</v>
      </c>
      <c r="U105" s="4">
        <v>10.992983333333299</v>
      </c>
      <c r="V105" s="4">
        <v>2998218.9334164299</v>
      </c>
      <c r="W105" s="4">
        <v>17.892837370216</v>
      </c>
      <c r="X105" s="3" t="b">
        <v>0</v>
      </c>
    </row>
    <row r="106" spans="1:24">
      <c r="A106" s="3"/>
      <c r="B106" s="3"/>
      <c r="C106" s="3" t="s">
        <v>273</v>
      </c>
      <c r="D106" s="3" t="s">
        <v>467</v>
      </c>
      <c r="E106" s="3" t="s">
        <v>91</v>
      </c>
      <c r="F106" s="4">
        <v>105</v>
      </c>
      <c r="G106" s="3" t="s">
        <v>171</v>
      </c>
      <c r="H106" s="3" t="s">
        <v>55</v>
      </c>
      <c r="I106" s="3"/>
      <c r="J106" s="1">
        <v>44240.004062499997</v>
      </c>
      <c r="K106" s="4"/>
      <c r="L106" s="4">
        <v>9.4506166666666704</v>
      </c>
      <c r="M106" s="4">
        <v>17686.180916268098</v>
      </c>
      <c r="N106" s="3" t="b">
        <v>0</v>
      </c>
      <c r="O106" s="4">
        <v>20.225543478398901</v>
      </c>
      <c r="P106" s="4"/>
      <c r="Q106" s="4">
        <v>20.225543478398901</v>
      </c>
      <c r="R106" s="4"/>
      <c r="S106" s="4">
        <v>9.0140018233716308</v>
      </c>
      <c r="T106" s="3" t="b">
        <v>0</v>
      </c>
      <c r="U106" s="4">
        <v>10.9887333333333</v>
      </c>
      <c r="V106" s="4">
        <v>2381288.7605540901</v>
      </c>
      <c r="W106" s="4">
        <v>17.974112591859399</v>
      </c>
      <c r="X106" s="3" t="b">
        <v>0</v>
      </c>
    </row>
    <row r="107" spans="1:24">
      <c r="A107" s="3"/>
      <c r="B107" s="3"/>
      <c r="C107" s="3" t="s">
        <v>87</v>
      </c>
      <c r="D107" s="3" t="s">
        <v>467</v>
      </c>
      <c r="E107" s="3" t="s">
        <v>91</v>
      </c>
      <c r="F107" s="4">
        <v>106</v>
      </c>
      <c r="G107" s="3" t="s">
        <v>17</v>
      </c>
      <c r="H107" s="3" t="s">
        <v>55</v>
      </c>
      <c r="I107" s="3"/>
      <c r="J107" s="1">
        <v>44240.027129629598</v>
      </c>
      <c r="K107" s="4"/>
      <c r="L107" s="4">
        <v>9.4506166666666704</v>
      </c>
      <c r="M107" s="4">
        <v>19030.280240732802</v>
      </c>
      <c r="N107" s="3" t="b">
        <v>1</v>
      </c>
      <c r="O107" s="4">
        <v>38.767919788554401</v>
      </c>
      <c r="P107" s="4"/>
      <c r="Q107" s="4">
        <v>38.767919788554401</v>
      </c>
      <c r="R107" s="4"/>
      <c r="S107" s="4">
        <v>5.8227881541077897</v>
      </c>
      <c r="T107" s="3" t="b">
        <v>0</v>
      </c>
      <c r="U107" s="4">
        <v>10.9887333333333</v>
      </c>
      <c r="V107" s="4">
        <v>1338808.5187874299</v>
      </c>
      <c r="W107" s="4">
        <v>16.804177988352802</v>
      </c>
      <c r="X107" s="3" t="b">
        <v>0</v>
      </c>
    </row>
    <row r="108" spans="1:24">
      <c r="A108" s="3"/>
      <c r="B108" s="3"/>
      <c r="C108" s="3" t="s">
        <v>106</v>
      </c>
      <c r="D108" s="3" t="s">
        <v>467</v>
      </c>
      <c r="E108" s="3" t="s">
        <v>91</v>
      </c>
      <c r="F108" s="4">
        <v>107</v>
      </c>
      <c r="G108" s="3" t="s">
        <v>86</v>
      </c>
      <c r="H108" s="3" t="s">
        <v>55</v>
      </c>
      <c r="I108" s="3"/>
      <c r="J108" s="1">
        <v>44240.050196759301</v>
      </c>
      <c r="K108" s="4"/>
      <c r="L108" s="4">
        <v>9.4506166666666704</v>
      </c>
      <c r="M108" s="4">
        <v>25929.111666487901</v>
      </c>
      <c r="N108" s="3" t="b">
        <v>1</v>
      </c>
      <c r="O108" s="4">
        <v>49.264850399086797</v>
      </c>
      <c r="P108" s="4"/>
      <c r="Q108" s="4">
        <v>49.264850399086797</v>
      </c>
      <c r="R108" s="4"/>
      <c r="S108" s="4">
        <v>5.8604111213005501</v>
      </c>
      <c r="T108" s="3" t="b">
        <v>0</v>
      </c>
      <c r="U108" s="4">
        <v>10.9887333333333</v>
      </c>
      <c r="V108" s="4">
        <v>1436728.2402389101</v>
      </c>
      <c r="W108" s="4">
        <v>16.411471083465798</v>
      </c>
      <c r="X108" s="3" t="b">
        <v>0</v>
      </c>
    </row>
    <row r="109" spans="1:24">
      <c r="A109" s="3"/>
      <c r="B109" s="3"/>
      <c r="C109" s="3" t="s">
        <v>288</v>
      </c>
      <c r="D109" s="3" t="s">
        <v>467</v>
      </c>
      <c r="E109" s="3" t="s">
        <v>91</v>
      </c>
      <c r="F109" s="4">
        <v>108</v>
      </c>
      <c r="G109" s="3" t="s">
        <v>144</v>
      </c>
      <c r="H109" s="3" t="s">
        <v>55</v>
      </c>
      <c r="I109" s="3"/>
      <c r="J109" s="1">
        <v>44240.073275463001</v>
      </c>
      <c r="K109" s="4"/>
      <c r="L109" s="4">
        <v>9.4506166666666704</v>
      </c>
      <c r="M109" s="4">
        <v>24638.748685000901</v>
      </c>
      <c r="N109" s="3" t="b">
        <v>1</v>
      </c>
      <c r="O109" s="4">
        <v>46.397223671396603</v>
      </c>
      <c r="P109" s="4"/>
      <c r="Q109" s="4">
        <v>46.397223671396603</v>
      </c>
      <c r="R109" s="4"/>
      <c r="S109" s="4">
        <v>5.1177271321849096</v>
      </c>
      <c r="T109" s="3" t="b">
        <v>0</v>
      </c>
      <c r="U109" s="4">
        <v>10.98875</v>
      </c>
      <c r="V109" s="4">
        <v>1449263.6915632</v>
      </c>
      <c r="W109" s="4">
        <v>16.445489384033099</v>
      </c>
      <c r="X109" s="3" t="b">
        <v>0</v>
      </c>
    </row>
    <row r="110" spans="1:24">
      <c r="A110" s="3"/>
      <c r="B110" s="3"/>
      <c r="C110" s="3" t="s">
        <v>252</v>
      </c>
      <c r="D110" s="3" t="s">
        <v>467</v>
      </c>
      <c r="E110" s="3" t="s">
        <v>91</v>
      </c>
      <c r="F110" s="4">
        <v>109</v>
      </c>
      <c r="G110" s="3" t="s">
        <v>292</v>
      </c>
      <c r="H110" s="3" t="s">
        <v>55</v>
      </c>
      <c r="I110" s="3"/>
      <c r="J110" s="1">
        <v>44240.096331018503</v>
      </c>
      <c r="K110" s="4"/>
      <c r="L110" s="4">
        <v>9.4506166666666704</v>
      </c>
      <c r="M110" s="4">
        <v>26467.1889808003</v>
      </c>
      <c r="N110" s="3" t="b">
        <v>1</v>
      </c>
      <c r="O110" s="4">
        <v>59.694707425326698</v>
      </c>
      <c r="P110" s="4"/>
      <c r="Q110" s="4">
        <v>59.694707425326698</v>
      </c>
      <c r="R110" s="4"/>
      <c r="S110" s="4">
        <v>7.3168345640856796</v>
      </c>
      <c r="T110" s="3" t="b">
        <v>0</v>
      </c>
      <c r="U110" s="4">
        <v>10.9887333333333</v>
      </c>
      <c r="V110" s="4">
        <v>1211357.7856868601</v>
      </c>
      <c r="W110" s="4">
        <v>16.427961429156198</v>
      </c>
      <c r="X110" s="3" t="b">
        <v>0</v>
      </c>
    </row>
    <row r="111" spans="1:24">
      <c r="A111" s="3"/>
      <c r="B111" s="3"/>
      <c r="C111" s="3" t="s">
        <v>159</v>
      </c>
      <c r="D111" s="3" t="s">
        <v>467</v>
      </c>
      <c r="E111" s="3" t="s">
        <v>91</v>
      </c>
      <c r="F111" s="4">
        <v>110</v>
      </c>
      <c r="G111" s="3" t="s">
        <v>200</v>
      </c>
      <c r="H111" s="3" t="s">
        <v>55</v>
      </c>
      <c r="I111" s="3"/>
      <c r="J111" s="1">
        <v>44240.119421296302</v>
      </c>
      <c r="K111" s="4"/>
      <c r="L111" s="4">
        <v>9.4506166666666704</v>
      </c>
      <c r="M111" s="4">
        <v>18048.946311866901</v>
      </c>
      <c r="N111" s="3" t="b">
        <v>1</v>
      </c>
      <c r="O111" s="4">
        <v>50.536755459861801</v>
      </c>
      <c r="P111" s="4"/>
      <c r="Q111" s="4">
        <v>50.536755459861801</v>
      </c>
      <c r="R111" s="4"/>
      <c r="S111" s="4">
        <v>6.7664600795620498</v>
      </c>
      <c r="T111" s="3" t="b">
        <v>0</v>
      </c>
      <c r="U111" s="4">
        <v>10.992983333333299</v>
      </c>
      <c r="V111" s="4">
        <v>975022.24827425706</v>
      </c>
      <c r="W111" s="4">
        <v>15.786596108352599</v>
      </c>
      <c r="X111" s="3" t="b">
        <v>0</v>
      </c>
    </row>
    <row r="112" spans="1:24">
      <c r="A112" s="3"/>
      <c r="B112" s="3"/>
      <c r="C112" s="3" t="s">
        <v>63</v>
      </c>
      <c r="D112" s="3" t="s">
        <v>467</v>
      </c>
      <c r="E112" s="3" t="s">
        <v>303</v>
      </c>
      <c r="F112" s="4">
        <v>19</v>
      </c>
      <c r="G112" s="3" t="s">
        <v>210</v>
      </c>
      <c r="H112" s="3" t="s">
        <v>57</v>
      </c>
      <c r="I112" s="3" t="s">
        <v>221</v>
      </c>
      <c r="J112" s="1">
        <v>44240.142500000002</v>
      </c>
      <c r="K112" s="4">
        <v>305</v>
      </c>
      <c r="L112" s="4">
        <v>9.4577500000000008</v>
      </c>
      <c r="M112" s="4">
        <v>88205.9927840327</v>
      </c>
      <c r="N112" s="3" t="b">
        <v>1</v>
      </c>
      <c r="O112" s="4">
        <v>123.16221344882599</v>
      </c>
      <c r="P112" s="4"/>
      <c r="Q112" s="4">
        <v>123.16221344882599</v>
      </c>
      <c r="R112" s="4">
        <v>40.3810535897791</v>
      </c>
      <c r="S112" s="4">
        <v>5.8683273895947803</v>
      </c>
      <c r="T112" s="3" t="b">
        <v>0</v>
      </c>
      <c r="U112" s="4">
        <v>10.98875</v>
      </c>
      <c r="V112" s="4">
        <v>1967061.20523402</v>
      </c>
      <c r="W112" s="4">
        <v>16.584308553655699</v>
      </c>
      <c r="X112" s="3" t="b">
        <v>0</v>
      </c>
    </row>
    <row r="113" spans="1:24">
      <c r="A113" s="3"/>
      <c r="B113" s="3"/>
      <c r="C113" s="3" t="s">
        <v>70</v>
      </c>
      <c r="D113" s="3" t="s">
        <v>467</v>
      </c>
      <c r="E113" s="3" t="s">
        <v>259</v>
      </c>
      <c r="F113" s="4">
        <v>7</v>
      </c>
      <c r="G113" s="3" t="s">
        <v>149</v>
      </c>
      <c r="H113" s="3" t="s">
        <v>57</v>
      </c>
      <c r="I113" s="3" t="s">
        <v>221</v>
      </c>
      <c r="J113" s="1">
        <v>44242.401238425897</v>
      </c>
      <c r="K113" s="4">
        <v>305</v>
      </c>
      <c r="L113" s="4">
        <v>9.4578333333333298</v>
      </c>
      <c r="M113" s="4">
        <v>160794.72556730499</v>
      </c>
      <c r="N113" s="3" t="b">
        <v>1</v>
      </c>
      <c r="O113" s="4">
        <v>415.42695003085299</v>
      </c>
      <c r="P113" s="4"/>
      <c r="Q113" s="4">
        <v>415.42695003085299</v>
      </c>
      <c r="R113" s="4">
        <v>136.20555738716499</v>
      </c>
      <c r="S113" s="4">
        <v>5.8500150807280002</v>
      </c>
      <c r="T113" s="3" t="b">
        <v>0</v>
      </c>
      <c r="U113" s="4">
        <v>10.9888333333333</v>
      </c>
      <c r="V113" s="4">
        <v>1089709.6280326899</v>
      </c>
      <c r="W113" s="4">
        <v>15.8898668739463</v>
      </c>
      <c r="X113" s="3" t="b">
        <v>0</v>
      </c>
    </row>
    <row r="114" spans="1:24">
      <c r="A114" s="3"/>
      <c r="B114" s="3"/>
      <c r="C114" s="3" t="s">
        <v>289</v>
      </c>
      <c r="D114" s="3" t="s">
        <v>467</v>
      </c>
      <c r="E114" s="3" t="s">
        <v>259</v>
      </c>
      <c r="F114" s="4">
        <v>3</v>
      </c>
      <c r="G114" s="3" t="s">
        <v>287</v>
      </c>
      <c r="H114" s="3" t="s">
        <v>57</v>
      </c>
      <c r="I114" s="3" t="s">
        <v>298</v>
      </c>
      <c r="J114" s="1">
        <v>44242.424236111103</v>
      </c>
      <c r="K114" s="4">
        <v>2000</v>
      </c>
      <c r="L114" s="4">
        <v>9.4578500000000005</v>
      </c>
      <c r="M114" s="4">
        <v>1292278.77059368</v>
      </c>
      <c r="N114" s="3" t="b">
        <v>1</v>
      </c>
      <c r="O114" s="4">
        <v>2548.99871427998</v>
      </c>
      <c r="P114" s="4"/>
      <c r="Q114" s="4">
        <v>2548.99871427998</v>
      </c>
      <c r="R114" s="4">
        <v>127.449935713999</v>
      </c>
      <c r="S114" s="4">
        <v>5.2508133998297204</v>
      </c>
      <c r="T114" s="3" t="b">
        <v>0</v>
      </c>
      <c r="U114" s="4">
        <v>10.988849999999999</v>
      </c>
      <c r="V114" s="4">
        <v>1746420.93060829</v>
      </c>
      <c r="W114" s="4">
        <v>16.717782780749801</v>
      </c>
      <c r="X114" s="3" t="b">
        <v>0</v>
      </c>
    </row>
    <row r="115" spans="1:24">
      <c r="A115" s="3"/>
      <c r="B115" s="3"/>
      <c r="C115" s="3" t="s">
        <v>289</v>
      </c>
      <c r="D115" s="3" t="s">
        <v>467</v>
      </c>
      <c r="E115" s="3" t="s">
        <v>259</v>
      </c>
      <c r="F115" s="4">
        <v>3</v>
      </c>
      <c r="G115" s="3" t="s">
        <v>39</v>
      </c>
      <c r="H115" s="3" t="s">
        <v>57</v>
      </c>
      <c r="I115" s="3" t="s">
        <v>298</v>
      </c>
      <c r="J115" s="1">
        <v>44242.447303240697</v>
      </c>
      <c r="K115" s="4">
        <v>2000</v>
      </c>
      <c r="L115" s="4">
        <v>9.4507333333333303</v>
      </c>
      <c r="M115" s="4">
        <v>1050232.3440574999</v>
      </c>
      <c r="N115" s="3" t="b">
        <v>1</v>
      </c>
      <c r="O115" s="4">
        <v>1774.3047541974399</v>
      </c>
      <c r="P115" s="4"/>
      <c r="Q115" s="4">
        <v>1774.3047541974399</v>
      </c>
      <c r="R115" s="4">
        <v>88.715237709872099</v>
      </c>
      <c r="S115" s="4">
        <v>4.7876444453979001</v>
      </c>
      <c r="T115" s="3" t="b">
        <v>0</v>
      </c>
      <c r="U115" s="4">
        <v>10.988849999999999</v>
      </c>
      <c r="V115" s="4">
        <v>1885916.71088347</v>
      </c>
      <c r="W115" s="4">
        <v>16.4804272331967</v>
      </c>
      <c r="X115" s="3" t="b">
        <v>0</v>
      </c>
    </row>
    <row r="116" spans="1:24">
      <c r="A116" s="3"/>
      <c r="B116" s="3"/>
      <c r="C116" s="3" t="s">
        <v>177</v>
      </c>
      <c r="D116" s="3" t="s">
        <v>467</v>
      </c>
      <c r="E116" s="3" t="s">
        <v>91</v>
      </c>
      <c r="F116" s="4">
        <v>57</v>
      </c>
      <c r="G116" s="3" t="s">
        <v>172</v>
      </c>
      <c r="H116" s="3" t="s">
        <v>55</v>
      </c>
      <c r="I116" s="3"/>
      <c r="J116" s="1">
        <v>44242.470335648097</v>
      </c>
      <c r="K116" s="4"/>
      <c r="L116" s="4">
        <v>9.4507166666666702</v>
      </c>
      <c r="M116" s="4">
        <v>263359.37437756697</v>
      </c>
      <c r="N116" s="3" t="b">
        <v>1</v>
      </c>
      <c r="O116" s="4">
        <v>524.07297131170606</v>
      </c>
      <c r="P116" s="4"/>
      <c r="Q116" s="4">
        <v>524.07297131170606</v>
      </c>
      <c r="R116" s="4"/>
      <c r="S116" s="4">
        <v>6.4449956059255502</v>
      </c>
      <c r="T116" s="3" t="b">
        <v>0</v>
      </c>
      <c r="U116" s="4">
        <v>10.988849999999999</v>
      </c>
      <c r="V116" s="4">
        <v>1428073.1820604401</v>
      </c>
      <c r="W116" s="4">
        <v>16.030423056324999</v>
      </c>
      <c r="X116" s="3" t="b">
        <v>0</v>
      </c>
    </row>
    <row r="117" spans="1:24">
      <c r="A117" s="3"/>
      <c r="B117" s="3"/>
      <c r="C117" s="3" t="s">
        <v>23</v>
      </c>
      <c r="D117" s="3" t="s">
        <v>467</v>
      </c>
      <c r="E117" s="3" t="s">
        <v>91</v>
      </c>
      <c r="F117" s="4">
        <v>58</v>
      </c>
      <c r="G117" s="3" t="s">
        <v>248</v>
      </c>
      <c r="H117" s="3" t="s">
        <v>55</v>
      </c>
      <c r="I117" s="3"/>
      <c r="J117" s="1">
        <v>44242.493391203701</v>
      </c>
      <c r="K117" s="4"/>
      <c r="L117" s="4">
        <v>9.4507166666666702</v>
      </c>
      <c r="M117" s="4">
        <v>213673.18605482901</v>
      </c>
      <c r="N117" s="3" t="b">
        <v>1</v>
      </c>
      <c r="O117" s="4">
        <v>468.272398227498</v>
      </c>
      <c r="P117" s="4"/>
      <c r="Q117" s="4">
        <v>468.272398227498</v>
      </c>
      <c r="R117" s="4"/>
      <c r="S117" s="4">
        <v>5.2062845451879198</v>
      </c>
      <c r="T117" s="3" t="b">
        <v>0</v>
      </c>
      <c r="U117" s="4">
        <v>10.9888333333333</v>
      </c>
      <c r="V117" s="4">
        <v>1290491.2495190599</v>
      </c>
      <c r="W117" s="4">
        <v>15.8517013502377</v>
      </c>
      <c r="X117" s="3" t="b">
        <v>0</v>
      </c>
    </row>
    <row r="118" spans="1:24">
      <c r="A118" s="3"/>
      <c r="B118" s="3"/>
      <c r="C118" s="3" t="s">
        <v>50</v>
      </c>
      <c r="D118" s="3" t="s">
        <v>467</v>
      </c>
      <c r="E118" s="3" t="s">
        <v>91</v>
      </c>
      <c r="F118" s="4">
        <v>59</v>
      </c>
      <c r="G118" s="3" t="s">
        <v>129</v>
      </c>
      <c r="H118" s="3" t="s">
        <v>55</v>
      </c>
      <c r="I118" s="3"/>
      <c r="J118" s="1">
        <v>44242.516400462999</v>
      </c>
      <c r="K118" s="4"/>
      <c r="L118" s="4">
        <v>9.4507166666666702</v>
      </c>
      <c r="M118" s="4">
        <v>163830.74986808401</v>
      </c>
      <c r="N118" s="3" t="b">
        <v>1</v>
      </c>
      <c r="O118" s="4">
        <v>384.34259409805497</v>
      </c>
      <c r="P118" s="4"/>
      <c r="Q118" s="4">
        <v>384.34259409805497</v>
      </c>
      <c r="R118" s="4"/>
      <c r="S118" s="4">
        <v>5.5982754970117403</v>
      </c>
      <c r="T118" s="3" t="b">
        <v>0</v>
      </c>
      <c r="U118" s="4">
        <v>10.988849999999999</v>
      </c>
      <c r="V118" s="4">
        <v>1196894.7838854799</v>
      </c>
      <c r="W118" s="4">
        <v>16.361758187402501</v>
      </c>
      <c r="X118" s="3" t="b">
        <v>0</v>
      </c>
    </row>
    <row r="119" spans="1:24">
      <c r="A119" s="3"/>
      <c r="B119" s="3"/>
      <c r="C119" s="3" t="s">
        <v>142</v>
      </c>
      <c r="D119" s="3" t="s">
        <v>467</v>
      </c>
      <c r="E119" s="3" t="s">
        <v>91</v>
      </c>
      <c r="F119" s="4">
        <v>60</v>
      </c>
      <c r="G119" s="3" t="s">
        <v>32</v>
      </c>
      <c r="H119" s="3" t="s">
        <v>55</v>
      </c>
      <c r="I119" s="3"/>
      <c r="J119" s="1">
        <v>44242.5394675926</v>
      </c>
      <c r="K119" s="4"/>
      <c r="L119" s="4">
        <v>9.4507166666666702</v>
      </c>
      <c r="M119" s="4">
        <v>104942.131516425</v>
      </c>
      <c r="N119" s="3" t="b">
        <v>1</v>
      </c>
      <c r="O119" s="4">
        <v>214.88218546704201</v>
      </c>
      <c r="P119" s="4"/>
      <c r="Q119" s="4">
        <v>214.88218546704201</v>
      </c>
      <c r="R119" s="4"/>
      <c r="S119" s="4">
        <v>5.4480999708831099</v>
      </c>
      <c r="T119" s="3" t="b">
        <v>0</v>
      </c>
      <c r="U119" s="4">
        <v>10.988849999999999</v>
      </c>
      <c r="V119" s="4">
        <v>1351722.6553455801</v>
      </c>
      <c r="W119" s="4">
        <v>16.302854094591801</v>
      </c>
      <c r="X119" s="3" t="b">
        <v>0</v>
      </c>
    </row>
    <row r="120" spans="1:24">
      <c r="A120" s="3"/>
      <c r="B120" s="3"/>
      <c r="C120" s="3" t="s">
        <v>230</v>
      </c>
      <c r="D120" s="3" t="s">
        <v>467</v>
      </c>
      <c r="E120" s="3" t="s">
        <v>91</v>
      </c>
      <c r="F120" s="4">
        <v>61</v>
      </c>
      <c r="G120" s="3" t="s">
        <v>4</v>
      </c>
      <c r="H120" s="3" t="s">
        <v>55</v>
      </c>
      <c r="I120" s="3"/>
      <c r="J120" s="1">
        <v>44242.562569444402</v>
      </c>
      <c r="K120" s="4"/>
      <c r="L120" s="4">
        <v>9.4578500000000005</v>
      </c>
      <c r="M120" s="4">
        <v>68246.788696132004</v>
      </c>
      <c r="N120" s="3" t="b">
        <v>1</v>
      </c>
      <c r="O120" s="4">
        <v>126.47497628528799</v>
      </c>
      <c r="P120" s="4"/>
      <c r="Q120" s="4">
        <v>126.47497628528799</v>
      </c>
      <c r="R120" s="4"/>
      <c r="S120" s="4">
        <v>4.9470982838935598</v>
      </c>
      <c r="T120" s="3" t="b">
        <v>0</v>
      </c>
      <c r="U120" s="4">
        <v>10.988849999999999</v>
      </c>
      <c r="V120" s="4">
        <v>1482501.3579913899</v>
      </c>
      <c r="W120" s="4">
        <v>15.7607848240685</v>
      </c>
      <c r="X120" s="3" t="b">
        <v>0</v>
      </c>
    </row>
    <row r="121" spans="1:24">
      <c r="A121" s="3"/>
      <c r="B121" s="3"/>
      <c r="C121" s="3" t="s">
        <v>58</v>
      </c>
      <c r="D121" s="3" t="s">
        <v>467</v>
      </c>
      <c r="E121" s="3" t="s">
        <v>91</v>
      </c>
      <c r="F121" s="4">
        <v>62</v>
      </c>
      <c r="G121" s="3" t="s">
        <v>266</v>
      </c>
      <c r="H121" s="3" t="s">
        <v>55</v>
      </c>
      <c r="I121" s="3"/>
      <c r="J121" s="1">
        <v>44242.585706018501</v>
      </c>
      <c r="K121" s="4"/>
      <c r="L121" s="4">
        <v>9.4507333333333303</v>
      </c>
      <c r="M121" s="4">
        <v>110708.04470517101</v>
      </c>
      <c r="N121" s="3" t="b">
        <v>1</v>
      </c>
      <c r="O121" s="4">
        <v>193.14403982002699</v>
      </c>
      <c r="P121" s="4"/>
      <c r="Q121" s="4">
        <v>193.14403982002699</v>
      </c>
      <c r="R121" s="4"/>
      <c r="S121" s="4">
        <v>5.1256030482525299</v>
      </c>
      <c r="T121" s="3" t="b">
        <v>0</v>
      </c>
      <c r="U121" s="4">
        <v>10.9888666666667</v>
      </c>
      <c r="V121" s="4">
        <v>1583586.7699295699</v>
      </c>
      <c r="W121" s="4">
        <v>16.511452020666798</v>
      </c>
      <c r="X121" s="3" t="b">
        <v>0</v>
      </c>
    </row>
    <row r="122" spans="1:24">
      <c r="A122" s="3"/>
      <c r="B122" s="3"/>
      <c r="C122" s="3" t="s">
        <v>44</v>
      </c>
      <c r="D122" s="3" t="s">
        <v>467</v>
      </c>
      <c r="E122" s="3" t="s">
        <v>91</v>
      </c>
      <c r="F122" s="4">
        <v>63</v>
      </c>
      <c r="G122" s="3" t="s">
        <v>182</v>
      </c>
      <c r="H122" s="3" t="s">
        <v>55</v>
      </c>
      <c r="I122" s="3"/>
      <c r="J122" s="1">
        <v>44242.608796296299</v>
      </c>
      <c r="K122" s="4"/>
      <c r="L122" s="4">
        <v>9.4507333333333303</v>
      </c>
      <c r="M122" s="4">
        <v>95738.127063711901</v>
      </c>
      <c r="N122" s="3" t="b">
        <v>1</v>
      </c>
      <c r="O122" s="4">
        <v>192.23219102769701</v>
      </c>
      <c r="P122" s="4"/>
      <c r="Q122" s="4">
        <v>192.23219102769701</v>
      </c>
      <c r="R122" s="4"/>
      <c r="S122" s="4">
        <v>5.1772632323541998</v>
      </c>
      <c r="T122" s="3" t="b">
        <v>0</v>
      </c>
      <c r="U122" s="4">
        <v>10.9888666666667</v>
      </c>
      <c r="V122" s="4">
        <v>1375845.05349371</v>
      </c>
      <c r="W122" s="4">
        <v>15.888299583419601</v>
      </c>
      <c r="X122" s="3" t="b">
        <v>0</v>
      </c>
    </row>
    <row r="123" spans="1:24">
      <c r="A123" s="3"/>
      <c r="B123" s="3"/>
      <c r="C123" s="3" t="s">
        <v>176</v>
      </c>
      <c r="D123" s="3" t="s">
        <v>467</v>
      </c>
      <c r="E123" s="3" t="s">
        <v>91</v>
      </c>
      <c r="F123" s="4">
        <v>64</v>
      </c>
      <c r="G123" s="3" t="s">
        <v>280</v>
      </c>
      <c r="H123" s="3" t="s">
        <v>55</v>
      </c>
      <c r="I123" s="3"/>
      <c r="J123" s="1">
        <v>44242.631921296299</v>
      </c>
      <c r="K123" s="4"/>
      <c r="L123" s="4">
        <v>9.4507333333333303</v>
      </c>
      <c r="M123" s="4">
        <v>83366.273849247795</v>
      </c>
      <c r="N123" s="3" t="b">
        <v>1</v>
      </c>
      <c r="O123" s="4">
        <v>153.87250368276401</v>
      </c>
      <c r="P123" s="4"/>
      <c r="Q123" s="4">
        <v>153.87250368276401</v>
      </c>
      <c r="R123" s="4"/>
      <c r="S123" s="4">
        <v>5.5961570112003098</v>
      </c>
      <c r="T123" s="3" t="b">
        <v>0</v>
      </c>
      <c r="U123" s="4">
        <v>10.988849999999999</v>
      </c>
      <c r="V123" s="4">
        <v>1491909.1764980899</v>
      </c>
      <c r="W123" s="4">
        <v>16.545178921872701</v>
      </c>
      <c r="X123" s="3" t="b">
        <v>0</v>
      </c>
    </row>
    <row r="124" spans="1:24">
      <c r="A124" s="3"/>
      <c r="B124" s="3"/>
      <c r="C124" s="3" t="s">
        <v>126</v>
      </c>
      <c r="D124" s="3" t="s">
        <v>467</v>
      </c>
      <c r="E124" s="3" t="s">
        <v>91</v>
      </c>
      <c r="F124" s="4">
        <v>65</v>
      </c>
      <c r="G124" s="3" t="s">
        <v>90</v>
      </c>
      <c r="H124" s="3" t="s">
        <v>55</v>
      </c>
      <c r="I124" s="3"/>
      <c r="J124" s="1">
        <v>44242.655023148101</v>
      </c>
      <c r="K124" s="4"/>
      <c r="L124" s="4">
        <v>9.4507333333333303</v>
      </c>
      <c r="M124" s="4">
        <v>96441.531890209502</v>
      </c>
      <c r="N124" s="3" t="b">
        <v>1</v>
      </c>
      <c r="O124" s="4">
        <v>192.316554825195</v>
      </c>
      <c r="P124" s="4"/>
      <c r="Q124" s="4">
        <v>192.316554825195</v>
      </c>
      <c r="R124" s="4"/>
      <c r="S124" s="4">
        <v>4.8852135210494296</v>
      </c>
      <c r="T124" s="3" t="b">
        <v>0</v>
      </c>
      <c r="U124" s="4">
        <v>10.988849999999999</v>
      </c>
      <c r="V124" s="4">
        <v>1385355.47158406</v>
      </c>
      <c r="W124" s="4">
        <v>16.073239530307699</v>
      </c>
      <c r="X124" s="3" t="b">
        <v>0</v>
      </c>
    </row>
    <row r="125" spans="1:24">
      <c r="A125" s="3"/>
      <c r="B125" s="3"/>
      <c r="C125" s="3" t="s">
        <v>310</v>
      </c>
      <c r="D125" s="3" t="s">
        <v>467</v>
      </c>
      <c r="E125" s="3" t="s">
        <v>91</v>
      </c>
      <c r="F125" s="4">
        <v>66</v>
      </c>
      <c r="G125" s="3" t="s">
        <v>242</v>
      </c>
      <c r="H125" s="3" t="s">
        <v>55</v>
      </c>
      <c r="I125" s="3"/>
      <c r="J125" s="1">
        <v>44242.678148148101</v>
      </c>
      <c r="K125" s="4"/>
      <c r="L125" s="4">
        <v>9.4507166666666702</v>
      </c>
      <c r="M125" s="4">
        <v>41010.094113880303</v>
      </c>
      <c r="N125" s="3" t="b">
        <v>1</v>
      </c>
      <c r="O125" s="4">
        <v>74.694879728743203</v>
      </c>
      <c r="P125" s="4"/>
      <c r="Q125" s="4">
        <v>74.694879728743203</v>
      </c>
      <c r="R125" s="4"/>
      <c r="S125" s="4">
        <v>5.3050717031829402</v>
      </c>
      <c r="T125" s="3" t="b">
        <v>0</v>
      </c>
      <c r="U125" s="4">
        <v>10.9888333333333</v>
      </c>
      <c r="V125" s="4">
        <v>1501903.8250990801</v>
      </c>
      <c r="W125" s="4">
        <v>15.921080815705301</v>
      </c>
      <c r="X125" s="3" t="b">
        <v>0</v>
      </c>
    </row>
    <row r="126" spans="1:24">
      <c r="A126" s="3"/>
      <c r="B126" s="3"/>
      <c r="C126" s="3" t="s">
        <v>284</v>
      </c>
      <c r="D126" s="3" t="s">
        <v>467</v>
      </c>
      <c r="E126" s="3" t="s">
        <v>259</v>
      </c>
      <c r="F126" s="4">
        <v>14</v>
      </c>
      <c r="G126" s="3" t="s">
        <v>183</v>
      </c>
      <c r="H126" s="3" t="s">
        <v>57</v>
      </c>
      <c r="I126" s="3" t="s">
        <v>265</v>
      </c>
      <c r="J126" s="1">
        <v>44242.701215277797</v>
      </c>
      <c r="K126" s="4">
        <v>11</v>
      </c>
      <c r="L126" s="4">
        <v>9.4507166666666702</v>
      </c>
      <c r="M126" s="4">
        <v>6103.5774675960902</v>
      </c>
      <c r="N126" s="3" t="b">
        <v>0</v>
      </c>
      <c r="O126" s="4">
        <v>10.3936863409363</v>
      </c>
      <c r="P126" s="4"/>
      <c r="Q126" s="4">
        <v>10.3936863409363</v>
      </c>
      <c r="R126" s="4">
        <v>94.488057644875099</v>
      </c>
      <c r="S126" s="4">
        <v>20.791423902036801</v>
      </c>
      <c r="T126" s="3" t="b">
        <v>0</v>
      </c>
      <c r="U126" s="4">
        <v>10.9846166666667</v>
      </c>
      <c r="V126" s="4">
        <v>1597862.8244517399</v>
      </c>
      <c r="W126" s="4">
        <v>16.003869332982699</v>
      </c>
      <c r="X126" s="3" t="b">
        <v>0</v>
      </c>
    </row>
    <row r="127" spans="1:24">
      <c r="A127" s="3"/>
      <c r="B127" s="3"/>
      <c r="C127" s="3" t="s">
        <v>312</v>
      </c>
      <c r="D127" s="3" t="s">
        <v>467</v>
      </c>
      <c r="E127" s="3" t="s">
        <v>259</v>
      </c>
      <c r="F127" s="4">
        <v>2</v>
      </c>
      <c r="G127" s="3" t="s">
        <v>104</v>
      </c>
      <c r="H127" s="3" t="s">
        <v>290</v>
      </c>
      <c r="I127" s="3"/>
      <c r="J127" s="1">
        <v>44242.724363425899</v>
      </c>
      <c r="K127" s="4"/>
      <c r="L127" s="4">
        <v>9.42225</v>
      </c>
      <c r="M127" s="4">
        <v>0</v>
      </c>
      <c r="N127" s="3" t="b">
        <v>1</v>
      </c>
      <c r="O127" s="4">
        <v>0</v>
      </c>
      <c r="P127" s="4"/>
      <c r="Q127" s="4">
        <v>0</v>
      </c>
      <c r="R127" s="4"/>
      <c r="S127" s="4"/>
      <c r="T127" s="3" t="b">
        <v>0</v>
      </c>
      <c r="U127" s="4">
        <v>10.9846</v>
      </c>
      <c r="V127" s="4">
        <v>2065444.33639132</v>
      </c>
      <c r="W127" s="4">
        <v>16.3870545246258</v>
      </c>
      <c r="X127" s="3" t="b">
        <v>0</v>
      </c>
    </row>
    <row r="128" spans="1:24">
      <c r="A128" s="3"/>
      <c r="B128" s="3"/>
      <c r="C128" s="3" t="s">
        <v>193</v>
      </c>
      <c r="D128" s="3" t="s">
        <v>467</v>
      </c>
      <c r="E128" s="3" t="s">
        <v>91</v>
      </c>
      <c r="F128" s="4">
        <v>67</v>
      </c>
      <c r="G128" s="3" t="s">
        <v>101</v>
      </c>
      <c r="H128" s="3" t="s">
        <v>55</v>
      </c>
      <c r="I128" s="3"/>
      <c r="J128" s="1">
        <v>44242.747453703698</v>
      </c>
      <c r="K128" s="4"/>
      <c r="L128" s="4">
        <v>9.4507333333333303</v>
      </c>
      <c r="M128" s="4">
        <v>42784.363787561902</v>
      </c>
      <c r="N128" s="3" t="b">
        <v>1</v>
      </c>
      <c r="O128" s="4">
        <v>76.503125963039196</v>
      </c>
      <c r="P128" s="4"/>
      <c r="Q128" s="4">
        <v>76.503125963039196</v>
      </c>
      <c r="R128" s="4"/>
      <c r="S128" s="4">
        <v>6.9486937766252002</v>
      </c>
      <c r="T128" s="3" t="b">
        <v>0</v>
      </c>
      <c r="U128" s="4">
        <v>10.9846166666667</v>
      </c>
      <c r="V128" s="4">
        <v>1530077.5363892801</v>
      </c>
      <c r="W128" s="4">
        <v>16.742800075643501</v>
      </c>
      <c r="X128" s="3" t="b">
        <v>0</v>
      </c>
    </row>
    <row r="129" spans="1:24">
      <c r="A129" s="3"/>
      <c r="B129" s="3"/>
      <c r="C129" s="3" t="s">
        <v>121</v>
      </c>
      <c r="D129" s="3" t="s">
        <v>467</v>
      </c>
      <c r="E129" s="3" t="s">
        <v>91</v>
      </c>
      <c r="F129" s="4">
        <v>68</v>
      </c>
      <c r="G129" s="3" t="s">
        <v>108</v>
      </c>
      <c r="H129" s="3" t="s">
        <v>55</v>
      </c>
      <c r="I129" s="3"/>
      <c r="J129" s="1">
        <v>44242.770543981504</v>
      </c>
      <c r="K129" s="4"/>
      <c r="L129" s="4">
        <v>9.4507166666666702</v>
      </c>
      <c r="M129" s="4">
        <v>31988.572894964</v>
      </c>
      <c r="N129" s="3" t="b">
        <v>1</v>
      </c>
      <c r="O129" s="4">
        <v>55.844257510622199</v>
      </c>
      <c r="P129" s="4"/>
      <c r="Q129" s="4">
        <v>55.844257510622199</v>
      </c>
      <c r="R129" s="4"/>
      <c r="S129" s="4">
        <v>5.1937005937060903</v>
      </c>
      <c r="T129" s="3" t="b">
        <v>0</v>
      </c>
      <c r="U129" s="4">
        <v>10.9846</v>
      </c>
      <c r="V129" s="4">
        <v>1564508.16951403</v>
      </c>
      <c r="W129" s="4">
        <v>16.426278982690899</v>
      </c>
      <c r="X129" s="3" t="b">
        <v>0</v>
      </c>
    </row>
    <row r="130" spans="1:24">
      <c r="A130" s="3"/>
      <c r="B130" s="3"/>
      <c r="C130" s="3" t="s">
        <v>146</v>
      </c>
      <c r="D130" s="3" t="s">
        <v>467</v>
      </c>
      <c r="E130" s="3" t="s">
        <v>91</v>
      </c>
      <c r="F130" s="4">
        <v>69</v>
      </c>
      <c r="G130" s="3" t="s">
        <v>211</v>
      </c>
      <c r="H130" s="3" t="s">
        <v>55</v>
      </c>
      <c r="I130" s="3"/>
      <c r="J130" s="1">
        <v>44242.793622685203</v>
      </c>
      <c r="K130" s="4"/>
      <c r="L130" s="4">
        <v>9.4507333333333303</v>
      </c>
      <c r="M130" s="4">
        <v>13261.003262685999</v>
      </c>
      <c r="N130" s="3" t="b">
        <v>0</v>
      </c>
      <c r="O130" s="4">
        <v>22.696508043156602</v>
      </c>
      <c r="P130" s="4"/>
      <c r="Q130" s="4">
        <v>22.696508043156602</v>
      </c>
      <c r="R130" s="4"/>
      <c r="S130" s="4">
        <v>4.2183298737037402</v>
      </c>
      <c r="T130" s="3" t="b">
        <v>0</v>
      </c>
      <c r="U130" s="4">
        <v>10.9888666666667</v>
      </c>
      <c r="V130" s="4">
        <v>1591418.6378639999</v>
      </c>
      <c r="W130" s="4">
        <v>16.578294527869001</v>
      </c>
      <c r="X130" s="3" t="b">
        <v>0</v>
      </c>
    </row>
    <row r="131" spans="1:24">
      <c r="A131" s="3"/>
      <c r="B131" s="3"/>
      <c r="C131" s="3" t="s">
        <v>255</v>
      </c>
      <c r="D131" s="3" t="s">
        <v>467</v>
      </c>
      <c r="E131" s="3" t="s">
        <v>91</v>
      </c>
      <c r="F131" s="4">
        <v>70</v>
      </c>
      <c r="G131" s="3" t="s">
        <v>133</v>
      </c>
      <c r="H131" s="3" t="s">
        <v>55</v>
      </c>
      <c r="I131" s="3"/>
      <c r="J131" s="1">
        <v>44242.816736111097</v>
      </c>
      <c r="K131" s="4"/>
      <c r="L131" s="4">
        <v>9.4507166666666702</v>
      </c>
      <c r="M131" s="4">
        <v>12246.343855391</v>
      </c>
      <c r="N131" s="3" t="b">
        <v>0</v>
      </c>
      <c r="O131" s="4">
        <v>21.4336358325669</v>
      </c>
      <c r="P131" s="4"/>
      <c r="Q131" s="4">
        <v>21.4336358325669</v>
      </c>
      <c r="R131" s="4"/>
      <c r="S131" s="4">
        <v>6.2030734498261104</v>
      </c>
      <c r="T131" s="3" t="b">
        <v>0</v>
      </c>
      <c r="U131" s="4">
        <v>10.988849999999999</v>
      </c>
      <c r="V131" s="4">
        <v>1556081.23294317</v>
      </c>
      <c r="W131" s="4">
        <v>16.1662976264873</v>
      </c>
      <c r="X131" s="3" t="b">
        <v>0</v>
      </c>
    </row>
    <row r="132" spans="1:24">
      <c r="A132" s="3"/>
      <c r="B132" s="3"/>
      <c r="C132" s="3" t="s">
        <v>10</v>
      </c>
      <c r="D132" s="3" t="s">
        <v>467</v>
      </c>
      <c r="E132" s="3" t="s">
        <v>91</v>
      </c>
      <c r="F132" s="4">
        <v>71</v>
      </c>
      <c r="G132" s="3" t="s">
        <v>119</v>
      </c>
      <c r="H132" s="3" t="s">
        <v>55</v>
      </c>
      <c r="I132" s="3"/>
      <c r="J132" s="1">
        <v>44242.839803240699</v>
      </c>
      <c r="K132" s="4"/>
      <c r="L132" s="4">
        <v>9.4507166666666702</v>
      </c>
      <c r="M132" s="4">
        <v>5342.6432719293098</v>
      </c>
      <c r="N132" s="3" t="b">
        <v>0</v>
      </c>
      <c r="O132" s="4">
        <v>13.3508634029316</v>
      </c>
      <c r="P132" s="4"/>
      <c r="Q132" s="4">
        <v>13.3508634029316</v>
      </c>
      <c r="R132" s="4"/>
      <c r="S132" s="4" t="s">
        <v>257</v>
      </c>
      <c r="T132" s="3" t="b">
        <v>0</v>
      </c>
      <c r="U132" s="4">
        <v>10.9846</v>
      </c>
      <c r="V132" s="4">
        <v>1089125.12046411</v>
      </c>
      <c r="W132" s="4">
        <v>15.781974038497401</v>
      </c>
      <c r="X132" s="3" t="b">
        <v>0</v>
      </c>
    </row>
    <row r="133" spans="1:24">
      <c r="A133" s="3"/>
      <c r="B133" s="3"/>
      <c r="C133" s="3" t="s">
        <v>147</v>
      </c>
      <c r="D133" s="3" t="s">
        <v>467</v>
      </c>
      <c r="E133" s="3" t="s">
        <v>259</v>
      </c>
      <c r="F133" s="4">
        <v>12</v>
      </c>
      <c r="G133" s="3" t="s">
        <v>261</v>
      </c>
      <c r="H133" s="3" t="s">
        <v>57</v>
      </c>
      <c r="I133" s="3" t="s">
        <v>279</v>
      </c>
      <c r="J133" s="1">
        <v>44242.862939814797</v>
      </c>
      <c r="K133" s="4">
        <v>29</v>
      </c>
      <c r="L133" s="4">
        <v>9.4507166666666702</v>
      </c>
      <c r="M133" s="4">
        <v>17354.812035567498</v>
      </c>
      <c r="N133" s="3" t="b">
        <v>1</v>
      </c>
      <c r="O133" s="4">
        <v>42.839958487907097</v>
      </c>
      <c r="P133" s="4"/>
      <c r="Q133" s="4">
        <v>42.839958487907097</v>
      </c>
      <c r="R133" s="4">
        <v>147.72399478588699</v>
      </c>
      <c r="S133" s="4">
        <v>7.7796130378765396</v>
      </c>
      <c r="T133" s="3" t="b">
        <v>0</v>
      </c>
      <c r="U133" s="4">
        <v>10.9846</v>
      </c>
      <c r="V133" s="4">
        <v>1105257.31506307</v>
      </c>
      <c r="W133" s="4">
        <v>15.5945476090752</v>
      </c>
      <c r="X133" s="3" t="b">
        <v>0</v>
      </c>
    </row>
    <row r="134" spans="1:24">
      <c r="A134" s="3"/>
      <c r="B134" s="3"/>
      <c r="C134" s="3" t="s">
        <v>78</v>
      </c>
      <c r="D134" s="3" t="s">
        <v>467</v>
      </c>
      <c r="E134" s="3" t="s">
        <v>91</v>
      </c>
      <c r="F134" s="4">
        <v>90</v>
      </c>
      <c r="G134" s="3" t="s">
        <v>18</v>
      </c>
      <c r="H134" s="3" t="s">
        <v>55</v>
      </c>
      <c r="I134" s="3"/>
      <c r="J134" s="1">
        <v>44242.885983796303</v>
      </c>
      <c r="K134" s="4"/>
      <c r="L134" s="4">
        <v>9.4507333333333303</v>
      </c>
      <c r="M134" s="4">
        <v>12485.8446178961</v>
      </c>
      <c r="N134" s="3" t="b">
        <v>1</v>
      </c>
      <c r="O134" s="4">
        <v>25.4320881988852</v>
      </c>
      <c r="P134" s="4"/>
      <c r="Q134" s="4">
        <v>25.4320881988852</v>
      </c>
      <c r="R134" s="4"/>
      <c r="S134" s="4">
        <v>5.9688360358054604</v>
      </c>
      <c r="T134" s="3" t="b">
        <v>0</v>
      </c>
      <c r="U134" s="4">
        <v>10.9846</v>
      </c>
      <c r="V134" s="4">
        <v>1337523.59522916</v>
      </c>
      <c r="W134" s="4">
        <v>15.7728450257771</v>
      </c>
      <c r="X134" s="3" t="b">
        <v>0</v>
      </c>
    </row>
    <row r="135" spans="1:24">
      <c r="A135" s="3"/>
      <c r="B135" s="3"/>
      <c r="C135" s="3" t="s">
        <v>300</v>
      </c>
      <c r="D135" s="3" t="s">
        <v>467</v>
      </c>
      <c r="E135" s="3" t="s">
        <v>91</v>
      </c>
      <c r="F135" s="4">
        <v>91</v>
      </c>
      <c r="G135" s="3" t="s">
        <v>181</v>
      </c>
      <c r="H135" s="3" t="s">
        <v>55</v>
      </c>
      <c r="I135" s="3"/>
      <c r="J135" s="1">
        <v>44242.909166666701</v>
      </c>
      <c r="K135" s="4"/>
      <c r="L135" s="4">
        <v>9.4507166666666702</v>
      </c>
      <c r="M135" s="4">
        <v>37450.989487521903</v>
      </c>
      <c r="N135" s="3" t="b">
        <v>1</v>
      </c>
      <c r="O135" s="4">
        <v>78.750497459179201</v>
      </c>
      <c r="P135" s="4"/>
      <c r="Q135" s="4">
        <v>78.750497459179201</v>
      </c>
      <c r="R135" s="4"/>
      <c r="S135" s="4">
        <v>5.2842861875890597</v>
      </c>
      <c r="T135" s="3" t="b">
        <v>0</v>
      </c>
      <c r="U135" s="4">
        <v>10.9846</v>
      </c>
      <c r="V135" s="4">
        <v>1301363.9414474501</v>
      </c>
      <c r="W135" s="4">
        <v>15.9554691287435</v>
      </c>
      <c r="X135" s="3" t="b">
        <v>0</v>
      </c>
    </row>
    <row r="136" spans="1:24">
      <c r="A136" s="3"/>
      <c r="B136" s="3"/>
      <c r="C136" s="3" t="s">
        <v>276</v>
      </c>
      <c r="D136" s="3" t="s">
        <v>467</v>
      </c>
      <c r="E136" s="3" t="s">
        <v>91</v>
      </c>
      <c r="F136" s="4">
        <v>92</v>
      </c>
      <c r="G136" s="3" t="s">
        <v>24</v>
      </c>
      <c r="H136" s="3" t="s">
        <v>55</v>
      </c>
      <c r="I136" s="3"/>
      <c r="J136" s="1">
        <v>44242.932210648098</v>
      </c>
      <c r="K136" s="4"/>
      <c r="L136" s="4">
        <v>9.4507166666666702</v>
      </c>
      <c r="M136" s="4">
        <v>9188.2981445696205</v>
      </c>
      <c r="N136" s="3" t="b">
        <v>1</v>
      </c>
      <c r="O136" s="4">
        <v>19.9973982806926</v>
      </c>
      <c r="P136" s="4"/>
      <c r="Q136" s="4">
        <v>19.9973982806926</v>
      </c>
      <c r="R136" s="4"/>
      <c r="S136" s="4">
        <v>5.8889205158664799</v>
      </c>
      <c r="T136" s="3" t="b">
        <v>0</v>
      </c>
      <c r="U136" s="4">
        <v>10.9846</v>
      </c>
      <c r="V136" s="4">
        <v>1251213.9397718499</v>
      </c>
      <c r="W136" s="4">
        <v>15.612050242583701</v>
      </c>
      <c r="X136" s="3" t="b">
        <v>0</v>
      </c>
    </row>
    <row r="137" spans="1:24">
      <c r="A137" s="3"/>
      <c r="B137" s="3"/>
      <c r="C137" s="3" t="s">
        <v>82</v>
      </c>
      <c r="D137" s="3" t="s">
        <v>467</v>
      </c>
      <c r="E137" s="3" t="s">
        <v>91</v>
      </c>
      <c r="F137" s="4">
        <v>93</v>
      </c>
      <c r="G137" s="3" t="s">
        <v>117</v>
      </c>
      <c r="H137" s="3" t="s">
        <v>55</v>
      </c>
      <c r="I137" s="3"/>
      <c r="J137" s="1">
        <v>44242.955347222203</v>
      </c>
      <c r="K137" s="4"/>
      <c r="L137" s="4">
        <v>9.4507166666666702</v>
      </c>
      <c r="M137" s="4">
        <v>3744.2492306457998</v>
      </c>
      <c r="N137" s="3" t="b">
        <v>1</v>
      </c>
      <c r="O137" s="4">
        <v>10.0852998982624</v>
      </c>
      <c r="P137" s="4"/>
      <c r="Q137" s="4">
        <v>10.0852998982624</v>
      </c>
      <c r="R137" s="4"/>
      <c r="S137" s="4" t="s">
        <v>257</v>
      </c>
      <c r="T137" s="3" t="b">
        <v>0</v>
      </c>
      <c r="U137" s="4">
        <v>10.9846</v>
      </c>
      <c r="V137" s="4">
        <v>1010158.4132299901</v>
      </c>
      <c r="W137" s="4">
        <v>15.689312944374</v>
      </c>
      <c r="X137" s="3" t="b">
        <v>0</v>
      </c>
    </row>
    <row r="138" spans="1:24">
      <c r="A138" s="3"/>
      <c r="B138" s="3"/>
      <c r="C138" s="3" t="s">
        <v>102</v>
      </c>
      <c r="D138" s="3" t="s">
        <v>467</v>
      </c>
      <c r="E138" s="3" t="s">
        <v>91</v>
      </c>
      <c r="F138" s="4">
        <v>94</v>
      </c>
      <c r="G138" s="3" t="s">
        <v>220</v>
      </c>
      <c r="H138" s="3" t="s">
        <v>55</v>
      </c>
      <c r="I138" s="3"/>
      <c r="J138" s="1">
        <v>44242.978437500002</v>
      </c>
      <c r="K138" s="4"/>
      <c r="L138" s="4">
        <v>9.4507333333333303</v>
      </c>
      <c r="M138" s="4">
        <v>6052.3224993240201</v>
      </c>
      <c r="N138" s="3" t="b">
        <v>1</v>
      </c>
      <c r="O138" s="4">
        <v>16.9619909586945</v>
      </c>
      <c r="P138" s="4"/>
      <c r="Q138" s="4">
        <v>16.9619909586945</v>
      </c>
      <c r="R138" s="4"/>
      <c r="S138" s="4">
        <v>6.6871290727892596</v>
      </c>
      <c r="T138" s="3" t="b">
        <v>0</v>
      </c>
      <c r="U138" s="4">
        <v>10.9846166666667</v>
      </c>
      <c r="V138" s="4">
        <v>971417.76526152005</v>
      </c>
      <c r="W138" s="4">
        <v>15.950564170456</v>
      </c>
      <c r="X138" s="3" t="b">
        <v>0</v>
      </c>
    </row>
    <row r="139" spans="1:24">
      <c r="A139" s="3"/>
      <c r="B139" s="3"/>
      <c r="C139" s="3" t="s">
        <v>41</v>
      </c>
      <c r="D139" s="3" t="s">
        <v>467</v>
      </c>
      <c r="E139" s="3" t="s">
        <v>91</v>
      </c>
      <c r="F139" s="4">
        <v>95</v>
      </c>
      <c r="G139" s="3" t="s">
        <v>269</v>
      </c>
      <c r="H139" s="3" t="s">
        <v>55</v>
      </c>
      <c r="I139" s="3"/>
      <c r="J139" s="1">
        <v>44243.001516203702</v>
      </c>
      <c r="K139" s="4"/>
      <c r="L139" s="4">
        <v>9.4507333333333303</v>
      </c>
      <c r="M139" s="4">
        <v>2038.26745339134</v>
      </c>
      <c r="N139" s="3" t="b">
        <v>0</v>
      </c>
      <c r="O139" s="4">
        <v>4.0807540578746204</v>
      </c>
      <c r="P139" s="4"/>
      <c r="Q139" s="4">
        <v>4.0807540578746204</v>
      </c>
      <c r="R139" s="4"/>
      <c r="S139" s="4">
        <v>5.5943592223934102</v>
      </c>
      <c r="T139" s="3" t="b">
        <v>0</v>
      </c>
      <c r="U139" s="4">
        <v>10.9846166666667</v>
      </c>
      <c r="V139" s="4">
        <v>1358371.37360154</v>
      </c>
      <c r="W139" s="4">
        <v>16.525939631156099</v>
      </c>
      <c r="X139" s="3" t="b">
        <v>0</v>
      </c>
    </row>
    <row r="140" spans="1:24">
      <c r="A140" s="3"/>
      <c r="B140" s="3"/>
      <c r="C140" s="3" t="s">
        <v>272</v>
      </c>
      <c r="D140" s="3" t="s">
        <v>467</v>
      </c>
      <c r="E140" s="3" t="s">
        <v>303</v>
      </c>
      <c r="F140" s="4">
        <v>20</v>
      </c>
      <c r="G140" s="3" t="s">
        <v>268</v>
      </c>
      <c r="H140" s="3" t="s">
        <v>57</v>
      </c>
      <c r="I140" s="3" t="s">
        <v>304</v>
      </c>
      <c r="J140" s="1">
        <v>44243.0246064815</v>
      </c>
      <c r="K140" s="4">
        <v>1250</v>
      </c>
      <c r="L140" s="4">
        <v>9.4507166666666702</v>
      </c>
      <c r="M140" s="4">
        <v>273811.56302692997</v>
      </c>
      <c r="N140" s="3" t="b">
        <v>1</v>
      </c>
      <c r="O140" s="4">
        <v>661.05743239834203</v>
      </c>
      <c r="P140" s="4"/>
      <c r="Q140" s="4">
        <v>661.05743239834203</v>
      </c>
      <c r="R140" s="4">
        <v>52.884594591867398</v>
      </c>
      <c r="S140" s="4">
        <v>4.1923760954166802</v>
      </c>
      <c r="T140" s="3" t="b">
        <v>0</v>
      </c>
      <c r="U140" s="4">
        <v>10.9846</v>
      </c>
      <c r="V140" s="4">
        <v>1191185.61186949</v>
      </c>
      <c r="W140" s="4">
        <v>16.176986724024701</v>
      </c>
      <c r="X140" s="3" t="b">
        <v>0</v>
      </c>
    </row>
    <row r="141" spans="1:24">
      <c r="A141" s="3"/>
      <c r="B141" s="3"/>
      <c r="C141" s="3" t="s">
        <v>289</v>
      </c>
      <c r="D141" s="3" t="s">
        <v>467</v>
      </c>
      <c r="E141" s="3" t="s">
        <v>259</v>
      </c>
      <c r="F141" s="4">
        <v>3</v>
      </c>
      <c r="G141" s="3" t="s">
        <v>35</v>
      </c>
      <c r="H141" s="3" t="s">
        <v>57</v>
      </c>
      <c r="I141" s="3" t="s">
        <v>298</v>
      </c>
      <c r="J141" s="1">
        <v>44243.0477314815</v>
      </c>
      <c r="K141" s="4">
        <v>2000</v>
      </c>
      <c r="L141" s="4">
        <v>9.4507166666666702</v>
      </c>
      <c r="M141" s="4">
        <v>1180063.71857954</v>
      </c>
      <c r="N141" s="3" t="b">
        <v>0</v>
      </c>
      <c r="O141" s="4">
        <v>3447.05637016127</v>
      </c>
      <c r="P141" s="4"/>
      <c r="Q141" s="4">
        <v>3447.05637016127</v>
      </c>
      <c r="R141" s="4">
        <v>172.35281850806399</v>
      </c>
      <c r="S141" s="4">
        <v>5.2682367757568196</v>
      </c>
      <c r="T141" s="3" t="b">
        <v>0</v>
      </c>
      <c r="U141" s="4">
        <v>10.9846</v>
      </c>
      <c r="V141" s="4">
        <v>1301790.9074839901</v>
      </c>
      <c r="W141" s="4">
        <v>16.644722460913101</v>
      </c>
      <c r="X141" s="3" t="b">
        <v>0</v>
      </c>
    </row>
    <row r="142" spans="1:24">
      <c r="A142" s="3"/>
      <c r="B142" s="3"/>
      <c r="C142" s="3" t="s">
        <v>116</v>
      </c>
      <c r="D142" s="3" t="s">
        <v>467</v>
      </c>
      <c r="E142" s="3" t="s">
        <v>91</v>
      </c>
      <c r="F142" s="4">
        <v>96</v>
      </c>
      <c r="G142" s="3" t="s">
        <v>29</v>
      </c>
      <c r="H142" s="3" t="s">
        <v>55</v>
      </c>
      <c r="I142" s="3"/>
      <c r="J142" s="1">
        <v>44243.070787037002</v>
      </c>
      <c r="K142" s="4"/>
      <c r="L142" s="4">
        <v>9.4507333333333303</v>
      </c>
      <c r="M142" s="4">
        <v>5660.4419836010902</v>
      </c>
      <c r="N142" s="3" t="b">
        <v>0</v>
      </c>
      <c r="O142" s="4">
        <v>11.1945454245321</v>
      </c>
      <c r="P142" s="4"/>
      <c r="Q142" s="4">
        <v>11.1945454245321</v>
      </c>
      <c r="R142" s="4"/>
      <c r="S142" s="4" t="s">
        <v>257</v>
      </c>
      <c r="T142" s="3" t="b">
        <v>0</v>
      </c>
      <c r="U142" s="4">
        <v>10.933716666666699</v>
      </c>
      <c r="V142" s="4">
        <v>1375933.06556776</v>
      </c>
      <c r="W142" s="4">
        <v>16.648464514772801</v>
      </c>
      <c r="X142" s="3" t="b">
        <v>1</v>
      </c>
    </row>
    <row r="143" spans="1:24">
      <c r="A143" s="3"/>
      <c r="B143" s="3"/>
      <c r="C143" s="3" t="s">
        <v>223</v>
      </c>
      <c r="D143" s="3" t="s">
        <v>467</v>
      </c>
      <c r="E143" s="3" t="s">
        <v>91</v>
      </c>
      <c r="F143" s="4">
        <v>97</v>
      </c>
      <c r="G143" s="3" t="s">
        <v>306</v>
      </c>
      <c r="H143" s="3" t="s">
        <v>55</v>
      </c>
      <c r="I143" s="3"/>
      <c r="J143" s="1">
        <v>44243.093912037002</v>
      </c>
      <c r="K143" s="4"/>
      <c r="L143" s="4">
        <v>9.4507333333333303</v>
      </c>
      <c r="M143" s="4">
        <v>4163.7331967773098</v>
      </c>
      <c r="N143" s="3" t="b">
        <v>1</v>
      </c>
      <c r="O143" s="4">
        <v>8.0011321918165397</v>
      </c>
      <c r="P143" s="4"/>
      <c r="Q143" s="4">
        <v>8.0011321918165397</v>
      </c>
      <c r="R143" s="4"/>
      <c r="S143" s="4">
        <v>7.0786034542438303</v>
      </c>
      <c r="T143" s="3" t="b">
        <v>0</v>
      </c>
      <c r="U143" s="4">
        <v>10.988849999999999</v>
      </c>
      <c r="V143" s="4">
        <v>1415696.28035626</v>
      </c>
      <c r="W143" s="4">
        <v>16.9997843920473</v>
      </c>
      <c r="X143" s="3" t="b">
        <v>0</v>
      </c>
    </row>
    <row r="144" spans="1:24">
      <c r="A144" s="3"/>
      <c r="B144" s="3"/>
      <c r="C144" s="3" t="s">
        <v>110</v>
      </c>
      <c r="D144" s="3" t="s">
        <v>467</v>
      </c>
      <c r="E144" s="3" t="s">
        <v>91</v>
      </c>
      <c r="F144" s="4">
        <v>98</v>
      </c>
      <c r="G144" s="3" t="s">
        <v>311</v>
      </c>
      <c r="H144" s="3" t="s">
        <v>55</v>
      </c>
      <c r="I144" s="3"/>
      <c r="J144" s="1">
        <v>44243.116967592599</v>
      </c>
      <c r="K144" s="4"/>
      <c r="L144" s="4">
        <v>9.4507166666666702</v>
      </c>
      <c r="M144" s="4">
        <v>4538.2962728882003</v>
      </c>
      <c r="N144" s="3" t="b">
        <v>1</v>
      </c>
      <c r="O144" s="4">
        <v>10.4915974680091</v>
      </c>
      <c r="P144" s="4"/>
      <c r="Q144" s="4">
        <v>10.4915974680091</v>
      </c>
      <c r="R144" s="4"/>
      <c r="S144" s="4">
        <v>9.6418344754867409</v>
      </c>
      <c r="T144" s="3" t="b">
        <v>0</v>
      </c>
      <c r="U144" s="4">
        <v>10.9846</v>
      </c>
      <c r="V144" s="4">
        <v>1177007.9128823199</v>
      </c>
      <c r="W144" s="4">
        <v>16.240819876920899</v>
      </c>
      <c r="X144" s="3" t="b">
        <v>0</v>
      </c>
    </row>
    <row r="145" spans="1:24">
      <c r="A145" s="3"/>
      <c r="B145" s="3"/>
      <c r="C145" s="3" t="s">
        <v>6</v>
      </c>
      <c r="D145" s="3" t="s">
        <v>467</v>
      </c>
      <c r="E145" s="3" t="s">
        <v>91</v>
      </c>
      <c r="F145" s="4">
        <v>99</v>
      </c>
      <c r="G145" s="3" t="s">
        <v>262</v>
      </c>
      <c r="H145" s="3" t="s">
        <v>55</v>
      </c>
      <c r="I145" s="3"/>
      <c r="J145" s="1">
        <v>44243.140057870398</v>
      </c>
      <c r="K145" s="4"/>
      <c r="L145" s="4">
        <v>9.4507333333333303</v>
      </c>
      <c r="M145" s="4">
        <v>0</v>
      </c>
      <c r="N145" s="3" t="b">
        <v>1</v>
      </c>
      <c r="O145" s="4">
        <v>0</v>
      </c>
      <c r="P145" s="4"/>
      <c r="Q145" s="4">
        <v>0</v>
      </c>
      <c r="R145" s="4"/>
      <c r="S145" s="4"/>
      <c r="T145" s="3" t="b">
        <v>0</v>
      </c>
      <c r="U145" s="4">
        <v>10.9846166666667</v>
      </c>
      <c r="V145" s="4">
        <v>1573056.5806420201</v>
      </c>
      <c r="W145" s="4">
        <v>16.6626755988048</v>
      </c>
      <c r="X145" s="3" t="b">
        <v>0</v>
      </c>
    </row>
    <row r="146" spans="1:24">
      <c r="A146" s="3"/>
      <c r="B146" s="3"/>
      <c r="C146" s="3" t="s">
        <v>180</v>
      </c>
      <c r="D146" s="3" t="s">
        <v>467</v>
      </c>
      <c r="E146" s="3" t="s">
        <v>91</v>
      </c>
      <c r="F146" s="4">
        <v>100</v>
      </c>
      <c r="G146" s="3" t="s">
        <v>244</v>
      </c>
      <c r="H146" s="3" t="s">
        <v>55</v>
      </c>
      <c r="I146" s="3"/>
      <c r="J146" s="1">
        <v>44243.163124999999</v>
      </c>
      <c r="K146" s="4"/>
      <c r="L146" s="4">
        <v>9.4507333333333303</v>
      </c>
      <c r="M146" s="4">
        <v>0</v>
      </c>
      <c r="N146" s="3" t="b">
        <v>1</v>
      </c>
      <c r="O146" s="4">
        <v>0</v>
      </c>
      <c r="P146" s="4"/>
      <c r="Q146" s="4">
        <v>0</v>
      </c>
      <c r="R146" s="4"/>
      <c r="S146" s="4"/>
      <c r="T146" s="3" t="b">
        <v>0</v>
      </c>
      <c r="U146" s="4">
        <v>10.9846166666667</v>
      </c>
      <c r="V146" s="4">
        <v>1487167.1693269601</v>
      </c>
      <c r="W146" s="4">
        <v>16.338300065921899</v>
      </c>
      <c r="X146" s="3" t="b">
        <v>0</v>
      </c>
    </row>
    <row r="147" spans="1:24">
      <c r="A147" s="3"/>
      <c r="B147" s="3"/>
      <c r="C147" s="3" t="s">
        <v>100</v>
      </c>
      <c r="D147" s="3" t="s">
        <v>467</v>
      </c>
      <c r="E147" s="3" t="s">
        <v>91</v>
      </c>
      <c r="F147" s="4">
        <v>101</v>
      </c>
      <c r="G147" s="3" t="s">
        <v>227</v>
      </c>
      <c r="H147" s="3" t="s">
        <v>55</v>
      </c>
      <c r="I147" s="3"/>
      <c r="J147" s="1">
        <v>44243.186296296299</v>
      </c>
      <c r="K147" s="4"/>
      <c r="L147" s="4">
        <v>9.4578500000000005</v>
      </c>
      <c r="M147" s="4">
        <v>0</v>
      </c>
      <c r="N147" s="3" t="b">
        <v>1</v>
      </c>
      <c r="O147" s="4">
        <v>0</v>
      </c>
      <c r="P147" s="4"/>
      <c r="Q147" s="4">
        <v>0</v>
      </c>
      <c r="R147" s="4"/>
      <c r="S147" s="4" t="s">
        <v>257</v>
      </c>
      <c r="T147" s="3" t="b">
        <v>0</v>
      </c>
      <c r="U147" s="4">
        <v>10.9846166666667</v>
      </c>
      <c r="V147" s="4">
        <v>1221022.52696042</v>
      </c>
      <c r="W147" s="4">
        <v>16.157807833084199</v>
      </c>
      <c r="X147" s="3" t="b">
        <v>0</v>
      </c>
    </row>
    <row r="148" spans="1:24">
      <c r="A148" s="3"/>
      <c r="B148" s="3"/>
      <c r="C148" s="3" t="s">
        <v>301</v>
      </c>
      <c r="D148" s="3" t="s">
        <v>467</v>
      </c>
      <c r="E148" s="3" t="s">
        <v>91</v>
      </c>
      <c r="F148" s="4">
        <v>42</v>
      </c>
      <c r="G148" s="3" t="s">
        <v>42</v>
      </c>
      <c r="H148" s="3" t="s">
        <v>55</v>
      </c>
      <c r="I148" s="3"/>
      <c r="J148" s="1">
        <v>44243.209351851903</v>
      </c>
      <c r="K148" s="4"/>
      <c r="L148" s="4">
        <v>9.4578500000000005</v>
      </c>
      <c r="M148" s="4">
        <v>0</v>
      </c>
      <c r="N148" s="3" t="b">
        <v>1</v>
      </c>
      <c r="O148" s="4">
        <v>0</v>
      </c>
      <c r="P148" s="4"/>
      <c r="Q148" s="4">
        <v>0</v>
      </c>
      <c r="R148" s="4"/>
      <c r="S148" s="4" t="s">
        <v>257</v>
      </c>
      <c r="T148" s="3" t="b">
        <v>0</v>
      </c>
      <c r="U148" s="4">
        <v>10.9846166666667</v>
      </c>
      <c r="V148" s="4">
        <v>1455972.89679263</v>
      </c>
      <c r="W148" s="4">
        <v>16.881676344171201</v>
      </c>
      <c r="X148" s="3" t="b">
        <v>0</v>
      </c>
    </row>
    <row r="149" spans="1:24">
      <c r="A149" s="3"/>
      <c r="B149" s="3"/>
      <c r="C149" s="3" t="s">
        <v>103</v>
      </c>
      <c r="D149" s="3" t="s">
        <v>467</v>
      </c>
      <c r="E149" s="3" t="s">
        <v>91</v>
      </c>
      <c r="F149" s="4">
        <v>43</v>
      </c>
      <c r="G149" s="3" t="s">
        <v>5</v>
      </c>
      <c r="H149" s="3" t="s">
        <v>55</v>
      </c>
      <c r="I149" s="3"/>
      <c r="J149" s="1">
        <v>44243.2324884259</v>
      </c>
      <c r="K149" s="4"/>
      <c r="L149" s="4">
        <v>9.4507333333333303</v>
      </c>
      <c r="M149" s="4">
        <v>2398.2457681637602</v>
      </c>
      <c r="N149" s="3" t="b">
        <v>1</v>
      </c>
      <c r="O149" s="4">
        <v>5.7195836679187302</v>
      </c>
      <c r="P149" s="4"/>
      <c r="Q149" s="4">
        <v>5.7195836679187302</v>
      </c>
      <c r="R149" s="4"/>
      <c r="S149" s="4">
        <v>10.4809955379851</v>
      </c>
      <c r="T149" s="3" t="b">
        <v>1</v>
      </c>
      <c r="U149" s="4">
        <v>10.9846166666667</v>
      </c>
      <c r="V149" s="4">
        <v>1140475.4058431501</v>
      </c>
      <c r="W149" s="4">
        <v>16.5722558285395</v>
      </c>
      <c r="X149" s="3" t="b">
        <v>0</v>
      </c>
    </row>
    <row r="150" spans="1:24">
      <c r="A150" s="3"/>
      <c r="B150" s="3"/>
      <c r="C150" s="3" t="s">
        <v>293</v>
      </c>
      <c r="D150" s="3" t="s">
        <v>467</v>
      </c>
      <c r="E150" s="3" t="s">
        <v>91</v>
      </c>
      <c r="F150" s="4">
        <v>44</v>
      </c>
      <c r="G150" s="3" t="s">
        <v>203</v>
      </c>
      <c r="H150" s="3" t="s">
        <v>55</v>
      </c>
      <c r="I150" s="3"/>
      <c r="J150" s="1">
        <v>44243.255555555603</v>
      </c>
      <c r="K150" s="4"/>
      <c r="L150" s="4">
        <v>9.4507166666666702</v>
      </c>
      <c r="M150" s="4">
        <v>5159.7672376099399</v>
      </c>
      <c r="N150" s="3" t="b">
        <v>0</v>
      </c>
      <c r="O150" s="4">
        <v>12.7178024539384</v>
      </c>
      <c r="P150" s="4"/>
      <c r="Q150" s="4">
        <v>12.7178024539384</v>
      </c>
      <c r="R150" s="4"/>
      <c r="S150" s="4">
        <v>6.5246994495545199</v>
      </c>
      <c r="T150" s="3" t="b">
        <v>1</v>
      </c>
      <c r="U150" s="4">
        <v>10.9846</v>
      </c>
      <c r="V150" s="4">
        <v>1104145.2920667101</v>
      </c>
      <c r="W150" s="4">
        <v>16.308167332954898</v>
      </c>
      <c r="X150" s="3" t="b">
        <v>0</v>
      </c>
    </row>
    <row r="151" spans="1:24">
      <c r="A151" s="3"/>
      <c r="B151" s="3"/>
      <c r="C151" s="3" t="s">
        <v>308</v>
      </c>
      <c r="D151" s="3" t="s">
        <v>467</v>
      </c>
      <c r="E151" s="3" t="s">
        <v>259</v>
      </c>
      <c r="F151" s="4">
        <v>9</v>
      </c>
      <c r="G151" s="3" t="s">
        <v>20</v>
      </c>
      <c r="H151" s="3" t="s">
        <v>57</v>
      </c>
      <c r="I151" s="3" t="s">
        <v>228</v>
      </c>
      <c r="J151" s="1">
        <v>44243.278657407398</v>
      </c>
      <c r="K151" s="4">
        <v>119</v>
      </c>
      <c r="L151" s="4">
        <v>9.4507166666666702</v>
      </c>
      <c r="M151" s="4">
        <v>58124.714492785002</v>
      </c>
      <c r="N151" s="3" t="b">
        <v>1</v>
      </c>
      <c r="O151" s="4">
        <v>178.102786331093</v>
      </c>
      <c r="P151" s="4"/>
      <c r="Q151" s="4">
        <v>178.102786331093</v>
      </c>
      <c r="R151" s="4">
        <v>149.66620700091801</v>
      </c>
      <c r="S151" s="4">
        <v>5.6705769985664496</v>
      </c>
      <c r="T151" s="3" t="b">
        <v>0</v>
      </c>
      <c r="U151" s="4">
        <v>10.9846</v>
      </c>
      <c r="V151" s="4">
        <v>900503.65947076096</v>
      </c>
      <c r="W151" s="4">
        <v>16.853358240355799</v>
      </c>
      <c r="X151" s="3" t="b">
        <v>0</v>
      </c>
    </row>
    <row r="152" spans="1:24">
      <c r="A152" s="3"/>
      <c r="B152" s="3"/>
      <c r="C152" s="3" t="s">
        <v>114</v>
      </c>
      <c r="D152" s="3" t="s">
        <v>467</v>
      </c>
      <c r="E152" s="3" t="s">
        <v>91</v>
      </c>
      <c r="F152" s="4">
        <v>45</v>
      </c>
      <c r="G152" s="3" t="s">
        <v>60</v>
      </c>
      <c r="H152" s="3" t="s">
        <v>55</v>
      </c>
      <c r="I152" s="3"/>
      <c r="J152" s="1">
        <v>44243.301747685196</v>
      </c>
      <c r="K152" s="4"/>
      <c r="L152" s="4">
        <v>9.4507166666666702</v>
      </c>
      <c r="M152" s="4">
        <v>14390.4519096804</v>
      </c>
      <c r="N152" s="3" t="b">
        <v>0</v>
      </c>
      <c r="O152" s="4">
        <v>36.817369619344497</v>
      </c>
      <c r="P152" s="4"/>
      <c r="Q152" s="4">
        <v>36.817369619344497</v>
      </c>
      <c r="R152" s="4"/>
      <c r="S152" s="4">
        <v>4.2343572534512202</v>
      </c>
      <c r="T152" s="3" t="b">
        <v>0</v>
      </c>
      <c r="U152" s="4">
        <v>10.9846</v>
      </c>
      <c r="V152" s="4">
        <v>1065852.6821654099</v>
      </c>
      <c r="W152" s="4">
        <v>16.347339902850901</v>
      </c>
      <c r="X152" s="3" t="b">
        <v>0</v>
      </c>
    </row>
    <row r="153" spans="1:24">
      <c r="A153" s="3"/>
      <c r="B153" s="3"/>
      <c r="C153" s="3" t="s">
        <v>94</v>
      </c>
      <c r="D153" s="3" t="s">
        <v>467</v>
      </c>
      <c r="E153" s="3" t="s">
        <v>91</v>
      </c>
      <c r="F153" s="4">
        <v>46</v>
      </c>
      <c r="G153" s="3" t="s">
        <v>283</v>
      </c>
      <c r="H153" s="3" t="s">
        <v>55</v>
      </c>
      <c r="I153" s="3"/>
      <c r="J153" s="1">
        <v>44243.324837963002</v>
      </c>
      <c r="K153" s="4"/>
      <c r="L153" s="4">
        <v>9.4507333333333303</v>
      </c>
      <c r="M153" s="4">
        <v>18509.441757770401</v>
      </c>
      <c r="N153" s="3" t="b">
        <v>0</v>
      </c>
      <c r="O153" s="4">
        <v>52.884804294150896</v>
      </c>
      <c r="P153" s="4"/>
      <c r="Q153" s="4">
        <v>52.884804294150896</v>
      </c>
      <c r="R153" s="4"/>
      <c r="S153" s="4" t="s">
        <v>257</v>
      </c>
      <c r="T153" s="3" t="b">
        <v>0</v>
      </c>
      <c r="U153" s="4">
        <v>10.9846</v>
      </c>
      <c r="V153" s="4">
        <v>955690.21772109403</v>
      </c>
      <c r="W153" s="4">
        <v>16.057410157644799</v>
      </c>
      <c r="X153" s="3" t="b">
        <v>0</v>
      </c>
    </row>
    <row r="154" spans="1:24">
      <c r="A154" s="3"/>
      <c r="B154" s="3"/>
      <c r="C154" s="3" t="s">
        <v>219</v>
      </c>
      <c r="D154" s="3" t="s">
        <v>467</v>
      </c>
      <c r="E154" s="3" t="s">
        <v>91</v>
      </c>
      <c r="F154" s="4">
        <v>47</v>
      </c>
      <c r="G154" s="3" t="s">
        <v>53</v>
      </c>
      <c r="H154" s="3" t="s">
        <v>55</v>
      </c>
      <c r="I154" s="3"/>
      <c r="J154" s="1">
        <v>44243.347893518498</v>
      </c>
      <c r="K154" s="4"/>
      <c r="L154" s="4">
        <v>9.4507333333333303</v>
      </c>
      <c r="M154" s="4">
        <v>22607.764799737099</v>
      </c>
      <c r="N154" s="3" t="b">
        <v>0</v>
      </c>
      <c r="O154" s="4">
        <v>66.341426930103196</v>
      </c>
      <c r="P154" s="4"/>
      <c r="Q154" s="4">
        <v>66.341426930103196</v>
      </c>
      <c r="R154" s="4"/>
      <c r="S154" s="4">
        <v>4.3697811228228396</v>
      </c>
      <c r="T154" s="3" t="b">
        <v>0</v>
      </c>
      <c r="U154" s="4">
        <v>10.9846166666667</v>
      </c>
      <c r="V154" s="4">
        <v>931565.14656121505</v>
      </c>
      <c r="W154" s="4">
        <v>16.056909951263201</v>
      </c>
      <c r="X154" s="3" t="b">
        <v>0</v>
      </c>
    </row>
    <row r="155" spans="1:24">
      <c r="A155" s="3"/>
      <c r="B155" s="3"/>
      <c r="C155" s="3" t="s">
        <v>173</v>
      </c>
      <c r="D155" s="3" t="s">
        <v>467</v>
      </c>
      <c r="E155" s="3" t="s">
        <v>91</v>
      </c>
      <c r="F155" s="4">
        <v>48</v>
      </c>
      <c r="G155" s="3" t="s">
        <v>238</v>
      </c>
      <c r="H155" s="3" t="s">
        <v>55</v>
      </c>
      <c r="I155" s="3"/>
      <c r="J155" s="1">
        <v>44243.370983796303</v>
      </c>
      <c r="K155" s="4"/>
      <c r="L155" s="4">
        <v>9.4507166666666702</v>
      </c>
      <c r="M155" s="4">
        <v>28034.187159912599</v>
      </c>
      <c r="N155" s="3" t="b">
        <v>0</v>
      </c>
      <c r="O155" s="4">
        <v>50.1226342229048</v>
      </c>
      <c r="P155" s="4"/>
      <c r="Q155" s="4">
        <v>50.1226342229048</v>
      </c>
      <c r="R155" s="4"/>
      <c r="S155" s="4" t="s">
        <v>257</v>
      </c>
      <c r="T155" s="3" t="b">
        <v>0</v>
      </c>
      <c r="U155" s="4">
        <v>10.980366666666701</v>
      </c>
      <c r="V155" s="4">
        <v>1526895.0040917301</v>
      </c>
      <c r="W155" s="4">
        <v>15.911393538846999</v>
      </c>
      <c r="X155" s="3" t="b">
        <v>0</v>
      </c>
    </row>
    <row r="156" spans="1:24">
      <c r="A156" s="3"/>
      <c r="B156" s="3"/>
      <c r="C156" s="3" t="s">
        <v>312</v>
      </c>
      <c r="D156" s="3" t="s">
        <v>467</v>
      </c>
      <c r="E156" s="3" t="s">
        <v>259</v>
      </c>
      <c r="F156" s="4">
        <v>2</v>
      </c>
      <c r="G156" s="3" t="s">
        <v>98</v>
      </c>
      <c r="H156" s="3" t="s">
        <v>290</v>
      </c>
      <c r="I156" s="3"/>
      <c r="J156" s="1">
        <v>44243.394074074102</v>
      </c>
      <c r="K156" s="4"/>
      <c r="L156" s="4">
        <v>9.4293666666666702</v>
      </c>
      <c r="M156" s="4">
        <v>0</v>
      </c>
      <c r="N156" s="3" t="b">
        <v>1</v>
      </c>
      <c r="O156" s="4">
        <v>0</v>
      </c>
      <c r="P156" s="4"/>
      <c r="Q156" s="4">
        <v>0</v>
      </c>
      <c r="R156" s="4"/>
      <c r="S156" s="4"/>
      <c r="T156" s="3" t="b">
        <v>0</v>
      </c>
      <c r="U156" s="4">
        <v>10.98035</v>
      </c>
      <c r="V156" s="4">
        <v>1813919.0892761501</v>
      </c>
      <c r="W156" s="4">
        <v>16.214758808149899</v>
      </c>
      <c r="X156" s="3" t="b">
        <v>0</v>
      </c>
    </row>
    <row r="157" spans="1:24">
      <c r="A157" s="3"/>
      <c r="B157" s="3"/>
      <c r="C157" s="3" t="s">
        <v>243</v>
      </c>
      <c r="D157" s="3" t="s">
        <v>467</v>
      </c>
      <c r="E157" s="3" t="s">
        <v>91</v>
      </c>
      <c r="F157" s="4">
        <v>49</v>
      </c>
      <c r="G157" s="3" t="s">
        <v>122</v>
      </c>
      <c r="H157" s="3" t="s">
        <v>55</v>
      </c>
      <c r="I157" s="3"/>
      <c r="J157" s="1">
        <v>44243.417256944398</v>
      </c>
      <c r="K157" s="4"/>
      <c r="L157" s="4">
        <v>9.4507166666666702</v>
      </c>
      <c r="M157" s="4">
        <v>24319.5098465308</v>
      </c>
      <c r="N157" s="3" t="b">
        <v>0</v>
      </c>
      <c r="O157" s="4">
        <v>63.563292557636998</v>
      </c>
      <c r="P157" s="4"/>
      <c r="Q157" s="4">
        <v>63.563292557636998</v>
      </c>
      <c r="R157" s="4"/>
      <c r="S157" s="4">
        <v>4.9734258259060704</v>
      </c>
      <c r="T157" s="3" t="b">
        <v>0</v>
      </c>
      <c r="U157" s="4">
        <v>10.980366666666701</v>
      </c>
      <c r="V157" s="4">
        <v>1045655.26774595</v>
      </c>
      <c r="W157" s="4">
        <v>16.069276516921299</v>
      </c>
      <c r="X157" s="3" t="b">
        <v>0</v>
      </c>
    </row>
    <row r="158" spans="1:24">
      <c r="A158" s="3"/>
      <c r="B158" s="3"/>
      <c r="C158" s="3" t="s">
        <v>80</v>
      </c>
      <c r="D158" s="3" t="s">
        <v>467</v>
      </c>
      <c r="E158" s="3" t="s">
        <v>91</v>
      </c>
      <c r="F158" s="4">
        <v>50</v>
      </c>
      <c r="G158" s="3" t="s">
        <v>143</v>
      </c>
      <c r="H158" s="3" t="s">
        <v>55</v>
      </c>
      <c r="I158" s="3"/>
      <c r="J158" s="1">
        <v>44243.440324074101</v>
      </c>
      <c r="K158" s="4"/>
      <c r="L158" s="4">
        <v>9.4436</v>
      </c>
      <c r="M158" s="4">
        <v>22458.178937101598</v>
      </c>
      <c r="N158" s="3" t="b">
        <v>0</v>
      </c>
      <c r="O158" s="4">
        <v>56.259400389816399</v>
      </c>
      <c r="P158" s="4"/>
      <c r="Q158" s="4">
        <v>56.259400389816399</v>
      </c>
      <c r="R158" s="4"/>
      <c r="S158" s="4" t="s">
        <v>257</v>
      </c>
      <c r="T158" s="3" t="b">
        <v>0</v>
      </c>
      <c r="U158" s="4">
        <v>10.980366666666701</v>
      </c>
      <c r="V158" s="4">
        <v>1090324.84654353</v>
      </c>
      <c r="W158" s="4">
        <v>16.532550868661001</v>
      </c>
      <c r="X158" s="3" t="b">
        <v>0</v>
      </c>
    </row>
    <row r="159" spans="1:24">
      <c r="A159" s="3"/>
      <c r="B159" s="3"/>
      <c r="C159" s="3" t="s">
        <v>130</v>
      </c>
      <c r="D159" s="3" t="s">
        <v>467</v>
      </c>
      <c r="E159" s="3" t="s">
        <v>259</v>
      </c>
      <c r="F159" s="4">
        <v>11</v>
      </c>
      <c r="G159" s="3" t="s">
        <v>201</v>
      </c>
      <c r="H159" s="3" t="s">
        <v>57</v>
      </c>
      <c r="I159" s="3" t="s">
        <v>270</v>
      </c>
      <c r="J159" s="1">
        <v>44243.463483796302</v>
      </c>
      <c r="K159" s="4">
        <v>47</v>
      </c>
      <c r="L159" s="4">
        <v>9.4507333333333303</v>
      </c>
      <c r="M159" s="4">
        <v>21080.0549327394</v>
      </c>
      <c r="N159" s="3" t="b">
        <v>0</v>
      </c>
      <c r="O159" s="4">
        <v>53.876021157364299</v>
      </c>
      <c r="P159" s="4"/>
      <c r="Q159" s="4">
        <v>53.876021157364299</v>
      </c>
      <c r="R159" s="4">
        <v>114.629832249711</v>
      </c>
      <c r="S159" s="4">
        <v>4.70809151147128</v>
      </c>
      <c r="T159" s="3" t="b">
        <v>0</v>
      </c>
      <c r="U159" s="4">
        <v>10.980366666666701</v>
      </c>
      <c r="V159" s="4">
        <v>1068480.75101654</v>
      </c>
      <c r="W159" s="4">
        <v>16.3329896596872</v>
      </c>
      <c r="X159" s="3" t="b">
        <v>0</v>
      </c>
    </row>
  </sheetData>
  <mergeCells count="5">
    <mergeCell ref="A1:J1"/>
    <mergeCell ref="L1:R1"/>
    <mergeCell ref="S1:T1"/>
    <mergeCell ref="U1:V1"/>
    <mergeCell ref="W1:X1"/>
  </mergeCells>
  <conditionalFormatting sqref="R5">
    <cfRule type="cellIs" dxfId="59" priority="33" operator="lessThan">
      <formula>80</formula>
    </cfRule>
    <cfRule type="cellIs" dxfId="58" priority="34" operator="greaterThan">
      <formula>120</formula>
    </cfRule>
  </conditionalFormatting>
  <conditionalFormatting sqref="R6:R20">
    <cfRule type="cellIs" dxfId="57" priority="31" operator="lessThan">
      <formula>75</formula>
    </cfRule>
    <cfRule type="cellIs" dxfId="56" priority="32" operator="greaterThan">
      <formula>125</formula>
    </cfRule>
  </conditionalFormatting>
  <conditionalFormatting sqref="R32:R33">
    <cfRule type="cellIs" dxfId="55" priority="29" operator="lessThan">
      <formula>80</formula>
    </cfRule>
    <cfRule type="cellIs" dxfId="54" priority="30" operator="greaterThan">
      <formula>120</formula>
    </cfRule>
  </conditionalFormatting>
  <conditionalFormatting sqref="R43:R45">
    <cfRule type="cellIs" dxfId="53" priority="27" operator="lessThan">
      <formula>80</formula>
    </cfRule>
    <cfRule type="cellIs" dxfId="52" priority="28" operator="greaterThan">
      <formula>120</formula>
    </cfRule>
  </conditionalFormatting>
  <conditionalFormatting sqref="R74">
    <cfRule type="cellIs" dxfId="51" priority="25" operator="lessThan">
      <formula>80</formula>
    </cfRule>
    <cfRule type="cellIs" dxfId="50" priority="26" operator="greaterThan">
      <formula>120</formula>
    </cfRule>
  </conditionalFormatting>
  <conditionalFormatting sqref="R79">
    <cfRule type="cellIs" dxfId="49" priority="23" operator="lessThan">
      <formula>80</formula>
    </cfRule>
    <cfRule type="cellIs" dxfId="48" priority="24" operator="greaterThan">
      <formula>120</formula>
    </cfRule>
  </conditionalFormatting>
  <conditionalFormatting sqref="R85:R95">
    <cfRule type="cellIs" dxfId="47" priority="21" operator="lessThan">
      <formula>80</formula>
    </cfRule>
    <cfRule type="cellIs" dxfId="46" priority="22" operator="greaterThan">
      <formula>120</formula>
    </cfRule>
  </conditionalFormatting>
  <conditionalFormatting sqref="R126">
    <cfRule type="cellIs" dxfId="45" priority="19" operator="lessThan">
      <formula>80</formula>
    </cfRule>
    <cfRule type="cellIs" dxfId="44" priority="20" operator="greaterThan">
      <formula>120</formula>
    </cfRule>
  </conditionalFormatting>
  <conditionalFormatting sqref="R133">
    <cfRule type="cellIs" dxfId="43" priority="17" operator="lessThan">
      <formula>80</formula>
    </cfRule>
    <cfRule type="cellIs" dxfId="42" priority="18" operator="greaterThan">
      <formula>120</formula>
    </cfRule>
  </conditionalFormatting>
  <conditionalFormatting sqref="R140:R141">
    <cfRule type="cellIs" dxfId="41" priority="15" operator="lessThan">
      <formula>80</formula>
    </cfRule>
    <cfRule type="cellIs" dxfId="40" priority="16" operator="greaterThan">
      <formula>120</formula>
    </cfRule>
  </conditionalFormatting>
  <conditionalFormatting sqref="R56">
    <cfRule type="cellIs" dxfId="39" priority="13" operator="lessThan">
      <formula>80</formula>
    </cfRule>
    <cfRule type="cellIs" dxfId="38" priority="14" operator="greaterThan">
      <formula>120</formula>
    </cfRule>
  </conditionalFormatting>
  <conditionalFormatting sqref="R64:R65">
    <cfRule type="cellIs" dxfId="37" priority="11" operator="lessThan">
      <formula>80</formula>
    </cfRule>
    <cfRule type="cellIs" dxfId="36" priority="12" operator="greaterThan">
      <formula>120</formula>
    </cfRule>
  </conditionalFormatting>
  <conditionalFormatting sqref="R96:R100">
    <cfRule type="cellIs" dxfId="35" priority="9" operator="lessThan">
      <formula>75</formula>
    </cfRule>
    <cfRule type="cellIs" dxfId="34" priority="10" operator="greaterThan">
      <formula>125</formula>
    </cfRule>
  </conditionalFormatting>
  <conditionalFormatting sqref="R112:R115">
    <cfRule type="cellIs" dxfId="33" priority="7" operator="lessThan">
      <formula>75</formula>
    </cfRule>
    <cfRule type="cellIs" dxfId="32" priority="8" operator="greaterThan">
      <formula>125</formula>
    </cfRule>
  </conditionalFormatting>
  <conditionalFormatting sqref="R35">
    <cfRule type="cellIs" dxfId="31" priority="5" operator="lessThan">
      <formula>75</formula>
    </cfRule>
    <cfRule type="cellIs" dxfId="30" priority="6" operator="greaterThan">
      <formula>125</formula>
    </cfRule>
  </conditionalFormatting>
  <conditionalFormatting sqref="R159">
    <cfRule type="cellIs" dxfId="29" priority="3" operator="lessThan">
      <formula>75</formula>
    </cfRule>
    <cfRule type="cellIs" dxfId="28" priority="4" operator="greaterThan">
      <formula>125</formula>
    </cfRule>
  </conditionalFormatting>
  <conditionalFormatting sqref="R30:R31">
    <cfRule type="cellIs" dxfId="27" priority="1" operator="lessThan">
      <formula>75</formula>
    </cfRule>
    <cfRule type="cellIs" dxfId="26" priority="2" operator="greaterThan">
      <formula>125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AED50-2515-4C9E-89BA-0765E73A9C3B}">
  <sheetPr>
    <outlinePr summaryBelow="0"/>
  </sheetPr>
  <dimension ref="A1:Z159"/>
  <sheetViews>
    <sheetView zoomScaleNormal="100" workbookViewId="0">
      <selection activeCell="A17" sqref="A17:XFD17"/>
    </sheetView>
  </sheetViews>
  <sheetFormatPr defaultColWidth="9.140625" defaultRowHeight="15"/>
  <cols>
    <col min="1" max="2" width="4" customWidth="1"/>
    <col min="3" max="3" width="26.85546875" customWidth="1"/>
    <col min="4" max="4" width="21.7109375" customWidth="1"/>
    <col min="5" max="5" width="14.7109375" customWidth="1"/>
    <col min="6" max="6" width="6.85546875" customWidth="1"/>
    <col min="7" max="7" width="17.42578125" customWidth="1"/>
    <col min="8" max="8" width="6.5703125" customWidth="1"/>
    <col min="9" max="9" width="4.7109375" customWidth="1"/>
    <col min="10" max="10" width="17.7109375" customWidth="1"/>
    <col min="12" max="12" width="5.5703125" customWidth="1"/>
    <col min="13" max="13" width="9.5703125" customWidth="1"/>
    <col min="14" max="14" width="2.85546875" customWidth="1"/>
    <col min="15" max="15" width="9.28515625" customWidth="1"/>
    <col min="16" max="16" width="10.5703125" customWidth="1"/>
    <col min="18" max="18" width="7.5703125" customWidth="1"/>
    <col min="19" max="19" width="10.140625" bestFit="1" customWidth="1"/>
    <col min="20" max="20" width="5.5703125" bestFit="1" customWidth="1"/>
    <col min="21" max="21" width="8.140625" customWidth="1"/>
    <col min="22" max="22" width="5.5703125" bestFit="1" customWidth="1"/>
    <col min="23" max="23" width="5.5703125" customWidth="1"/>
    <col min="24" max="24" width="13.140625" customWidth="1"/>
    <col min="25" max="25" width="8.140625" customWidth="1"/>
    <col min="26" max="26" width="2.85546875" customWidth="1"/>
  </cols>
  <sheetData>
    <row r="1" spans="1:26" ht="15" customHeight="1">
      <c r="A1" s="243" t="s">
        <v>55</v>
      </c>
      <c r="B1" s="244"/>
      <c r="C1" s="244"/>
      <c r="D1" s="244"/>
      <c r="E1" s="244"/>
      <c r="F1" s="244"/>
      <c r="G1" s="244"/>
      <c r="H1" s="244"/>
      <c r="I1" s="244"/>
      <c r="J1" s="245"/>
      <c r="K1" s="2" t="s">
        <v>619</v>
      </c>
      <c r="L1" s="243" t="s">
        <v>46</v>
      </c>
      <c r="M1" s="244"/>
      <c r="N1" s="244"/>
      <c r="O1" s="244"/>
      <c r="P1" s="244"/>
      <c r="Q1" s="244"/>
      <c r="R1" s="245"/>
      <c r="S1" s="243" t="s">
        <v>618</v>
      </c>
      <c r="T1" s="245"/>
      <c r="U1" s="243" t="s">
        <v>617</v>
      </c>
      <c r="V1" s="245"/>
      <c r="W1" s="243" t="s">
        <v>43</v>
      </c>
      <c r="X1" s="245"/>
      <c r="Y1" s="243" t="s">
        <v>471</v>
      </c>
      <c r="Z1" s="245"/>
    </row>
    <row r="2" spans="1:26" ht="15" customHeight="1">
      <c r="A2" s="2" t="s">
        <v>257</v>
      </c>
      <c r="B2" s="2" t="s">
        <v>257</v>
      </c>
      <c r="C2" s="2" t="s">
        <v>128</v>
      </c>
      <c r="D2" s="2" t="s">
        <v>470</v>
      </c>
      <c r="E2" s="2" t="s">
        <v>77</v>
      </c>
      <c r="F2" s="2" t="s">
        <v>469</v>
      </c>
      <c r="G2" s="2" t="s">
        <v>113</v>
      </c>
      <c r="H2" s="2" t="s">
        <v>134</v>
      </c>
      <c r="I2" s="2" t="s">
        <v>56</v>
      </c>
      <c r="J2" s="2" t="s">
        <v>138</v>
      </c>
      <c r="K2" s="2" t="s">
        <v>315</v>
      </c>
      <c r="L2" s="2" t="s">
        <v>8</v>
      </c>
      <c r="M2" s="2" t="s">
        <v>256</v>
      </c>
      <c r="N2" s="2" t="s">
        <v>316</v>
      </c>
      <c r="O2" s="2" t="s">
        <v>317</v>
      </c>
      <c r="P2" s="2" t="s">
        <v>318</v>
      </c>
      <c r="Q2" s="2" t="s">
        <v>45</v>
      </c>
      <c r="R2" s="2" t="s">
        <v>0</v>
      </c>
      <c r="S2" s="2" t="s">
        <v>468</v>
      </c>
      <c r="T2" s="2" t="s">
        <v>316</v>
      </c>
      <c r="U2" s="2" t="s">
        <v>468</v>
      </c>
      <c r="V2" s="2" t="s">
        <v>316</v>
      </c>
      <c r="W2" s="2" t="s">
        <v>8</v>
      </c>
      <c r="X2" s="2" t="s">
        <v>256</v>
      </c>
      <c r="Y2" s="2" t="s">
        <v>468</v>
      </c>
      <c r="Z2" s="2" t="s">
        <v>316</v>
      </c>
    </row>
    <row r="3" spans="1:26">
      <c r="A3" s="3"/>
      <c r="B3" s="3"/>
      <c r="C3" s="3" t="s">
        <v>214</v>
      </c>
      <c r="D3" s="3" t="s">
        <v>467</v>
      </c>
      <c r="E3" s="3" t="s">
        <v>259</v>
      </c>
      <c r="F3" s="4">
        <v>1</v>
      </c>
      <c r="G3" s="3" t="s">
        <v>36</v>
      </c>
      <c r="H3" s="3" t="s">
        <v>290</v>
      </c>
      <c r="I3" s="3"/>
      <c r="J3" s="1">
        <v>44237.615231481497</v>
      </c>
      <c r="K3" s="4"/>
      <c r="L3" s="4">
        <v>11.9872833333333</v>
      </c>
      <c r="M3" s="4">
        <v>0</v>
      </c>
      <c r="N3" s="3" t="b">
        <v>1</v>
      </c>
      <c r="O3" s="4">
        <v>0</v>
      </c>
      <c r="P3" s="4"/>
      <c r="Q3" s="4">
        <v>0</v>
      </c>
      <c r="R3" s="4"/>
      <c r="S3" s="4"/>
      <c r="T3" s="3" t="b">
        <v>0</v>
      </c>
      <c r="U3" s="4" t="s">
        <v>257</v>
      </c>
      <c r="V3" s="3" t="b">
        <v>0</v>
      </c>
      <c r="W3" s="4">
        <v>11.014150000000001</v>
      </c>
      <c r="X3" s="4">
        <v>471.23023475291899</v>
      </c>
      <c r="Y3" s="4">
        <v>18.2619151076062</v>
      </c>
      <c r="Z3" s="3" t="b">
        <v>0</v>
      </c>
    </row>
    <row r="4" spans="1:26">
      <c r="A4" s="3"/>
      <c r="B4" s="3"/>
      <c r="C4" s="3" t="s">
        <v>312</v>
      </c>
      <c r="D4" s="3" t="s">
        <v>467</v>
      </c>
      <c r="E4" s="3" t="s">
        <v>259</v>
      </c>
      <c r="F4" s="4">
        <v>2</v>
      </c>
      <c r="G4" s="3" t="s">
        <v>184</v>
      </c>
      <c r="H4" s="3" t="s">
        <v>290</v>
      </c>
      <c r="I4" s="3"/>
      <c r="J4" s="1">
        <v>44237.6381944444</v>
      </c>
      <c r="K4" s="4"/>
      <c r="L4" s="4">
        <v>12.1148333333333</v>
      </c>
      <c r="M4" s="4">
        <v>0</v>
      </c>
      <c r="N4" s="3" t="b">
        <v>1</v>
      </c>
      <c r="O4" s="4">
        <v>0</v>
      </c>
      <c r="P4" s="4"/>
      <c r="Q4" s="4">
        <v>0</v>
      </c>
      <c r="R4" s="4"/>
      <c r="S4" s="4"/>
      <c r="T4" s="3" t="b">
        <v>0</v>
      </c>
      <c r="U4" s="4"/>
      <c r="V4" s="3" t="b">
        <v>0</v>
      </c>
      <c r="W4" s="4">
        <v>11.0057166666667</v>
      </c>
      <c r="X4" s="4">
        <v>1098520.60234721</v>
      </c>
      <c r="Y4" s="4">
        <v>16.616967799430402</v>
      </c>
      <c r="Z4" s="3" t="b">
        <v>0</v>
      </c>
    </row>
    <row r="5" spans="1:26">
      <c r="A5" s="3"/>
      <c r="B5" s="3"/>
      <c r="C5" s="3" t="s">
        <v>289</v>
      </c>
      <c r="D5" s="3" t="s">
        <v>467</v>
      </c>
      <c r="E5" s="3" t="s">
        <v>259</v>
      </c>
      <c r="F5" s="4">
        <v>3</v>
      </c>
      <c r="G5" s="3" t="s">
        <v>309</v>
      </c>
      <c r="H5" s="3" t="s">
        <v>92</v>
      </c>
      <c r="I5" s="3" t="s">
        <v>298</v>
      </c>
      <c r="J5" s="1">
        <v>44237.661284722199</v>
      </c>
      <c r="K5" s="4">
        <v>2000</v>
      </c>
      <c r="L5" s="4">
        <v>12.125016666666699</v>
      </c>
      <c r="M5" s="4">
        <v>883354.337869382</v>
      </c>
      <c r="N5" s="3" t="b">
        <v>0</v>
      </c>
      <c r="O5" s="4">
        <v>1922.7929521388501</v>
      </c>
      <c r="P5" s="4"/>
      <c r="Q5" s="4">
        <v>1922.7929521388501</v>
      </c>
      <c r="R5" s="4">
        <v>96.139647606942503</v>
      </c>
      <c r="S5" s="4">
        <v>50.0731864597563</v>
      </c>
      <c r="T5" s="3" t="b">
        <v>0</v>
      </c>
      <c r="U5" s="4">
        <v>8.4954234325177893</v>
      </c>
      <c r="V5" s="3" t="b">
        <v>0</v>
      </c>
      <c r="W5" s="4">
        <v>11.005699999999999</v>
      </c>
      <c r="X5" s="4">
        <v>2021923.1562241199</v>
      </c>
      <c r="Y5" s="4">
        <v>17.4463601255861</v>
      </c>
      <c r="Z5" s="3" t="b">
        <v>0</v>
      </c>
    </row>
    <row r="6" spans="1:26">
      <c r="A6" s="3"/>
      <c r="B6" s="3"/>
      <c r="C6" s="3" t="s">
        <v>260</v>
      </c>
      <c r="D6" s="3" t="s">
        <v>467</v>
      </c>
      <c r="E6" s="3" t="s">
        <v>259</v>
      </c>
      <c r="F6" s="4">
        <v>4</v>
      </c>
      <c r="G6" s="3" t="s">
        <v>157</v>
      </c>
      <c r="H6" s="3" t="s">
        <v>92</v>
      </c>
      <c r="I6" s="3" t="s">
        <v>304</v>
      </c>
      <c r="J6" s="1">
        <v>44237.684351851902</v>
      </c>
      <c r="K6" s="4">
        <v>1250</v>
      </c>
      <c r="L6" s="4">
        <v>12.1199166666667</v>
      </c>
      <c r="M6" s="4">
        <v>633300.19127751898</v>
      </c>
      <c r="N6" s="3" t="b">
        <v>0</v>
      </c>
      <c r="O6" s="4">
        <v>1474.0893244211099</v>
      </c>
      <c r="P6" s="4"/>
      <c r="Q6" s="4">
        <v>1474.0893244211099</v>
      </c>
      <c r="R6" s="4">
        <v>117.92714595368901</v>
      </c>
      <c r="S6" s="4">
        <v>50.116802588453901</v>
      </c>
      <c r="T6" s="3" t="b">
        <v>0</v>
      </c>
      <c r="U6" s="4">
        <v>9.1376068199070204</v>
      </c>
      <c r="V6" s="3" t="b">
        <v>0</v>
      </c>
      <c r="W6" s="4">
        <v>11.005699999999999</v>
      </c>
      <c r="X6" s="4">
        <v>1806607.3564929101</v>
      </c>
      <c r="Y6" s="4">
        <v>17.020241820059901</v>
      </c>
      <c r="Z6" s="3" t="b">
        <v>0</v>
      </c>
    </row>
    <row r="7" spans="1:26">
      <c r="A7" s="3"/>
      <c r="B7" s="3"/>
      <c r="C7" s="3" t="s">
        <v>105</v>
      </c>
      <c r="D7" s="3" t="s">
        <v>467</v>
      </c>
      <c r="E7" s="3" t="s">
        <v>259</v>
      </c>
      <c r="F7" s="4">
        <v>5</v>
      </c>
      <c r="G7" s="3" t="s">
        <v>107</v>
      </c>
      <c r="H7" s="3" t="s">
        <v>92</v>
      </c>
      <c r="I7" s="3" t="s">
        <v>93</v>
      </c>
      <c r="J7" s="1">
        <v>44237.707465277803</v>
      </c>
      <c r="K7" s="4">
        <v>781</v>
      </c>
      <c r="L7" s="4">
        <v>12.125016666666699</v>
      </c>
      <c r="M7" s="4">
        <v>403844.258317717</v>
      </c>
      <c r="N7" s="3" t="b">
        <v>0</v>
      </c>
      <c r="O7" s="4">
        <v>717.55213617262802</v>
      </c>
      <c r="P7" s="4"/>
      <c r="Q7" s="4">
        <v>717.55213617262802</v>
      </c>
      <c r="R7" s="4">
        <v>91.876073773703993</v>
      </c>
      <c r="S7" s="4">
        <v>48.296296030310103</v>
      </c>
      <c r="T7" s="3" t="b">
        <v>0</v>
      </c>
      <c r="U7" s="4">
        <v>10.1002747003115</v>
      </c>
      <c r="V7" s="3" t="b">
        <v>0</v>
      </c>
      <c r="W7" s="4">
        <v>11.005699999999999</v>
      </c>
      <c r="X7" s="4">
        <v>2201383.4928841498</v>
      </c>
      <c r="Y7" s="4">
        <v>17.6487930845039</v>
      </c>
      <c r="Z7" s="3" t="b">
        <v>0</v>
      </c>
    </row>
    <row r="8" spans="1:26">
      <c r="A8" s="3"/>
      <c r="B8" s="3"/>
      <c r="C8" s="3" t="s">
        <v>51</v>
      </c>
      <c r="D8" s="3" t="s">
        <v>467</v>
      </c>
      <c r="E8" s="3" t="s">
        <v>259</v>
      </c>
      <c r="F8" s="4">
        <v>6</v>
      </c>
      <c r="G8" s="3" t="s">
        <v>97</v>
      </c>
      <c r="H8" s="3" t="s">
        <v>92</v>
      </c>
      <c r="I8" s="3" t="s">
        <v>307</v>
      </c>
      <c r="J8" s="1">
        <v>44237.730555555601</v>
      </c>
      <c r="K8" s="4">
        <v>488</v>
      </c>
      <c r="L8" s="4">
        <v>12.125033333333301</v>
      </c>
      <c r="M8" s="4">
        <v>203428.24837038299</v>
      </c>
      <c r="N8" s="3" t="b">
        <v>0</v>
      </c>
      <c r="O8" s="4">
        <v>376.91393284087002</v>
      </c>
      <c r="P8" s="4"/>
      <c r="Q8" s="4">
        <v>376.91393284087002</v>
      </c>
      <c r="R8" s="4">
        <v>77.236461647719295</v>
      </c>
      <c r="S8" s="4">
        <v>49.242994736805102</v>
      </c>
      <c r="T8" s="3" t="b">
        <v>0</v>
      </c>
      <c r="U8" s="4">
        <v>9.6152349521291907</v>
      </c>
      <c r="V8" s="3" t="b">
        <v>0</v>
      </c>
      <c r="W8" s="4">
        <v>11.0057166666667</v>
      </c>
      <c r="X8" s="4">
        <v>2046716.1773181199</v>
      </c>
      <c r="Y8" s="4">
        <v>17.310209673888199</v>
      </c>
      <c r="Z8" s="3" t="b">
        <v>0</v>
      </c>
    </row>
    <row r="9" spans="1:26">
      <c r="A9" s="3"/>
      <c r="B9" s="3"/>
      <c r="C9" s="3" t="s">
        <v>70</v>
      </c>
      <c r="D9" s="3" t="s">
        <v>467</v>
      </c>
      <c r="E9" s="3" t="s">
        <v>259</v>
      </c>
      <c r="F9" s="4">
        <v>7</v>
      </c>
      <c r="G9" s="3" t="s">
        <v>208</v>
      </c>
      <c r="H9" s="3" t="s">
        <v>92</v>
      </c>
      <c r="I9" s="3" t="s">
        <v>221</v>
      </c>
      <c r="J9" s="1">
        <v>44237.753680555601</v>
      </c>
      <c r="K9" s="4">
        <v>305</v>
      </c>
      <c r="L9" s="4">
        <v>12.125016666666699</v>
      </c>
      <c r="M9" s="4">
        <v>136893.69675742899</v>
      </c>
      <c r="N9" s="3" t="b">
        <v>0</v>
      </c>
      <c r="O9" s="4">
        <v>242.72235051742501</v>
      </c>
      <c r="P9" s="4"/>
      <c r="Q9" s="4">
        <v>242.72235051742501</v>
      </c>
      <c r="R9" s="4">
        <v>79.581098530303095</v>
      </c>
      <c r="S9" s="4">
        <v>48.856611583551597</v>
      </c>
      <c r="T9" s="3" t="b">
        <v>0</v>
      </c>
      <c r="U9" s="4">
        <v>9.66183872940403</v>
      </c>
      <c r="V9" s="3" t="b">
        <v>0</v>
      </c>
      <c r="W9" s="4">
        <v>11.005699999999999</v>
      </c>
      <c r="X9" s="4">
        <v>2113378.3927516402</v>
      </c>
      <c r="Y9" s="4">
        <v>17.420060046690502</v>
      </c>
      <c r="Z9" s="3" t="b">
        <v>0</v>
      </c>
    </row>
    <row r="10" spans="1:26">
      <c r="A10" s="3"/>
      <c r="B10" s="3"/>
      <c r="C10" s="3" t="s">
        <v>95</v>
      </c>
      <c r="D10" s="3" t="s">
        <v>467</v>
      </c>
      <c r="E10" s="3" t="s">
        <v>259</v>
      </c>
      <c r="F10" s="4">
        <v>8</v>
      </c>
      <c r="G10" s="3" t="s">
        <v>167</v>
      </c>
      <c r="H10" s="3" t="s">
        <v>92</v>
      </c>
      <c r="I10" s="3" t="s">
        <v>79</v>
      </c>
      <c r="J10" s="1">
        <v>44237.776712963001</v>
      </c>
      <c r="K10" s="4">
        <v>191</v>
      </c>
      <c r="L10" s="4">
        <v>12.1199333333333</v>
      </c>
      <c r="M10" s="4">
        <v>87942.526541219995</v>
      </c>
      <c r="N10" s="3" t="b">
        <v>0</v>
      </c>
      <c r="O10" s="4">
        <v>202.719818702542</v>
      </c>
      <c r="P10" s="4"/>
      <c r="Q10" s="4">
        <v>202.719818702542</v>
      </c>
      <c r="R10" s="4">
        <v>106.136030734315</v>
      </c>
      <c r="S10" s="4">
        <v>49.668060423315602</v>
      </c>
      <c r="T10" s="3" t="b">
        <v>0</v>
      </c>
      <c r="U10" s="4">
        <v>9.6214163194221705</v>
      </c>
      <c r="V10" s="3" t="b">
        <v>0</v>
      </c>
      <c r="W10" s="4">
        <v>11.005699999999999</v>
      </c>
      <c r="X10" s="4">
        <v>1619841.6804544399</v>
      </c>
      <c r="Y10" s="4">
        <v>16.925598583021301</v>
      </c>
      <c r="Z10" s="3" t="b">
        <v>0</v>
      </c>
    </row>
    <row r="11" spans="1:26">
      <c r="A11" s="3"/>
      <c r="B11" s="3"/>
      <c r="C11" s="3" t="s">
        <v>308</v>
      </c>
      <c r="D11" s="3" t="s">
        <v>467</v>
      </c>
      <c r="E11" s="3" t="s">
        <v>259</v>
      </c>
      <c r="F11" s="4">
        <v>9</v>
      </c>
      <c r="G11" s="3" t="s">
        <v>48</v>
      </c>
      <c r="H11" s="3" t="s">
        <v>92</v>
      </c>
      <c r="I11" s="3" t="s">
        <v>228</v>
      </c>
      <c r="J11" s="1">
        <v>44237.799826388902</v>
      </c>
      <c r="K11" s="4">
        <v>119</v>
      </c>
      <c r="L11" s="4">
        <v>12.125016666666699</v>
      </c>
      <c r="M11" s="4">
        <v>52027.992888217799</v>
      </c>
      <c r="N11" s="3" t="b">
        <v>0</v>
      </c>
      <c r="O11" s="4">
        <v>92.930105327872894</v>
      </c>
      <c r="P11" s="4"/>
      <c r="Q11" s="4">
        <v>92.930105327872894</v>
      </c>
      <c r="R11" s="4">
        <v>78.092525485607496</v>
      </c>
      <c r="S11" s="4">
        <v>49.440014063506702</v>
      </c>
      <c r="T11" s="3" t="b">
        <v>0</v>
      </c>
      <c r="U11" s="4">
        <v>9.0256037657836803</v>
      </c>
      <c r="V11" s="3" t="b">
        <v>0</v>
      </c>
      <c r="W11" s="4">
        <v>11.005699999999999</v>
      </c>
      <c r="X11" s="4">
        <v>2070468.6065122299</v>
      </c>
      <c r="Y11" s="4">
        <v>17.190932620672601</v>
      </c>
      <c r="Z11" s="3" t="b">
        <v>0</v>
      </c>
    </row>
    <row r="12" spans="1:26">
      <c r="A12" s="3"/>
      <c r="B12" s="3"/>
      <c r="C12" s="3" t="s">
        <v>13</v>
      </c>
      <c r="D12" s="3" t="s">
        <v>467</v>
      </c>
      <c r="E12" s="3" t="s">
        <v>259</v>
      </c>
      <c r="F12" s="4">
        <v>10</v>
      </c>
      <c r="G12" s="3" t="s">
        <v>291</v>
      </c>
      <c r="H12" s="3" t="s">
        <v>92</v>
      </c>
      <c r="I12" s="3" t="s">
        <v>136</v>
      </c>
      <c r="J12" s="1">
        <v>44237.822928240697</v>
      </c>
      <c r="K12" s="4">
        <v>75</v>
      </c>
      <c r="L12" s="4">
        <v>12.1199166666667</v>
      </c>
      <c r="M12" s="4">
        <v>34712.930033318698</v>
      </c>
      <c r="N12" s="3" t="b">
        <v>0</v>
      </c>
      <c r="O12" s="4">
        <v>71.8028506273467</v>
      </c>
      <c r="P12" s="4"/>
      <c r="Q12" s="4">
        <v>71.8028506273467</v>
      </c>
      <c r="R12" s="4">
        <v>95.737134169795596</v>
      </c>
      <c r="S12" s="4">
        <v>56.650750961914703</v>
      </c>
      <c r="T12" s="3" t="b">
        <v>0</v>
      </c>
      <c r="U12" s="4">
        <v>9.6055338623413107</v>
      </c>
      <c r="V12" s="3" t="b">
        <v>0</v>
      </c>
      <c r="W12" s="4">
        <v>11.001466666666699</v>
      </c>
      <c r="X12" s="4">
        <v>1784585.9394976301</v>
      </c>
      <c r="Y12" s="4">
        <v>16.708713619798001</v>
      </c>
      <c r="Z12" s="3" t="b">
        <v>0</v>
      </c>
    </row>
    <row r="13" spans="1:26">
      <c r="A13" s="3"/>
      <c r="B13" s="3"/>
      <c r="C13" s="3" t="s">
        <v>130</v>
      </c>
      <c r="D13" s="3" t="s">
        <v>467</v>
      </c>
      <c r="E13" s="3" t="s">
        <v>259</v>
      </c>
      <c r="F13" s="4">
        <v>11</v>
      </c>
      <c r="G13" s="3" t="s">
        <v>232</v>
      </c>
      <c r="H13" s="3" t="s">
        <v>92</v>
      </c>
      <c r="I13" s="3" t="s">
        <v>270</v>
      </c>
      <c r="J13" s="1">
        <v>44237.846053240697</v>
      </c>
      <c r="K13" s="4">
        <v>47</v>
      </c>
      <c r="L13" s="4">
        <v>12.1199166666667</v>
      </c>
      <c r="M13" s="4">
        <v>18661.0809257902</v>
      </c>
      <c r="N13" s="3" t="b">
        <v>0</v>
      </c>
      <c r="O13" s="4">
        <v>55.459950509983798</v>
      </c>
      <c r="P13" s="4"/>
      <c r="Q13" s="4">
        <v>55.459950509983798</v>
      </c>
      <c r="R13" s="4">
        <v>117.999894702093</v>
      </c>
      <c r="S13" s="4">
        <v>54.616007434428703</v>
      </c>
      <c r="T13" s="3" t="b">
        <v>0</v>
      </c>
      <c r="U13" s="4">
        <v>5.6826510821551501</v>
      </c>
      <c r="V13" s="3" t="b">
        <v>0</v>
      </c>
      <c r="W13" s="4">
        <v>11.001466666666699</v>
      </c>
      <c r="X13" s="4">
        <v>1240301.5140233201</v>
      </c>
      <c r="Y13" s="4">
        <v>17.093352765506101</v>
      </c>
      <c r="Z13" s="3" t="b">
        <v>0</v>
      </c>
    </row>
    <row r="14" spans="1:26">
      <c r="A14" s="3"/>
      <c r="B14" s="3"/>
      <c r="C14" s="3" t="s">
        <v>147</v>
      </c>
      <c r="D14" s="3" t="s">
        <v>467</v>
      </c>
      <c r="E14" s="3" t="s">
        <v>259</v>
      </c>
      <c r="F14" s="4">
        <v>12</v>
      </c>
      <c r="G14" s="3" t="s">
        <v>28</v>
      </c>
      <c r="H14" s="3" t="s">
        <v>92</v>
      </c>
      <c r="I14" s="3" t="s">
        <v>279</v>
      </c>
      <c r="J14" s="1">
        <v>44237.869155092601</v>
      </c>
      <c r="K14" s="4">
        <v>29</v>
      </c>
      <c r="L14" s="4">
        <v>12.1199166666667</v>
      </c>
      <c r="M14" s="4">
        <v>9891.0849949841795</v>
      </c>
      <c r="N14" s="3" t="b">
        <v>0</v>
      </c>
      <c r="O14" s="4">
        <v>28.728142190606299</v>
      </c>
      <c r="P14" s="4"/>
      <c r="Q14" s="4">
        <v>28.728142190606299</v>
      </c>
      <c r="R14" s="4">
        <v>99.062559277952701</v>
      </c>
      <c r="S14" s="4">
        <v>44.380417744899702</v>
      </c>
      <c r="T14" s="3" t="b">
        <v>0</v>
      </c>
      <c r="U14" s="4">
        <v>4.4657428358154601</v>
      </c>
      <c r="V14" s="3" t="b">
        <v>0</v>
      </c>
      <c r="W14" s="4">
        <v>11.005699999999999</v>
      </c>
      <c r="X14" s="4">
        <v>1266186.00515488</v>
      </c>
      <c r="Y14" s="4">
        <v>15.954480689712801</v>
      </c>
      <c r="Z14" s="3" t="b">
        <v>0</v>
      </c>
    </row>
    <row r="15" spans="1:26">
      <c r="A15" s="3"/>
      <c r="B15" s="3"/>
      <c r="C15" s="3" t="s">
        <v>163</v>
      </c>
      <c r="D15" s="3" t="s">
        <v>467</v>
      </c>
      <c r="E15" s="3" t="s">
        <v>259</v>
      </c>
      <c r="F15" s="4">
        <v>13</v>
      </c>
      <c r="G15" s="3" t="s">
        <v>89</v>
      </c>
      <c r="H15" s="3" t="s">
        <v>92</v>
      </c>
      <c r="I15" s="3" t="s">
        <v>294</v>
      </c>
      <c r="J15" s="1">
        <v>44237.8922916667</v>
      </c>
      <c r="K15" s="4">
        <v>18</v>
      </c>
      <c r="L15" s="4">
        <v>12.119899999999999</v>
      </c>
      <c r="M15" s="4">
        <v>6536.9904008981903</v>
      </c>
      <c r="N15" s="3" t="b">
        <v>0</v>
      </c>
      <c r="O15" s="4">
        <v>21.465530094913198</v>
      </c>
      <c r="P15" s="4"/>
      <c r="Q15" s="4">
        <v>21.465530094913198</v>
      </c>
      <c r="R15" s="4">
        <v>119.25294497174001</v>
      </c>
      <c r="S15" s="4">
        <v>62.806468633018902</v>
      </c>
      <c r="T15" s="3" t="b">
        <v>0</v>
      </c>
      <c r="U15" s="4">
        <v>8.0879072568043195</v>
      </c>
      <c r="V15" s="3" t="b">
        <v>0</v>
      </c>
      <c r="W15" s="4">
        <v>11.0056833333333</v>
      </c>
      <c r="X15" s="4">
        <v>1119241.1397366701</v>
      </c>
      <c r="Y15" s="4">
        <v>16.597411693662899</v>
      </c>
      <c r="Z15" s="3" t="b">
        <v>0</v>
      </c>
    </row>
    <row r="16" spans="1:26">
      <c r="A16" s="3"/>
      <c r="B16" s="3"/>
      <c r="C16" s="3" t="s">
        <v>284</v>
      </c>
      <c r="D16" s="3" t="s">
        <v>467</v>
      </c>
      <c r="E16" s="3" t="s">
        <v>259</v>
      </c>
      <c r="F16" s="4">
        <v>14</v>
      </c>
      <c r="G16" s="3" t="s">
        <v>251</v>
      </c>
      <c r="H16" s="3" t="s">
        <v>92</v>
      </c>
      <c r="I16" s="3" t="s">
        <v>265</v>
      </c>
      <c r="J16" s="1">
        <v>44237.915335648097</v>
      </c>
      <c r="K16" s="4">
        <v>11</v>
      </c>
      <c r="L16" s="4">
        <v>12.125016666666699</v>
      </c>
      <c r="M16" s="4">
        <v>2686.9930945317001</v>
      </c>
      <c r="N16" s="3" t="b">
        <v>0</v>
      </c>
      <c r="O16" s="4">
        <v>8.4562594594200196</v>
      </c>
      <c r="P16" s="4"/>
      <c r="Q16" s="4">
        <v>8.4562594594200196</v>
      </c>
      <c r="R16" s="4">
        <v>76.875085994727399</v>
      </c>
      <c r="S16" s="4">
        <v>51.207208255467002</v>
      </c>
      <c r="T16" s="3" t="b">
        <v>0</v>
      </c>
      <c r="U16" s="4">
        <v>10.6870984148324</v>
      </c>
      <c r="V16" s="3" t="b">
        <v>0</v>
      </c>
      <c r="W16" s="4">
        <v>11.001466666666699</v>
      </c>
      <c r="X16" s="4">
        <v>1166503.0569236199</v>
      </c>
      <c r="Y16" s="4">
        <v>16.4370111135961</v>
      </c>
      <c r="Z16" s="3" t="b">
        <v>0</v>
      </c>
    </row>
    <row r="17" spans="1:26">
      <c r="A17" s="3"/>
      <c r="B17" s="3"/>
      <c r="C17" s="3" t="s">
        <v>15</v>
      </c>
      <c r="D17" s="3" t="s">
        <v>467</v>
      </c>
      <c r="E17" s="3" t="s">
        <v>259</v>
      </c>
      <c r="F17" s="4">
        <v>15</v>
      </c>
      <c r="G17" s="3" t="s">
        <v>151</v>
      </c>
      <c r="H17" s="3" t="s">
        <v>92</v>
      </c>
      <c r="I17" s="3" t="s">
        <v>124</v>
      </c>
      <c r="J17" s="1">
        <v>44237.938553240703</v>
      </c>
      <c r="K17" s="4">
        <v>7.1</v>
      </c>
      <c r="L17" s="4">
        <v>12.1199333333333</v>
      </c>
      <c r="M17" s="4">
        <v>2164.4121429931502</v>
      </c>
      <c r="N17" s="3" t="b">
        <v>0</v>
      </c>
      <c r="O17" s="4">
        <v>6.5211423967494699</v>
      </c>
      <c r="P17" s="4"/>
      <c r="Q17" s="4">
        <v>6.5211423967494699</v>
      </c>
      <c r="R17" s="4">
        <v>91.847076010555995</v>
      </c>
      <c r="S17" s="4">
        <v>28.925333721673699</v>
      </c>
      <c r="T17" s="3" t="b">
        <v>0</v>
      </c>
      <c r="U17" s="4" t="s">
        <v>257</v>
      </c>
      <c r="V17" s="3" t="b">
        <v>0</v>
      </c>
      <c r="W17" s="4">
        <v>11.001466666666699</v>
      </c>
      <c r="X17" s="4">
        <v>1218263.1221534801</v>
      </c>
      <c r="Y17" s="4">
        <v>16.2662515986658</v>
      </c>
      <c r="Z17" s="3" t="b">
        <v>0</v>
      </c>
    </row>
    <row r="18" spans="1:26">
      <c r="A18" s="3"/>
      <c r="B18" s="3"/>
      <c r="C18" s="3" t="s">
        <v>156</v>
      </c>
      <c r="D18" s="3" t="s">
        <v>467</v>
      </c>
      <c r="E18" s="3" t="s">
        <v>259</v>
      </c>
      <c r="F18" s="4">
        <v>16</v>
      </c>
      <c r="G18" s="3" t="s">
        <v>62</v>
      </c>
      <c r="H18" s="3" t="s">
        <v>92</v>
      </c>
      <c r="I18" s="3" t="s">
        <v>52</v>
      </c>
      <c r="J18" s="1">
        <v>44237.961631944403</v>
      </c>
      <c r="K18" s="4">
        <v>4.4000000000000004</v>
      </c>
      <c r="L18" s="4">
        <v>12.1199333333333</v>
      </c>
      <c r="M18" s="4">
        <v>1120.2436900509999</v>
      </c>
      <c r="N18" s="3" t="b">
        <v>0</v>
      </c>
      <c r="O18" s="4">
        <v>2.76261879350914</v>
      </c>
      <c r="P18" s="4"/>
      <c r="Q18" s="4">
        <v>2.76261879350914</v>
      </c>
      <c r="R18" s="4">
        <v>62.786790761571297</v>
      </c>
      <c r="S18" s="4">
        <v>130.83146242865399</v>
      </c>
      <c r="T18" s="3" t="b">
        <v>0</v>
      </c>
      <c r="U18" s="4">
        <v>18.823027551546801</v>
      </c>
      <c r="V18" s="3" t="b">
        <v>0</v>
      </c>
      <c r="W18" s="4">
        <v>11.001466666666699</v>
      </c>
      <c r="X18" s="4">
        <v>1487904.2373996701</v>
      </c>
      <c r="Y18" s="4">
        <v>16.545253807435</v>
      </c>
      <c r="Z18" s="3" t="b">
        <v>0</v>
      </c>
    </row>
    <row r="19" spans="1:26">
      <c r="A19" s="3"/>
      <c r="B19" s="3"/>
      <c r="C19" s="3" t="s">
        <v>74</v>
      </c>
      <c r="D19" s="3" t="s">
        <v>467</v>
      </c>
      <c r="E19" s="3" t="s">
        <v>259</v>
      </c>
      <c r="F19" s="4">
        <v>17</v>
      </c>
      <c r="G19" s="3" t="s">
        <v>38</v>
      </c>
      <c r="H19" s="3" t="s">
        <v>92</v>
      </c>
      <c r="I19" s="3" t="s">
        <v>202</v>
      </c>
      <c r="J19" s="1">
        <v>44237.984722222202</v>
      </c>
      <c r="K19" s="4">
        <v>2.8</v>
      </c>
      <c r="L19" s="4">
        <v>12.1352166666667</v>
      </c>
      <c r="M19" s="4">
        <v>1172.3802312120899</v>
      </c>
      <c r="N19" s="3" t="b">
        <v>1</v>
      </c>
      <c r="O19" s="4">
        <v>3.3609761649201899</v>
      </c>
      <c r="P19" s="4"/>
      <c r="Q19" s="4">
        <v>3.3609761649201899</v>
      </c>
      <c r="R19" s="4">
        <v>120.034863032864</v>
      </c>
      <c r="S19" s="4">
        <v>38.093885850188997</v>
      </c>
      <c r="T19" s="3" t="b">
        <v>0</v>
      </c>
      <c r="U19" s="4">
        <v>14.803545578202</v>
      </c>
      <c r="V19" s="3" t="b">
        <v>0</v>
      </c>
      <c r="W19" s="4">
        <v>11.001466666666699</v>
      </c>
      <c r="X19" s="4">
        <v>1279997.1288234401</v>
      </c>
      <c r="Y19" s="4">
        <v>16.388602684021599</v>
      </c>
      <c r="Z19" s="3" t="b">
        <v>0</v>
      </c>
    </row>
    <row r="20" spans="1:26">
      <c r="A20" s="3"/>
      <c r="B20" s="3"/>
      <c r="C20" s="3" t="s">
        <v>120</v>
      </c>
      <c r="D20" s="3" t="s">
        <v>467</v>
      </c>
      <c r="E20" s="3" t="s">
        <v>303</v>
      </c>
      <c r="F20" s="4">
        <v>18</v>
      </c>
      <c r="G20" s="3" t="s">
        <v>170</v>
      </c>
      <c r="H20" s="3" t="s">
        <v>57</v>
      </c>
      <c r="I20" s="3" t="s">
        <v>124</v>
      </c>
      <c r="J20" s="1">
        <v>44238.0078125</v>
      </c>
      <c r="K20" s="4">
        <v>7.1</v>
      </c>
      <c r="L20" s="4">
        <v>12.1199333333333</v>
      </c>
      <c r="M20" s="4">
        <v>1095.25523536885</v>
      </c>
      <c r="N20" s="3" t="b">
        <v>0</v>
      </c>
      <c r="O20" s="4">
        <v>2.82284440740007</v>
      </c>
      <c r="P20" s="4"/>
      <c r="Q20" s="4">
        <v>2.82284440740007</v>
      </c>
      <c r="R20" s="4">
        <v>39.758371935212203</v>
      </c>
      <c r="S20" s="4">
        <v>107.529404683514</v>
      </c>
      <c r="T20" s="3" t="b">
        <v>0</v>
      </c>
      <c r="U20" s="4">
        <v>32.781844289574302</v>
      </c>
      <c r="V20" s="3" t="b">
        <v>0</v>
      </c>
      <c r="W20" s="4">
        <v>11.001466666666699</v>
      </c>
      <c r="X20" s="4">
        <v>1423685.61912342</v>
      </c>
      <c r="Y20" s="4">
        <v>16.5970621052174</v>
      </c>
      <c r="Z20" s="3" t="b">
        <v>0</v>
      </c>
    </row>
    <row r="21" spans="1:26">
      <c r="A21" s="3"/>
      <c r="B21" s="3"/>
      <c r="C21" s="3" t="s">
        <v>312</v>
      </c>
      <c r="D21" s="3" t="s">
        <v>467</v>
      </c>
      <c r="E21" s="3" t="s">
        <v>259</v>
      </c>
      <c r="F21" s="4">
        <v>2</v>
      </c>
      <c r="G21" s="3" t="s">
        <v>233</v>
      </c>
      <c r="H21" s="3" t="s">
        <v>290</v>
      </c>
      <c r="I21" s="3"/>
      <c r="J21" s="1">
        <v>44238.030949074098</v>
      </c>
      <c r="K21" s="4"/>
      <c r="L21" s="4">
        <v>12.048550000000001</v>
      </c>
      <c r="M21" s="4">
        <v>0</v>
      </c>
      <c r="N21" s="3" t="b">
        <v>1</v>
      </c>
      <c r="O21" s="4">
        <v>0</v>
      </c>
      <c r="P21" s="4"/>
      <c r="Q21" s="4">
        <v>0</v>
      </c>
      <c r="R21" s="4"/>
      <c r="S21" s="4"/>
      <c r="T21" s="3" t="b">
        <v>0</v>
      </c>
      <c r="U21" s="4" t="s">
        <v>257</v>
      </c>
      <c r="V21" s="3" t="b">
        <v>0</v>
      </c>
      <c r="W21" s="4">
        <v>11.0057166666667</v>
      </c>
      <c r="X21" s="4">
        <v>1295784.37962136</v>
      </c>
      <c r="Y21" s="4">
        <v>16.557823149481798</v>
      </c>
      <c r="Z21" s="3" t="b">
        <v>0</v>
      </c>
    </row>
    <row r="22" spans="1:26">
      <c r="A22" s="3"/>
      <c r="B22" s="3"/>
      <c r="C22" s="3" t="s">
        <v>156</v>
      </c>
      <c r="D22" s="3" t="s">
        <v>467</v>
      </c>
      <c r="E22" s="3" t="s">
        <v>259</v>
      </c>
      <c r="F22" s="4">
        <v>16</v>
      </c>
      <c r="G22" s="3" t="s">
        <v>59</v>
      </c>
      <c r="H22" s="3" t="s">
        <v>57</v>
      </c>
      <c r="I22" s="3" t="s">
        <v>52</v>
      </c>
      <c r="J22" s="1">
        <v>44238.284965277802</v>
      </c>
      <c r="K22" s="4">
        <v>4.4000000000000004</v>
      </c>
      <c r="L22" s="4">
        <v>12.1301166666667</v>
      </c>
      <c r="M22" s="4">
        <v>1871.6192969589199</v>
      </c>
      <c r="N22" s="3" t="b">
        <v>0</v>
      </c>
      <c r="O22" s="4">
        <v>4.2105754451184598</v>
      </c>
      <c r="P22" s="4"/>
      <c r="Q22" s="4">
        <v>4.2105754451184598</v>
      </c>
      <c r="R22" s="4">
        <v>95.694896479964896</v>
      </c>
      <c r="S22" s="4">
        <v>77.765959550535698</v>
      </c>
      <c r="T22" s="3" t="b">
        <v>0</v>
      </c>
      <c r="U22" s="4">
        <v>6.6476685006332996</v>
      </c>
      <c r="V22" s="3" t="b">
        <v>0</v>
      </c>
      <c r="W22" s="4">
        <v>11.001466666666699</v>
      </c>
      <c r="X22" s="4">
        <v>1631225.3388626201</v>
      </c>
      <c r="Y22" s="4">
        <v>16.719810038507699</v>
      </c>
      <c r="Z22" s="3" t="b">
        <v>0</v>
      </c>
    </row>
    <row r="23" spans="1:26">
      <c r="A23" s="3"/>
      <c r="B23" s="3"/>
      <c r="C23" s="3" t="s">
        <v>63</v>
      </c>
      <c r="D23" s="3" t="s">
        <v>467</v>
      </c>
      <c r="E23" s="3" t="s">
        <v>303</v>
      </c>
      <c r="F23" s="4">
        <v>19</v>
      </c>
      <c r="G23" s="3" t="s">
        <v>158</v>
      </c>
      <c r="H23" s="3" t="s">
        <v>57</v>
      </c>
      <c r="I23" s="3" t="s">
        <v>221</v>
      </c>
      <c r="J23" s="1">
        <v>44238.308067129597</v>
      </c>
      <c r="K23" s="4">
        <v>305</v>
      </c>
      <c r="L23" s="4">
        <v>12.1199333333333</v>
      </c>
      <c r="M23" s="4">
        <v>35093.007827809801</v>
      </c>
      <c r="N23" s="3" t="b">
        <v>0</v>
      </c>
      <c r="O23" s="4">
        <v>108.606070979707</v>
      </c>
      <c r="P23" s="4"/>
      <c r="Q23" s="4">
        <v>108.606070979707</v>
      </c>
      <c r="R23" s="4">
        <v>35.608547862199202</v>
      </c>
      <c r="S23" s="4">
        <v>56.601522915019203</v>
      </c>
      <c r="T23" s="3" t="b">
        <v>0</v>
      </c>
      <c r="U23" s="4">
        <v>4.1099685975407896</v>
      </c>
      <c r="V23" s="3" t="b">
        <v>0</v>
      </c>
      <c r="W23" s="4">
        <v>11.00145</v>
      </c>
      <c r="X23" s="4">
        <v>1196600.3583100201</v>
      </c>
      <c r="Y23" s="4">
        <v>16.905058953214301</v>
      </c>
      <c r="Z23" s="3" t="b">
        <v>0</v>
      </c>
    </row>
    <row r="24" spans="1:26">
      <c r="A24" s="3"/>
      <c r="B24" s="3"/>
      <c r="C24" s="3" t="s">
        <v>130</v>
      </c>
      <c r="D24" s="3" t="s">
        <v>467</v>
      </c>
      <c r="E24" s="3" t="s">
        <v>259</v>
      </c>
      <c r="F24" s="4">
        <v>11</v>
      </c>
      <c r="G24" s="3" t="s">
        <v>217</v>
      </c>
      <c r="H24" s="3" t="s">
        <v>57</v>
      </c>
      <c r="I24" s="3" t="s">
        <v>270</v>
      </c>
      <c r="J24" s="1">
        <v>44238.539039351897</v>
      </c>
      <c r="K24" s="4">
        <v>47</v>
      </c>
      <c r="L24" s="4">
        <v>12.1148166666667</v>
      </c>
      <c r="M24" s="4">
        <v>19364.700189880299</v>
      </c>
      <c r="N24" s="3" t="b">
        <v>0</v>
      </c>
      <c r="O24" s="4">
        <v>44.655455027649701</v>
      </c>
      <c r="P24" s="4"/>
      <c r="Q24" s="4">
        <v>44.655455027649701</v>
      </c>
      <c r="R24" s="4">
        <v>95.011606441807899</v>
      </c>
      <c r="S24" s="4">
        <v>52.527483268997699</v>
      </c>
      <c r="T24" s="3" t="b">
        <v>0</v>
      </c>
      <c r="U24" s="4">
        <v>6.2700243036510503</v>
      </c>
      <c r="V24" s="3" t="b">
        <v>0</v>
      </c>
      <c r="W24" s="4">
        <v>11.001466666666699</v>
      </c>
      <c r="X24" s="4">
        <v>1596975.22234213</v>
      </c>
      <c r="Y24" s="4">
        <v>16.285782768359599</v>
      </c>
      <c r="Z24" s="3" t="b">
        <v>0</v>
      </c>
    </row>
    <row r="25" spans="1:26">
      <c r="A25" s="3"/>
      <c r="B25" s="3"/>
      <c r="C25" s="3" t="s">
        <v>272</v>
      </c>
      <c r="D25" s="3" t="s">
        <v>467</v>
      </c>
      <c r="E25" s="3" t="s">
        <v>303</v>
      </c>
      <c r="F25" s="4">
        <v>20</v>
      </c>
      <c r="G25" s="3" t="s">
        <v>169</v>
      </c>
      <c r="H25" s="3" t="s">
        <v>57</v>
      </c>
      <c r="I25" s="3" t="s">
        <v>304</v>
      </c>
      <c r="J25" s="1">
        <v>44238.562106481499</v>
      </c>
      <c r="K25" s="4">
        <v>1250</v>
      </c>
      <c r="L25" s="4">
        <v>12.1148166666667</v>
      </c>
      <c r="M25" s="4">
        <v>175442.79135585399</v>
      </c>
      <c r="N25" s="3" t="b">
        <v>0</v>
      </c>
      <c r="O25" s="4">
        <v>518.712141899985</v>
      </c>
      <c r="P25" s="4"/>
      <c r="Q25" s="4">
        <v>518.712141899985</v>
      </c>
      <c r="R25" s="4">
        <v>41.496971351998802</v>
      </c>
      <c r="S25" s="4">
        <v>53.564743831139999</v>
      </c>
      <c r="T25" s="3" t="b">
        <v>0</v>
      </c>
      <c r="U25" s="4">
        <v>6.90890856765329</v>
      </c>
      <c r="V25" s="3" t="b">
        <v>0</v>
      </c>
      <c r="W25" s="4">
        <v>10.9972166666667</v>
      </c>
      <c r="X25" s="4">
        <v>1299106.22075188</v>
      </c>
      <c r="Y25" s="4">
        <v>15.9401084961113</v>
      </c>
      <c r="Z25" s="3" t="b">
        <v>0</v>
      </c>
    </row>
    <row r="26" spans="1:26">
      <c r="A26" s="3"/>
      <c r="B26" s="3"/>
      <c r="C26" s="3" t="s">
        <v>289</v>
      </c>
      <c r="D26" s="3" t="s">
        <v>467</v>
      </c>
      <c r="E26" s="3" t="s">
        <v>259</v>
      </c>
      <c r="F26" s="4">
        <v>3</v>
      </c>
      <c r="G26" s="3" t="s">
        <v>65</v>
      </c>
      <c r="H26" s="3" t="s">
        <v>57</v>
      </c>
      <c r="I26" s="3" t="s">
        <v>298</v>
      </c>
      <c r="J26" s="1">
        <v>44238.585231481498</v>
      </c>
      <c r="K26" s="4">
        <v>2000</v>
      </c>
      <c r="L26" s="4">
        <v>12.1148166666667</v>
      </c>
      <c r="M26" s="4">
        <v>677016.21770514501</v>
      </c>
      <c r="N26" s="3" t="b">
        <v>0</v>
      </c>
      <c r="O26" s="4">
        <v>1774.48450811362</v>
      </c>
      <c r="P26" s="4"/>
      <c r="Q26" s="4">
        <v>1774.48450811362</v>
      </c>
      <c r="R26" s="4">
        <v>88.724225405681096</v>
      </c>
      <c r="S26" s="4">
        <v>54.827342035296098</v>
      </c>
      <c r="T26" s="3" t="b">
        <v>0</v>
      </c>
      <c r="U26" s="4">
        <v>5.3790116328455202</v>
      </c>
      <c r="V26" s="3" t="b">
        <v>0</v>
      </c>
      <c r="W26" s="4">
        <v>10.9972166666667</v>
      </c>
      <c r="X26" s="4">
        <v>1653672.99329402</v>
      </c>
      <c r="Y26" s="4">
        <v>16.298916617170701</v>
      </c>
      <c r="Z26" s="3" t="b">
        <v>0</v>
      </c>
    </row>
    <row r="27" spans="1:26">
      <c r="A27" s="3"/>
      <c r="B27" s="3"/>
      <c r="C27" s="3" t="s">
        <v>15</v>
      </c>
      <c r="D27" s="3" t="s">
        <v>467</v>
      </c>
      <c r="E27" s="3" t="s">
        <v>259</v>
      </c>
      <c r="F27" s="4">
        <v>15</v>
      </c>
      <c r="G27" s="3" t="s">
        <v>209</v>
      </c>
      <c r="H27" s="3" t="s">
        <v>57</v>
      </c>
      <c r="I27" s="3" t="s">
        <v>124</v>
      </c>
      <c r="J27" s="1">
        <v>44238.841736111099</v>
      </c>
      <c r="K27" s="4">
        <v>7.1</v>
      </c>
      <c r="L27" s="4">
        <v>12.1148333333333</v>
      </c>
      <c r="M27" s="4">
        <v>2589.9199750571202</v>
      </c>
      <c r="N27" s="3" t="b">
        <v>0</v>
      </c>
      <c r="O27" s="4">
        <v>6.3145905899927204</v>
      </c>
      <c r="P27" s="4"/>
      <c r="Q27" s="4">
        <v>6.3145905899927204</v>
      </c>
      <c r="R27" s="4">
        <v>88.937895633700293</v>
      </c>
      <c r="S27" s="4" t="s">
        <v>257</v>
      </c>
      <c r="T27" s="3" t="b">
        <v>0</v>
      </c>
      <c r="U27" s="4">
        <v>6.2610413799194804</v>
      </c>
      <c r="V27" s="3" t="b">
        <v>0</v>
      </c>
      <c r="W27" s="4">
        <v>10.9972166666667</v>
      </c>
      <c r="X27" s="4">
        <v>1505421.78314564</v>
      </c>
      <c r="Y27" s="4">
        <v>16.0835679698124</v>
      </c>
      <c r="Z27" s="3" t="b">
        <v>0</v>
      </c>
    </row>
    <row r="28" spans="1:26">
      <c r="A28" s="3"/>
      <c r="B28" s="3"/>
      <c r="C28" s="3" t="s">
        <v>147</v>
      </c>
      <c r="D28" s="3" t="s">
        <v>467</v>
      </c>
      <c r="E28" s="3" t="s">
        <v>259</v>
      </c>
      <c r="F28" s="4">
        <v>12</v>
      </c>
      <c r="G28" s="3" t="s">
        <v>189</v>
      </c>
      <c r="H28" s="3" t="s">
        <v>57</v>
      </c>
      <c r="I28" s="3" t="s">
        <v>279</v>
      </c>
      <c r="J28" s="1">
        <v>44239.028599537</v>
      </c>
      <c r="K28" s="4">
        <v>29</v>
      </c>
      <c r="L28" s="4">
        <v>12.1148166666667</v>
      </c>
      <c r="M28" s="4">
        <v>12442.1996848362</v>
      </c>
      <c r="N28" s="3" t="b">
        <v>0</v>
      </c>
      <c r="O28" s="4">
        <v>32.436628528953399</v>
      </c>
      <c r="P28" s="4"/>
      <c r="Q28" s="4">
        <v>32.436628528953399</v>
      </c>
      <c r="R28" s="4">
        <v>111.850443203287</v>
      </c>
      <c r="S28" s="4">
        <v>52.9410046533323</v>
      </c>
      <c r="T28" s="3" t="b">
        <v>0</v>
      </c>
      <c r="U28" s="4">
        <v>5.2258746761002097</v>
      </c>
      <c r="V28" s="3" t="b">
        <v>0</v>
      </c>
      <c r="W28" s="4">
        <v>10.9929666666667</v>
      </c>
      <c r="X28" s="4">
        <v>1411114.94782451</v>
      </c>
      <c r="Y28" s="4">
        <v>16.533526471088699</v>
      </c>
      <c r="Z28" s="3" t="b">
        <v>0</v>
      </c>
    </row>
    <row r="29" spans="1:26">
      <c r="A29" s="3"/>
      <c r="B29" s="3"/>
      <c r="C29" s="3" t="s">
        <v>51</v>
      </c>
      <c r="D29" s="3" t="s">
        <v>467</v>
      </c>
      <c r="E29" s="3" t="s">
        <v>259</v>
      </c>
      <c r="F29" s="4">
        <v>6</v>
      </c>
      <c r="G29" s="3" t="s">
        <v>231</v>
      </c>
      <c r="H29" s="3" t="s">
        <v>57</v>
      </c>
      <c r="I29" s="3" t="s">
        <v>307</v>
      </c>
      <c r="J29" s="1">
        <v>44239.051701388897</v>
      </c>
      <c r="K29" s="4">
        <v>488</v>
      </c>
      <c r="L29" s="4">
        <v>12.109716666666699</v>
      </c>
      <c r="M29" s="4">
        <v>167505.92023847901</v>
      </c>
      <c r="N29" s="3" t="b">
        <v>0</v>
      </c>
      <c r="O29" s="4">
        <v>440.16630369467902</v>
      </c>
      <c r="P29" s="4"/>
      <c r="Q29" s="4">
        <v>440.16630369467902</v>
      </c>
      <c r="R29" s="4">
        <v>90.198013052188401</v>
      </c>
      <c r="S29" s="4">
        <v>51.739126485368502</v>
      </c>
      <c r="T29" s="3" t="b">
        <v>0</v>
      </c>
      <c r="U29" s="4">
        <v>7.2258126523736399</v>
      </c>
      <c r="V29" s="3" t="b">
        <v>0</v>
      </c>
      <c r="W29" s="4">
        <v>10.9929666666667</v>
      </c>
      <c r="X29" s="4">
        <v>1451334.5650223901</v>
      </c>
      <c r="Y29" s="4">
        <v>16.781498323349201</v>
      </c>
      <c r="Z29" s="3" t="b">
        <v>0</v>
      </c>
    </row>
    <row r="30" spans="1:26">
      <c r="A30" s="3"/>
      <c r="B30" s="3"/>
      <c r="C30" s="3" t="s">
        <v>95</v>
      </c>
      <c r="D30" s="3" t="s">
        <v>467</v>
      </c>
      <c r="E30" s="3" t="s">
        <v>259</v>
      </c>
      <c r="F30" s="4">
        <v>8</v>
      </c>
      <c r="G30" s="3" t="s">
        <v>229</v>
      </c>
      <c r="H30" s="3" t="s">
        <v>57</v>
      </c>
      <c r="I30" s="3" t="s">
        <v>79</v>
      </c>
      <c r="J30" s="1">
        <v>44239.374826388899</v>
      </c>
      <c r="K30" s="4">
        <v>191</v>
      </c>
      <c r="L30" s="4">
        <v>12.109716666666699</v>
      </c>
      <c r="M30" s="4">
        <v>52422.032871485899</v>
      </c>
      <c r="N30" s="3" t="b">
        <v>0</v>
      </c>
      <c r="O30" s="4">
        <v>153.47065340521101</v>
      </c>
      <c r="P30" s="4"/>
      <c r="Q30" s="4">
        <v>153.47065340521101</v>
      </c>
      <c r="R30" s="4">
        <v>80.351127437283097</v>
      </c>
      <c r="S30" s="4">
        <v>51.959321348858602</v>
      </c>
      <c r="T30" s="3" t="b">
        <v>0</v>
      </c>
      <c r="U30" s="4">
        <v>5.0934460923476204</v>
      </c>
      <c r="V30" s="3" t="b">
        <v>0</v>
      </c>
      <c r="W30" s="4">
        <v>10.992983333333299</v>
      </c>
      <c r="X30" s="4">
        <v>1269923.32386349</v>
      </c>
      <c r="Y30" s="4">
        <v>16.277179129267498</v>
      </c>
      <c r="Z30" s="3" t="b">
        <v>0</v>
      </c>
    </row>
    <row r="31" spans="1:26">
      <c r="A31" s="3"/>
      <c r="B31" s="3"/>
      <c r="C31" s="3" t="s">
        <v>214</v>
      </c>
      <c r="D31" s="3" t="s">
        <v>467</v>
      </c>
      <c r="E31" s="3" t="s">
        <v>259</v>
      </c>
      <c r="F31" s="4">
        <v>1</v>
      </c>
      <c r="G31" s="3" t="s">
        <v>188</v>
      </c>
      <c r="H31" s="3" t="s">
        <v>290</v>
      </c>
      <c r="I31" s="3"/>
      <c r="J31" s="1">
        <v>44239.397870370398</v>
      </c>
      <c r="K31" s="4"/>
      <c r="L31" s="4">
        <v>12.150499999999999</v>
      </c>
      <c r="M31" s="4">
        <v>0</v>
      </c>
      <c r="N31" s="3" t="b">
        <v>1</v>
      </c>
      <c r="O31" s="4">
        <v>0</v>
      </c>
      <c r="P31" s="4"/>
      <c r="Q31" s="4">
        <v>0</v>
      </c>
      <c r="R31" s="4"/>
      <c r="S31" s="4"/>
      <c r="T31" s="3" t="b">
        <v>0</v>
      </c>
      <c r="U31" s="4"/>
      <c r="V31" s="3" t="b">
        <v>0</v>
      </c>
      <c r="W31" s="4">
        <v>11.00145</v>
      </c>
      <c r="X31" s="4">
        <v>0</v>
      </c>
      <c r="Y31" s="4" t="s">
        <v>257</v>
      </c>
      <c r="Z31" s="3" t="b">
        <v>0</v>
      </c>
    </row>
    <row r="32" spans="1:26">
      <c r="A32" s="3"/>
      <c r="B32" s="3"/>
      <c r="C32" s="3" t="s">
        <v>130</v>
      </c>
      <c r="D32" s="3" t="s">
        <v>467</v>
      </c>
      <c r="E32" s="3" t="s">
        <v>259</v>
      </c>
      <c r="F32" s="4">
        <v>11</v>
      </c>
      <c r="G32" s="3" t="s">
        <v>69</v>
      </c>
      <c r="H32" s="3" t="s">
        <v>57</v>
      </c>
      <c r="I32" s="3" t="s">
        <v>270</v>
      </c>
      <c r="J32" s="1">
        <v>44239.259421296301</v>
      </c>
      <c r="K32" s="4">
        <v>47</v>
      </c>
      <c r="L32" s="4">
        <v>12.1148166666667</v>
      </c>
      <c r="M32" s="4">
        <v>14168.668002160901</v>
      </c>
      <c r="N32" s="3" t="b">
        <v>0</v>
      </c>
      <c r="O32" s="4">
        <v>48.235078407337099</v>
      </c>
      <c r="P32" s="4"/>
      <c r="Q32" s="4">
        <v>48.235078407337099</v>
      </c>
      <c r="R32" s="4">
        <v>102.62782639858899</v>
      </c>
      <c r="S32" s="4">
        <v>50.356350737763798</v>
      </c>
      <c r="T32" s="3" t="b">
        <v>0</v>
      </c>
      <c r="U32" s="4">
        <v>2.1868282997652799</v>
      </c>
      <c r="V32" s="3" t="b">
        <v>0</v>
      </c>
      <c r="W32" s="4">
        <v>10.992983333333299</v>
      </c>
      <c r="X32" s="4">
        <v>1082089.28882785</v>
      </c>
      <c r="Y32" s="4">
        <v>16.621511616602099</v>
      </c>
      <c r="Z32" s="3" t="b">
        <v>0</v>
      </c>
    </row>
    <row r="33" spans="1:26">
      <c r="A33" s="3"/>
      <c r="B33" s="3"/>
      <c r="C33" s="3" t="s">
        <v>312</v>
      </c>
      <c r="D33" s="3" t="s">
        <v>467</v>
      </c>
      <c r="E33" s="3" t="s">
        <v>259</v>
      </c>
      <c r="F33" s="4">
        <v>2</v>
      </c>
      <c r="G33" s="3" t="s">
        <v>218</v>
      </c>
      <c r="H33" s="3" t="s">
        <v>290</v>
      </c>
      <c r="I33" s="3"/>
      <c r="J33" s="1">
        <v>44239.496157407397</v>
      </c>
      <c r="K33" s="4"/>
      <c r="L33" s="4">
        <v>12.094416666666699</v>
      </c>
      <c r="M33" s="4">
        <v>0</v>
      </c>
      <c r="N33" s="3" t="b">
        <v>1</v>
      </c>
      <c r="O33" s="4">
        <v>0</v>
      </c>
      <c r="P33" s="4"/>
      <c r="Q33" s="4">
        <v>0</v>
      </c>
      <c r="R33" s="4"/>
      <c r="S33" s="4" t="s">
        <v>257</v>
      </c>
      <c r="T33" s="3" t="b">
        <v>0</v>
      </c>
      <c r="U33" s="4" t="s">
        <v>257</v>
      </c>
      <c r="V33" s="3" t="b">
        <v>0</v>
      </c>
      <c r="W33" s="4">
        <v>10.9929666666667</v>
      </c>
      <c r="X33" s="4">
        <v>1537915.2315324999</v>
      </c>
      <c r="Y33" s="4">
        <v>16.4697626490312</v>
      </c>
      <c r="Z33" s="3" t="b">
        <v>0</v>
      </c>
    </row>
    <row r="34" spans="1:26">
      <c r="A34" s="3"/>
      <c r="B34" s="3"/>
      <c r="C34" s="3" t="s">
        <v>289</v>
      </c>
      <c r="D34" s="3" t="s">
        <v>467</v>
      </c>
      <c r="E34" s="3" t="s">
        <v>259</v>
      </c>
      <c r="F34" s="4">
        <v>3</v>
      </c>
      <c r="G34" s="3" t="s">
        <v>258</v>
      </c>
      <c r="H34" s="3" t="s">
        <v>57</v>
      </c>
      <c r="I34" s="3" t="s">
        <v>298</v>
      </c>
      <c r="J34" s="1">
        <v>44239.519224536998</v>
      </c>
      <c r="K34" s="4">
        <v>2000</v>
      </c>
      <c r="L34" s="4">
        <v>12.109716666666699</v>
      </c>
      <c r="M34" s="4">
        <v>814740.74035870004</v>
      </c>
      <c r="N34" s="3" t="b">
        <v>0</v>
      </c>
      <c r="O34" s="4">
        <v>2680.3034061448002</v>
      </c>
      <c r="P34" s="4"/>
      <c r="Q34" s="4">
        <v>2680.3034061448002</v>
      </c>
      <c r="R34" s="4">
        <v>134.01517030724</v>
      </c>
      <c r="S34" s="4">
        <v>52.612301296413499</v>
      </c>
      <c r="T34" s="3" t="b">
        <v>0</v>
      </c>
      <c r="U34" s="4">
        <v>6.4561907827443603</v>
      </c>
      <c r="V34" s="3" t="b">
        <v>0</v>
      </c>
      <c r="W34" s="4">
        <v>10.9929666666667</v>
      </c>
      <c r="X34" s="4">
        <v>1452077.3798740599</v>
      </c>
      <c r="Y34" s="4">
        <v>16.2193103036706</v>
      </c>
      <c r="Z34" s="3" t="b">
        <v>0</v>
      </c>
    </row>
    <row r="35" spans="1:26">
      <c r="A35" s="3"/>
      <c r="B35" s="3"/>
      <c r="C35" s="3" t="s">
        <v>260</v>
      </c>
      <c r="D35" s="3" t="s">
        <v>467</v>
      </c>
      <c r="E35" s="3" t="s">
        <v>259</v>
      </c>
      <c r="F35" s="4">
        <v>4</v>
      </c>
      <c r="G35" s="3" t="s">
        <v>148</v>
      </c>
      <c r="H35" s="3" t="s">
        <v>57</v>
      </c>
      <c r="I35" s="3" t="s">
        <v>304</v>
      </c>
      <c r="J35" s="1">
        <v>44239.542268518497</v>
      </c>
      <c r="K35" s="4">
        <v>1250</v>
      </c>
      <c r="L35" s="4">
        <v>12.109716666666699</v>
      </c>
      <c r="M35" s="4">
        <v>462643.683910608</v>
      </c>
      <c r="N35" s="3" t="b">
        <v>0</v>
      </c>
      <c r="O35" s="4">
        <v>1277.00296292239</v>
      </c>
      <c r="P35" s="4"/>
      <c r="Q35" s="4">
        <v>1277.00296292239</v>
      </c>
      <c r="R35" s="4">
        <v>102.16023703379101</v>
      </c>
      <c r="S35" s="4">
        <v>53.677483632578799</v>
      </c>
      <c r="T35" s="3" t="b">
        <v>0</v>
      </c>
      <c r="U35" s="4">
        <v>5.7906846598587798</v>
      </c>
      <c r="V35" s="3" t="b">
        <v>0</v>
      </c>
      <c r="W35" s="4">
        <v>10.992983333333299</v>
      </c>
      <c r="X35" s="4">
        <v>1494237.8182480601</v>
      </c>
      <c r="Y35" s="4">
        <v>16.518017280204599</v>
      </c>
      <c r="Z35" s="3" t="b">
        <v>0</v>
      </c>
    </row>
    <row r="36" spans="1:26">
      <c r="A36" s="3"/>
      <c r="B36" s="3"/>
      <c r="C36" s="3" t="s">
        <v>105</v>
      </c>
      <c r="D36" s="3" t="s">
        <v>467</v>
      </c>
      <c r="E36" s="3" t="s">
        <v>259</v>
      </c>
      <c r="F36" s="4">
        <v>5</v>
      </c>
      <c r="G36" s="3" t="s">
        <v>175</v>
      </c>
      <c r="H36" s="3" t="s">
        <v>57</v>
      </c>
      <c r="I36" s="3" t="s">
        <v>93</v>
      </c>
      <c r="J36" s="1">
        <v>44239.565347222197</v>
      </c>
      <c r="K36" s="4">
        <v>781</v>
      </c>
      <c r="L36" s="4">
        <v>12.109716666666699</v>
      </c>
      <c r="M36" s="4">
        <v>256013.67933004099</v>
      </c>
      <c r="N36" s="3" t="b">
        <v>0</v>
      </c>
      <c r="O36" s="4">
        <v>808.96528439665701</v>
      </c>
      <c r="P36" s="4"/>
      <c r="Q36" s="4">
        <v>808.96528439665701</v>
      </c>
      <c r="R36" s="4">
        <v>103.58070222748501</v>
      </c>
      <c r="S36" s="4">
        <v>55.5257995868743</v>
      </c>
      <c r="T36" s="3" t="b">
        <v>0</v>
      </c>
      <c r="U36" s="4">
        <v>5.13185614460303</v>
      </c>
      <c r="V36" s="3" t="b">
        <v>0</v>
      </c>
      <c r="W36" s="4">
        <v>10.9887333333333</v>
      </c>
      <c r="X36" s="4">
        <v>1248386.52934246</v>
      </c>
      <c r="Y36" s="4">
        <v>16.873450603470399</v>
      </c>
      <c r="Z36" s="3" t="b">
        <v>0</v>
      </c>
    </row>
    <row r="37" spans="1:26">
      <c r="A37" s="3"/>
      <c r="B37" s="3"/>
      <c r="C37" s="3" t="s">
        <v>51</v>
      </c>
      <c r="D37" s="3" t="s">
        <v>467</v>
      </c>
      <c r="E37" s="3" t="s">
        <v>259</v>
      </c>
      <c r="F37" s="4">
        <v>6</v>
      </c>
      <c r="G37" s="3" t="s">
        <v>7</v>
      </c>
      <c r="H37" s="3" t="s">
        <v>57</v>
      </c>
      <c r="I37" s="3" t="s">
        <v>307</v>
      </c>
      <c r="J37" s="1">
        <v>44239.588356481501</v>
      </c>
      <c r="K37" s="4">
        <v>488</v>
      </c>
      <c r="L37" s="4">
        <v>12.1097</v>
      </c>
      <c r="M37" s="4">
        <v>154927.611673454</v>
      </c>
      <c r="N37" s="3" t="b">
        <v>0</v>
      </c>
      <c r="O37" s="4">
        <v>444.07227768995699</v>
      </c>
      <c r="P37" s="4"/>
      <c r="Q37" s="4">
        <v>444.07227768995699</v>
      </c>
      <c r="R37" s="4">
        <v>90.998417559417405</v>
      </c>
      <c r="S37" s="4">
        <v>53.463903616037598</v>
      </c>
      <c r="T37" s="3" t="b">
        <v>0</v>
      </c>
      <c r="U37" s="4">
        <v>5.83048864845036</v>
      </c>
      <c r="V37" s="3" t="b">
        <v>0</v>
      </c>
      <c r="W37" s="4">
        <v>10.9929666666667</v>
      </c>
      <c r="X37" s="4">
        <v>1331012.24554532</v>
      </c>
      <c r="Y37" s="4">
        <v>16.3829543112797</v>
      </c>
      <c r="Z37" s="3" t="b">
        <v>0</v>
      </c>
    </row>
    <row r="38" spans="1:26">
      <c r="A38" s="3"/>
      <c r="B38" s="3"/>
      <c r="C38" s="3" t="s">
        <v>70</v>
      </c>
      <c r="D38" s="3" t="s">
        <v>467</v>
      </c>
      <c r="E38" s="3" t="s">
        <v>259</v>
      </c>
      <c r="F38" s="4">
        <v>7</v>
      </c>
      <c r="G38" s="3" t="s">
        <v>187</v>
      </c>
      <c r="H38" s="3" t="s">
        <v>57</v>
      </c>
      <c r="I38" s="3" t="s">
        <v>221</v>
      </c>
      <c r="J38" s="1">
        <v>44239.611423611103</v>
      </c>
      <c r="K38" s="4">
        <v>305</v>
      </c>
      <c r="L38" s="4">
        <v>12.109733333333301</v>
      </c>
      <c r="M38" s="4">
        <v>116529.371614599</v>
      </c>
      <c r="N38" s="3" t="b">
        <v>0</v>
      </c>
      <c r="O38" s="4">
        <v>279.11144742106097</v>
      </c>
      <c r="P38" s="4"/>
      <c r="Q38" s="4">
        <v>279.11144742106097</v>
      </c>
      <c r="R38" s="4">
        <v>91.511949974118394</v>
      </c>
      <c r="S38" s="4">
        <v>51.832534520676802</v>
      </c>
      <c r="T38" s="3" t="b">
        <v>0</v>
      </c>
      <c r="U38" s="4">
        <v>6.4230345234855299</v>
      </c>
      <c r="V38" s="3" t="b">
        <v>0</v>
      </c>
      <c r="W38" s="4">
        <v>10.992983333333299</v>
      </c>
      <c r="X38" s="4">
        <v>1569499.7596897699</v>
      </c>
      <c r="Y38" s="4">
        <v>16.825090939398098</v>
      </c>
      <c r="Z38" s="3" t="b">
        <v>0</v>
      </c>
    </row>
    <row r="39" spans="1:26">
      <c r="A39" s="3"/>
      <c r="B39" s="3"/>
      <c r="C39" s="3" t="s">
        <v>95</v>
      </c>
      <c r="D39" s="3" t="s">
        <v>467</v>
      </c>
      <c r="E39" s="3" t="s">
        <v>259</v>
      </c>
      <c r="F39" s="4">
        <v>8</v>
      </c>
      <c r="G39" s="3" t="s">
        <v>297</v>
      </c>
      <c r="H39" s="3" t="s">
        <v>57</v>
      </c>
      <c r="I39" s="3" t="s">
        <v>79</v>
      </c>
      <c r="J39" s="1">
        <v>44239.634467592601</v>
      </c>
      <c r="K39" s="4">
        <v>191</v>
      </c>
      <c r="L39" s="4">
        <v>12.109733333333301</v>
      </c>
      <c r="M39" s="4">
        <v>66791.215160430205</v>
      </c>
      <c r="N39" s="3" t="b">
        <v>0</v>
      </c>
      <c r="O39" s="4">
        <v>153.224736475469</v>
      </c>
      <c r="P39" s="4"/>
      <c r="Q39" s="4">
        <v>153.224736475469</v>
      </c>
      <c r="R39" s="4">
        <v>80.2223751180466</v>
      </c>
      <c r="S39" s="4">
        <v>53.054652200825501</v>
      </c>
      <c r="T39" s="3" t="b">
        <v>0</v>
      </c>
      <c r="U39" s="4">
        <v>7.2043115621901102</v>
      </c>
      <c r="V39" s="3" t="b">
        <v>0</v>
      </c>
      <c r="W39" s="4">
        <v>10.993</v>
      </c>
      <c r="X39" s="4">
        <v>1620578.5034799001</v>
      </c>
      <c r="Y39" s="4">
        <v>16.678727517926799</v>
      </c>
      <c r="Z39" s="3" t="b">
        <v>0</v>
      </c>
    </row>
    <row r="40" spans="1:26">
      <c r="A40" s="3"/>
      <c r="B40" s="3"/>
      <c r="C40" s="3" t="s">
        <v>308</v>
      </c>
      <c r="D40" s="3" t="s">
        <v>467</v>
      </c>
      <c r="E40" s="3" t="s">
        <v>259</v>
      </c>
      <c r="F40" s="4">
        <v>9</v>
      </c>
      <c r="G40" s="3" t="s">
        <v>72</v>
      </c>
      <c r="H40" s="3" t="s">
        <v>57</v>
      </c>
      <c r="I40" s="3" t="s">
        <v>228</v>
      </c>
      <c r="J40" s="1">
        <v>44239.657581018502</v>
      </c>
      <c r="K40" s="4">
        <v>119</v>
      </c>
      <c r="L40" s="4">
        <v>12.109716666666699</v>
      </c>
      <c r="M40" s="4">
        <v>39384.073865321399</v>
      </c>
      <c r="N40" s="3" t="b">
        <v>0</v>
      </c>
      <c r="O40" s="4">
        <v>104.49812778445801</v>
      </c>
      <c r="P40" s="4"/>
      <c r="Q40" s="4">
        <v>104.49812778445801</v>
      </c>
      <c r="R40" s="4">
        <v>87.813552760048694</v>
      </c>
      <c r="S40" s="4">
        <v>54.103000243993399</v>
      </c>
      <c r="T40" s="3" t="b">
        <v>0</v>
      </c>
      <c r="U40" s="4">
        <v>7.1604555161319796</v>
      </c>
      <c r="V40" s="3" t="b">
        <v>0</v>
      </c>
      <c r="W40" s="4">
        <v>10.9929666666667</v>
      </c>
      <c r="X40" s="4">
        <v>1395207.69127688</v>
      </c>
      <c r="Y40" s="4">
        <v>16.533095458135602</v>
      </c>
      <c r="Z40" s="3" t="b">
        <v>0</v>
      </c>
    </row>
    <row r="41" spans="1:26">
      <c r="A41" s="3"/>
      <c r="B41" s="3"/>
      <c r="C41" s="3" t="s">
        <v>13</v>
      </c>
      <c r="D41" s="3" t="s">
        <v>467</v>
      </c>
      <c r="E41" s="3" t="s">
        <v>259</v>
      </c>
      <c r="F41" s="4">
        <v>10</v>
      </c>
      <c r="G41" s="3" t="s">
        <v>26</v>
      </c>
      <c r="H41" s="3" t="s">
        <v>57</v>
      </c>
      <c r="I41" s="3" t="s">
        <v>136</v>
      </c>
      <c r="J41" s="1">
        <v>44239.680671296301</v>
      </c>
      <c r="K41" s="4">
        <v>75</v>
      </c>
      <c r="L41" s="4">
        <v>12.109716666666699</v>
      </c>
      <c r="M41" s="4">
        <v>30785.3733526289</v>
      </c>
      <c r="N41" s="3" t="b">
        <v>0</v>
      </c>
      <c r="O41" s="4">
        <v>79.412957404417796</v>
      </c>
      <c r="P41" s="4"/>
      <c r="Q41" s="4">
        <v>79.412957404417796</v>
      </c>
      <c r="R41" s="4">
        <v>105.88394320589001</v>
      </c>
      <c r="S41" s="4">
        <v>54.040899042276699</v>
      </c>
      <c r="T41" s="3" t="b">
        <v>0</v>
      </c>
      <c r="U41" s="4">
        <v>6.7769656397455602</v>
      </c>
      <c r="V41" s="3" t="b">
        <v>0</v>
      </c>
      <c r="W41" s="4">
        <v>10.992983333333299</v>
      </c>
      <c r="X41" s="4">
        <v>1431953.6932485001</v>
      </c>
      <c r="Y41" s="4">
        <v>16.6108996813891</v>
      </c>
      <c r="Z41" s="3" t="b">
        <v>0</v>
      </c>
    </row>
    <row r="42" spans="1:26">
      <c r="A42" s="3"/>
      <c r="B42" s="3"/>
      <c r="C42" s="3" t="s">
        <v>130</v>
      </c>
      <c r="D42" s="3" t="s">
        <v>467</v>
      </c>
      <c r="E42" s="3" t="s">
        <v>259</v>
      </c>
      <c r="F42" s="4">
        <v>11</v>
      </c>
      <c r="G42" s="3" t="s">
        <v>109</v>
      </c>
      <c r="H42" s="3" t="s">
        <v>57</v>
      </c>
      <c r="I42" s="3" t="s">
        <v>270</v>
      </c>
      <c r="J42" s="1">
        <v>44239.703773148103</v>
      </c>
      <c r="K42" s="4">
        <v>47</v>
      </c>
      <c r="L42" s="4">
        <v>12.109733333333301</v>
      </c>
      <c r="M42" s="4">
        <v>18654.511810873701</v>
      </c>
      <c r="N42" s="3" t="b">
        <v>0</v>
      </c>
      <c r="O42" s="4">
        <v>39.7410686120176</v>
      </c>
      <c r="P42" s="4"/>
      <c r="Q42" s="4">
        <v>39.7410686120176</v>
      </c>
      <c r="R42" s="4">
        <v>84.555465131952303</v>
      </c>
      <c r="S42" s="4">
        <v>52.885855549303599</v>
      </c>
      <c r="T42" s="3" t="b">
        <v>0</v>
      </c>
      <c r="U42" s="4">
        <v>6.7981567313802298</v>
      </c>
      <c r="V42" s="3" t="b">
        <v>0</v>
      </c>
      <c r="W42" s="4">
        <v>10.993</v>
      </c>
      <c r="X42" s="4">
        <v>1727908.7340832001</v>
      </c>
      <c r="Y42" s="4">
        <v>16.504351409214099</v>
      </c>
      <c r="Z42" s="3" t="b">
        <v>0</v>
      </c>
    </row>
    <row r="43" spans="1:26">
      <c r="A43" s="3"/>
      <c r="B43" s="3"/>
      <c r="C43" s="3" t="s">
        <v>147</v>
      </c>
      <c r="D43" s="3" t="s">
        <v>467</v>
      </c>
      <c r="E43" s="3" t="s">
        <v>259</v>
      </c>
      <c r="F43" s="4">
        <v>12</v>
      </c>
      <c r="G43" s="3" t="s">
        <v>222</v>
      </c>
      <c r="H43" s="3" t="s">
        <v>57</v>
      </c>
      <c r="I43" s="3" t="s">
        <v>279</v>
      </c>
      <c r="J43" s="1">
        <v>44239.726898148103</v>
      </c>
      <c r="K43" s="4">
        <v>29</v>
      </c>
      <c r="L43" s="4">
        <v>12.109716666666699</v>
      </c>
      <c r="M43" s="4">
        <v>11404.642416111499</v>
      </c>
      <c r="N43" s="3" t="b">
        <v>0</v>
      </c>
      <c r="O43" s="4">
        <v>24.264536340575699</v>
      </c>
      <c r="P43" s="4"/>
      <c r="Q43" s="4">
        <v>24.264536340575699</v>
      </c>
      <c r="R43" s="4">
        <v>83.670814967502395</v>
      </c>
      <c r="S43" s="4">
        <v>53.938487579006399</v>
      </c>
      <c r="T43" s="3" t="b">
        <v>0</v>
      </c>
      <c r="U43" s="4">
        <v>8.4825672255120192</v>
      </c>
      <c r="V43" s="3" t="b">
        <v>0</v>
      </c>
      <c r="W43" s="4">
        <v>10.9929666666667</v>
      </c>
      <c r="X43" s="4">
        <v>1727836.1961548999</v>
      </c>
      <c r="Y43" s="4">
        <v>16.412038575304202</v>
      </c>
      <c r="Z43" s="3" t="b">
        <v>0</v>
      </c>
    </row>
    <row r="44" spans="1:26">
      <c r="A44" s="3"/>
      <c r="B44" s="3"/>
      <c r="C44" s="3" t="s">
        <v>163</v>
      </c>
      <c r="D44" s="3" t="s">
        <v>467</v>
      </c>
      <c r="E44" s="3" t="s">
        <v>259</v>
      </c>
      <c r="F44" s="4">
        <v>13</v>
      </c>
      <c r="G44" s="3" t="s">
        <v>241</v>
      </c>
      <c r="H44" s="3" t="s">
        <v>57</v>
      </c>
      <c r="I44" s="3" t="s">
        <v>294</v>
      </c>
      <c r="J44" s="1">
        <v>44239.750011574099</v>
      </c>
      <c r="K44" s="4">
        <v>18</v>
      </c>
      <c r="L44" s="4">
        <v>12.109733333333301</v>
      </c>
      <c r="M44" s="4">
        <v>8211.4302042435702</v>
      </c>
      <c r="N44" s="3" t="b">
        <v>0</v>
      </c>
      <c r="O44" s="4">
        <v>18.800782090568099</v>
      </c>
      <c r="P44" s="4"/>
      <c r="Q44" s="4">
        <v>18.800782090568099</v>
      </c>
      <c r="R44" s="4">
        <v>104.448789392045</v>
      </c>
      <c r="S44" s="4">
        <v>56.068260160528702</v>
      </c>
      <c r="T44" s="3" t="b">
        <v>0</v>
      </c>
      <c r="U44" s="4">
        <v>7.0884057584968501</v>
      </c>
      <c r="V44" s="3" t="b">
        <v>0</v>
      </c>
      <c r="W44" s="4">
        <v>10.992983333333299</v>
      </c>
      <c r="X44" s="4">
        <v>1604833.3904353699</v>
      </c>
      <c r="Y44" s="4">
        <v>16.568604480398498</v>
      </c>
      <c r="Z44" s="3" t="b">
        <v>0</v>
      </c>
    </row>
    <row r="45" spans="1:26">
      <c r="A45" s="3"/>
      <c r="B45" s="3"/>
      <c r="C45" s="3" t="s">
        <v>284</v>
      </c>
      <c r="D45" s="3" t="s">
        <v>467</v>
      </c>
      <c r="E45" s="3" t="s">
        <v>259</v>
      </c>
      <c r="F45" s="4">
        <v>14</v>
      </c>
      <c r="G45" s="3" t="s">
        <v>213</v>
      </c>
      <c r="H45" s="3" t="s">
        <v>57</v>
      </c>
      <c r="I45" s="3" t="s">
        <v>265</v>
      </c>
      <c r="J45" s="1">
        <v>44239.773043981499</v>
      </c>
      <c r="K45" s="4">
        <v>11</v>
      </c>
      <c r="L45" s="4">
        <v>12.109716666666699</v>
      </c>
      <c r="M45" s="4">
        <v>3700.0056041470798</v>
      </c>
      <c r="N45" s="3" t="b">
        <v>0</v>
      </c>
      <c r="O45" s="4">
        <v>8.9934389722377599</v>
      </c>
      <c r="P45" s="4"/>
      <c r="Q45" s="4">
        <v>8.9934389722377599</v>
      </c>
      <c r="R45" s="4">
        <v>81.758536111252397</v>
      </c>
      <c r="S45" s="4">
        <v>30.986862927550298</v>
      </c>
      <c r="T45" s="3" t="b">
        <v>0</v>
      </c>
      <c r="U45" s="4">
        <v>9.4692107111377801</v>
      </c>
      <c r="V45" s="3" t="b">
        <v>0</v>
      </c>
      <c r="W45" s="4">
        <v>10.9929666666667</v>
      </c>
      <c r="X45" s="4">
        <v>1510408.5476566299</v>
      </c>
      <c r="Y45" s="4">
        <v>16.412385654233798</v>
      </c>
      <c r="Z45" s="3" t="b">
        <v>0</v>
      </c>
    </row>
    <row r="46" spans="1:26">
      <c r="A46" s="3"/>
      <c r="B46" s="3"/>
      <c r="C46" s="3" t="s">
        <v>15</v>
      </c>
      <c r="D46" s="3" t="s">
        <v>467</v>
      </c>
      <c r="E46" s="3" t="s">
        <v>259</v>
      </c>
      <c r="F46" s="4">
        <v>15</v>
      </c>
      <c r="G46" s="3" t="s">
        <v>215</v>
      </c>
      <c r="H46" s="3" t="s">
        <v>57</v>
      </c>
      <c r="I46" s="3" t="s">
        <v>124</v>
      </c>
      <c r="J46" s="1">
        <v>44239.796180555597</v>
      </c>
      <c r="K46" s="4">
        <v>7.1</v>
      </c>
      <c r="L46" s="4">
        <v>12.104616666666701</v>
      </c>
      <c r="M46" s="4">
        <v>1968.3537565013901</v>
      </c>
      <c r="N46" s="3" t="b">
        <v>0</v>
      </c>
      <c r="O46" s="4">
        <v>5.0638254669871303</v>
      </c>
      <c r="P46" s="4"/>
      <c r="Q46" s="4">
        <v>5.0638254669871303</v>
      </c>
      <c r="R46" s="4">
        <v>71.321485450522999</v>
      </c>
      <c r="S46" s="4">
        <v>38.748662156406503</v>
      </c>
      <c r="T46" s="3" t="b">
        <v>0</v>
      </c>
      <c r="U46" s="4">
        <v>15.0795521421792</v>
      </c>
      <c r="V46" s="3" t="b">
        <v>0</v>
      </c>
      <c r="W46" s="4">
        <v>10.9887333333333</v>
      </c>
      <c r="X46" s="4">
        <v>1426574.3777048399</v>
      </c>
      <c r="Y46" s="4">
        <v>16.538932624153599</v>
      </c>
      <c r="Z46" s="3" t="b">
        <v>0</v>
      </c>
    </row>
    <row r="47" spans="1:26">
      <c r="A47" s="3"/>
      <c r="B47" s="3"/>
      <c r="C47" s="3" t="s">
        <v>156</v>
      </c>
      <c r="D47" s="3" t="s">
        <v>467</v>
      </c>
      <c r="E47" s="3" t="s">
        <v>259</v>
      </c>
      <c r="F47" s="4">
        <v>16</v>
      </c>
      <c r="G47" s="3" t="s">
        <v>150</v>
      </c>
      <c r="H47" s="3" t="s">
        <v>57</v>
      </c>
      <c r="I47" s="3" t="s">
        <v>52</v>
      </c>
      <c r="J47" s="1">
        <v>44239.819270833301</v>
      </c>
      <c r="K47" s="4">
        <v>4.4000000000000004</v>
      </c>
      <c r="L47" s="4">
        <v>12.109716666666699</v>
      </c>
      <c r="M47" s="4">
        <v>1419.50338719307</v>
      </c>
      <c r="N47" s="3" t="b">
        <v>0</v>
      </c>
      <c r="O47" s="4">
        <v>3.1361414409713602</v>
      </c>
      <c r="P47" s="4"/>
      <c r="Q47" s="4">
        <v>3.1361414409713602</v>
      </c>
      <c r="R47" s="4">
        <v>71.275941840258099</v>
      </c>
      <c r="S47" s="4">
        <v>136.017196049261</v>
      </c>
      <c r="T47" s="3" t="b">
        <v>0</v>
      </c>
      <c r="U47" s="4">
        <v>18.94860052145</v>
      </c>
      <c r="V47" s="3" t="b">
        <v>0</v>
      </c>
      <c r="W47" s="4">
        <v>10.992983333333299</v>
      </c>
      <c r="X47" s="4">
        <v>1660880.0813361399</v>
      </c>
      <c r="Y47" s="4">
        <v>16.503710648614501</v>
      </c>
      <c r="Z47" s="3" t="b">
        <v>0</v>
      </c>
    </row>
    <row r="48" spans="1:26">
      <c r="A48" s="3"/>
      <c r="B48" s="3"/>
      <c r="C48" s="3" t="s">
        <v>74</v>
      </c>
      <c r="D48" s="3" t="s">
        <v>467</v>
      </c>
      <c r="E48" s="3" t="s">
        <v>259</v>
      </c>
      <c r="F48" s="4">
        <v>17</v>
      </c>
      <c r="G48" s="3" t="s">
        <v>236</v>
      </c>
      <c r="H48" s="3" t="s">
        <v>57</v>
      </c>
      <c r="I48" s="3" t="s">
        <v>202</v>
      </c>
      <c r="J48" s="1">
        <v>44239.842349537001</v>
      </c>
      <c r="K48" s="4">
        <v>2.8</v>
      </c>
      <c r="L48" s="4">
        <v>12.109716666666699</v>
      </c>
      <c r="M48" s="4">
        <v>864.10813478850798</v>
      </c>
      <c r="N48" s="3" t="b">
        <v>0</v>
      </c>
      <c r="O48" s="4">
        <v>2.0933828164649402</v>
      </c>
      <c r="P48" s="4"/>
      <c r="Q48" s="4">
        <v>2.0933828164649402</v>
      </c>
      <c r="R48" s="4">
        <v>74.763672016605099</v>
      </c>
      <c r="S48" s="4">
        <v>73.481830733951199</v>
      </c>
      <c r="T48" s="3" t="b">
        <v>0</v>
      </c>
      <c r="U48" s="4">
        <v>37.693422012922198</v>
      </c>
      <c r="V48" s="3" t="b">
        <v>0</v>
      </c>
      <c r="W48" s="4">
        <v>10.98875</v>
      </c>
      <c r="X48" s="4">
        <v>1514529.3891299199</v>
      </c>
      <c r="Y48" s="4">
        <v>16.500728956883801</v>
      </c>
      <c r="Z48" s="3" t="b">
        <v>0</v>
      </c>
    </row>
    <row r="49" spans="1:26">
      <c r="A49" s="3"/>
      <c r="B49" s="3"/>
      <c r="C49" s="3" t="s">
        <v>120</v>
      </c>
      <c r="D49" s="3" t="s">
        <v>467</v>
      </c>
      <c r="E49" s="3" t="s">
        <v>303</v>
      </c>
      <c r="F49" s="4">
        <v>18</v>
      </c>
      <c r="G49" s="3" t="s">
        <v>141</v>
      </c>
      <c r="H49" s="3" t="s">
        <v>57</v>
      </c>
      <c r="I49" s="3" t="s">
        <v>124</v>
      </c>
      <c r="J49" s="1">
        <v>44239.865393518499</v>
      </c>
      <c r="K49" s="4">
        <v>7.1</v>
      </c>
      <c r="L49" s="4">
        <v>12.109716666666699</v>
      </c>
      <c r="M49" s="4">
        <v>1381.6580994839301</v>
      </c>
      <c r="N49" s="3" t="b">
        <v>1</v>
      </c>
      <c r="O49" s="4">
        <v>2.7974285514530299</v>
      </c>
      <c r="P49" s="4"/>
      <c r="Q49" s="4">
        <v>2.7974285514530299</v>
      </c>
      <c r="R49" s="4">
        <v>39.400402133141299</v>
      </c>
      <c r="S49" s="4">
        <v>67.204728487843795</v>
      </c>
      <c r="T49" s="3" t="b">
        <v>0</v>
      </c>
      <c r="U49" s="4">
        <v>29.4106482148064</v>
      </c>
      <c r="V49" s="3" t="b">
        <v>0</v>
      </c>
      <c r="W49" s="4">
        <v>10.9887333333333</v>
      </c>
      <c r="X49" s="4">
        <v>1812284.30576168</v>
      </c>
      <c r="Y49" s="4">
        <v>16.683359700201802</v>
      </c>
      <c r="Z49" s="3" t="b">
        <v>0</v>
      </c>
    </row>
    <row r="50" spans="1:26">
      <c r="A50" s="3"/>
      <c r="B50" s="3"/>
      <c r="C50" s="3" t="s">
        <v>312</v>
      </c>
      <c r="D50" s="3" t="s">
        <v>467</v>
      </c>
      <c r="E50" s="3" t="s">
        <v>259</v>
      </c>
      <c r="F50" s="4">
        <v>2</v>
      </c>
      <c r="G50" s="3" t="s">
        <v>278</v>
      </c>
      <c r="H50" s="3" t="s">
        <v>290</v>
      </c>
      <c r="I50" s="3"/>
      <c r="J50" s="1">
        <v>44239.888541666704</v>
      </c>
      <c r="K50" s="4"/>
      <c r="L50" s="4">
        <v>12.2882</v>
      </c>
      <c r="M50" s="4">
        <v>0</v>
      </c>
      <c r="N50" s="3" t="b">
        <v>1</v>
      </c>
      <c r="O50" s="4">
        <v>0</v>
      </c>
      <c r="P50" s="4"/>
      <c r="Q50" s="4">
        <v>0</v>
      </c>
      <c r="R50" s="4"/>
      <c r="S50" s="4"/>
      <c r="T50" s="3" t="b">
        <v>0</v>
      </c>
      <c r="U50" s="4" t="s">
        <v>257</v>
      </c>
      <c r="V50" s="3" t="b">
        <v>0</v>
      </c>
      <c r="W50" s="4">
        <v>10.9887333333333</v>
      </c>
      <c r="X50" s="4">
        <v>1876327.16479673</v>
      </c>
      <c r="Y50" s="4">
        <v>16.315423276533501</v>
      </c>
      <c r="Z50" s="3" t="b">
        <v>0</v>
      </c>
    </row>
    <row r="51" spans="1:26">
      <c r="A51" s="3"/>
      <c r="B51" s="3"/>
      <c r="C51" s="3" t="s">
        <v>63</v>
      </c>
      <c r="D51" s="3" t="s">
        <v>467</v>
      </c>
      <c r="E51" s="3" t="s">
        <v>303</v>
      </c>
      <c r="F51" s="4">
        <v>19</v>
      </c>
      <c r="G51" s="3" t="s">
        <v>210</v>
      </c>
      <c r="H51" s="3" t="s">
        <v>57</v>
      </c>
      <c r="I51" s="3" t="s">
        <v>221</v>
      </c>
      <c r="J51" s="1">
        <v>44240.142500000002</v>
      </c>
      <c r="K51" s="4">
        <v>305</v>
      </c>
      <c r="L51" s="4">
        <v>12.109733333333301</v>
      </c>
      <c r="M51" s="4">
        <v>58914.011956579197</v>
      </c>
      <c r="N51" s="3" t="b">
        <v>0</v>
      </c>
      <c r="O51" s="4">
        <v>110.93582216521099</v>
      </c>
      <c r="P51" s="4"/>
      <c r="Q51" s="4">
        <v>110.93582216521099</v>
      </c>
      <c r="R51" s="4">
        <v>36.3724007099053</v>
      </c>
      <c r="S51" s="4">
        <v>52.640836156319899</v>
      </c>
      <c r="T51" s="3" t="b">
        <v>0</v>
      </c>
      <c r="U51" s="4">
        <v>9.4283497160004206</v>
      </c>
      <c r="V51" s="3" t="b">
        <v>0</v>
      </c>
      <c r="W51" s="4">
        <v>10.98875</v>
      </c>
      <c r="X51" s="4">
        <v>1967061.20523402</v>
      </c>
      <c r="Y51" s="4">
        <v>16.584308553655699</v>
      </c>
      <c r="Z51" s="3" t="b">
        <v>0</v>
      </c>
    </row>
    <row r="52" spans="1:26">
      <c r="A52" s="3"/>
      <c r="B52" s="3"/>
      <c r="C52" s="3" t="s">
        <v>70</v>
      </c>
      <c r="D52" s="3" t="s">
        <v>467</v>
      </c>
      <c r="E52" s="3" t="s">
        <v>259</v>
      </c>
      <c r="F52" s="4">
        <v>7</v>
      </c>
      <c r="G52" s="3" t="s">
        <v>149</v>
      </c>
      <c r="H52" s="3" t="s">
        <v>57</v>
      </c>
      <c r="I52" s="3" t="s">
        <v>221</v>
      </c>
      <c r="J52" s="1">
        <v>44242.401238425897</v>
      </c>
      <c r="K52" s="4">
        <v>305</v>
      </c>
      <c r="L52" s="4">
        <v>12.109816666666701</v>
      </c>
      <c r="M52" s="4">
        <v>94716.135252466105</v>
      </c>
      <c r="N52" s="3" t="b">
        <v>0</v>
      </c>
      <c r="O52" s="4">
        <v>328.17957026178698</v>
      </c>
      <c r="P52" s="4"/>
      <c r="Q52" s="4">
        <v>328.17957026178698</v>
      </c>
      <c r="R52" s="4">
        <v>107.599859102225</v>
      </c>
      <c r="S52" s="4">
        <v>55.004550391170604</v>
      </c>
      <c r="T52" s="3" t="b">
        <v>0</v>
      </c>
      <c r="U52" s="4">
        <v>5.7236556848213498</v>
      </c>
      <c r="V52" s="3" t="b">
        <v>0</v>
      </c>
      <c r="W52" s="4">
        <v>10.9888333333333</v>
      </c>
      <c r="X52" s="4">
        <v>1089709.6280326899</v>
      </c>
      <c r="Y52" s="4">
        <v>15.8898668739463</v>
      </c>
      <c r="Z52" s="3" t="b">
        <v>0</v>
      </c>
    </row>
    <row r="53" spans="1:26">
      <c r="A53" s="3"/>
      <c r="B53" s="3"/>
      <c r="C53" s="3" t="s">
        <v>289</v>
      </c>
      <c r="D53" s="3" t="s">
        <v>467</v>
      </c>
      <c r="E53" s="3" t="s">
        <v>259</v>
      </c>
      <c r="F53" s="4">
        <v>3</v>
      </c>
      <c r="G53" s="3" t="s">
        <v>287</v>
      </c>
      <c r="H53" s="3" t="s">
        <v>57</v>
      </c>
      <c r="I53" s="3" t="s">
        <v>298</v>
      </c>
      <c r="J53" s="1">
        <v>44242.424236111103</v>
      </c>
      <c r="K53" s="4">
        <v>2000</v>
      </c>
      <c r="L53" s="4">
        <v>12.109833333333301</v>
      </c>
      <c r="M53" s="4">
        <v>895881.19833202194</v>
      </c>
      <c r="N53" s="3" t="b">
        <v>0</v>
      </c>
      <c r="O53" s="4">
        <v>2366.8639991732198</v>
      </c>
      <c r="P53" s="4"/>
      <c r="Q53" s="4">
        <v>2366.8639991732198</v>
      </c>
      <c r="R53" s="4">
        <v>118.343199958661</v>
      </c>
      <c r="S53" s="4">
        <v>51.189198265172102</v>
      </c>
      <c r="T53" s="3" t="b">
        <v>0</v>
      </c>
      <c r="U53" s="4">
        <v>8.5777319075595404</v>
      </c>
      <c r="V53" s="3" t="b">
        <v>0</v>
      </c>
      <c r="W53" s="4">
        <v>10.988849999999999</v>
      </c>
      <c r="X53" s="4">
        <v>1746420.93060829</v>
      </c>
      <c r="Y53" s="4">
        <v>16.717782780749801</v>
      </c>
      <c r="Z53" s="3" t="b">
        <v>0</v>
      </c>
    </row>
    <row r="54" spans="1:26">
      <c r="A54" s="3"/>
      <c r="B54" s="3"/>
      <c r="C54" s="3" t="s">
        <v>289</v>
      </c>
      <c r="D54" s="3" t="s">
        <v>467</v>
      </c>
      <c r="E54" s="3" t="s">
        <v>259</v>
      </c>
      <c r="F54" s="4">
        <v>3</v>
      </c>
      <c r="G54" s="3" t="s">
        <v>39</v>
      </c>
      <c r="H54" s="3" t="s">
        <v>57</v>
      </c>
      <c r="I54" s="3" t="s">
        <v>298</v>
      </c>
      <c r="J54" s="1">
        <v>44242.447303240697</v>
      </c>
      <c r="K54" s="4">
        <v>2000</v>
      </c>
      <c r="L54" s="4">
        <v>12.1047333333333</v>
      </c>
      <c r="M54" s="4">
        <v>798526.41814437299</v>
      </c>
      <c r="N54" s="3" t="b">
        <v>0</v>
      </c>
      <c r="O54" s="4">
        <v>1849.3990408283</v>
      </c>
      <c r="P54" s="4"/>
      <c r="Q54" s="4">
        <v>1849.3990408283</v>
      </c>
      <c r="R54" s="4">
        <v>92.469952041415098</v>
      </c>
      <c r="S54" s="4">
        <v>53.274273458174498</v>
      </c>
      <c r="T54" s="3" t="b">
        <v>0</v>
      </c>
      <c r="U54" s="4">
        <v>6.1077030304933002</v>
      </c>
      <c r="V54" s="3" t="b">
        <v>0</v>
      </c>
      <c r="W54" s="4">
        <v>10.988849999999999</v>
      </c>
      <c r="X54" s="4">
        <v>1885916.71088347</v>
      </c>
      <c r="Y54" s="4">
        <v>16.4804272331967</v>
      </c>
      <c r="Z54" s="3" t="b">
        <v>0</v>
      </c>
    </row>
    <row r="55" spans="1:26">
      <c r="A55" s="3"/>
      <c r="B55" s="3"/>
      <c r="C55" s="3" t="s">
        <v>284</v>
      </c>
      <c r="D55" s="3" t="s">
        <v>467</v>
      </c>
      <c r="E55" s="3" t="s">
        <v>259</v>
      </c>
      <c r="F55" s="4">
        <v>14</v>
      </c>
      <c r="G55" s="3" t="s">
        <v>183</v>
      </c>
      <c r="H55" s="3" t="s">
        <v>57</v>
      </c>
      <c r="I55" s="3" t="s">
        <v>265</v>
      </c>
      <c r="J55" s="1">
        <v>44242.701215277797</v>
      </c>
      <c r="K55" s="4">
        <v>11</v>
      </c>
      <c r="L55" s="4">
        <v>12.1047333333333</v>
      </c>
      <c r="M55" s="4">
        <v>5476.7147064257797</v>
      </c>
      <c r="N55" s="3" t="b">
        <v>0</v>
      </c>
      <c r="O55" s="4">
        <v>12.5873333344214</v>
      </c>
      <c r="P55" s="4"/>
      <c r="Q55" s="4">
        <v>12.5873333344214</v>
      </c>
      <c r="R55" s="4">
        <v>114.430303040194</v>
      </c>
      <c r="S55" s="4">
        <v>44.056281356584101</v>
      </c>
      <c r="T55" s="3" t="b">
        <v>0</v>
      </c>
      <c r="U55" s="4">
        <v>5.5289206579577801</v>
      </c>
      <c r="V55" s="3" t="b">
        <v>0</v>
      </c>
      <c r="W55" s="4">
        <v>10.9846166666667</v>
      </c>
      <c r="X55" s="4">
        <v>1597862.8244517399</v>
      </c>
      <c r="Y55" s="4">
        <v>16.003869332982699</v>
      </c>
      <c r="Z55" s="3" t="b">
        <v>0</v>
      </c>
    </row>
    <row r="56" spans="1:26">
      <c r="A56" s="3"/>
      <c r="B56" s="3"/>
      <c r="C56" s="3" t="s">
        <v>312</v>
      </c>
      <c r="D56" s="3" t="s">
        <v>467</v>
      </c>
      <c r="E56" s="3" t="s">
        <v>259</v>
      </c>
      <c r="F56" s="4">
        <v>2</v>
      </c>
      <c r="G56" s="3" t="s">
        <v>104</v>
      </c>
      <c r="H56" s="3" t="s">
        <v>290</v>
      </c>
      <c r="I56" s="3"/>
      <c r="J56" s="1">
        <v>44242.724363425899</v>
      </c>
      <c r="K56" s="4"/>
      <c r="L56" s="4">
        <v>12.130233333333299</v>
      </c>
      <c r="M56" s="4">
        <v>0</v>
      </c>
      <c r="N56" s="3" t="b">
        <v>1</v>
      </c>
      <c r="O56" s="4">
        <v>0</v>
      </c>
      <c r="P56" s="4"/>
      <c r="Q56" s="4">
        <v>0</v>
      </c>
      <c r="R56" s="4"/>
      <c r="S56" s="4"/>
      <c r="T56" s="3" t="b">
        <v>0</v>
      </c>
      <c r="U56" s="4"/>
      <c r="V56" s="3" t="b">
        <v>0</v>
      </c>
      <c r="W56" s="4">
        <v>10.9846</v>
      </c>
      <c r="X56" s="4">
        <v>2065444.33639132</v>
      </c>
      <c r="Y56" s="4">
        <v>16.3870545246258</v>
      </c>
      <c r="Z56" s="3" t="b">
        <v>0</v>
      </c>
    </row>
    <row r="57" spans="1:26">
      <c r="A57" s="3"/>
      <c r="B57" s="3"/>
      <c r="C57" s="3" t="s">
        <v>147</v>
      </c>
      <c r="D57" s="3" t="s">
        <v>467</v>
      </c>
      <c r="E57" s="3" t="s">
        <v>259</v>
      </c>
      <c r="F57" s="4">
        <v>12</v>
      </c>
      <c r="G57" s="3" t="s">
        <v>261</v>
      </c>
      <c r="H57" s="3" t="s">
        <v>57</v>
      </c>
      <c r="I57" s="3" t="s">
        <v>279</v>
      </c>
      <c r="J57" s="1">
        <v>44242.862939814797</v>
      </c>
      <c r="K57" s="4">
        <v>29</v>
      </c>
      <c r="L57" s="4">
        <v>12.1047166666667</v>
      </c>
      <c r="M57" s="4">
        <v>9368.0921429620794</v>
      </c>
      <c r="N57" s="3" t="b">
        <v>0</v>
      </c>
      <c r="O57" s="4">
        <v>31.177494549825202</v>
      </c>
      <c r="P57" s="4"/>
      <c r="Q57" s="4">
        <v>31.177494549825202</v>
      </c>
      <c r="R57" s="4">
        <v>107.508601895949</v>
      </c>
      <c r="S57" s="4">
        <v>56.643035550140098</v>
      </c>
      <c r="T57" s="3" t="b">
        <v>0</v>
      </c>
      <c r="U57" s="4">
        <v>9.9958525164786796</v>
      </c>
      <c r="V57" s="3" t="b">
        <v>0</v>
      </c>
      <c r="W57" s="4">
        <v>10.9846</v>
      </c>
      <c r="X57" s="4">
        <v>1105257.31506307</v>
      </c>
      <c r="Y57" s="4">
        <v>15.5945476090752</v>
      </c>
      <c r="Z57" s="3" t="b">
        <v>0</v>
      </c>
    </row>
    <row r="58" spans="1:26">
      <c r="A58" s="3"/>
      <c r="B58" s="3"/>
      <c r="C58" s="3" t="s">
        <v>272</v>
      </c>
      <c r="D58" s="3" t="s">
        <v>467</v>
      </c>
      <c r="E58" s="3" t="s">
        <v>303</v>
      </c>
      <c r="F58" s="4">
        <v>20</v>
      </c>
      <c r="G58" s="3" t="s">
        <v>268</v>
      </c>
      <c r="H58" s="3" t="s">
        <v>57</v>
      </c>
      <c r="I58" s="3" t="s">
        <v>304</v>
      </c>
      <c r="J58" s="1">
        <v>44243.0246064815</v>
      </c>
      <c r="K58" s="4">
        <v>1250</v>
      </c>
      <c r="L58" s="4">
        <v>12.1047333333333</v>
      </c>
      <c r="M58" s="4">
        <v>141377.45994714601</v>
      </c>
      <c r="N58" s="3" t="b">
        <v>0</v>
      </c>
      <c r="O58" s="4">
        <v>453.17259505257698</v>
      </c>
      <c r="P58" s="4"/>
      <c r="Q58" s="4">
        <v>453.17259505257698</v>
      </c>
      <c r="R58" s="4">
        <v>36.253807604206202</v>
      </c>
      <c r="S58" s="4">
        <v>54.664918295291301</v>
      </c>
      <c r="T58" s="3" t="b">
        <v>0</v>
      </c>
      <c r="U58" s="4">
        <v>5.7677503069795399</v>
      </c>
      <c r="V58" s="3" t="b">
        <v>0</v>
      </c>
      <c r="W58" s="4">
        <v>10.9846</v>
      </c>
      <c r="X58" s="4">
        <v>1191185.61186949</v>
      </c>
      <c r="Y58" s="4">
        <v>16.176986724024701</v>
      </c>
      <c r="Z58" s="3" t="b">
        <v>0</v>
      </c>
    </row>
    <row r="59" spans="1:26">
      <c r="A59" s="3"/>
      <c r="B59" s="3"/>
      <c r="C59" s="3" t="s">
        <v>289</v>
      </c>
      <c r="D59" s="3" t="s">
        <v>467</v>
      </c>
      <c r="E59" s="3" t="s">
        <v>259</v>
      </c>
      <c r="F59" s="4">
        <v>3</v>
      </c>
      <c r="G59" s="3" t="s">
        <v>35</v>
      </c>
      <c r="H59" s="3" t="s">
        <v>57</v>
      </c>
      <c r="I59" s="3" t="s">
        <v>298</v>
      </c>
      <c r="J59" s="1">
        <v>44243.0477314815</v>
      </c>
      <c r="K59" s="4">
        <v>2000</v>
      </c>
      <c r="L59" s="4">
        <v>12.1047333333333</v>
      </c>
      <c r="M59" s="4">
        <v>695461.98616925196</v>
      </c>
      <c r="N59" s="3" t="b">
        <v>0</v>
      </c>
      <c r="O59" s="4">
        <v>2501.6431756515299</v>
      </c>
      <c r="P59" s="4"/>
      <c r="Q59" s="4">
        <v>2501.6431756515299</v>
      </c>
      <c r="R59" s="4">
        <v>125.082158782577</v>
      </c>
      <c r="S59" s="4">
        <v>53.426701892724502</v>
      </c>
      <c r="T59" s="3" t="b">
        <v>0</v>
      </c>
      <c r="U59" s="4">
        <v>7.0326167287729202</v>
      </c>
      <c r="V59" s="3" t="b">
        <v>0</v>
      </c>
      <c r="W59" s="4">
        <v>10.9846</v>
      </c>
      <c r="X59" s="4">
        <v>1301790.9074839901</v>
      </c>
      <c r="Y59" s="4">
        <v>16.644722460913101</v>
      </c>
      <c r="Z59" s="3" t="b">
        <v>0</v>
      </c>
    </row>
    <row r="60" spans="1:26">
      <c r="A60" s="3"/>
      <c r="B60" s="3"/>
      <c r="C60" s="3" t="s">
        <v>308</v>
      </c>
      <c r="D60" s="3" t="s">
        <v>467</v>
      </c>
      <c r="E60" s="3" t="s">
        <v>259</v>
      </c>
      <c r="F60" s="4">
        <v>9</v>
      </c>
      <c r="G60" s="3" t="s">
        <v>20</v>
      </c>
      <c r="H60" s="3" t="s">
        <v>57</v>
      </c>
      <c r="I60" s="3" t="s">
        <v>228</v>
      </c>
      <c r="J60" s="1">
        <v>44243.278657407398</v>
      </c>
      <c r="K60" s="4">
        <v>119</v>
      </c>
      <c r="L60" s="4">
        <v>12.0996166666667</v>
      </c>
      <c r="M60" s="4">
        <v>31776.276336935902</v>
      </c>
      <c r="N60" s="3" t="b">
        <v>0</v>
      </c>
      <c r="O60" s="4">
        <v>130.93280730084999</v>
      </c>
      <c r="P60" s="4"/>
      <c r="Q60" s="4">
        <v>130.93280730084999</v>
      </c>
      <c r="R60" s="4">
        <v>110.02756916037799</v>
      </c>
      <c r="S60" s="4">
        <v>60.234959420257901</v>
      </c>
      <c r="T60" s="3" t="b">
        <v>0</v>
      </c>
      <c r="U60" s="4">
        <v>4.9442521957694101</v>
      </c>
      <c r="V60" s="3" t="b">
        <v>0</v>
      </c>
      <c r="W60" s="4">
        <v>10.9846</v>
      </c>
      <c r="X60" s="4">
        <v>900503.65947076096</v>
      </c>
      <c r="Y60" s="4">
        <v>16.853358240355799</v>
      </c>
      <c r="Z60" s="3" t="b">
        <v>0</v>
      </c>
    </row>
    <row r="61" spans="1:26">
      <c r="A61" s="3"/>
      <c r="B61" s="3"/>
      <c r="C61" s="3" t="s">
        <v>312</v>
      </c>
      <c r="D61" s="3" t="s">
        <v>467</v>
      </c>
      <c r="E61" s="3" t="s">
        <v>259</v>
      </c>
      <c r="F61" s="4">
        <v>2</v>
      </c>
      <c r="G61" s="3" t="s">
        <v>98</v>
      </c>
      <c r="H61" s="3" t="s">
        <v>290</v>
      </c>
      <c r="I61" s="3"/>
      <c r="J61" s="1">
        <v>44243.394074074102</v>
      </c>
      <c r="K61" s="4"/>
      <c r="L61" s="4">
        <v>12.140416666666701</v>
      </c>
      <c r="M61" s="4">
        <v>0</v>
      </c>
      <c r="N61" s="3" t="b">
        <v>1</v>
      </c>
      <c r="O61" s="4">
        <v>0</v>
      </c>
      <c r="P61" s="4"/>
      <c r="Q61" s="4">
        <v>0</v>
      </c>
      <c r="R61" s="4"/>
      <c r="S61" s="4"/>
      <c r="T61" s="3" t="b">
        <v>0</v>
      </c>
      <c r="U61" s="4"/>
      <c r="V61" s="3" t="b">
        <v>0</v>
      </c>
      <c r="W61" s="4">
        <v>10.98035</v>
      </c>
      <c r="X61" s="4">
        <v>1813919.0892761501</v>
      </c>
      <c r="Y61" s="4">
        <v>16.214758808149899</v>
      </c>
      <c r="Z61" s="3" t="b">
        <v>0</v>
      </c>
    </row>
    <row r="62" spans="1:26">
      <c r="A62" s="3"/>
      <c r="B62" s="3"/>
      <c r="C62" s="3" t="s">
        <v>130</v>
      </c>
      <c r="D62" s="3" t="s">
        <v>467</v>
      </c>
      <c r="E62" s="3" t="s">
        <v>259</v>
      </c>
      <c r="F62" s="4">
        <v>11</v>
      </c>
      <c r="G62" s="3" t="s">
        <v>201</v>
      </c>
      <c r="H62" s="3" t="s">
        <v>57</v>
      </c>
      <c r="I62" s="3" t="s">
        <v>270</v>
      </c>
      <c r="J62" s="1">
        <v>44243.463483796302</v>
      </c>
      <c r="K62" s="4">
        <v>47</v>
      </c>
      <c r="L62" s="4">
        <v>12.099633333333299</v>
      </c>
      <c r="M62" s="4">
        <v>15630.339221975</v>
      </c>
      <c r="N62" s="3" t="b">
        <v>0</v>
      </c>
      <c r="O62" s="4">
        <v>53.915458694271003</v>
      </c>
      <c r="P62" s="4"/>
      <c r="Q62" s="4">
        <v>53.915458694271003</v>
      </c>
      <c r="R62" s="4">
        <v>114.713741902704</v>
      </c>
      <c r="S62" s="4">
        <v>48.492560079443003</v>
      </c>
      <c r="T62" s="3" t="b">
        <v>0</v>
      </c>
      <c r="U62" s="4">
        <v>5.14084771479786</v>
      </c>
      <c r="V62" s="3" t="b">
        <v>0</v>
      </c>
      <c r="W62" s="4">
        <v>10.980366666666701</v>
      </c>
      <c r="X62" s="4">
        <v>1068480.75101654</v>
      </c>
      <c r="Y62" s="4">
        <v>16.3329896596872</v>
      </c>
      <c r="Z62" s="3" t="b">
        <v>0</v>
      </c>
    </row>
    <row r="63" spans="1:26">
      <c r="A63" s="3"/>
      <c r="B63" s="3"/>
      <c r="C63" s="3" t="s">
        <v>179</v>
      </c>
      <c r="D63" s="3" t="s">
        <v>467</v>
      </c>
      <c r="E63" s="3" t="s">
        <v>91</v>
      </c>
      <c r="F63" s="4">
        <v>21</v>
      </c>
      <c r="G63" s="3" t="s">
        <v>40</v>
      </c>
      <c r="H63" s="3" t="s">
        <v>55</v>
      </c>
      <c r="I63" s="3"/>
      <c r="J63" s="1">
        <v>44238.054039351897</v>
      </c>
      <c r="K63" s="4"/>
      <c r="L63" s="4">
        <v>12.1199166666667</v>
      </c>
      <c r="M63" s="4">
        <v>3824.15824089338</v>
      </c>
      <c r="N63" s="3" t="b">
        <v>0</v>
      </c>
      <c r="O63" s="4">
        <v>14.3785287790779</v>
      </c>
      <c r="P63" s="4"/>
      <c r="Q63" s="4">
        <v>14.3785287790779</v>
      </c>
      <c r="R63" s="4"/>
      <c r="S63" s="4">
        <v>78.859074553182197</v>
      </c>
      <c r="T63" s="3" t="b">
        <v>0</v>
      </c>
      <c r="U63" s="4">
        <v>9.0508181480781698</v>
      </c>
      <c r="V63" s="3" t="b">
        <v>0</v>
      </c>
      <c r="W63" s="4">
        <v>11.005699999999999</v>
      </c>
      <c r="X63" s="4">
        <v>976881.62828102999</v>
      </c>
      <c r="Y63" s="4">
        <v>16.451392427410902</v>
      </c>
      <c r="Z63" s="3" t="b">
        <v>0</v>
      </c>
    </row>
    <row r="64" spans="1:26">
      <c r="A64" s="3"/>
      <c r="B64" s="3"/>
      <c r="C64" s="3" t="s">
        <v>249</v>
      </c>
      <c r="D64" s="3" t="s">
        <v>467</v>
      </c>
      <c r="E64" s="3" t="s">
        <v>91</v>
      </c>
      <c r="F64" s="4">
        <v>22</v>
      </c>
      <c r="G64" s="3" t="s">
        <v>139</v>
      </c>
      <c r="H64" s="3" t="s">
        <v>55</v>
      </c>
      <c r="I64" s="3"/>
      <c r="J64" s="1">
        <v>44238.077164351896</v>
      </c>
      <c r="K64" s="4"/>
      <c r="L64" s="4">
        <v>12.1199166666667</v>
      </c>
      <c r="M64" s="4">
        <v>2485.0325999648298</v>
      </c>
      <c r="N64" s="3" t="b">
        <v>0</v>
      </c>
      <c r="O64" s="4">
        <v>7.6487736751085702</v>
      </c>
      <c r="P64" s="4"/>
      <c r="Q64" s="4">
        <v>7.6487736751085702</v>
      </c>
      <c r="R64" s="4"/>
      <c r="S64" s="4">
        <v>68.878854217442395</v>
      </c>
      <c r="T64" s="3" t="b">
        <v>0</v>
      </c>
      <c r="U64" s="4">
        <v>18.509787646006199</v>
      </c>
      <c r="V64" s="3" t="b">
        <v>0</v>
      </c>
      <c r="W64" s="4">
        <v>11.005699999999999</v>
      </c>
      <c r="X64" s="4">
        <v>1192634.9348172599</v>
      </c>
      <c r="Y64" s="4">
        <v>16.584965345229101</v>
      </c>
      <c r="Z64" s="3" t="b">
        <v>0</v>
      </c>
    </row>
    <row r="65" spans="1:26">
      <c r="A65" s="3"/>
      <c r="B65" s="3"/>
      <c r="C65" s="3" t="s">
        <v>162</v>
      </c>
      <c r="D65" s="3" t="s">
        <v>467</v>
      </c>
      <c r="E65" s="3" t="s">
        <v>91</v>
      </c>
      <c r="F65" s="4">
        <v>23</v>
      </c>
      <c r="G65" s="3" t="s">
        <v>3</v>
      </c>
      <c r="H65" s="3" t="s">
        <v>55</v>
      </c>
      <c r="I65" s="3"/>
      <c r="J65" s="1">
        <v>44238.100266203699</v>
      </c>
      <c r="K65" s="4"/>
      <c r="L65" s="4">
        <v>12.1199166666667</v>
      </c>
      <c r="M65" s="4">
        <v>13959.966857397299</v>
      </c>
      <c r="N65" s="3" t="b">
        <v>0</v>
      </c>
      <c r="O65" s="4">
        <v>45.117847463785097</v>
      </c>
      <c r="P65" s="4"/>
      <c r="Q65" s="4">
        <v>45.117847463785097</v>
      </c>
      <c r="R65" s="4"/>
      <c r="S65" s="4">
        <v>63.789490276062701</v>
      </c>
      <c r="T65" s="3" t="b">
        <v>0</v>
      </c>
      <c r="U65" s="4">
        <v>8.4232901254498795</v>
      </c>
      <c r="V65" s="3" t="b">
        <v>0</v>
      </c>
      <c r="W65" s="4">
        <v>11.00145</v>
      </c>
      <c r="X65" s="4">
        <v>1139502.7816945601</v>
      </c>
      <c r="Y65" s="4">
        <v>16.460202871753399</v>
      </c>
      <c r="Z65" s="3" t="b">
        <v>0</v>
      </c>
    </row>
    <row r="66" spans="1:26">
      <c r="A66" s="3"/>
      <c r="B66" s="3"/>
      <c r="C66" s="3" t="s">
        <v>152</v>
      </c>
      <c r="D66" s="3" t="s">
        <v>467</v>
      </c>
      <c r="E66" s="3" t="s">
        <v>91</v>
      </c>
      <c r="F66" s="4">
        <v>24</v>
      </c>
      <c r="G66" s="3" t="s">
        <v>235</v>
      </c>
      <c r="H66" s="3" t="s">
        <v>55</v>
      </c>
      <c r="I66" s="3"/>
      <c r="J66" s="1">
        <v>44238.123402777797</v>
      </c>
      <c r="K66" s="4"/>
      <c r="L66" s="4">
        <v>12.1199333333333</v>
      </c>
      <c r="M66" s="4">
        <v>14087.286649526201</v>
      </c>
      <c r="N66" s="3" t="b">
        <v>0</v>
      </c>
      <c r="O66" s="4">
        <v>35.329352274205597</v>
      </c>
      <c r="P66" s="4"/>
      <c r="Q66" s="4">
        <v>35.329352274205597</v>
      </c>
      <c r="R66" s="4"/>
      <c r="S66" s="4">
        <v>59.607067614220597</v>
      </c>
      <c r="T66" s="3" t="b">
        <v>0</v>
      </c>
      <c r="U66" s="4">
        <v>9.3235961144976596</v>
      </c>
      <c r="V66" s="3" t="b">
        <v>0</v>
      </c>
      <c r="W66" s="4">
        <v>11.001466666666699</v>
      </c>
      <c r="X66" s="4">
        <v>1467241.83160526</v>
      </c>
      <c r="Y66" s="4">
        <v>16.494800200117201</v>
      </c>
      <c r="Z66" s="3" t="b">
        <v>0</v>
      </c>
    </row>
    <row r="67" spans="1:26">
      <c r="A67" s="3"/>
      <c r="B67" s="3"/>
      <c r="C67" s="3" t="s">
        <v>212</v>
      </c>
      <c r="D67" s="3" t="s">
        <v>467</v>
      </c>
      <c r="E67" s="3" t="s">
        <v>91</v>
      </c>
      <c r="F67" s="4">
        <v>25</v>
      </c>
      <c r="G67" s="3" t="s">
        <v>166</v>
      </c>
      <c r="H67" s="3" t="s">
        <v>55</v>
      </c>
      <c r="I67" s="3"/>
      <c r="J67" s="1">
        <v>44238.146481481497</v>
      </c>
      <c r="K67" s="4"/>
      <c r="L67" s="4">
        <v>12.1199166666667</v>
      </c>
      <c r="M67" s="4">
        <v>25393.0968308308</v>
      </c>
      <c r="N67" s="3" t="b">
        <v>0</v>
      </c>
      <c r="O67" s="4">
        <v>98.939013619913695</v>
      </c>
      <c r="P67" s="4"/>
      <c r="Q67" s="4">
        <v>98.939013619913695</v>
      </c>
      <c r="R67" s="4"/>
      <c r="S67" s="4">
        <v>62.155842161691403</v>
      </c>
      <c r="T67" s="3" t="b">
        <v>0</v>
      </c>
      <c r="U67" s="4">
        <v>6.1242526185748503</v>
      </c>
      <c r="V67" s="3" t="b">
        <v>0</v>
      </c>
      <c r="W67" s="4">
        <v>11.001466666666699</v>
      </c>
      <c r="X67" s="4">
        <v>949650.79700793803</v>
      </c>
      <c r="Y67" s="4">
        <v>15.7523791171549</v>
      </c>
      <c r="Z67" s="3" t="b">
        <v>0</v>
      </c>
    </row>
    <row r="68" spans="1:26">
      <c r="A68" s="3"/>
      <c r="B68" s="3"/>
      <c r="C68" s="3" t="s">
        <v>216</v>
      </c>
      <c r="D68" s="3" t="s">
        <v>467</v>
      </c>
      <c r="E68" s="3" t="s">
        <v>91</v>
      </c>
      <c r="F68" s="4">
        <v>26</v>
      </c>
      <c r="G68" s="3" t="s">
        <v>25</v>
      </c>
      <c r="H68" s="3" t="s">
        <v>55</v>
      </c>
      <c r="I68" s="3"/>
      <c r="J68" s="1">
        <v>44238.1695833333</v>
      </c>
      <c r="K68" s="4"/>
      <c r="L68" s="4">
        <v>12.1199333333333</v>
      </c>
      <c r="M68" s="4">
        <v>9830.2487088134203</v>
      </c>
      <c r="N68" s="3" t="b">
        <v>0</v>
      </c>
      <c r="O68" s="4">
        <v>36.741684048403499</v>
      </c>
      <c r="P68" s="4"/>
      <c r="Q68" s="4">
        <v>36.741684048403499</v>
      </c>
      <c r="R68" s="4"/>
      <c r="S68" s="4">
        <v>45.911107135232101</v>
      </c>
      <c r="T68" s="3" t="b">
        <v>0</v>
      </c>
      <c r="U68" s="4">
        <v>6.37619447970284</v>
      </c>
      <c r="V68" s="3" t="b">
        <v>0</v>
      </c>
      <c r="W68" s="4">
        <v>11.0057166666667</v>
      </c>
      <c r="X68" s="4">
        <v>984620.20527765795</v>
      </c>
      <c r="Y68" s="4">
        <v>16.531582415011201</v>
      </c>
      <c r="Z68" s="3" t="b">
        <v>0</v>
      </c>
    </row>
    <row r="69" spans="1:26">
      <c r="A69" s="3"/>
      <c r="B69" s="3"/>
      <c r="C69" s="3" t="s">
        <v>225</v>
      </c>
      <c r="D69" s="3" t="s">
        <v>467</v>
      </c>
      <c r="E69" s="3" t="s">
        <v>91</v>
      </c>
      <c r="F69" s="4">
        <v>27</v>
      </c>
      <c r="G69" s="3" t="s">
        <v>132</v>
      </c>
      <c r="H69" s="3" t="s">
        <v>55</v>
      </c>
      <c r="I69" s="3"/>
      <c r="J69" s="1">
        <v>44238.192604166703</v>
      </c>
      <c r="K69" s="4"/>
      <c r="L69" s="4">
        <v>12.119899999999999</v>
      </c>
      <c r="M69" s="4">
        <v>8831.7299539861997</v>
      </c>
      <c r="N69" s="3" t="b">
        <v>0</v>
      </c>
      <c r="O69" s="4">
        <v>32.294540407327098</v>
      </c>
      <c r="P69" s="4"/>
      <c r="Q69" s="4">
        <v>32.294540407327098</v>
      </c>
      <c r="R69" s="4"/>
      <c r="S69" s="4">
        <v>63.321312536175299</v>
      </c>
      <c r="T69" s="3" t="b">
        <v>0</v>
      </c>
      <c r="U69" s="4">
        <v>7.9520078306729802</v>
      </c>
      <c r="V69" s="3" t="b">
        <v>0</v>
      </c>
      <c r="W69" s="4">
        <v>11.00145</v>
      </c>
      <c r="X69" s="4">
        <v>1006033.04839684</v>
      </c>
      <c r="Y69" s="4">
        <v>16.753390367900199</v>
      </c>
      <c r="Z69" s="3" t="b">
        <v>0</v>
      </c>
    </row>
    <row r="70" spans="1:26">
      <c r="A70" s="3"/>
      <c r="B70" s="3"/>
      <c r="C70" s="3" t="s">
        <v>275</v>
      </c>
      <c r="D70" s="3" t="s">
        <v>467</v>
      </c>
      <c r="E70" s="3" t="s">
        <v>91</v>
      </c>
      <c r="F70" s="4">
        <v>28</v>
      </c>
      <c r="G70" s="3" t="s">
        <v>76</v>
      </c>
      <c r="H70" s="3" t="s">
        <v>55</v>
      </c>
      <c r="I70" s="3"/>
      <c r="J70" s="1">
        <v>44238.2156944444</v>
      </c>
      <c r="K70" s="4"/>
      <c r="L70" s="4">
        <v>12.1199166666667</v>
      </c>
      <c r="M70" s="4">
        <v>19129.785545555002</v>
      </c>
      <c r="N70" s="3" t="b">
        <v>0</v>
      </c>
      <c r="O70" s="4">
        <v>46.597571533130903</v>
      </c>
      <c r="P70" s="4"/>
      <c r="Q70" s="4">
        <v>46.597571533130903</v>
      </c>
      <c r="R70" s="4"/>
      <c r="S70" s="4">
        <v>57.442453122477801</v>
      </c>
      <c r="T70" s="3" t="b">
        <v>0</v>
      </c>
      <c r="U70" s="4">
        <v>5.56006889957336</v>
      </c>
      <c r="V70" s="3" t="b">
        <v>0</v>
      </c>
      <c r="W70" s="4">
        <v>11.001466666666699</v>
      </c>
      <c r="X70" s="4">
        <v>1512105.36300369</v>
      </c>
      <c r="Y70" s="4">
        <v>16.9221488213038</v>
      </c>
      <c r="Z70" s="3" t="b">
        <v>0</v>
      </c>
    </row>
    <row r="71" spans="1:26">
      <c r="A71" s="3"/>
      <c r="B71" s="3"/>
      <c r="C71" s="3" t="s">
        <v>271</v>
      </c>
      <c r="D71" s="3" t="s">
        <v>467</v>
      </c>
      <c r="E71" s="3" t="s">
        <v>91</v>
      </c>
      <c r="F71" s="4">
        <v>29</v>
      </c>
      <c r="G71" s="3" t="s">
        <v>127</v>
      </c>
      <c r="H71" s="3" t="s">
        <v>55</v>
      </c>
      <c r="I71" s="3"/>
      <c r="J71" s="1">
        <v>44238.238773148201</v>
      </c>
      <c r="K71" s="4"/>
      <c r="L71" s="4">
        <v>12.1199166666667</v>
      </c>
      <c r="M71" s="4">
        <v>20309.477175206299</v>
      </c>
      <c r="N71" s="3" t="b">
        <v>0</v>
      </c>
      <c r="O71" s="4">
        <v>63.580759413722198</v>
      </c>
      <c r="P71" s="4"/>
      <c r="Q71" s="4">
        <v>63.580759413722198</v>
      </c>
      <c r="R71" s="4"/>
      <c r="S71" s="4">
        <v>52.910574186210098</v>
      </c>
      <c r="T71" s="3" t="b">
        <v>0</v>
      </c>
      <c r="U71" s="4">
        <v>8.8367725787933296</v>
      </c>
      <c r="V71" s="3" t="b">
        <v>0</v>
      </c>
      <c r="W71" s="4">
        <v>11.001466666666699</v>
      </c>
      <c r="X71" s="4">
        <v>1178283.85207969</v>
      </c>
      <c r="Y71" s="4">
        <v>16.292063984302899</v>
      </c>
      <c r="Z71" s="3" t="b">
        <v>0</v>
      </c>
    </row>
    <row r="72" spans="1:26">
      <c r="A72" s="3"/>
      <c r="B72" s="3"/>
      <c r="C72" s="3" t="s">
        <v>155</v>
      </c>
      <c r="D72" s="3" t="s">
        <v>467</v>
      </c>
      <c r="E72" s="3" t="s">
        <v>91</v>
      </c>
      <c r="F72" s="4">
        <v>30</v>
      </c>
      <c r="G72" s="3" t="s">
        <v>246</v>
      </c>
      <c r="H72" s="3" t="s">
        <v>55</v>
      </c>
      <c r="I72" s="3"/>
      <c r="J72" s="1">
        <v>44238.261874999997</v>
      </c>
      <c r="K72" s="4"/>
      <c r="L72" s="4">
        <v>12.1199166666667</v>
      </c>
      <c r="M72" s="4">
        <v>3863.7752753221198</v>
      </c>
      <c r="N72" s="3" t="b">
        <v>0</v>
      </c>
      <c r="O72" s="4">
        <v>11.6794994448202</v>
      </c>
      <c r="P72" s="4"/>
      <c r="Q72" s="4">
        <v>11.6794994448202</v>
      </c>
      <c r="R72" s="4"/>
      <c r="S72" s="4">
        <v>81.026040884249198</v>
      </c>
      <c r="T72" s="3" t="b">
        <v>0</v>
      </c>
      <c r="U72" s="4">
        <v>11.0733894885186</v>
      </c>
      <c r="V72" s="3" t="b">
        <v>0</v>
      </c>
      <c r="W72" s="4">
        <v>11.001466666666699</v>
      </c>
      <c r="X72" s="4">
        <v>1214804.98220698</v>
      </c>
      <c r="Y72" s="4">
        <v>16.4161089083752</v>
      </c>
      <c r="Z72" s="3" t="b">
        <v>0</v>
      </c>
    </row>
    <row r="73" spans="1:26">
      <c r="A73" s="3"/>
      <c r="B73" s="3"/>
      <c r="C73" s="3" t="s">
        <v>11</v>
      </c>
      <c r="D73" s="3" t="s">
        <v>467</v>
      </c>
      <c r="E73" s="3" t="s">
        <v>91</v>
      </c>
      <c r="F73" s="4">
        <v>31</v>
      </c>
      <c r="G73" s="3" t="s">
        <v>19</v>
      </c>
      <c r="H73" s="3" t="s">
        <v>55</v>
      </c>
      <c r="I73" s="3"/>
      <c r="J73" s="1">
        <v>44238.331157407403</v>
      </c>
      <c r="K73" s="4"/>
      <c r="L73" s="4">
        <v>12.119899999999999</v>
      </c>
      <c r="M73" s="4">
        <v>13263.108025234</v>
      </c>
      <c r="N73" s="3" t="b">
        <v>0</v>
      </c>
      <c r="O73" s="4">
        <v>59.374263723479402</v>
      </c>
      <c r="P73" s="4"/>
      <c r="Q73" s="4">
        <v>59.374263723479402</v>
      </c>
      <c r="R73" s="4"/>
      <c r="S73" s="4">
        <v>48.153855194132802</v>
      </c>
      <c r="T73" s="3" t="b">
        <v>0</v>
      </c>
      <c r="U73" s="4">
        <v>5.5306114668131503</v>
      </c>
      <c r="V73" s="3" t="b">
        <v>0</v>
      </c>
      <c r="W73" s="4">
        <v>11.00145</v>
      </c>
      <c r="X73" s="4">
        <v>823692.18430635997</v>
      </c>
      <c r="Y73" s="4">
        <v>16.671889270531199</v>
      </c>
      <c r="Z73" s="3" t="b">
        <v>0</v>
      </c>
    </row>
    <row r="74" spans="1:26">
      <c r="A74" s="3"/>
      <c r="B74" s="3"/>
      <c r="C74" s="3" t="s">
        <v>267</v>
      </c>
      <c r="D74" s="3" t="s">
        <v>467</v>
      </c>
      <c r="E74" s="3" t="s">
        <v>91</v>
      </c>
      <c r="F74" s="4">
        <v>32</v>
      </c>
      <c r="G74" s="3" t="s">
        <v>199</v>
      </c>
      <c r="H74" s="3" t="s">
        <v>55</v>
      </c>
      <c r="I74" s="3"/>
      <c r="J74" s="1">
        <v>44238.354270833297</v>
      </c>
      <c r="K74" s="4"/>
      <c r="L74" s="4">
        <v>12.1199166666667</v>
      </c>
      <c r="M74" s="4">
        <v>2362.1810582623998</v>
      </c>
      <c r="N74" s="3" t="b">
        <v>0</v>
      </c>
      <c r="O74" s="4">
        <v>9.0196558318302493</v>
      </c>
      <c r="P74" s="4"/>
      <c r="Q74" s="4">
        <v>9.0196558318302493</v>
      </c>
      <c r="R74" s="4"/>
      <c r="S74" s="4">
        <v>68.579136133359498</v>
      </c>
      <c r="T74" s="3" t="b">
        <v>0</v>
      </c>
      <c r="U74" s="4">
        <v>8.0253258702757506</v>
      </c>
      <c r="V74" s="3" t="b">
        <v>0</v>
      </c>
      <c r="W74" s="4">
        <v>11.00145</v>
      </c>
      <c r="X74" s="4">
        <v>961483.96958952502</v>
      </c>
      <c r="Y74" s="4">
        <v>16.031756076431002</v>
      </c>
      <c r="Z74" s="3" t="b">
        <v>0</v>
      </c>
    </row>
    <row r="75" spans="1:26">
      <c r="A75" s="3"/>
      <c r="B75" s="3"/>
      <c r="C75" s="3" t="s">
        <v>66</v>
      </c>
      <c r="D75" s="3" t="s">
        <v>467</v>
      </c>
      <c r="E75" s="3" t="s">
        <v>91</v>
      </c>
      <c r="F75" s="4">
        <v>33</v>
      </c>
      <c r="G75" s="3" t="s">
        <v>123</v>
      </c>
      <c r="H75" s="3" t="s">
        <v>55</v>
      </c>
      <c r="I75" s="3"/>
      <c r="J75" s="1">
        <v>44238.377326388902</v>
      </c>
      <c r="K75" s="4"/>
      <c r="L75" s="4">
        <v>12.1148333333333</v>
      </c>
      <c r="M75" s="4">
        <v>6136.5252315504804</v>
      </c>
      <c r="N75" s="3" t="b">
        <v>0</v>
      </c>
      <c r="O75" s="4">
        <v>17.319524393215399</v>
      </c>
      <c r="P75" s="4"/>
      <c r="Q75" s="4">
        <v>17.319524393215399</v>
      </c>
      <c r="R75" s="4"/>
      <c r="S75" s="4">
        <v>58.785973885838899</v>
      </c>
      <c r="T75" s="3" t="b">
        <v>0</v>
      </c>
      <c r="U75" s="4">
        <v>6.2466381754091804</v>
      </c>
      <c r="V75" s="3" t="b">
        <v>0</v>
      </c>
      <c r="W75" s="4">
        <v>10.9972333333333</v>
      </c>
      <c r="X75" s="4">
        <v>1301720.78424836</v>
      </c>
      <c r="Y75" s="4">
        <v>16.413092388836599</v>
      </c>
      <c r="Z75" s="3" t="b">
        <v>0</v>
      </c>
    </row>
    <row r="76" spans="1:26">
      <c r="A76" s="3"/>
      <c r="B76" s="3"/>
      <c r="C76" s="3" t="s">
        <v>111</v>
      </c>
      <c r="D76" s="3" t="s">
        <v>467</v>
      </c>
      <c r="E76" s="3" t="s">
        <v>91</v>
      </c>
      <c r="F76" s="4">
        <v>34</v>
      </c>
      <c r="G76" s="3" t="s">
        <v>178</v>
      </c>
      <c r="H76" s="3" t="s">
        <v>55</v>
      </c>
      <c r="I76" s="3"/>
      <c r="J76" s="1">
        <v>44238.4004166667</v>
      </c>
      <c r="K76" s="4"/>
      <c r="L76" s="4">
        <v>12.1199166666667</v>
      </c>
      <c r="M76" s="4">
        <v>4599.5323129718199</v>
      </c>
      <c r="N76" s="3" t="b">
        <v>0</v>
      </c>
      <c r="O76" s="4">
        <v>12.3639766715488</v>
      </c>
      <c r="P76" s="4"/>
      <c r="Q76" s="4">
        <v>12.3639766715488</v>
      </c>
      <c r="R76" s="4"/>
      <c r="S76" s="4">
        <v>63.151961415778302</v>
      </c>
      <c r="T76" s="3" t="b">
        <v>0</v>
      </c>
      <c r="U76" s="4">
        <v>8.7057826520333297</v>
      </c>
      <c r="V76" s="3" t="b">
        <v>0</v>
      </c>
      <c r="W76" s="4">
        <v>11.001466666666699</v>
      </c>
      <c r="X76" s="4">
        <v>1366155.6962949301</v>
      </c>
      <c r="Y76" s="4">
        <v>16.603494297354299</v>
      </c>
      <c r="Z76" s="3" t="b">
        <v>0</v>
      </c>
    </row>
    <row r="77" spans="1:26">
      <c r="A77" s="3"/>
      <c r="B77" s="3"/>
      <c r="C77" s="3" t="s">
        <v>2</v>
      </c>
      <c r="D77" s="3" t="s">
        <v>467</v>
      </c>
      <c r="E77" s="3" t="s">
        <v>91</v>
      </c>
      <c r="F77" s="4">
        <v>35</v>
      </c>
      <c r="G77" s="3" t="s">
        <v>118</v>
      </c>
      <c r="H77" s="3" t="s">
        <v>55</v>
      </c>
      <c r="I77" s="3"/>
      <c r="J77" s="1">
        <v>44238.4234953704</v>
      </c>
      <c r="K77" s="4"/>
      <c r="L77" s="4">
        <v>12.1148166666667</v>
      </c>
      <c r="M77" s="4">
        <v>2225.04890426469</v>
      </c>
      <c r="N77" s="3" t="b">
        <v>0</v>
      </c>
      <c r="O77" s="4">
        <v>6.1509690679002196</v>
      </c>
      <c r="P77" s="4"/>
      <c r="Q77" s="4">
        <v>6.1509690679002196</v>
      </c>
      <c r="R77" s="4"/>
      <c r="S77" s="4">
        <v>308.136593685072</v>
      </c>
      <c r="T77" s="3" t="b">
        <v>0</v>
      </c>
      <c r="U77" s="4">
        <v>4.2591727844229004</v>
      </c>
      <c r="V77" s="3" t="b">
        <v>0</v>
      </c>
      <c r="W77" s="4">
        <v>11.00145</v>
      </c>
      <c r="X77" s="4">
        <v>1327721.26407338</v>
      </c>
      <c r="Y77" s="4">
        <v>16.5042490353798</v>
      </c>
      <c r="Z77" s="3" t="b">
        <v>0</v>
      </c>
    </row>
    <row r="78" spans="1:26">
      <c r="A78" s="3"/>
      <c r="B78" s="3"/>
      <c r="C78" s="3" t="s">
        <v>49</v>
      </c>
      <c r="D78" s="3" t="s">
        <v>467</v>
      </c>
      <c r="E78" s="3" t="s">
        <v>91</v>
      </c>
      <c r="F78" s="4">
        <v>36</v>
      </c>
      <c r="G78" s="3" t="s">
        <v>196</v>
      </c>
      <c r="H78" s="3" t="s">
        <v>55</v>
      </c>
      <c r="I78" s="3"/>
      <c r="J78" s="1">
        <v>44238.446678240703</v>
      </c>
      <c r="K78" s="4"/>
      <c r="L78" s="4">
        <v>12.1148333333333</v>
      </c>
      <c r="M78" s="4">
        <v>1516.6282468414199</v>
      </c>
      <c r="N78" s="3" t="b">
        <v>0</v>
      </c>
      <c r="O78" s="4">
        <v>3.3403795256436499</v>
      </c>
      <c r="P78" s="4"/>
      <c r="Q78" s="4">
        <v>3.3403795256436499</v>
      </c>
      <c r="R78" s="4"/>
      <c r="S78" s="4">
        <v>59.2519334609187</v>
      </c>
      <c r="T78" s="3" t="b">
        <v>0</v>
      </c>
      <c r="U78" s="4">
        <v>21.068066194279901</v>
      </c>
      <c r="V78" s="3" t="b">
        <v>0</v>
      </c>
      <c r="W78" s="4">
        <v>10.9972333333333</v>
      </c>
      <c r="X78" s="4">
        <v>1666051.7762364801</v>
      </c>
      <c r="Y78" s="4">
        <v>16.562925328392801</v>
      </c>
      <c r="Z78" s="3" t="b">
        <v>0</v>
      </c>
    </row>
    <row r="79" spans="1:26">
      <c r="A79" s="3"/>
      <c r="B79" s="3"/>
      <c r="C79" s="3" t="s">
        <v>164</v>
      </c>
      <c r="D79" s="3" t="s">
        <v>467</v>
      </c>
      <c r="E79" s="3" t="s">
        <v>91</v>
      </c>
      <c r="F79" s="4">
        <v>37</v>
      </c>
      <c r="G79" s="3" t="s">
        <v>237</v>
      </c>
      <c r="H79" s="3" t="s">
        <v>55</v>
      </c>
      <c r="I79" s="3"/>
      <c r="J79" s="1">
        <v>44238.469756944403</v>
      </c>
      <c r="K79" s="4"/>
      <c r="L79" s="4">
        <v>12.1148166666667</v>
      </c>
      <c r="M79" s="4">
        <v>1642.03475339736</v>
      </c>
      <c r="N79" s="3" t="b">
        <v>0</v>
      </c>
      <c r="O79" s="4">
        <v>3.6940515593269501</v>
      </c>
      <c r="P79" s="4"/>
      <c r="Q79" s="4">
        <v>3.6940515593269501</v>
      </c>
      <c r="R79" s="4"/>
      <c r="S79" s="4">
        <v>117.75273649130099</v>
      </c>
      <c r="T79" s="3" t="b">
        <v>0</v>
      </c>
      <c r="U79" s="4">
        <v>9.5533314718485602</v>
      </c>
      <c r="V79" s="3" t="b">
        <v>0</v>
      </c>
      <c r="W79" s="4">
        <v>10.9972166666667</v>
      </c>
      <c r="X79" s="4">
        <v>1631164.8763407399</v>
      </c>
      <c r="Y79" s="4">
        <v>16.565317977614601</v>
      </c>
      <c r="Z79" s="3" t="b">
        <v>0</v>
      </c>
    </row>
    <row r="80" spans="1:26">
      <c r="A80" s="3"/>
      <c r="B80" s="3"/>
      <c r="C80" s="3" t="s">
        <v>191</v>
      </c>
      <c r="D80" s="3" t="s">
        <v>467</v>
      </c>
      <c r="E80" s="3" t="s">
        <v>91</v>
      </c>
      <c r="F80" s="4">
        <v>38</v>
      </c>
      <c r="G80" s="3" t="s">
        <v>47</v>
      </c>
      <c r="H80" s="3" t="s">
        <v>55</v>
      </c>
      <c r="I80" s="3"/>
      <c r="J80" s="1">
        <v>44238.492835648103</v>
      </c>
      <c r="K80" s="4"/>
      <c r="L80" s="4">
        <v>12.114800000000001</v>
      </c>
      <c r="M80" s="4">
        <v>4941.7324032836696</v>
      </c>
      <c r="N80" s="3" t="b">
        <v>0</v>
      </c>
      <c r="O80" s="4">
        <v>14.0192232617658</v>
      </c>
      <c r="P80" s="4"/>
      <c r="Q80" s="4">
        <v>14.0192232617658</v>
      </c>
      <c r="R80" s="4"/>
      <c r="S80" s="4">
        <v>76.467716183310102</v>
      </c>
      <c r="T80" s="3" t="b">
        <v>0</v>
      </c>
      <c r="U80" s="4">
        <v>5.3066195040113904</v>
      </c>
      <c r="V80" s="3" t="b">
        <v>0</v>
      </c>
      <c r="W80" s="4">
        <v>11.00145</v>
      </c>
      <c r="X80" s="4">
        <v>1294679.53636114</v>
      </c>
      <c r="Y80" s="4">
        <v>16.102812545227501</v>
      </c>
      <c r="Z80" s="3" t="b">
        <v>0</v>
      </c>
    </row>
    <row r="81" spans="1:26">
      <c r="A81" s="3"/>
      <c r="B81" s="3"/>
      <c r="C81" s="3" t="s">
        <v>250</v>
      </c>
      <c r="D81" s="3" t="s">
        <v>467</v>
      </c>
      <c r="E81" s="3" t="s">
        <v>91</v>
      </c>
      <c r="F81" s="4">
        <v>39</v>
      </c>
      <c r="G81" s="3" t="s">
        <v>168</v>
      </c>
      <c r="H81" s="3" t="s">
        <v>55</v>
      </c>
      <c r="I81" s="3"/>
      <c r="J81" s="1">
        <v>44238.515914351898</v>
      </c>
      <c r="K81" s="4"/>
      <c r="L81" s="4">
        <v>12.1199166666667</v>
      </c>
      <c r="M81" s="4">
        <v>3925.57339897661</v>
      </c>
      <c r="N81" s="3" t="b">
        <v>0</v>
      </c>
      <c r="O81" s="4">
        <v>9.4425434361611806</v>
      </c>
      <c r="P81" s="4"/>
      <c r="Q81" s="4">
        <v>9.4425434361611806</v>
      </c>
      <c r="R81" s="4"/>
      <c r="S81" s="4">
        <v>51.918341836399598</v>
      </c>
      <c r="T81" s="3" t="b">
        <v>0</v>
      </c>
      <c r="U81" s="4">
        <v>10.521913754483601</v>
      </c>
      <c r="V81" s="3" t="b">
        <v>0</v>
      </c>
      <c r="W81" s="4">
        <v>10.9972333333333</v>
      </c>
      <c r="X81" s="4">
        <v>1526331.4613276999</v>
      </c>
      <c r="Y81" s="4">
        <v>16.577692802101101</v>
      </c>
      <c r="Z81" s="3" t="b">
        <v>0</v>
      </c>
    </row>
    <row r="82" spans="1:26">
      <c r="A82" s="3"/>
      <c r="B82" s="3"/>
      <c r="C82" s="3" t="s">
        <v>190</v>
      </c>
      <c r="D82" s="3" t="s">
        <v>467</v>
      </c>
      <c r="E82" s="3" t="s">
        <v>91</v>
      </c>
      <c r="F82" s="4">
        <v>40</v>
      </c>
      <c r="G82" s="3" t="s">
        <v>73</v>
      </c>
      <c r="H82" s="3" t="s">
        <v>55</v>
      </c>
      <c r="I82" s="3"/>
      <c r="J82" s="1">
        <v>44238.608310185198</v>
      </c>
      <c r="K82" s="4"/>
      <c r="L82" s="4">
        <v>12.1148333333333</v>
      </c>
      <c r="M82" s="4">
        <v>5516.8831682145301</v>
      </c>
      <c r="N82" s="3" t="b">
        <v>0</v>
      </c>
      <c r="O82" s="4">
        <v>14.482810791495201</v>
      </c>
      <c r="P82" s="4"/>
      <c r="Q82" s="4">
        <v>14.482810791495201</v>
      </c>
      <c r="R82" s="4"/>
      <c r="S82" s="4">
        <v>57.2093496209433</v>
      </c>
      <c r="T82" s="3" t="b">
        <v>0</v>
      </c>
      <c r="U82" s="4">
        <v>6.6676277240339701</v>
      </c>
      <c r="V82" s="3" t="b">
        <v>0</v>
      </c>
      <c r="W82" s="4">
        <v>10.9972333333333</v>
      </c>
      <c r="X82" s="4">
        <v>1399153.60067831</v>
      </c>
      <c r="Y82" s="4">
        <v>16.5181952077555</v>
      </c>
      <c r="Z82" s="3" t="b">
        <v>0</v>
      </c>
    </row>
    <row r="83" spans="1:26">
      <c r="A83" s="3"/>
      <c r="B83" s="3"/>
      <c r="C83" s="3" t="s">
        <v>71</v>
      </c>
      <c r="D83" s="3" t="s">
        <v>467</v>
      </c>
      <c r="E83" s="3" t="s">
        <v>91</v>
      </c>
      <c r="F83" s="4">
        <v>41</v>
      </c>
      <c r="G83" s="3" t="s">
        <v>160</v>
      </c>
      <c r="H83" s="3" t="s">
        <v>55</v>
      </c>
      <c r="I83" s="3"/>
      <c r="J83" s="1">
        <v>44238.631365740701</v>
      </c>
      <c r="K83" s="4"/>
      <c r="L83" s="4">
        <v>12.1148166666667</v>
      </c>
      <c r="M83" s="4">
        <v>10177.304973038301</v>
      </c>
      <c r="N83" s="3" t="b">
        <v>0</v>
      </c>
      <c r="O83" s="4">
        <v>26.848354855086999</v>
      </c>
      <c r="P83" s="4"/>
      <c r="Q83" s="4">
        <v>26.848354855086999</v>
      </c>
      <c r="R83" s="4"/>
      <c r="S83" s="4">
        <v>40.264297110346</v>
      </c>
      <c r="T83" s="3" t="b">
        <v>0</v>
      </c>
      <c r="U83" s="4">
        <v>5.9658327323073896</v>
      </c>
      <c r="V83" s="3" t="b">
        <v>0</v>
      </c>
      <c r="W83" s="4">
        <v>10.9972166666667</v>
      </c>
      <c r="X83" s="4">
        <v>1393815.7663269001</v>
      </c>
      <c r="Y83" s="4">
        <v>16.306755451169899</v>
      </c>
      <c r="Z83" s="3" t="b">
        <v>0</v>
      </c>
    </row>
    <row r="84" spans="1:26">
      <c r="A84" s="3"/>
      <c r="B84" s="3"/>
      <c r="C84" s="3" t="s">
        <v>301</v>
      </c>
      <c r="D84" s="3" t="s">
        <v>467</v>
      </c>
      <c r="E84" s="3" t="s">
        <v>91</v>
      </c>
      <c r="F84" s="4">
        <v>42</v>
      </c>
      <c r="G84" s="3" t="s">
        <v>234</v>
      </c>
      <c r="H84" s="3" t="s">
        <v>55</v>
      </c>
      <c r="I84" s="3"/>
      <c r="J84" s="1">
        <v>44238.654421296298</v>
      </c>
      <c r="K84" s="4"/>
      <c r="L84" s="4">
        <v>12.114800000000001</v>
      </c>
      <c r="M84" s="4">
        <v>2139.4734002380301</v>
      </c>
      <c r="N84" s="3" t="b">
        <v>0</v>
      </c>
      <c r="O84" s="4">
        <v>6.5714973594811603</v>
      </c>
      <c r="P84" s="4"/>
      <c r="Q84" s="4">
        <v>6.5714973594811603</v>
      </c>
      <c r="R84" s="4"/>
      <c r="S84" s="4">
        <v>55.071349770481902</v>
      </c>
      <c r="T84" s="3" t="b">
        <v>0</v>
      </c>
      <c r="U84" s="4">
        <v>3.1783293188681201</v>
      </c>
      <c r="V84" s="3" t="b">
        <v>0</v>
      </c>
      <c r="W84" s="4">
        <v>10.9972166666667</v>
      </c>
      <c r="X84" s="4">
        <v>1195003.7493932301</v>
      </c>
      <c r="Y84" s="4">
        <v>16.301058399435501</v>
      </c>
      <c r="Z84" s="3" t="b">
        <v>0</v>
      </c>
    </row>
    <row r="85" spans="1:26">
      <c r="A85" s="3"/>
      <c r="B85" s="3"/>
      <c r="C85" s="3" t="s">
        <v>33</v>
      </c>
      <c r="D85" s="3" t="s">
        <v>467</v>
      </c>
      <c r="E85" s="3" t="s">
        <v>91</v>
      </c>
      <c r="F85" s="4">
        <v>51</v>
      </c>
      <c r="G85" s="3" t="s">
        <v>115</v>
      </c>
      <c r="H85" s="3" t="s">
        <v>55</v>
      </c>
      <c r="I85" s="3"/>
      <c r="J85" s="1">
        <v>44238.680289351898</v>
      </c>
      <c r="K85" s="4"/>
      <c r="L85" s="4">
        <v>12.1148333333333</v>
      </c>
      <c r="M85" s="4">
        <v>30443.495932642702</v>
      </c>
      <c r="N85" s="3" t="b">
        <v>0</v>
      </c>
      <c r="O85" s="4">
        <v>105.270866350964</v>
      </c>
      <c r="P85" s="4"/>
      <c r="Q85" s="4">
        <v>105.270866350964</v>
      </c>
      <c r="R85" s="4"/>
      <c r="S85" s="4">
        <v>53.051297418788998</v>
      </c>
      <c r="T85" s="3" t="b">
        <v>0</v>
      </c>
      <c r="U85" s="4">
        <v>5.7146943237335801</v>
      </c>
      <c r="V85" s="3" t="b">
        <v>0</v>
      </c>
      <c r="W85" s="4">
        <v>10.9972333333333</v>
      </c>
      <c r="X85" s="4">
        <v>1070637.33022768</v>
      </c>
      <c r="Y85" s="4">
        <v>16.152600727117299</v>
      </c>
      <c r="Z85" s="3" t="b">
        <v>0</v>
      </c>
    </row>
    <row r="86" spans="1:26">
      <c r="A86" s="3"/>
      <c r="B86" s="3"/>
      <c r="C86" s="3" t="s">
        <v>21</v>
      </c>
      <c r="D86" s="3" t="s">
        <v>467</v>
      </c>
      <c r="E86" s="3" t="s">
        <v>91</v>
      </c>
      <c r="F86" s="4">
        <v>52</v>
      </c>
      <c r="G86" s="3" t="s">
        <v>131</v>
      </c>
      <c r="H86" s="3" t="s">
        <v>55</v>
      </c>
      <c r="I86" s="3"/>
      <c r="J86" s="1">
        <v>44238.703287037002</v>
      </c>
      <c r="K86" s="4"/>
      <c r="L86" s="4">
        <v>12.1148333333333</v>
      </c>
      <c r="M86" s="4">
        <v>21665.5172279662</v>
      </c>
      <c r="N86" s="3" t="b">
        <v>0</v>
      </c>
      <c r="O86" s="4">
        <v>67.554426758159906</v>
      </c>
      <c r="P86" s="4"/>
      <c r="Q86" s="4">
        <v>67.554426758159906</v>
      </c>
      <c r="R86" s="4"/>
      <c r="S86" s="4">
        <v>60.0784197321031</v>
      </c>
      <c r="T86" s="3" t="b">
        <v>0</v>
      </c>
      <c r="U86" s="4">
        <v>7.4279936531256103</v>
      </c>
      <c r="V86" s="3" t="b">
        <v>0</v>
      </c>
      <c r="W86" s="4">
        <v>10.9972333333333</v>
      </c>
      <c r="X86" s="4">
        <v>1183429.5555096499</v>
      </c>
      <c r="Y86" s="4">
        <v>16.486951137530401</v>
      </c>
      <c r="Z86" s="3" t="b">
        <v>0</v>
      </c>
    </row>
    <row r="87" spans="1:26">
      <c r="A87" s="3"/>
      <c r="B87" s="3"/>
      <c r="C87" s="3" t="s">
        <v>286</v>
      </c>
      <c r="D87" s="3" t="s">
        <v>467</v>
      </c>
      <c r="E87" s="3" t="s">
        <v>91</v>
      </c>
      <c r="F87" s="4">
        <v>53</v>
      </c>
      <c r="G87" s="3" t="s">
        <v>263</v>
      </c>
      <c r="H87" s="3" t="s">
        <v>55</v>
      </c>
      <c r="I87" s="3"/>
      <c r="J87" s="1">
        <v>44238.726365740702</v>
      </c>
      <c r="K87" s="4"/>
      <c r="L87" s="4">
        <v>12.1148166666667</v>
      </c>
      <c r="M87" s="4">
        <v>57245.239997124299</v>
      </c>
      <c r="N87" s="3" t="b">
        <v>0</v>
      </c>
      <c r="O87" s="4">
        <v>189.099476724445</v>
      </c>
      <c r="P87" s="4"/>
      <c r="Q87" s="4">
        <v>189.099476724445</v>
      </c>
      <c r="R87" s="4"/>
      <c r="S87" s="4">
        <v>54.711846447573201</v>
      </c>
      <c r="T87" s="3" t="b">
        <v>0</v>
      </c>
      <c r="U87" s="4">
        <v>7.1141077823636198</v>
      </c>
      <c r="V87" s="3" t="b">
        <v>0</v>
      </c>
      <c r="W87" s="4">
        <v>10.9972166666667</v>
      </c>
      <c r="X87" s="4">
        <v>1129010.31240718</v>
      </c>
      <c r="Y87" s="4">
        <v>16.576457520481199</v>
      </c>
      <c r="Z87" s="3" t="b">
        <v>0</v>
      </c>
    </row>
    <row r="88" spans="1:26">
      <c r="A88" s="3"/>
      <c r="B88" s="3"/>
      <c r="C88" s="3" t="s">
        <v>27</v>
      </c>
      <c r="D88" s="3" t="s">
        <v>467</v>
      </c>
      <c r="E88" s="3" t="s">
        <v>91</v>
      </c>
      <c r="F88" s="4">
        <v>54</v>
      </c>
      <c r="G88" s="3" t="s">
        <v>174</v>
      </c>
      <c r="H88" s="3" t="s">
        <v>55</v>
      </c>
      <c r="I88" s="3"/>
      <c r="J88" s="1">
        <v>44238.749398148102</v>
      </c>
      <c r="K88" s="4"/>
      <c r="L88" s="4">
        <v>12.1148166666667</v>
      </c>
      <c r="M88" s="4">
        <v>40591.897871970599</v>
      </c>
      <c r="N88" s="3" t="b">
        <v>0</v>
      </c>
      <c r="O88" s="4">
        <v>123.010870030916</v>
      </c>
      <c r="P88" s="4"/>
      <c r="Q88" s="4">
        <v>123.010870030916</v>
      </c>
      <c r="R88" s="4"/>
      <c r="S88" s="4">
        <v>56.499052538471801</v>
      </c>
      <c r="T88" s="3" t="b">
        <v>0</v>
      </c>
      <c r="U88" s="4">
        <v>7.3255223724176597</v>
      </c>
      <c r="V88" s="3" t="b">
        <v>0</v>
      </c>
      <c r="W88" s="4">
        <v>10.9972166666667</v>
      </c>
      <c r="X88" s="4">
        <v>1223561.0281239201</v>
      </c>
      <c r="Y88" s="4">
        <v>16.750391527727299</v>
      </c>
      <c r="Z88" s="3" t="b">
        <v>0</v>
      </c>
    </row>
    <row r="89" spans="1:26">
      <c r="A89" s="3"/>
      <c r="B89" s="3"/>
      <c r="C89" s="3" t="s">
        <v>195</v>
      </c>
      <c r="D89" s="3" t="s">
        <v>467</v>
      </c>
      <c r="E89" s="3" t="s">
        <v>91</v>
      </c>
      <c r="F89" s="4">
        <v>55</v>
      </c>
      <c r="G89" s="3" t="s">
        <v>295</v>
      </c>
      <c r="H89" s="3" t="s">
        <v>55</v>
      </c>
      <c r="I89" s="3"/>
      <c r="J89" s="1">
        <v>44238.772499999999</v>
      </c>
      <c r="K89" s="4"/>
      <c r="L89" s="4">
        <v>12.1148166666667</v>
      </c>
      <c r="M89" s="4">
        <v>49937.821699057597</v>
      </c>
      <c r="N89" s="3" t="b">
        <v>0</v>
      </c>
      <c r="O89" s="4">
        <v>166.11961647513701</v>
      </c>
      <c r="P89" s="4"/>
      <c r="Q89" s="4">
        <v>166.11961647513701</v>
      </c>
      <c r="R89" s="4"/>
      <c r="S89" s="4">
        <v>53.860288324404003</v>
      </c>
      <c r="T89" s="3" t="b">
        <v>0</v>
      </c>
      <c r="U89" s="4">
        <v>7.0533909452989301</v>
      </c>
      <c r="V89" s="3" t="b">
        <v>0</v>
      </c>
      <c r="W89" s="4">
        <v>10.9972166666667</v>
      </c>
      <c r="X89" s="4">
        <v>1118870.83404802</v>
      </c>
      <c r="Y89" s="4">
        <v>16.196751097238401</v>
      </c>
      <c r="Z89" s="3" t="b">
        <v>0</v>
      </c>
    </row>
    <row r="90" spans="1:26">
      <c r="A90" s="3"/>
      <c r="B90" s="3"/>
      <c r="C90" s="3" t="s">
        <v>84</v>
      </c>
      <c r="D90" s="3" t="s">
        <v>467</v>
      </c>
      <c r="E90" s="3" t="s">
        <v>91</v>
      </c>
      <c r="F90" s="4">
        <v>56</v>
      </c>
      <c r="G90" s="3" t="s">
        <v>68</v>
      </c>
      <c r="H90" s="3" t="s">
        <v>55</v>
      </c>
      <c r="I90" s="3"/>
      <c r="J90" s="1">
        <v>44238.7955671296</v>
      </c>
      <c r="K90" s="4"/>
      <c r="L90" s="4">
        <v>12.1148166666667</v>
      </c>
      <c r="M90" s="4">
        <v>61139.797217319698</v>
      </c>
      <c r="N90" s="3" t="b">
        <v>0</v>
      </c>
      <c r="O90" s="4">
        <v>157.65216134528899</v>
      </c>
      <c r="P90" s="4"/>
      <c r="Q90" s="4">
        <v>157.65216134528899</v>
      </c>
      <c r="R90" s="4"/>
      <c r="S90" s="4">
        <v>53.531094176436</v>
      </c>
      <c r="T90" s="3" t="b">
        <v>0</v>
      </c>
      <c r="U90" s="4">
        <v>9.2391727277285298</v>
      </c>
      <c r="V90" s="3" t="b">
        <v>0</v>
      </c>
      <c r="W90" s="4">
        <v>10.9972166666667</v>
      </c>
      <c r="X90" s="4">
        <v>1442355.87092548</v>
      </c>
      <c r="Y90" s="4">
        <v>16.794742519001701</v>
      </c>
      <c r="Z90" s="3" t="b">
        <v>0</v>
      </c>
    </row>
    <row r="91" spans="1:26">
      <c r="A91" s="3"/>
      <c r="B91" s="3"/>
      <c r="C91" s="3" t="s">
        <v>84</v>
      </c>
      <c r="D91" s="3" t="s">
        <v>467</v>
      </c>
      <c r="E91" s="3" t="s">
        <v>91</v>
      </c>
      <c r="F91" s="4">
        <v>56</v>
      </c>
      <c r="G91" s="3" t="s">
        <v>224</v>
      </c>
      <c r="H91" s="3" t="s">
        <v>55</v>
      </c>
      <c r="I91" s="3"/>
      <c r="J91" s="1">
        <v>44238.818668981497</v>
      </c>
      <c r="K91" s="4"/>
      <c r="L91" s="4">
        <v>12.1148166666667</v>
      </c>
      <c r="M91" s="4">
        <v>47119.690065653303</v>
      </c>
      <c r="N91" s="3" t="b">
        <v>0</v>
      </c>
      <c r="O91" s="4">
        <v>162.51925495541201</v>
      </c>
      <c r="P91" s="4"/>
      <c r="Q91" s="4">
        <v>162.51925495541201</v>
      </c>
      <c r="R91" s="4"/>
      <c r="S91" s="4">
        <v>57.5867275078907</v>
      </c>
      <c r="T91" s="3" t="b">
        <v>0</v>
      </c>
      <c r="U91" s="4">
        <v>5.6037916657056899</v>
      </c>
      <c r="V91" s="3" t="b">
        <v>0</v>
      </c>
      <c r="W91" s="4">
        <v>10.9972166666667</v>
      </c>
      <c r="X91" s="4">
        <v>1078776.6743928699</v>
      </c>
      <c r="Y91" s="4">
        <v>16.155589415964801</v>
      </c>
      <c r="Z91" s="3" t="b">
        <v>0</v>
      </c>
    </row>
    <row r="92" spans="1:26">
      <c r="A92" s="3"/>
      <c r="B92" s="3"/>
      <c r="C92" s="3" t="s">
        <v>264</v>
      </c>
      <c r="D92" s="3" t="s">
        <v>467</v>
      </c>
      <c r="E92" s="3" t="s">
        <v>91</v>
      </c>
      <c r="F92" s="4">
        <v>72</v>
      </c>
      <c r="G92" s="3" t="s">
        <v>302</v>
      </c>
      <c r="H92" s="3" t="s">
        <v>55</v>
      </c>
      <c r="I92" s="3"/>
      <c r="J92" s="1">
        <v>44238.867083333302</v>
      </c>
      <c r="K92" s="4"/>
      <c r="L92" s="4">
        <v>12.1148166666667</v>
      </c>
      <c r="M92" s="4">
        <v>4361.9576561019603</v>
      </c>
      <c r="N92" s="3" t="b">
        <v>0</v>
      </c>
      <c r="O92" s="4">
        <v>11.7008403047109</v>
      </c>
      <c r="P92" s="4"/>
      <c r="Q92" s="4">
        <v>11.7008403047109</v>
      </c>
      <c r="R92" s="4"/>
      <c r="S92" s="4">
        <v>59.619183504189699</v>
      </c>
      <c r="T92" s="3" t="b">
        <v>0</v>
      </c>
      <c r="U92" s="4">
        <v>11.7881059284248</v>
      </c>
      <c r="V92" s="3" t="b">
        <v>0</v>
      </c>
      <c r="W92" s="4">
        <v>10.9972333333333</v>
      </c>
      <c r="X92" s="4">
        <v>1368939.11301478</v>
      </c>
      <c r="Y92" s="4">
        <v>16.246294992652199</v>
      </c>
      <c r="Z92" s="3" t="b">
        <v>0</v>
      </c>
    </row>
    <row r="93" spans="1:26">
      <c r="A93" s="3"/>
      <c r="B93" s="3"/>
      <c r="C93" s="3" t="s">
        <v>9</v>
      </c>
      <c r="D93" s="3" t="s">
        <v>467</v>
      </c>
      <c r="E93" s="3" t="s">
        <v>91</v>
      </c>
      <c r="F93" s="4">
        <v>73</v>
      </c>
      <c r="G93" s="3" t="s">
        <v>34</v>
      </c>
      <c r="H93" s="3" t="s">
        <v>55</v>
      </c>
      <c r="I93" s="3"/>
      <c r="J93" s="1">
        <v>44238.8900810185</v>
      </c>
      <c r="K93" s="4"/>
      <c r="L93" s="4">
        <v>12.1148333333333</v>
      </c>
      <c r="M93" s="4">
        <v>2172.0619000331199</v>
      </c>
      <c r="N93" s="3" t="b">
        <v>0</v>
      </c>
      <c r="O93" s="4">
        <v>5.4751649649697596</v>
      </c>
      <c r="P93" s="4"/>
      <c r="Q93" s="4">
        <v>5.4751649649697596</v>
      </c>
      <c r="R93" s="4"/>
      <c r="S93" s="4" t="s">
        <v>257</v>
      </c>
      <c r="T93" s="3" t="b">
        <v>0</v>
      </c>
      <c r="U93" s="4">
        <v>13.5529602149239</v>
      </c>
      <c r="V93" s="3" t="b">
        <v>0</v>
      </c>
      <c r="W93" s="4">
        <v>10.9972333333333</v>
      </c>
      <c r="X93" s="4">
        <v>1455996.9248472999</v>
      </c>
      <c r="Y93" s="4">
        <v>16.771043008504702</v>
      </c>
      <c r="Z93" s="3" t="b">
        <v>0</v>
      </c>
    </row>
    <row r="94" spans="1:26">
      <c r="A94" s="3"/>
      <c r="B94" s="3"/>
      <c r="C94" s="3" t="s">
        <v>226</v>
      </c>
      <c r="D94" s="3" t="s">
        <v>467</v>
      </c>
      <c r="E94" s="3" t="s">
        <v>91</v>
      </c>
      <c r="F94" s="4">
        <v>74</v>
      </c>
      <c r="G94" s="3" t="s">
        <v>239</v>
      </c>
      <c r="H94" s="3" t="s">
        <v>55</v>
      </c>
      <c r="I94" s="3"/>
      <c r="J94" s="1">
        <v>44238.913148148102</v>
      </c>
      <c r="K94" s="4"/>
      <c r="L94" s="4">
        <v>12.1148333333333</v>
      </c>
      <c r="M94" s="4">
        <v>32113.460533706901</v>
      </c>
      <c r="N94" s="3" t="b">
        <v>0</v>
      </c>
      <c r="O94" s="4">
        <v>88.980088649291602</v>
      </c>
      <c r="P94" s="4"/>
      <c r="Q94" s="4">
        <v>88.980088649291602</v>
      </c>
      <c r="R94" s="4"/>
      <c r="S94" s="4">
        <v>54.138540919076704</v>
      </c>
      <c r="T94" s="3" t="b">
        <v>0</v>
      </c>
      <c r="U94" s="4">
        <v>10.556764557049201</v>
      </c>
      <c r="V94" s="3" t="b">
        <v>0</v>
      </c>
      <c r="W94" s="4">
        <v>10.992983333333299</v>
      </c>
      <c r="X94" s="4">
        <v>1334235.7534223001</v>
      </c>
      <c r="Y94" s="4">
        <v>16.278774921879702</v>
      </c>
      <c r="Z94" s="3" t="b">
        <v>0</v>
      </c>
    </row>
    <row r="95" spans="1:26">
      <c r="A95" s="3"/>
      <c r="B95" s="3"/>
      <c r="C95" s="3" t="s">
        <v>186</v>
      </c>
      <c r="D95" s="3" t="s">
        <v>467</v>
      </c>
      <c r="E95" s="3" t="s">
        <v>91</v>
      </c>
      <c r="F95" s="4">
        <v>75</v>
      </c>
      <c r="G95" s="3" t="s">
        <v>67</v>
      </c>
      <c r="H95" s="3" t="s">
        <v>55</v>
      </c>
      <c r="I95" s="3"/>
      <c r="J95" s="1">
        <v>44238.9361921296</v>
      </c>
      <c r="K95" s="4"/>
      <c r="L95" s="4">
        <v>12.1148166666667</v>
      </c>
      <c r="M95" s="4">
        <v>19244.669895368301</v>
      </c>
      <c r="N95" s="3" t="b">
        <v>0</v>
      </c>
      <c r="O95" s="4">
        <v>57.176747447879599</v>
      </c>
      <c r="P95" s="4"/>
      <c r="Q95" s="4">
        <v>57.176747447879599</v>
      </c>
      <c r="R95" s="4"/>
      <c r="S95" s="4">
        <v>55.842026089789101</v>
      </c>
      <c r="T95" s="3" t="b">
        <v>0</v>
      </c>
      <c r="U95" s="4">
        <v>5.7350851783133496</v>
      </c>
      <c r="V95" s="3" t="b">
        <v>0</v>
      </c>
      <c r="W95" s="4">
        <v>10.9972333333333</v>
      </c>
      <c r="X95" s="4">
        <v>1240868.7447823801</v>
      </c>
      <c r="Y95" s="4">
        <v>15.993918605491499</v>
      </c>
      <c r="Z95" s="3" t="b">
        <v>0</v>
      </c>
    </row>
    <row r="96" spans="1:26">
      <c r="A96" s="3"/>
      <c r="B96" s="3"/>
      <c r="C96" s="3" t="s">
        <v>81</v>
      </c>
      <c r="D96" s="3" t="s">
        <v>467</v>
      </c>
      <c r="E96" s="3" t="s">
        <v>91</v>
      </c>
      <c r="F96" s="4">
        <v>76</v>
      </c>
      <c r="G96" s="3" t="s">
        <v>54</v>
      </c>
      <c r="H96" s="3" t="s">
        <v>55</v>
      </c>
      <c r="I96" s="3"/>
      <c r="J96" s="1">
        <v>44238.9593634259</v>
      </c>
      <c r="K96" s="4"/>
      <c r="L96" s="4">
        <v>12.114850000000001</v>
      </c>
      <c r="M96" s="4">
        <v>8685.8246429038009</v>
      </c>
      <c r="N96" s="3" t="b">
        <v>1</v>
      </c>
      <c r="O96" s="4">
        <v>26.5988860678404</v>
      </c>
      <c r="P96" s="4"/>
      <c r="Q96" s="4">
        <v>26.5988860678404</v>
      </c>
      <c r="R96" s="4"/>
      <c r="S96" s="4">
        <v>79.227682574115903</v>
      </c>
      <c r="T96" s="3" t="b">
        <v>0</v>
      </c>
      <c r="U96" s="4">
        <v>26.858208450778701</v>
      </c>
      <c r="V96" s="3" t="b">
        <v>0</v>
      </c>
      <c r="W96" s="4">
        <v>10.993</v>
      </c>
      <c r="X96" s="4">
        <v>1200683.2968148999</v>
      </c>
      <c r="Y96" s="4">
        <v>15.7968313324458</v>
      </c>
      <c r="Z96" s="3" t="b">
        <v>0</v>
      </c>
    </row>
    <row r="97" spans="1:26">
      <c r="A97" s="3"/>
      <c r="B97" s="3"/>
      <c r="C97" s="3" t="s">
        <v>282</v>
      </c>
      <c r="D97" s="3" t="s">
        <v>467</v>
      </c>
      <c r="E97" s="3" t="s">
        <v>91</v>
      </c>
      <c r="F97" s="4">
        <v>77</v>
      </c>
      <c r="G97" s="3" t="s">
        <v>277</v>
      </c>
      <c r="H97" s="3" t="s">
        <v>55</v>
      </c>
      <c r="I97" s="3"/>
      <c r="J97" s="1">
        <v>44238.982430555603</v>
      </c>
      <c r="K97" s="4"/>
      <c r="L97" s="4">
        <v>12.109716666666699</v>
      </c>
      <c r="M97" s="4">
        <v>6134.5329503080602</v>
      </c>
      <c r="N97" s="3" t="b">
        <v>0</v>
      </c>
      <c r="O97" s="4">
        <v>21.3198252101202</v>
      </c>
      <c r="P97" s="4"/>
      <c r="Q97" s="4">
        <v>21.3198252101202</v>
      </c>
      <c r="R97" s="4"/>
      <c r="S97" s="4">
        <v>52.318471418837902</v>
      </c>
      <c r="T97" s="3" t="b">
        <v>0</v>
      </c>
      <c r="U97" s="4">
        <v>8.0814246560402498</v>
      </c>
      <c r="V97" s="3" t="b">
        <v>0</v>
      </c>
      <c r="W97" s="4">
        <v>10.9929666666667</v>
      </c>
      <c r="X97" s="4">
        <v>1057498.62297846</v>
      </c>
      <c r="Y97" s="4">
        <v>16.448810336535601</v>
      </c>
      <c r="Z97" s="3" t="b">
        <v>0</v>
      </c>
    </row>
    <row r="98" spans="1:26">
      <c r="A98" s="3"/>
      <c r="B98" s="3"/>
      <c r="C98" s="3" t="s">
        <v>21</v>
      </c>
      <c r="D98" s="3" t="s">
        <v>467</v>
      </c>
      <c r="E98" s="3" t="s">
        <v>91</v>
      </c>
      <c r="F98" s="4">
        <v>52</v>
      </c>
      <c r="G98" s="3" t="s">
        <v>137</v>
      </c>
      <c r="H98" s="3" t="s">
        <v>55</v>
      </c>
      <c r="I98" s="3"/>
      <c r="J98" s="1">
        <v>44239.005532407398</v>
      </c>
      <c r="K98" s="4"/>
      <c r="L98" s="4">
        <v>12.1148333333333</v>
      </c>
      <c r="M98" s="4">
        <v>20004.1010549241</v>
      </c>
      <c r="N98" s="3" t="b">
        <v>0</v>
      </c>
      <c r="O98" s="4">
        <v>61.834998418513102</v>
      </c>
      <c r="P98" s="4"/>
      <c r="Q98" s="4">
        <v>61.834998418513102</v>
      </c>
      <c r="R98" s="4"/>
      <c r="S98" s="4">
        <v>53.271029275617202</v>
      </c>
      <c r="T98" s="3" t="b">
        <v>0</v>
      </c>
      <c r="U98" s="4">
        <v>6.1046259578046902</v>
      </c>
      <c r="V98" s="3" t="b">
        <v>0</v>
      </c>
      <c r="W98" s="4">
        <v>10.9972333333333</v>
      </c>
      <c r="X98" s="4">
        <v>1193151.46020749</v>
      </c>
      <c r="Y98" s="4">
        <v>16.177709199746499</v>
      </c>
      <c r="Z98" s="3" t="b">
        <v>0</v>
      </c>
    </row>
    <row r="99" spans="1:26">
      <c r="A99" s="3"/>
      <c r="B99" s="3"/>
      <c r="C99" s="3" t="s">
        <v>177</v>
      </c>
      <c r="D99" s="3" t="s">
        <v>467</v>
      </c>
      <c r="E99" s="3" t="s">
        <v>91</v>
      </c>
      <c r="F99" s="4">
        <v>57</v>
      </c>
      <c r="G99" s="3" t="s">
        <v>83</v>
      </c>
      <c r="H99" s="3" t="s">
        <v>55</v>
      </c>
      <c r="I99" s="3"/>
      <c r="J99" s="1">
        <v>44239.074756944399</v>
      </c>
      <c r="K99" s="4"/>
      <c r="L99" s="4">
        <v>12.114800000000001</v>
      </c>
      <c r="M99" s="4">
        <v>111923.140267373</v>
      </c>
      <c r="N99" s="3" t="b">
        <v>0</v>
      </c>
      <c r="O99" s="4">
        <v>269.14994230900101</v>
      </c>
      <c r="P99" s="4"/>
      <c r="Q99" s="4">
        <v>269.14994230900101</v>
      </c>
      <c r="R99" s="4"/>
      <c r="S99" s="4">
        <v>50.592798447293902</v>
      </c>
      <c r="T99" s="3" t="b">
        <v>0</v>
      </c>
      <c r="U99" s="4">
        <v>7.27639378284755</v>
      </c>
      <c r="V99" s="3" t="b">
        <v>0</v>
      </c>
      <c r="W99" s="4">
        <v>10.997199999999999</v>
      </c>
      <c r="X99" s="4">
        <v>1561871.92296568</v>
      </c>
      <c r="Y99" s="4">
        <v>16.829873219723599</v>
      </c>
      <c r="Z99" s="3" t="b">
        <v>0</v>
      </c>
    </row>
    <row r="100" spans="1:26">
      <c r="A100" s="3"/>
      <c r="B100" s="3"/>
      <c r="C100" s="3" t="s">
        <v>23</v>
      </c>
      <c r="D100" s="3" t="s">
        <v>467</v>
      </c>
      <c r="E100" s="3" t="s">
        <v>91</v>
      </c>
      <c r="F100" s="4">
        <v>58</v>
      </c>
      <c r="G100" s="3" t="s">
        <v>197</v>
      </c>
      <c r="H100" s="3" t="s">
        <v>55</v>
      </c>
      <c r="I100" s="3"/>
      <c r="J100" s="1">
        <v>44239.097835648201</v>
      </c>
      <c r="K100" s="4"/>
      <c r="L100" s="4">
        <v>12.1148166666667</v>
      </c>
      <c r="M100" s="4">
        <v>20892.197939190599</v>
      </c>
      <c r="N100" s="3" t="b">
        <v>0</v>
      </c>
      <c r="O100" s="4">
        <v>62.353269335571497</v>
      </c>
      <c r="P100" s="4"/>
      <c r="Q100" s="4">
        <v>62.353269335571497</v>
      </c>
      <c r="R100" s="4"/>
      <c r="S100" s="4">
        <v>52.212920015514698</v>
      </c>
      <c r="T100" s="3" t="b">
        <v>0</v>
      </c>
      <c r="U100" s="4">
        <v>6.3734061217989799</v>
      </c>
      <c r="V100" s="3" t="b">
        <v>0</v>
      </c>
      <c r="W100" s="4">
        <v>10.992983333333299</v>
      </c>
      <c r="X100" s="4">
        <v>1235820.47632263</v>
      </c>
      <c r="Y100" s="4">
        <v>17.051987637878401</v>
      </c>
      <c r="Z100" s="3" t="b">
        <v>0</v>
      </c>
    </row>
    <row r="101" spans="1:26">
      <c r="A101" s="3"/>
      <c r="B101" s="3"/>
      <c r="C101" s="3" t="s">
        <v>50</v>
      </c>
      <c r="D101" s="3" t="s">
        <v>467</v>
      </c>
      <c r="E101" s="3" t="s">
        <v>91</v>
      </c>
      <c r="F101" s="4">
        <v>59</v>
      </c>
      <c r="G101" s="3" t="s">
        <v>61</v>
      </c>
      <c r="H101" s="3" t="s">
        <v>55</v>
      </c>
      <c r="I101" s="3"/>
      <c r="J101" s="1">
        <v>44239.120891203696</v>
      </c>
      <c r="K101" s="4"/>
      <c r="L101" s="4">
        <v>12.109733333333301</v>
      </c>
      <c r="M101" s="4">
        <v>42835.972238642302</v>
      </c>
      <c r="N101" s="3" t="b">
        <v>0</v>
      </c>
      <c r="O101" s="4">
        <v>127.545075474755</v>
      </c>
      <c r="P101" s="4"/>
      <c r="Q101" s="4">
        <v>127.545075474755</v>
      </c>
      <c r="R101" s="4"/>
      <c r="S101" s="4">
        <v>53.649097080682502</v>
      </c>
      <c r="T101" s="3" t="b">
        <v>0</v>
      </c>
      <c r="U101" s="4">
        <v>6.95749646819867</v>
      </c>
      <c r="V101" s="3" t="b">
        <v>0</v>
      </c>
      <c r="W101" s="4">
        <v>10.9972166666667</v>
      </c>
      <c r="X101" s="4">
        <v>1245796.38231558</v>
      </c>
      <c r="Y101" s="4">
        <v>17.1506312246376</v>
      </c>
      <c r="Z101" s="3" t="b">
        <v>0</v>
      </c>
    </row>
    <row r="102" spans="1:26">
      <c r="A102" s="3"/>
      <c r="B102" s="3"/>
      <c r="C102" s="3" t="s">
        <v>192</v>
      </c>
      <c r="D102" s="3" t="s">
        <v>467</v>
      </c>
      <c r="E102" s="3" t="s">
        <v>91</v>
      </c>
      <c r="F102" s="4">
        <v>78</v>
      </c>
      <c r="G102" s="3" t="s">
        <v>285</v>
      </c>
      <c r="H102" s="3" t="s">
        <v>55</v>
      </c>
      <c r="I102" s="3"/>
      <c r="J102" s="1">
        <v>44239.143958333298</v>
      </c>
      <c r="K102" s="4"/>
      <c r="L102" s="4">
        <v>12.109716666666699</v>
      </c>
      <c r="M102" s="4">
        <v>4819.8122087899901</v>
      </c>
      <c r="N102" s="3" t="b">
        <v>0</v>
      </c>
      <c r="O102" s="4">
        <v>16.091362866184099</v>
      </c>
      <c r="P102" s="4"/>
      <c r="Q102" s="4">
        <v>16.091362866184099</v>
      </c>
      <c r="R102" s="4"/>
      <c r="S102" s="4">
        <v>47.440543422151499</v>
      </c>
      <c r="T102" s="3" t="b">
        <v>0</v>
      </c>
      <c r="U102" s="4">
        <v>9.9365114298972497</v>
      </c>
      <c r="V102" s="3" t="b">
        <v>0</v>
      </c>
      <c r="W102" s="4">
        <v>10.992983333333299</v>
      </c>
      <c r="X102" s="4">
        <v>1100328.3884067</v>
      </c>
      <c r="Y102" s="4">
        <v>16.929941984172402</v>
      </c>
      <c r="Z102" s="3" t="b">
        <v>0</v>
      </c>
    </row>
    <row r="103" spans="1:26">
      <c r="A103" s="3"/>
      <c r="B103" s="3"/>
      <c r="C103" s="3" t="s">
        <v>99</v>
      </c>
      <c r="D103" s="3" t="s">
        <v>467</v>
      </c>
      <c r="E103" s="3" t="s">
        <v>91</v>
      </c>
      <c r="F103" s="4">
        <v>79</v>
      </c>
      <c r="G103" s="3" t="s">
        <v>296</v>
      </c>
      <c r="H103" s="3" t="s">
        <v>55</v>
      </c>
      <c r="I103" s="3"/>
      <c r="J103" s="1">
        <v>44239.167037036997</v>
      </c>
      <c r="K103" s="4"/>
      <c r="L103" s="4">
        <v>12.109733333333301</v>
      </c>
      <c r="M103" s="4">
        <v>4222.2848976876003</v>
      </c>
      <c r="N103" s="3" t="b">
        <v>0</v>
      </c>
      <c r="O103" s="4">
        <v>12.919958029080201</v>
      </c>
      <c r="P103" s="4"/>
      <c r="Q103" s="4">
        <v>12.919958029080201</v>
      </c>
      <c r="R103" s="4"/>
      <c r="S103" s="4">
        <v>60.443848200736802</v>
      </c>
      <c r="T103" s="3" t="b">
        <v>0</v>
      </c>
      <c r="U103" s="4">
        <v>17.827003451221501</v>
      </c>
      <c r="V103" s="3" t="b">
        <v>0</v>
      </c>
      <c r="W103" s="4">
        <v>10.993</v>
      </c>
      <c r="X103" s="4">
        <v>1200195.6815567501</v>
      </c>
      <c r="Y103" s="4">
        <v>17.4207109943364</v>
      </c>
      <c r="Z103" s="3" t="b">
        <v>0</v>
      </c>
    </row>
    <row r="104" spans="1:26">
      <c r="A104" s="3"/>
      <c r="B104" s="3"/>
      <c r="C104" s="3" t="s">
        <v>153</v>
      </c>
      <c r="D104" s="3" t="s">
        <v>467</v>
      </c>
      <c r="E104" s="3" t="s">
        <v>91</v>
      </c>
      <c r="F104" s="4">
        <v>80</v>
      </c>
      <c r="G104" s="3" t="s">
        <v>37</v>
      </c>
      <c r="H104" s="3" t="s">
        <v>55</v>
      </c>
      <c r="I104" s="3"/>
      <c r="J104" s="1">
        <v>44239.190150463</v>
      </c>
      <c r="K104" s="4"/>
      <c r="L104" s="4">
        <v>12.109716666666699</v>
      </c>
      <c r="M104" s="4">
        <v>2906.9116380212899</v>
      </c>
      <c r="N104" s="3" t="b">
        <v>0</v>
      </c>
      <c r="O104" s="4">
        <v>9.2504390977980204</v>
      </c>
      <c r="P104" s="4"/>
      <c r="Q104" s="4">
        <v>9.2504390977980204</v>
      </c>
      <c r="R104" s="4"/>
      <c r="S104" s="4">
        <v>61.175909382279997</v>
      </c>
      <c r="T104" s="3" t="b">
        <v>0</v>
      </c>
      <c r="U104" s="4">
        <v>19.103286513830898</v>
      </c>
      <c r="V104" s="3" t="b">
        <v>0</v>
      </c>
      <c r="W104" s="4">
        <v>10.992983333333299</v>
      </c>
      <c r="X104" s="4">
        <v>1153710.90725226</v>
      </c>
      <c r="Y104" s="4">
        <v>17.2878252112254</v>
      </c>
      <c r="Z104" s="3" t="b">
        <v>0</v>
      </c>
    </row>
    <row r="105" spans="1:26">
      <c r="A105" s="3"/>
      <c r="B105" s="3"/>
      <c r="C105" s="3" t="s">
        <v>194</v>
      </c>
      <c r="D105" s="3" t="s">
        <v>467</v>
      </c>
      <c r="E105" s="3" t="s">
        <v>91</v>
      </c>
      <c r="F105" s="4">
        <v>81</v>
      </c>
      <c r="G105" s="3" t="s">
        <v>140</v>
      </c>
      <c r="H105" s="3" t="s">
        <v>55</v>
      </c>
      <c r="I105" s="3"/>
      <c r="J105" s="1">
        <v>44239.213206018503</v>
      </c>
      <c r="K105" s="4"/>
      <c r="L105" s="4">
        <v>12.109733333333301</v>
      </c>
      <c r="M105" s="4">
        <v>71083.903565836998</v>
      </c>
      <c r="N105" s="3" t="b">
        <v>0</v>
      </c>
      <c r="O105" s="4">
        <v>266.41445812423598</v>
      </c>
      <c r="P105" s="4"/>
      <c r="Q105" s="4">
        <v>266.41445812423598</v>
      </c>
      <c r="R105" s="4">
        <f>(O105/(AVERAGE(O$105:O$107))*100)</f>
        <v>47.447687401100694</v>
      </c>
      <c r="S105" s="4">
        <v>54.043848373021099</v>
      </c>
      <c r="T105" s="3" t="b">
        <v>0</v>
      </c>
      <c r="U105" s="4">
        <v>5.5455985654848101</v>
      </c>
      <c r="V105" s="3" t="b">
        <v>0</v>
      </c>
      <c r="W105" s="4">
        <v>10.992983333333299</v>
      </c>
      <c r="X105" s="4">
        <v>1001908.3612772099</v>
      </c>
      <c r="Y105" s="4">
        <v>16.767237805973799</v>
      </c>
      <c r="Z105" s="3" t="b">
        <v>0</v>
      </c>
    </row>
    <row r="106" spans="1:26">
      <c r="A106" s="3"/>
      <c r="B106" s="3"/>
      <c r="C106" s="3" t="s">
        <v>75</v>
      </c>
      <c r="D106" s="3" t="s">
        <v>467</v>
      </c>
      <c r="E106" s="3" t="s">
        <v>91</v>
      </c>
      <c r="F106" s="4">
        <v>82</v>
      </c>
      <c r="G106" s="3" t="s">
        <v>205</v>
      </c>
      <c r="H106" s="3" t="s">
        <v>55</v>
      </c>
      <c r="I106" s="3"/>
      <c r="J106" s="1">
        <v>44239.236331018503</v>
      </c>
      <c r="K106" s="4"/>
      <c r="L106" s="4">
        <v>12.109716666666699</v>
      </c>
      <c r="M106" s="4">
        <v>151238.040699954</v>
      </c>
      <c r="N106" s="3" t="b">
        <v>0</v>
      </c>
      <c r="O106" s="4">
        <v>601.88544567293002</v>
      </c>
      <c r="P106" s="4"/>
      <c r="Q106" s="4">
        <v>601.88544567293002</v>
      </c>
      <c r="R106" s="4">
        <f>(O106/(AVERAGE(O$105:O$107))*100)</f>
        <v>107.19415409596122</v>
      </c>
      <c r="S106" s="4">
        <v>55.623544480845702</v>
      </c>
      <c r="T106" s="3" t="b">
        <v>0</v>
      </c>
      <c r="U106" s="4">
        <v>4.8820386697781402</v>
      </c>
      <c r="V106" s="3" t="b">
        <v>0</v>
      </c>
      <c r="W106" s="4">
        <v>10.992983333333299</v>
      </c>
      <c r="X106" s="4">
        <v>972455.35724694398</v>
      </c>
      <c r="Y106" s="4">
        <v>16.786587811992501</v>
      </c>
      <c r="Z106" s="3" t="b">
        <v>0</v>
      </c>
    </row>
    <row r="107" spans="1:26">
      <c r="A107" s="3"/>
      <c r="B107" s="3"/>
      <c r="C107" s="3" t="s">
        <v>96</v>
      </c>
      <c r="D107" s="3" t="s">
        <v>467</v>
      </c>
      <c r="E107" s="3" t="s">
        <v>91</v>
      </c>
      <c r="F107" s="4">
        <v>83</v>
      </c>
      <c r="G107" s="3" t="s">
        <v>88</v>
      </c>
      <c r="H107" s="3" t="s">
        <v>55</v>
      </c>
      <c r="I107" s="3"/>
      <c r="J107" s="1">
        <v>44239.282534722202</v>
      </c>
      <c r="K107" s="4"/>
      <c r="L107" s="4">
        <v>12.109716666666699</v>
      </c>
      <c r="M107" s="4">
        <v>171827.58337848401</v>
      </c>
      <c r="N107" s="3" t="b">
        <v>0</v>
      </c>
      <c r="O107" s="4">
        <v>816.17286642717795</v>
      </c>
      <c r="P107" s="4"/>
      <c r="Q107" s="4">
        <v>816.17286642717795</v>
      </c>
      <c r="R107" s="4">
        <f>(O107/(AVERAGE(O$105:O$107))*100)</f>
        <v>145.35815850293807</v>
      </c>
      <c r="S107" s="4">
        <v>55.294717444416797</v>
      </c>
      <c r="T107" s="3" t="b">
        <v>0</v>
      </c>
      <c r="U107" s="4">
        <v>4.6414253064507101</v>
      </c>
      <c r="V107" s="3" t="b">
        <v>0</v>
      </c>
      <c r="W107" s="4">
        <v>10.992983333333299</v>
      </c>
      <c r="X107" s="4">
        <v>831032.56817490305</v>
      </c>
      <c r="Y107" s="4">
        <v>16.869376781113498</v>
      </c>
      <c r="Z107" s="3" t="b">
        <v>0</v>
      </c>
    </row>
    <row r="108" spans="1:26">
      <c r="A108" s="3"/>
      <c r="B108" s="3"/>
      <c r="C108" s="3" t="s">
        <v>305</v>
      </c>
      <c r="D108" s="3" t="s">
        <v>467</v>
      </c>
      <c r="E108" s="3" t="s">
        <v>91</v>
      </c>
      <c r="F108" s="4">
        <v>84</v>
      </c>
      <c r="G108" s="3" t="s">
        <v>31</v>
      </c>
      <c r="H108" s="3" t="s">
        <v>55</v>
      </c>
      <c r="I108" s="3"/>
      <c r="J108" s="1">
        <v>44239.305601851898</v>
      </c>
      <c r="K108" s="4"/>
      <c r="L108" s="4">
        <v>12.109733333333301</v>
      </c>
      <c r="M108" s="4">
        <v>202489.71023788699</v>
      </c>
      <c r="N108" s="3" t="b">
        <v>0</v>
      </c>
      <c r="O108" s="4">
        <v>770.45521274067801</v>
      </c>
      <c r="P108" s="4"/>
      <c r="Q108" s="4">
        <v>770.45521274067801</v>
      </c>
      <c r="R108" s="4">
        <f>(O108/(AVERAGE(O$108:O$110))*100)</f>
        <v>112.94677714510162</v>
      </c>
      <c r="S108" s="4">
        <v>56.415530817154199</v>
      </c>
      <c r="T108" s="3" t="b">
        <v>0</v>
      </c>
      <c r="U108" s="4">
        <v>5.0541029182494297</v>
      </c>
      <c r="V108" s="3" t="b">
        <v>0</v>
      </c>
      <c r="W108" s="4">
        <v>10.992983333333299</v>
      </c>
      <c r="X108" s="4">
        <v>1033039.73874165</v>
      </c>
      <c r="Y108" s="4">
        <v>16.445095166532401</v>
      </c>
      <c r="Z108" s="3" t="b">
        <v>0</v>
      </c>
    </row>
    <row r="109" spans="1:26">
      <c r="A109" s="3"/>
      <c r="B109" s="3"/>
      <c r="C109" s="3" t="s">
        <v>16</v>
      </c>
      <c r="D109" s="3" t="s">
        <v>467</v>
      </c>
      <c r="E109" s="3" t="s">
        <v>91</v>
      </c>
      <c r="F109" s="4">
        <v>85</v>
      </c>
      <c r="G109" s="3" t="s">
        <v>185</v>
      </c>
      <c r="H109" s="3" t="s">
        <v>55</v>
      </c>
      <c r="I109" s="3"/>
      <c r="J109" s="1">
        <v>44239.328680555598</v>
      </c>
      <c r="K109" s="4"/>
      <c r="L109" s="4">
        <v>12.109733333333301</v>
      </c>
      <c r="M109" s="4">
        <v>171143.29897335701</v>
      </c>
      <c r="N109" s="3" t="b">
        <v>0</v>
      </c>
      <c r="O109" s="4">
        <v>742.09124057612803</v>
      </c>
      <c r="P109" s="4"/>
      <c r="Q109" s="4">
        <v>742.09124057612803</v>
      </c>
      <c r="R109" s="4">
        <f>(O109/(AVERAGE(O$108:O$110))*100)</f>
        <v>108.78869087345021</v>
      </c>
      <c r="S109" s="4">
        <v>56.288838653478599</v>
      </c>
      <c r="T109" s="3" t="b">
        <v>0</v>
      </c>
      <c r="U109" s="4">
        <v>4.7302922899050897</v>
      </c>
      <c r="V109" s="3" t="b">
        <v>0</v>
      </c>
      <c r="W109" s="4">
        <v>10.992983333333299</v>
      </c>
      <c r="X109" s="4">
        <v>904113.17604542698</v>
      </c>
      <c r="Y109" s="4">
        <v>16.455379969707</v>
      </c>
      <c r="Z109" s="3" t="b">
        <v>0</v>
      </c>
    </row>
    <row r="110" spans="1:26">
      <c r="A110" s="3"/>
      <c r="B110" s="3"/>
      <c r="C110" s="3" t="s">
        <v>247</v>
      </c>
      <c r="D110" s="3" t="s">
        <v>467</v>
      </c>
      <c r="E110" s="3" t="s">
        <v>91</v>
      </c>
      <c r="F110" s="4">
        <v>86</v>
      </c>
      <c r="G110" s="3" t="s">
        <v>206</v>
      </c>
      <c r="H110" s="3" t="s">
        <v>55</v>
      </c>
      <c r="I110" s="3"/>
      <c r="J110" s="1">
        <v>44239.351747685199</v>
      </c>
      <c r="K110" s="4"/>
      <c r="L110" s="4">
        <v>12.109716666666699</v>
      </c>
      <c r="M110" s="4">
        <v>129335.879336923</v>
      </c>
      <c r="N110" s="3" t="b">
        <v>0</v>
      </c>
      <c r="O110" s="4">
        <v>533.87372497003901</v>
      </c>
      <c r="P110" s="4"/>
      <c r="Q110" s="4">
        <v>533.87372497003901</v>
      </c>
      <c r="R110" s="4">
        <f>(O110/(AVERAGE(O$108:O$110))*100)</f>
        <v>78.264531981448187</v>
      </c>
      <c r="S110" s="4">
        <v>55.834418212474297</v>
      </c>
      <c r="T110" s="3" t="b">
        <v>0</v>
      </c>
      <c r="U110" s="4">
        <v>5.8840016370417203</v>
      </c>
      <c r="V110" s="3" t="b">
        <v>0</v>
      </c>
      <c r="W110" s="4">
        <v>10.992983333333299</v>
      </c>
      <c r="X110" s="4">
        <v>931779.90490544296</v>
      </c>
      <c r="Y110" s="4">
        <v>16.830513945361499</v>
      </c>
      <c r="Z110" s="3" t="b">
        <v>0</v>
      </c>
    </row>
    <row r="111" spans="1:26">
      <c r="A111" s="3"/>
      <c r="B111" s="3"/>
      <c r="C111" s="3" t="s">
        <v>254</v>
      </c>
      <c r="D111" s="3" t="s">
        <v>467</v>
      </c>
      <c r="E111" s="3" t="s">
        <v>91</v>
      </c>
      <c r="F111" s="4">
        <v>87</v>
      </c>
      <c r="G111" s="3" t="s">
        <v>161</v>
      </c>
      <c r="H111" s="3" t="s">
        <v>55</v>
      </c>
      <c r="I111" s="3"/>
      <c r="J111" s="1">
        <v>44239.420914351896</v>
      </c>
      <c r="K111" s="4"/>
      <c r="L111" s="4">
        <v>12.109716666666699</v>
      </c>
      <c r="M111" s="4">
        <v>88986.484420246503</v>
      </c>
      <c r="N111" s="3" t="b">
        <v>0</v>
      </c>
      <c r="O111" s="4">
        <v>370.30712725922501</v>
      </c>
      <c r="P111" s="4"/>
      <c r="Q111" s="4">
        <v>370.30712725922501</v>
      </c>
      <c r="R111" s="4">
        <f>(O111/(AVERAGE(O$111:O$113))*100)</f>
        <v>77.827190803619601</v>
      </c>
      <c r="S111" s="4">
        <v>55.945100031832503</v>
      </c>
      <c r="T111" s="3" t="b">
        <v>0</v>
      </c>
      <c r="U111" s="4">
        <v>5.0318759296580602</v>
      </c>
      <c r="V111" s="3" t="b">
        <v>0</v>
      </c>
      <c r="W111" s="4">
        <v>10.992983333333299</v>
      </c>
      <c r="X111" s="4">
        <v>910738.72042150004</v>
      </c>
      <c r="Y111" s="4">
        <v>16.7234846445945</v>
      </c>
      <c r="Z111" s="3" t="b">
        <v>0</v>
      </c>
    </row>
    <row r="112" spans="1:26">
      <c r="A112" s="3"/>
      <c r="B112" s="3"/>
      <c r="C112" s="3" t="s">
        <v>30</v>
      </c>
      <c r="D112" s="3" t="s">
        <v>467</v>
      </c>
      <c r="E112" s="3" t="s">
        <v>91</v>
      </c>
      <c r="F112" s="4">
        <v>88</v>
      </c>
      <c r="G112" s="3" t="s">
        <v>154</v>
      </c>
      <c r="H112" s="3" t="s">
        <v>55</v>
      </c>
      <c r="I112" s="3"/>
      <c r="J112" s="1">
        <v>44239.443923611099</v>
      </c>
      <c r="K112" s="4"/>
      <c r="L112" s="4">
        <v>12.109716666666699</v>
      </c>
      <c r="M112" s="4">
        <v>262005.558386171</v>
      </c>
      <c r="N112" s="3" t="b">
        <v>0</v>
      </c>
      <c r="O112" s="4">
        <v>672.69624325288805</v>
      </c>
      <c r="P112" s="4"/>
      <c r="Q112" s="4">
        <v>672.69624325288805</v>
      </c>
      <c r="R112" s="4">
        <f>(O112/(AVERAGE(O$111:O$113))*100)</f>
        <v>141.38010052361579</v>
      </c>
      <c r="S112" s="4">
        <v>53.713509206382803</v>
      </c>
      <c r="T112" s="3" t="b">
        <v>0</v>
      </c>
      <c r="U112" s="4">
        <v>6.0403734689034998</v>
      </c>
      <c r="V112" s="3" t="b">
        <v>0</v>
      </c>
      <c r="W112" s="4">
        <v>10.992983333333299</v>
      </c>
      <c r="X112" s="4">
        <v>1517162.4517739399</v>
      </c>
      <c r="Y112" s="4">
        <v>16.849411722927101</v>
      </c>
      <c r="Z112" s="3" t="b">
        <v>0</v>
      </c>
    </row>
    <row r="113" spans="1:26">
      <c r="A113" s="3"/>
      <c r="B113" s="3"/>
      <c r="C113" s="3" t="s">
        <v>207</v>
      </c>
      <c r="D113" s="3" t="s">
        <v>467</v>
      </c>
      <c r="E113" s="3" t="s">
        <v>91</v>
      </c>
      <c r="F113" s="4">
        <v>89</v>
      </c>
      <c r="G113" s="3" t="s">
        <v>85</v>
      </c>
      <c r="H113" s="3" t="s">
        <v>55</v>
      </c>
      <c r="I113" s="3"/>
      <c r="J113" s="1">
        <v>44239.473124999997</v>
      </c>
      <c r="K113" s="4"/>
      <c r="L113" s="4">
        <v>12.1148166666667</v>
      </c>
      <c r="M113" s="4">
        <v>136813.72053532701</v>
      </c>
      <c r="N113" s="3" t="b">
        <v>0</v>
      </c>
      <c r="O113" s="4">
        <v>384.41726526651797</v>
      </c>
      <c r="P113" s="4"/>
      <c r="Q113" s="4">
        <v>384.41726526651797</v>
      </c>
      <c r="R113" s="4">
        <f>(O113/(AVERAGE(O$111:O$113))*100)</f>
        <v>80.792708672764618</v>
      </c>
      <c r="S113" s="4">
        <v>53.168980444594197</v>
      </c>
      <c r="T113" s="3" t="b">
        <v>0</v>
      </c>
      <c r="U113" s="4">
        <v>6.8470911493995299</v>
      </c>
      <c r="V113" s="3" t="b">
        <v>0</v>
      </c>
      <c r="W113" s="4">
        <v>10.992983333333299</v>
      </c>
      <c r="X113" s="4">
        <v>1350538.8339734401</v>
      </c>
      <c r="Y113" s="4">
        <v>16.6546798798758</v>
      </c>
      <c r="Z113" s="3" t="b">
        <v>0</v>
      </c>
    </row>
    <row r="114" spans="1:26">
      <c r="A114" s="3"/>
      <c r="B114" s="3"/>
      <c r="C114" s="3" t="s">
        <v>186</v>
      </c>
      <c r="D114" s="3" t="s">
        <v>467</v>
      </c>
      <c r="E114" s="3" t="s">
        <v>91</v>
      </c>
      <c r="F114" s="4">
        <v>75</v>
      </c>
      <c r="G114" s="3" t="s">
        <v>135</v>
      </c>
      <c r="H114" s="3" t="s">
        <v>55</v>
      </c>
      <c r="I114" s="3"/>
      <c r="J114" s="1">
        <v>44239.911608796298</v>
      </c>
      <c r="K114" s="4"/>
      <c r="L114" s="4">
        <v>12.104616666666701</v>
      </c>
      <c r="M114" s="4">
        <v>20474.562948855899</v>
      </c>
      <c r="N114" s="3" t="b">
        <v>0</v>
      </c>
      <c r="O114" s="4">
        <v>58.2248540662453</v>
      </c>
      <c r="P114" s="4"/>
      <c r="Q114" s="4">
        <v>58.2248540662453</v>
      </c>
      <c r="R114" s="4"/>
      <c r="S114" s="4">
        <v>53.525330860083102</v>
      </c>
      <c r="T114" s="3" t="b">
        <v>0</v>
      </c>
      <c r="U114" s="4">
        <v>9.4849282298259094</v>
      </c>
      <c r="V114" s="3" t="b">
        <v>0</v>
      </c>
      <c r="W114" s="4">
        <v>10.9887333333333</v>
      </c>
      <c r="X114" s="4">
        <v>1296524.3148571099</v>
      </c>
      <c r="Y114" s="4">
        <v>16.441250555635399</v>
      </c>
      <c r="Z114" s="3" t="b">
        <v>0</v>
      </c>
    </row>
    <row r="115" spans="1:26">
      <c r="A115" s="3"/>
      <c r="B115" s="3"/>
      <c r="C115" s="3" t="s">
        <v>165</v>
      </c>
      <c r="D115" s="3" t="s">
        <v>467</v>
      </c>
      <c r="E115" s="3" t="s">
        <v>91</v>
      </c>
      <c r="F115" s="4">
        <v>102</v>
      </c>
      <c r="G115" s="3" t="s">
        <v>204</v>
      </c>
      <c r="H115" s="3" t="s">
        <v>55</v>
      </c>
      <c r="I115" s="3"/>
      <c r="J115" s="1">
        <v>44239.934768518498</v>
      </c>
      <c r="K115" s="4"/>
      <c r="L115" s="4">
        <v>12.1046333333333</v>
      </c>
      <c r="M115" s="4">
        <v>35512.4533197973</v>
      </c>
      <c r="N115" s="3" t="b">
        <v>0</v>
      </c>
      <c r="O115" s="4">
        <v>124.069788582513</v>
      </c>
      <c r="P115" s="4"/>
      <c r="Q115" s="4">
        <v>124.069788582513</v>
      </c>
      <c r="R115" s="4">
        <f>(O115/(AVERAGE(O$115:O$117))*100)</f>
        <v>131.96177763387533</v>
      </c>
      <c r="S115" s="4">
        <v>49.144054849857099</v>
      </c>
      <c r="T115" s="3" t="b">
        <v>0</v>
      </c>
      <c r="U115" s="4">
        <v>14.594302733017599</v>
      </c>
      <c r="V115" s="3" t="b">
        <v>0</v>
      </c>
      <c r="W115" s="4">
        <v>10.992983333333299</v>
      </c>
      <c r="X115" s="4">
        <v>1061413.6049706901</v>
      </c>
      <c r="Y115" s="4">
        <v>16.423347988303199</v>
      </c>
      <c r="Z115" s="3" t="b">
        <v>0</v>
      </c>
    </row>
    <row r="116" spans="1:26">
      <c r="A116" s="3"/>
      <c r="B116" s="3"/>
      <c r="C116" s="3" t="s">
        <v>274</v>
      </c>
      <c r="D116" s="3" t="s">
        <v>467</v>
      </c>
      <c r="E116" s="3" t="s">
        <v>91</v>
      </c>
      <c r="F116" s="4">
        <v>103</v>
      </c>
      <c r="G116" s="3" t="s">
        <v>245</v>
      </c>
      <c r="H116" s="3" t="s">
        <v>55</v>
      </c>
      <c r="I116" s="3"/>
      <c r="J116" s="1">
        <v>44239.957870370403</v>
      </c>
      <c r="K116" s="4"/>
      <c r="L116" s="4">
        <v>12.109733333333301</v>
      </c>
      <c r="M116" s="4">
        <v>54138.621142667398</v>
      </c>
      <c r="N116" s="3" t="b">
        <v>0</v>
      </c>
      <c r="O116" s="4">
        <v>68.906559185152901</v>
      </c>
      <c r="P116" s="4"/>
      <c r="Q116" s="4">
        <v>68.906559185152901</v>
      </c>
      <c r="R116" s="4">
        <f>(O116/(AVERAGE(O$115:O$117))*100)</f>
        <v>73.289655318943886</v>
      </c>
      <c r="S116" s="4">
        <v>47.876766171146997</v>
      </c>
      <c r="T116" s="3" t="b">
        <v>0</v>
      </c>
      <c r="U116" s="4">
        <v>13.201339310331701</v>
      </c>
      <c r="V116" s="3" t="b">
        <v>0</v>
      </c>
      <c r="W116" s="4">
        <v>10.992983333333299</v>
      </c>
      <c r="X116" s="4">
        <v>2899512.1558434698</v>
      </c>
      <c r="Y116" s="4">
        <v>17.9618737187741</v>
      </c>
      <c r="Z116" s="3" t="b">
        <v>0</v>
      </c>
    </row>
    <row r="117" spans="1:26">
      <c r="A117" s="3"/>
      <c r="B117" s="3"/>
      <c r="C117" s="3" t="s">
        <v>299</v>
      </c>
      <c r="D117" s="3" t="s">
        <v>467</v>
      </c>
      <c r="E117" s="3" t="s">
        <v>91</v>
      </c>
      <c r="F117" s="4">
        <v>104</v>
      </c>
      <c r="G117" s="3" t="s">
        <v>125</v>
      </c>
      <c r="H117" s="3" t="s">
        <v>55</v>
      </c>
      <c r="I117" s="3"/>
      <c r="J117" s="1">
        <v>44239.981041666702</v>
      </c>
      <c r="K117" s="4"/>
      <c r="L117" s="4">
        <v>12.109716666666699</v>
      </c>
      <c r="M117" s="4">
        <v>72245.651317697906</v>
      </c>
      <c r="N117" s="3" t="b">
        <v>0</v>
      </c>
      <c r="O117" s="4">
        <v>89.082118268025596</v>
      </c>
      <c r="P117" s="4"/>
      <c r="Q117" s="4">
        <v>89.082118268025596</v>
      </c>
      <c r="R117" s="4">
        <f>(O117/(AVERAGE(O$115:O$117))*100)</f>
        <v>94.748567047180771</v>
      </c>
      <c r="S117" s="4">
        <v>48.3553634261228</v>
      </c>
      <c r="T117" s="3" t="b">
        <v>0</v>
      </c>
      <c r="U117" s="4">
        <v>15.846526911966</v>
      </c>
      <c r="V117" s="3" t="b">
        <v>0</v>
      </c>
      <c r="W117" s="4">
        <v>10.992983333333299</v>
      </c>
      <c r="X117" s="4">
        <v>2998218.9334164299</v>
      </c>
      <c r="Y117" s="4">
        <v>17.892837370216</v>
      </c>
      <c r="Z117" s="3" t="b">
        <v>0</v>
      </c>
    </row>
    <row r="118" spans="1:26">
      <c r="A118" s="3"/>
      <c r="B118" s="3"/>
      <c r="C118" s="3" t="s">
        <v>273</v>
      </c>
      <c r="D118" s="3" t="s">
        <v>467</v>
      </c>
      <c r="E118" s="3" t="s">
        <v>91</v>
      </c>
      <c r="F118" s="4">
        <v>105</v>
      </c>
      <c r="G118" s="3" t="s">
        <v>171</v>
      </c>
      <c r="H118" s="3" t="s">
        <v>55</v>
      </c>
      <c r="I118" s="3"/>
      <c r="J118" s="1">
        <v>44240.004062499997</v>
      </c>
      <c r="K118" s="4"/>
      <c r="L118" s="4">
        <v>12.104616666666701</v>
      </c>
      <c r="M118" s="4">
        <v>116196.574965336</v>
      </c>
      <c r="N118" s="3" t="b">
        <v>0</v>
      </c>
      <c r="O118" s="4">
        <v>181.86692560850199</v>
      </c>
      <c r="P118" s="4"/>
      <c r="Q118" s="4">
        <v>181.86692560850199</v>
      </c>
      <c r="R118" s="4">
        <f>(O118/(AVERAGE(O$118:O$120))*100)</f>
        <v>42.882548470014889</v>
      </c>
      <c r="S118" s="4">
        <v>42.8283936742667</v>
      </c>
      <c r="T118" s="3" t="b">
        <v>0</v>
      </c>
      <c r="U118" s="4">
        <v>12.861254303529799</v>
      </c>
      <c r="V118" s="3" t="b">
        <v>0</v>
      </c>
      <c r="W118" s="4">
        <v>10.9887333333333</v>
      </c>
      <c r="X118" s="4">
        <v>2381288.7605540901</v>
      </c>
      <c r="Y118" s="4">
        <v>17.974112591859399</v>
      </c>
      <c r="Z118" s="3" t="b">
        <v>0</v>
      </c>
    </row>
    <row r="119" spans="1:26">
      <c r="A119" s="3"/>
      <c r="B119" s="3"/>
      <c r="C119" s="3" t="s">
        <v>87</v>
      </c>
      <c r="D119" s="3" t="s">
        <v>467</v>
      </c>
      <c r="E119" s="3" t="s">
        <v>91</v>
      </c>
      <c r="F119" s="4">
        <v>106</v>
      </c>
      <c r="G119" s="3" t="s">
        <v>17</v>
      </c>
      <c r="H119" s="3" t="s">
        <v>55</v>
      </c>
      <c r="I119" s="3"/>
      <c r="J119" s="1">
        <v>44240.027129629598</v>
      </c>
      <c r="K119" s="4"/>
      <c r="L119" s="4">
        <v>12.109716666666699</v>
      </c>
      <c r="M119" s="4">
        <v>133853.13237695099</v>
      </c>
      <c r="N119" s="3" t="b">
        <v>0</v>
      </c>
      <c r="O119" s="4">
        <v>379.21732333564199</v>
      </c>
      <c r="P119" s="4"/>
      <c r="Q119" s="4">
        <v>379.21732333564199</v>
      </c>
      <c r="R119" s="4">
        <f>(O119/(AVERAGE(O$118:O$120))*100)</f>
        <v>89.415957267657049</v>
      </c>
      <c r="S119" s="4">
        <v>53.170931799337701</v>
      </c>
      <c r="T119" s="3" t="b">
        <v>0</v>
      </c>
      <c r="U119" s="4">
        <v>8.8182086462244609</v>
      </c>
      <c r="V119" s="3" t="b">
        <v>0</v>
      </c>
      <c r="W119" s="4">
        <v>10.9887333333333</v>
      </c>
      <c r="X119" s="4">
        <v>1338808.5187874299</v>
      </c>
      <c r="Y119" s="4">
        <v>16.804177988352802</v>
      </c>
      <c r="Z119" s="3" t="b">
        <v>0</v>
      </c>
    </row>
    <row r="120" spans="1:26">
      <c r="A120" s="3"/>
      <c r="B120" s="3"/>
      <c r="C120" s="3" t="s">
        <v>106</v>
      </c>
      <c r="D120" s="3" t="s">
        <v>467</v>
      </c>
      <c r="E120" s="3" t="s">
        <v>91</v>
      </c>
      <c r="F120" s="4">
        <v>107</v>
      </c>
      <c r="G120" s="3" t="s">
        <v>86</v>
      </c>
      <c r="H120" s="3" t="s">
        <v>55</v>
      </c>
      <c r="I120" s="3"/>
      <c r="J120" s="1">
        <v>44240.050196759301</v>
      </c>
      <c r="K120" s="4"/>
      <c r="L120" s="4">
        <v>12.109733333333301</v>
      </c>
      <c r="M120" s="4">
        <v>261398.34894389499</v>
      </c>
      <c r="N120" s="3" t="b">
        <v>0</v>
      </c>
      <c r="O120" s="4">
        <v>711.23000543607498</v>
      </c>
      <c r="P120" s="4"/>
      <c r="Q120" s="4">
        <v>711.23000543607498</v>
      </c>
      <c r="R120" s="4">
        <f>(O120/(AVERAGE(O$118:O$120))*100)</f>
        <v>167.70149426232805</v>
      </c>
      <c r="S120" s="4">
        <v>52.652789447039403</v>
      </c>
      <c r="T120" s="3" t="b">
        <v>0</v>
      </c>
      <c r="U120" s="4">
        <v>8.1553061379452103</v>
      </c>
      <c r="V120" s="3" t="b">
        <v>0</v>
      </c>
      <c r="W120" s="4">
        <v>10.9887333333333</v>
      </c>
      <c r="X120" s="4">
        <v>1436728.2402389101</v>
      </c>
      <c r="Y120" s="4">
        <v>16.411471083465798</v>
      </c>
      <c r="Z120" s="3" t="b">
        <v>0</v>
      </c>
    </row>
    <row r="121" spans="1:26">
      <c r="A121" s="3"/>
      <c r="B121" s="3"/>
      <c r="C121" s="3" t="s">
        <v>288</v>
      </c>
      <c r="D121" s="3" t="s">
        <v>467</v>
      </c>
      <c r="E121" s="3" t="s">
        <v>91</v>
      </c>
      <c r="F121" s="4">
        <v>108</v>
      </c>
      <c r="G121" s="3" t="s">
        <v>144</v>
      </c>
      <c r="H121" s="3" t="s">
        <v>55</v>
      </c>
      <c r="I121" s="3"/>
      <c r="J121" s="1">
        <v>44240.073275463001</v>
      </c>
      <c r="K121" s="4"/>
      <c r="L121" s="4">
        <v>12.104616666666701</v>
      </c>
      <c r="M121" s="4">
        <v>247868.58317650799</v>
      </c>
      <c r="N121" s="3" t="b">
        <v>0</v>
      </c>
      <c r="O121" s="4">
        <v>665.79282271448506</v>
      </c>
      <c r="P121" s="4"/>
      <c r="Q121" s="4">
        <v>665.79282271448506</v>
      </c>
      <c r="R121" s="4">
        <f>(O121/(AVERAGE(O$121:O$123))*100)</f>
        <v>102.79565575900389</v>
      </c>
      <c r="S121" s="4">
        <v>50.230864562348501</v>
      </c>
      <c r="T121" s="3" t="b">
        <v>0</v>
      </c>
      <c r="U121" s="4">
        <v>10.4379093266363</v>
      </c>
      <c r="V121" s="3" t="b">
        <v>0</v>
      </c>
      <c r="W121" s="4">
        <v>10.98875</v>
      </c>
      <c r="X121" s="4">
        <v>1449263.6915632</v>
      </c>
      <c r="Y121" s="4">
        <v>16.445489384033099</v>
      </c>
      <c r="Z121" s="3" t="b">
        <v>0</v>
      </c>
    </row>
    <row r="122" spans="1:26">
      <c r="A122" s="3"/>
      <c r="B122" s="3"/>
      <c r="C122" s="3" t="s">
        <v>252</v>
      </c>
      <c r="D122" s="3" t="s">
        <v>467</v>
      </c>
      <c r="E122" s="3" t="s">
        <v>91</v>
      </c>
      <c r="F122" s="4">
        <v>109</v>
      </c>
      <c r="G122" s="3" t="s">
        <v>292</v>
      </c>
      <c r="H122" s="3" t="s">
        <v>55</v>
      </c>
      <c r="I122" s="3"/>
      <c r="J122" s="1">
        <v>44240.096331018503</v>
      </c>
      <c r="K122" s="4"/>
      <c r="L122" s="4">
        <v>12.109716666666699</v>
      </c>
      <c r="M122" s="4">
        <v>178177.916444267</v>
      </c>
      <c r="N122" s="3" t="b">
        <v>0</v>
      </c>
      <c r="O122" s="4">
        <v>567.46714059212695</v>
      </c>
      <c r="P122" s="4"/>
      <c r="Q122" s="4">
        <v>567.46714059212695</v>
      </c>
      <c r="R122" s="4">
        <f>(O122/(AVERAGE(O$121:O$123))*100)</f>
        <v>87.614577461237985</v>
      </c>
      <c r="S122" s="4">
        <v>53.805098346624398</v>
      </c>
      <c r="T122" s="3" t="b">
        <v>0</v>
      </c>
      <c r="U122" s="4">
        <v>7.49239194309546</v>
      </c>
      <c r="V122" s="3" t="b">
        <v>0</v>
      </c>
      <c r="W122" s="4">
        <v>10.9887333333333</v>
      </c>
      <c r="X122" s="4">
        <v>1211357.7856868601</v>
      </c>
      <c r="Y122" s="4">
        <v>16.427961429156198</v>
      </c>
      <c r="Z122" s="3" t="b">
        <v>0</v>
      </c>
    </row>
    <row r="123" spans="1:26">
      <c r="A123" s="3"/>
      <c r="B123" s="3"/>
      <c r="C123" s="3" t="s">
        <v>159</v>
      </c>
      <c r="D123" s="3" t="s">
        <v>467</v>
      </c>
      <c r="E123" s="3" t="s">
        <v>91</v>
      </c>
      <c r="F123" s="4">
        <v>110</v>
      </c>
      <c r="G123" s="3" t="s">
        <v>200</v>
      </c>
      <c r="H123" s="3" t="s">
        <v>55</v>
      </c>
      <c r="I123" s="3"/>
      <c r="J123" s="1">
        <v>44240.119421296302</v>
      </c>
      <c r="K123" s="4"/>
      <c r="L123" s="4">
        <v>12.1046333333333</v>
      </c>
      <c r="M123" s="4">
        <v>177061.61472815601</v>
      </c>
      <c r="N123" s="3" t="b">
        <v>0</v>
      </c>
      <c r="O123" s="4">
        <v>709.79731221303405</v>
      </c>
      <c r="P123" s="4"/>
      <c r="Q123" s="4">
        <v>709.79731221303405</v>
      </c>
      <c r="R123" s="4">
        <f>(O123/(AVERAGE(O$121:O$123))*100)</f>
        <v>109.58976677975811</v>
      </c>
      <c r="S123" s="4">
        <v>53.194968636360201</v>
      </c>
      <c r="T123" s="3" t="b">
        <v>0</v>
      </c>
      <c r="U123" s="4">
        <v>5.9039101862699699</v>
      </c>
      <c r="V123" s="3" t="b">
        <v>0</v>
      </c>
      <c r="W123" s="4">
        <v>10.992983333333299</v>
      </c>
      <c r="X123" s="4">
        <v>975022.24827425706</v>
      </c>
      <c r="Y123" s="4">
        <v>15.786596108352599</v>
      </c>
      <c r="Z123" s="3" t="b">
        <v>0</v>
      </c>
    </row>
    <row r="124" spans="1:26">
      <c r="A124" s="3"/>
      <c r="B124" s="3"/>
      <c r="C124" s="3" t="s">
        <v>177</v>
      </c>
      <c r="D124" s="3" t="s">
        <v>467</v>
      </c>
      <c r="E124" s="3" t="s">
        <v>91</v>
      </c>
      <c r="F124" s="4">
        <v>57</v>
      </c>
      <c r="G124" s="3" t="s">
        <v>172</v>
      </c>
      <c r="H124" s="3" t="s">
        <v>55</v>
      </c>
      <c r="I124" s="3"/>
      <c r="J124" s="1">
        <v>44242.470335648097</v>
      </c>
      <c r="K124" s="4"/>
      <c r="L124" s="4">
        <v>12.109816666666701</v>
      </c>
      <c r="M124" s="4">
        <v>111897.932013607</v>
      </c>
      <c r="N124" s="3" t="b">
        <v>0</v>
      </c>
      <c r="O124" s="4">
        <v>294.97610460843799</v>
      </c>
      <c r="P124" s="4"/>
      <c r="Q124" s="4">
        <v>294.97610460843799</v>
      </c>
      <c r="R124" s="4"/>
      <c r="S124" s="4">
        <v>54.660714617356199</v>
      </c>
      <c r="T124" s="3" t="b">
        <v>0</v>
      </c>
      <c r="U124" s="4">
        <v>5.8675719392691201</v>
      </c>
      <c r="V124" s="3" t="b">
        <v>0</v>
      </c>
      <c r="W124" s="4">
        <v>10.988849999999999</v>
      </c>
      <c r="X124" s="4">
        <v>1428073.1820604401</v>
      </c>
      <c r="Y124" s="4">
        <v>16.030423056324999</v>
      </c>
      <c r="Z124" s="3" t="b">
        <v>0</v>
      </c>
    </row>
    <row r="125" spans="1:26">
      <c r="A125" s="3"/>
      <c r="B125" s="3"/>
      <c r="C125" s="3" t="s">
        <v>23</v>
      </c>
      <c r="D125" s="3" t="s">
        <v>467</v>
      </c>
      <c r="E125" s="3" t="s">
        <v>91</v>
      </c>
      <c r="F125" s="4">
        <v>58</v>
      </c>
      <c r="G125" s="3" t="s">
        <v>248</v>
      </c>
      <c r="H125" s="3" t="s">
        <v>55</v>
      </c>
      <c r="I125" s="3"/>
      <c r="J125" s="1">
        <v>44242.493391203701</v>
      </c>
      <c r="K125" s="4"/>
      <c r="L125" s="4">
        <v>12.1047333333333</v>
      </c>
      <c r="M125" s="4">
        <v>24859.153835496101</v>
      </c>
      <c r="N125" s="3" t="b">
        <v>0</v>
      </c>
      <c r="O125" s="4">
        <v>71.103783154671504</v>
      </c>
      <c r="P125" s="4"/>
      <c r="Q125" s="4">
        <v>71.103783154671504</v>
      </c>
      <c r="R125" s="4"/>
      <c r="S125" s="4">
        <v>47.861688655090802</v>
      </c>
      <c r="T125" s="3" t="b">
        <v>0</v>
      </c>
      <c r="U125" s="4">
        <v>10.136313546259499</v>
      </c>
      <c r="V125" s="3" t="b">
        <v>0</v>
      </c>
      <c r="W125" s="4">
        <v>10.9888333333333</v>
      </c>
      <c r="X125" s="4">
        <v>1290491.2495190599</v>
      </c>
      <c r="Y125" s="4">
        <v>15.8517013502377</v>
      </c>
      <c r="Z125" s="3" t="b">
        <v>0</v>
      </c>
    </row>
    <row r="126" spans="1:26">
      <c r="A126" s="3"/>
      <c r="B126" s="3"/>
      <c r="C126" s="3" t="s">
        <v>50</v>
      </c>
      <c r="D126" s="3" t="s">
        <v>467</v>
      </c>
      <c r="E126" s="3" t="s">
        <v>91</v>
      </c>
      <c r="F126" s="4">
        <v>59</v>
      </c>
      <c r="G126" s="3" t="s">
        <v>129</v>
      </c>
      <c r="H126" s="3" t="s">
        <v>55</v>
      </c>
      <c r="I126" s="3"/>
      <c r="J126" s="1">
        <v>44242.516400462999</v>
      </c>
      <c r="K126" s="4"/>
      <c r="L126" s="4">
        <v>12.109833333333301</v>
      </c>
      <c r="M126" s="4">
        <v>49862.939601013299</v>
      </c>
      <c r="N126" s="3" t="b">
        <v>0</v>
      </c>
      <c r="O126" s="4">
        <v>154.90504149788501</v>
      </c>
      <c r="P126" s="4"/>
      <c r="Q126" s="4">
        <v>154.90504149788501</v>
      </c>
      <c r="R126" s="4"/>
      <c r="S126" s="4">
        <v>54.826158698645102</v>
      </c>
      <c r="T126" s="3" t="b">
        <v>0</v>
      </c>
      <c r="U126" s="4">
        <v>6.6010939958500501</v>
      </c>
      <c r="V126" s="3" t="b">
        <v>0</v>
      </c>
      <c r="W126" s="4">
        <v>10.988849999999999</v>
      </c>
      <c r="X126" s="4">
        <v>1196894.7838854799</v>
      </c>
      <c r="Y126" s="4">
        <v>16.361758187402501</v>
      </c>
      <c r="Z126" s="3" t="b">
        <v>0</v>
      </c>
    </row>
    <row r="127" spans="1:26">
      <c r="A127" s="3"/>
      <c r="B127" s="3"/>
      <c r="C127" s="3" t="s">
        <v>142</v>
      </c>
      <c r="D127" s="3" t="s">
        <v>467</v>
      </c>
      <c r="E127" s="3" t="s">
        <v>91</v>
      </c>
      <c r="F127" s="4">
        <v>60</v>
      </c>
      <c r="G127" s="3" t="s">
        <v>32</v>
      </c>
      <c r="H127" s="3" t="s">
        <v>55</v>
      </c>
      <c r="I127" s="3"/>
      <c r="J127" s="1">
        <v>44242.5394675926</v>
      </c>
      <c r="K127" s="4"/>
      <c r="L127" s="4">
        <v>12.1047166666667</v>
      </c>
      <c r="M127" s="4">
        <v>33730.786083586398</v>
      </c>
      <c r="N127" s="3" t="b">
        <v>0</v>
      </c>
      <c r="O127" s="4">
        <v>92.278853606043</v>
      </c>
      <c r="P127" s="4"/>
      <c r="Q127" s="4">
        <v>92.278853606043</v>
      </c>
      <c r="R127" s="4"/>
      <c r="S127" s="4">
        <v>47.764691832525997</v>
      </c>
      <c r="T127" s="3" t="b">
        <v>0</v>
      </c>
      <c r="U127" s="4">
        <v>8.1301529550208507</v>
      </c>
      <c r="V127" s="3" t="b">
        <v>0</v>
      </c>
      <c r="W127" s="4">
        <v>10.988849999999999</v>
      </c>
      <c r="X127" s="4">
        <v>1351722.6553455801</v>
      </c>
      <c r="Y127" s="4">
        <v>16.302854094591801</v>
      </c>
      <c r="Z127" s="3" t="b">
        <v>0</v>
      </c>
    </row>
    <row r="128" spans="1:26">
      <c r="A128" s="3"/>
      <c r="B128" s="3"/>
      <c r="C128" s="3" t="s">
        <v>230</v>
      </c>
      <c r="D128" s="3" t="s">
        <v>467</v>
      </c>
      <c r="E128" s="3" t="s">
        <v>91</v>
      </c>
      <c r="F128" s="4">
        <v>61</v>
      </c>
      <c r="G128" s="3" t="s">
        <v>4</v>
      </c>
      <c r="H128" s="3" t="s">
        <v>55</v>
      </c>
      <c r="I128" s="3"/>
      <c r="J128" s="1">
        <v>44242.562569444402</v>
      </c>
      <c r="K128" s="4"/>
      <c r="L128" s="4">
        <v>12.1047333333333</v>
      </c>
      <c r="M128" s="4">
        <v>53042.303024450302</v>
      </c>
      <c r="N128" s="3" t="b">
        <v>0</v>
      </c>
      <c r="O128" s="4">
        <v>132.778708786778</v>
      </c>
      <c r="P128" s="4"/>
      <c r="Q128" s="4">
        <v>132.778708786778</v>
      </c>
      <c r="R128" s="4"/>
      <c r="S128" s="4">
        <v>52.978206755155703</v>
      </c>
      <c r="T128" s="3" t="b">
        <v>0</v>
      </c>
      <c r="U128" s="4">
        <v>9.2573291758756504</v>
      </c>
      <c r="V128" s="3" t="b">
        <v>0</v>
      </c>
      <c r="W128" s="4">
        <v>10.988849999999999</v>
      </c>
      <c r="X128" s="4">
        <v>1482501.3579913899</v>
      </c>
      <c r="Y128" s="4">
        <v>15.7607848240685</v>
      </c>
      <c r="Z128" s="3" t="b">
        <v>0</v>
      </c>
    </row>
    <row r="129" spans="1:26">
      <c r="A129" s="3"/>
      <c r="B129" s="3"/>
      <c r="C129" s="3" t="s">
        <v>58</v>
      </c>
      <c r="D129" s="3" t="s">
        <v>467</v>
      </c>
      <c r="E129" s="3" t="s">
        <v>91</v>
      </c>
      <c r="F129" s="4">
        <v>62</v>
      </c>
      <c r="G129" s="3" t="s">
        <v>266</v>
      </c>
      <c r="H129" s="3" t="s">
        <v>55</v>
      </c>
      <c r="I129" s="3"/>
      <c r="J129" s="1">
        <v>44242.585706018501</v>
      </c>
      <c r="K129" s="4"/>
      <c r="L129" s="4">
        <v>12.1047333333333</v>
      </c>
      <c r="M129" s="4">
        <v>17350.4874834086</v>
      </c>
      <c r="N129" s="3" t="b">
        <v>0</v>
      </c>
      <c r="O129" s="4">
        <v>40.333752841775798</v>
      </c>
      <c r="P129" s="4"/>
      <c r="Q129" s="4">
        <v>40.333752841775798</v>
      </c>
      <c r="R129" s="4"/>
      <c r="S129" s="4">
        <v>63.824652388603099</v>
      </c>
      <c r="T129" s="3" t="b">
        <v>0</v>
      </c>
      <c r="U129" s="4">
        <v>6.0908047617844998</v>
      </c>
      <c r="V129" s="3" t="b">
        <v>0</v>
      </c>
      <c r="W129" s="4">
        <v>10.9888666666667</v>
      </c>
      <c r="X129" s="4">
        <v>1583586.7699295699</v>
      </c>
      <c r="Y129" s="4">
        <v>16.511452020666798</v>
      </c>
      <c r="Z129" s="3" t="b">
        <v>0</v>
      </c>
    </row>
    <row r="130" spans="1:26">
      <c r="A130" s="3"/>
      <c r="B130" s="3"/>
      <c r="C130" s="3" t="s">
        <v>44</v>
      </c>
      <c r="D130" s="3" t="s">
        <v>467</v>
      </c>
      <c r="E130" s="3" t="s">
        <v>91</v>
      </c>
      <c r="F130" s="4">
        <v>63</v>
      </c>
      <c r="G130" s="3" t="s">
        <v>182</v>
      </c>
      <c r="H130" s="3" t="s">
        <v>55</v>
      </c>
      <c r="I130" s="3"/>
      <c r="J130" s="1">
        <v>44242.608796296299</v>
      </c>
      <c r="K130" s="4"/>
      <c r="L130" s="4">
        <v>12.104749999999999</v>
      </c>
      <c r="M130" s="4">
        <v>12949.6496192453</v>
      </c>
      <c r="N130" s="3" t="b">
        <v>0</v>
      </c>
      <c r="O130" s="4">
        <v>34.631571350971001</v>
      </c>
      <c r="P130" s="4"/>
      <c r="Q130" s="4">
        <v>34.631571350971001</v>
      </c>
      <c r="R130" s="4"/>
      <c r="S130" s="4">
        <v>52.205841764267902</v>
      </c>
      <c r="T130" s="3" t="b">
        <v>0</v>
      </c>
      <c r="U130" s="4">
        <v>6.8423288697042999</v>
      </c>
      <c r="V130" s="3" t="b">
        <v>0</v>
      </c>
      <c r="W130" s="4">
        <v>10.9888666666667</v>
      </c>
      <c r="X130" s="4">
        <v>1375845.05349371</v>
      </c>
      <c r="Y130" s="4">
        <v>15.888299583419601</v>
      </c>
      <c r="Z130" s="3" t="b">
        <v>0</v>
      </c>
    </row>
    <row r="131" spans="1:26">
      <c r="A131" s="3"/>
      <c r="B131" s="3"/>
      <c r="C131" s="3" t="s">
        <v>176</v>
      </c>
      <c r="D131" s="3" t="s">
        <v>467</v>
      </c>
      <c r="E131" s="3" t="s">
        <v>91</v>
      </c>
      <c r="F131" s="4">
        <v>64</v>
      </c>
      <c r="G131" s="3" t="s">
        <v>280</v>
      </c>
      <c r="H131" s="3" t="s">
        <v>55</v>
      </c>
      <c r="I131" s="3"/>
      <c r="J131" s="1">
        <v>44242.631921296299</v>
      </c>
      <c r="K131" s="4"/>
      <c r="L131" s="4">
        <v>12.1047333333333</v>
      </c>
      <c r="M131" s="4">
        <v>26983.017723065001</v>
      </c>
      <c r="N131" s="3" t="b">
        <v>0</v>
      </c>
      <c r="O131" s="4">
        <v>66.733553236711401</v>
      </c>
      <c r="P131" s="4"/>
      <c r="Q131" s="4">
        <v>66.733553236711401</v>
      </c>
      <c r="R131" s="4"/>
      <c r="S131" s="4">
        <v>51.381098454992198</v>
      </c>
      <c r="T131" s="3" t="b">
        <v>0</v>
      </c>
      <c r="U131" s="4">
        <v>6.3019183765642</v>
      </c>
      <c r="V131" s="3" t="b">
        <v>0</v>
      </c>
      <c r="W131" s="4">
        <v>10.988849999999999</v>
      </c>
      <c r="X131" s="4">
        <v>1491909.1764980899</v>
      </c>
      <c r="Y131" s="4">
        <v>16.545178921872701</v>
      </c>
      <c r="Z131" s="3" t="b">
        <v>0</v>
      </c>
    </row>
    <row r="132" spans="1:26">
      <c r="A132" s="3"/>
      <c r="B132" s="3"/>
      <c r="C132" s="3" t="s">
        <v>126</v>
      </c>
      <c r="D132" s="3" t="s">
        <v>467</v>
      </c>
      <c r="E132" s="3" t="s">
        <v>91</v>
      </c>
      <c r="F132" s="4">
        <v>65</v>
      </c>
      <c r="G132" s="3" t="s">
        <v>90</v>
      </c>
      <c r="H132" s="3" t="s">
        <v>55</v>
      </c>
      <c r="I132" s="3"/>
      <c r="J132" s="1">
        <v>44242.655023148101</v>
      </c>
      <c r="K132" s="4"/>
      <c r="L132" s="4">
        <v>12.1047333333333</v>
      </c>
      <c r="M132" s="4">
        <v>8181.9628273935896</v>
      </c>
      <c r="N132" s="3" t="b">
        <v>0</v>
      </c>
      <c r="O132" s="4">
        <v>21.706649662788099</v>
      </c>
      <c r="P132" s="4"/>
      <c r="Q132" s="4">
        <v>21.706649662788099</v>
      </c>
      <c r="R132" s="4"/>
      <c r="S132" s="4">
        <v>49.869372387709703</v>
      </c>
      <c r="T132" s="3" t="b">
        <v>0</v>
      </c>
      <c r="U132" s="4">
        <v>4.0172958183391403</v>
      </c>
      <c r="V132" s="3" t="b">
        <v>0</v>
      </c>
      <c r="W132" s="4">
        <v>10.988849999999999</v>
      </c>
      <c r="X132" s="4">
        <v>1385355.47158406</v>
      </c>
      <c r="Y132" s="4">
        <v>16.073239530307699</v>
      </c>
      <c r="Z132" s="3" t="b">
        <v>0</v>
      </c>
    </row>
    <row r="133" spans="1:26">
      <c r="A133" s="3"/>
      <c r="B133" s="3"/>
      <c r="C133" s="3" t="s">
        <v>310</v>
      </c>
      <c r="D133" s="3" t="s">
        <v>467</v>
      </c>
      <c r="E133" s="3" t="s">
        <v>91</v>
      </c>
      <c r="F133" s="4">
        <v>66</v>
      </c>
      <c r="G133" s="3" t="s">
        <v>242</v>
      </c>
      <c r="H133" s="3" t="s">
        <v>55</v>
      </c>
      <c r="I133" s="3"/>
      <c r="J133" s="1">
        <v>44242.678148148101</v>
      </c>
      <c r="K133" s="4"/>
      <c r="L133" s="4">
        <v>12.1047333333333</v>
      </c>
      <c r="M133" s="4">
        <v>4156.9177445983996</v>
      </c>
      <c r="N133" s="3" t="b">
        <v>0</v>
      </c>
      <c r="O133" s="4">
        <v>10.162279589214201</v>
      </c>
      <c r="P133" s="4"/>
      <c r="Q133" s="4">
        <v>10.162279589214201</v>
      </c>
      <c r="R133" s="4"/>
      <c r="S133" s="4">
        <v>60.739471449703203</v>
      </c>
      <c r="T133" s="3" t="b">
        <v>0</v>
      </c>
      <c r="U133" s="4">
        <v>4.9699168937455998</v>
      </c>
      <c r="V133" s="3" t="b">
        <v>0</v>
      </c>
      <c r="W133" s="4">
        <v>10.9888333333333</v>
      </c>
      <c r="X133" s="4">
        <v>1501903.8250990801</v>
      </c>
      <c r="Y133" s="4">
        <v>15.921080815705301</v>
      </c>
      <c r="Z133" s="3" t="b">
        <v>0</v>
      </c>
    </row>
    <row r="134" spans="1:26">
      <c r="A134" s="3"/>
      <c r="B134" s="3"/>
      <c r="C134" s="3" t="s">
        <v>193</v>
      </c>
      <c r="D134" s="3" t="s">
        <v>467</v>
      </c>
      <c r="E134" s="3" t="s">
        <v>91</v>
      </c>
      <c r="F134" s="4">
        <v>67</v>
      </c>
      <c r="G134" s="3" t="s">
        <v>101</v>
      </c>
      <c r="H134" s="3" t="s">
        <v>55</v>
      </c>
      <c r="I134" s="3"/>
      <c r="J134" s="1">
        <v>44242.747453703698</v>
      </c>
      <c r="K134" s="4"/>
      <c r="L134" s="4">
        <v>12.104749999999999</v>
      </c>
      <c r="M134" s="4">
        <v>23205.1123768295</v>
      </c>
      <c r="N134" s="3" t="b">
        <v>0</v>
      </c>
      <c r="O134" s="4">
        <v>55.905822180282001</v>
      </c>
      <c r="P134" s="4"/>
      <c r="Q134" s="4">
        <v>55.905822180282001</v>
      </c>
      <c r="R134" s="4"/>
      <c r="S134" s="4">
        <v>60.235315535204698</v>
      </c>
      <c r="T134" s="3" t="b">
        <v>0</v>
      </c>
      <c r="U134" s="4">
        <v>5.9788248860631503</v>
      </c>
      <c r="V134" s="3" t="b">
        <v>0</v>
      </c>
      <c r="W134" s="4">
        <v>10.9846166666667</v>
      </c>
      <c r="X134" s="4">
        <v>1530077.5363892801</v>
      </c>
      <c r="Y134" s="4">
        <v>16.742800075643501</v>
      </c>
      <c r="Z134" s="3" t="b">
        <v>0</v>
      </c>
    </row>
    <row r="135" spans="1:26">
      <c r="A135" s="3"/>
      <c r="B135" s="3"/>
      <c r="C135" s="3" t="s">
        <v>121</v>
      </c>
      <c r="D135" s="3" t="s">
        <v>467</v>
      </c>
      <c r="E135" s="3" t="s">
        <v>91</v>
      </c>
      <c r="F135" s="4">
        <v>68</v>
      </c>
      <c r="G135" s="3" t="s">
        <v>108</v>
      </c>
      <c r="H135" s="3" t="s">
        <v>55</v>
      </c>
      <c r="I135" s="3"/>
      <c r="J135" s="1">
        <v>44242.770543981504</v>
      </c>
      <c r="K135" s="4"/>
      <c r="L135" s="4">
        <v>12.1047166666667</v>
      </c>
      <c r="M135" s="4">
        <v>33473.714452588298</v>
      </c>
      <c r="N135" s="3" t="b">
        <v>0</v>
      </c>
      <c r="O135" s="4">
        <v>79.029177159032599</v>
      </c>
      <c r="P135" s="4"/>
      <c r="Q135" s="4">
        <v>79.029177159032599</v>
      </c>
      <c r="R135" s="4"/>
      <c r="S135" s="4">
        <v>50.683675990480097</v>
      </c>
      <c r="T135" s="3" t="b">
        <v>0</v>
      </c>
      <c r="U135" s="4">
        <v>7.8206827438745004</v>
      </c>
      <c r="V135" s="3" t="b">
        <v>0</v>
      </c>
      <c r="W135" s="4">
        <v>10.9846</v>
      </c>
      <c r="X135" s="4">
        <v>1564508.16951403</v>
      </c>
      <c r="Y135" s="4">
        <v>16.426278982690899</v>
      </c>
      <c r="Z135" s="3" t="b">
        <v>0</v>
      </c>
    </row>
    <row r="136" spans="1:26">
      <c r="A136" s="3"/>
      <c r="B136" s="3"/>
      <c r="C136" s="3" t="s">
        <v>146</v>
      </c>
      <c r="D136" s="3" t="s">
        <v>467</v>
      </c>
      <c r="E136" s="3" t="s">
        <v>91</v>
      </c>
      <c r="F136" s="4">
        <v>69</v>
      </c>
      <c r="G136" s="3" t="s">
        <v>211</v>
      </c>
      <c r="H136" s="3" t="s">
        <v>55</v>
      </c>
      <c r="I136" s="3"/>
      <c r="J136" s="1">
        <v>44242.793622685203</v>
      </c>
      <c r="K136" s="4"/>
      <c r="L136" s="4">
        <v>12.104749999999999</v>
      </c>
      <c r="M136" s="4">
        <v>18178.976652475099</v>
      </c>
      <c r="N136" s="3" t="b">
        <v>0</v>
      </c>
      <c r="O136" s="4">
        <v>42.058025080048999</v>
      </c>
      <c r="P136" s="4"/>
      <c r="Q136" s="4">
        <v>42.058025080048999</v>
      </c>
      <c r="R136" s="4"/>
      <c r="S136" s="4">
        <v>55.042167841025602</v>
      </c>
      <c r="T136" s="3" t="b">
        <v>0</v>
      </c>
      <c r="U136" s="4">
        <v>9.9077825223669507</v>
      </c>
      <c r="V136" s="3" t="b">
        <v>0</v>
      </c>
      <c r="W136" s="4">
        <v>10.9888666666667</v>
      </c>
      <c r="X136" s="4">
        <v>1591418.6378639999</v>
      </c>
      <c r="Y136" s="4">
        <v>16.578294527869001</v>
      </c>
      <c r="Z136" s="3" t="b">
        <v>0</v>
      </c>
    </row>
    <row r="137" spans="1:26">
      <c r="A137" s="3"/>
      <c r="B137" s="3"/>
      <c r="C137" s="3" t="s">
        <v>255</v>
      </c>
      <c r="D137" s="3" t="s">
        <v>467</v>
      </c>
      <c r="E137" s="3" t="s">
        <v>91</v>
      </c>
      <c r="F137" s="4">
        <v>70</v>
      </c>
      <c r="G137" s="3" t="s">
        <v>133</v>
      </c>
      <c r="H137" s="3" t="s">
        <v>55</v>
      </c>
      <c r="I137" s="3"/>
      <c r="J137" s="1">
        <v>44242.816736111097</v>
      </c>
      <c r="K137" s="4"/>
      <c r="L137" s="4">
        <v>12.1047333333333</v>
      </c>
      <c r="M137" s="4">
        <v>13882.4396784623</v>
      </c>
      <c r="N137" s="3" t="b">
        <v>0</v>
      </c>
      <c r="O137" s="4">
        <v>32.8207838070851</v>
      </c>
      <c r="P137" s="4"/>
      <c r="Q137" s="4">
        <v>32.8207838070851</v>
      </c>
      <c r="R137" s="4"/>
      <c r="S137" s="4">
        <v>57.670213841911803</v>
      </c>
      <c r="T137" s="3" t="b">
        <v>0</v>
      </c>
      <c r="U137" s="4">
        <v>16.1725020035739</v>
      </c>
      <c r="V137" s="3" t="b">
        <v>0</v>
      </c>
      <c r="W137" s="4">
        <v>10.988849999999999</v>
      </c>
      <c r="X137" s="4">
        <v>1556081.23294317</v>
      </c>
      <c r="Y137" s="4">
        <v>16.1662976264873</v>
      </c>
      <c r="Z137" s="3" t="b">
        <v>0</v>
      </c>
    </row>
    <row r="138" spans="1:26">
      <c r="A138" s="3"/>
      <c r="B138" s="3"/>
      <c r="C138" s="3" t="s">
        <v>10</v>
      </c>
      <c r="D138" s="3" t="s">
        <v>467</v>
      </c>
      <c r="E138" s="3" t="s">
        <v>91</v>
      </c>
      <c r="F138" s="4">
        <v>71</v>
      </c>
      <c r="G138" s="3" t="s">
        <v>119</v>
      </c>
      <c r="H138" s="3" t="s">
        <v>55</v>
      </c>
      <c r="I138" s="3"/>
      <c r="J138" s="1">
        <v>44242.839803240699</v>
      </c>
      <c r="K138" s="4"/>
      <c r="L138" s="4">
        <v>12.1047333333333</v>
      </c>
      <c r="M138" s="4">
        <v>22049.786171792101</v>
      </c>
      <c r="N138" s="3" t="b">
        <v>0</v>
      </c>
      <c r="O138" s="4">
        <v>74.752566850274206</v>
      </c>
      <c r="P138" s="4"/>
      <c r="Q138" s="4">
        <v>74.752566850274206</v>
      </c>
      <c r="R138" s="4"/>
      <c r="S138" s="4">
        <v>54.944005359058799</v>
      </c>
      <c r="T138" s="3" t="b">
        <v>0</v>
      </c>
      <c r="U138" s="4">
        <v>7.5393788234538199</v>
      </c>
      <c r="V138" s="3" t="b">
        <v>0</v>
      </c>
      <c r="W138" s="4">
        <v>10.9846</v>
      </c>
      <c r="X138" s="4">
        <v>1089125.12046411</v>
      </c>
      <c r="Y138" s="4">
        <v>15.781974038497401</v>
      </c>
      <c r="Z138" s="3" t="b">
        <v>0</v>
      </c>
    </row>
    <row r="139" spans="1:26">
      <c r="A139" s="3"/>
      <c r="B139" s="3"/>
      <c r="C139" s="3" t="s">
        <v>78</v>
      </c>
      <c r="D139" s="3" t="s">
        <v>467</v>
      </c>
      <c r="E139" s="3" t="s">
        <v>91</v>
      </c>
      <c r="F139" s="4">
        <v>90</v>
      </c>
      <c r="G139" s="3" t="s">
        <v>18</v>
      </c>
      <c r="H139" s="3" t="s">
        <v>55</v>
      </c>
      <c r="I139" s="3"/>
      <c r="J139" s="1">
        <v>44242.885983796303</v>
      </c>
      <c r="K139" s="4"/>
      <c r="L139" s="4">
        <v>12.1047333333333</v>
      </c>
      <c r="M139" s="4">
        <v>177997.66507995801</v>
      </c>
      <c r="N139" s="3" t="b">
        <v>0</v>
      </c>
      <c r="O139" s="4">
        <v>510.78288887616998</v>
      </c>
      <c r="P139" s="4"/>
      <c r="Q139" s="4">
        <v>510.78288887616998</v>
      </c>
      <c r="R139" s="4">
        <f>(O139/(AVERAGE(O$139:O$141))*100)</f>
        <v>105.30485203354105</v>
      </c>
      <c r="S139" s="4">
        <v>54.914028415955002</v>
      </c>
      <c r="T139" s="3" t="b">
        <v>0</v>
      </c>
      <c r="U139" s="4">
        <v>7.8741044576725603</v>
      </c>
      <c r="V139" s="3" t="b">
        <v>0</v>
      </c>
      <c r="W139" s="4">
        <v>10.9846</v>
      </c>
      <c r="X139" s="4">
        <v>1337523.59522916</v>
      </c>
      <c r="Y139" s="4">
        <v>15.7728450257771</v>
      </c>
      <c r="Z139" s="3" t="b">
        <v>0</v>
      </c>
    </row>
    <row r="140" spans="1:26">
      <c r="A140" s="3"/>
      <c r="B140" s="3"/>
      <c r="C140" s="3" t="s">
        <v>300</v>
      </c>
      <c r="D140" s="3" t="s">
        <v>467</v>
      </c>
      <c r="E140" s="3" t="s">
        <v>91</v>
      </c>
      <c r="F140" s="4">
        <v>91</v>
      </c>
      <c r="G140" s="3" t="s">
        <v>181</v>
      </c>
      <c r="H140" s="3" t="s">
        <v>55</v>
      </c>
      <c r="I140" s="3"/>
      <c r="J140" s="1">
        <v>44242.909166666701</v>
      </c>
      <c r="K140" s="4"/>
      <c r="L140" s="4">
        <v>12.1047333333333</v>
      </c>
      <c r="M140" s="4">
        <v>73494.0659283844</v>
      </c>
      <c r="N140" s="3" t="b">
        <v>0</v>
      </c>
      <c r="O140" s="4">
        <v>211.02867446482</v>
      </c>
      <c r="P140" s="4"/>
      <c r="Q140" s="4">
        <v>211.02867446482</v>
      </c>
      <c r="R140" s="4">
        <f>(O140/(AVERAGE(O$139:O$141))*100)</f>
        <v>43.506436537539486</v>
      </c>
      <c r="S140" s="4">
        <v>55.7815634135723</v>
      </c>
      <c r="T140" s="3" t="b">
        <v>0</v>
      </c>
      <c r="U140" s="4">
        <v>7.9159359689019304</v>
      </c>
      <c r="V140" s="3" t="b">
        <v>0</v>
      </c>
      <c r="W140" s="4">
        <v>10.9846</v>
      </c>
      <c r="X140" s="4">
        <v>1301363.9414474501</v>
      </c>
      <c r="Y140" s="4">
        <v>15.9554691287435</v>
      </c>
      <c r="Z140" s="3" t="b">
        <v>0</v>
      </c>
    </row>
    <row r="141" spans="1:26">
      <c r="A141" s="3"/>
      <c r="B141" s="3"/>
      <c r="C141" s="3" t="s">
        <v>276</v>
      </c>
      <c r="D141" s="3" t="s">
        <v>467</v>
      </c>
      <c r="E141" s="3" t="s">
        <v>91</v>
      </c>
      <c r="F141" s="4">
        <v>92</v>
      </c>
      <c r="G141" s="3" t="s">
        <v>24</v>
      </c>
      <c r="H141" s="3" t="s">
        <v>55</v>
      </c>
      <c r="I141" s="3"/>
      <c r="J141" s="1">
        <v>44242.932210648098</v>
      </c>
      <c r="K141" s="4"/>
      <c r="L141" s="4">
        <v>12.1047166666667</v>
      </c>
      <c r="M141" s="4">
        <v>234244.86232215699</v>
      </c>
      <c r="N141" s="3" t="b">
        <v>0</v>
      </c>
      <c r="O141" s="4">
        <v>733.34329138539601</v>
      </c>
      <c r="P141" s="4"/>
      <c r="Q141" s="4">
        <v>733.34329138539601</v>
      </c>
      <c r="R141" s="4">
        <f>(O141/(AVERAGE(O$139:O$141))*100)</f>
        <v>151.18871142891948</v>
      </c>
      <c r="S141" s="4">
        <v>55.787011062441699</v>
      </c>
      <c r="T141" s="3" t="b">
        <v>0</v>
      </c>
      <c r="U141" s="4">
        <v>5.2102304890357303</v>
      </c>
      <c r="V141" s="3" t="b">
        <v>0</v>
      </c>
      <c r="W141" s="4">
        <v>10.9846</v>
      </c>
      <c r="X141" s="4">
        <v>1251213.9397718499</v>
      </c>
      <c r="Y141" s="4">
        <v>15.612050242583701</v>
      </c>
      <c r="Z141" s="3" t="b">
        <v>0</v>
      </c>
    </row>
    <row r="142" spans="1:26">
      <c r="A142" s="3"/>
      <c r="B142" s="3"/>
      <c r="C142" s="3" t="s">
        <v>82</v>
      </c>
      <c r="D142" s="3" t="s">
        <v>467</v>
      </c>
      <c r="E142" s="3" t="s">
        <v>91</v>
      </c>
      <c r="F142" s="4">
        <v>93</v>
      </c>
      <c r="G142" s="3" t="s">
        <v>117</v>
      </c>
      <c r="H142" s="3" t="s">
        <v>55</v>
      </c>
      <c r="I142" s="3"/>
      <c r="J142" s="1">
        <v>44242.955347222203</v>
      </c>
      <c r="K142" s="4"/>
      <c r="L142" s="4">
        <v>12.1047166666667</v>
      </c>
      <c r="M142" s="4">
        <v>173449.52625621401</v>
      </c>
      <c r="N142" s="3" t="b">
        <v>0</v>
      </c>
      <c r="O142" s="4">
        <v>668.590688389756</v>
      </c>
      <c r="P142" s="4"/>
      <c r="Q142" s="4">
        <v>668.590688389756</v>
      </c>
      <c r="R142" s="4">
        <f>(O142/(AVERAGE(O$142:O$144))*100)</f>
        <v>127.41817554130364</v>
      </c>
      <c r="S142" s="4">
        <v>52.8000248286572</v>
      </c>
      <c r="T142" s="3" t="b">
        <v>0</v>
      </c>
      <c r="U142" s="4">
        <v>7.2546573091490103</v>
      </c>
      <c r="V142" s="3" t="b">
        <v>0</v>
      </c>
      <c r="W142" s="4">
        <v>10.9846</v>
      </c>
      <c r="X142" s="4">
        <v>1010158.4132299901</v>
      </c>
      <c r="Y142" s="4">
        <v>15.689312944374</v>
      </c>
      <c r="Z142" s="3" t="b">
        <v>0</v>
      </c>
    </row>
    <row r="143" spans="1:26">
      <c r="A143" s="3"/>
      <c r="B143" s="3"/>
      <c r="C143" s="3" t="s">
        <v>102</v>
      </c>
      <c r="D143" s="3" t="s">
        <v>467</v>
      </c>
      <c r="E143" s="3" t="s">
        <v>91</v>
      </c>
      <c r="F143" s="4">
        <v>94</v>
      </c>
      <c r="G143" s="3" t="s">
        <v>220</v>
      </c>
      <c r="H143" s="3" t="s">
        <v>55</v>
      </c>
      <c r="I143" s="3"/>
      <c r="J143" s="1">
        <v>44242.978437500002</v>
      </c>
      <c r="K143" s="4"/>
      <c r="L143" s="4">
        <v>12.1047333333333</v>
      </c>
      <c r="M143" s="4">
        <v>114145.46180734401</v>
      </c>
      <c r="N143" s="3" t="b">
        <v>0</v>
      </c>
      <c r="O143" s="4">
        <v>448.46796238423099</v>
      </c>
      <c r="P143" s="4"/>
      <c r="Q143" s="4">
        <v>448.46796238423099</v>
      </c>
      <c r="R143" s="4">
        <f>(O143/(AVERAGE(O$142:O$144))*100)</f>
        <v>85.467791502374496</v>
      </c>
      <c r="S143" s="4">
        <v>57.281946462939203</v>
      </c>
      <c r="T143" s="3" t="b">
        <v>0</v>
      </c>
      <c r="U143" s="4">
        <v>6.0111528486559802</v>
      </c>
      <c r="V143" s="3" t="b">
        <v>0</v>
      </c>
      <c r="W143" s="4">
        <v>10.9846166666667</v>
      </c>
      <c r="X143" s="4">
        <v>971417.76526152005</v>
      </c>
      <c r="Y143" s="4">
        <v>15.950564170456</v>
      </c>
      <c r="Z143" s="3" t="b">
        <v>0</v>
      </c>
    </row>
    <row r="144" spans="1:26">
      <c r="A144" s="3"/>
      <c r="B144" s="3"/>
      <c r="C144" s="3" t="s">
        <v>41</v>
      </c>
      <c r="D144" s="3" t="s">
        <v>467</v>
      </c>
      <c r="E144" s="3" t="s">
        <v>91</v>
      </c>
      <c r="F144" s="4">
        <v>95</v>
      </c>
      <c r="G144" s="3" t="s">
        <v>269</v>
      </c>
      <c r="H144" s="3" t="s">
        <v>55</v>
      </c>
      <c r="I144" s="3"/>
      <c r="J144" s="1">
        <v>44243.001516203702</v>
      </c>
      <c r="K144" s="4"/>
      <c r="L144" s="4">
        <v>12.104749999999999</v>
      </c>
      <c r="M144" s="4">
        <v>162561.87628195001</v>
      </c>
      <c r="N144" s="3" t="b">
        <v>0</v>
      </c>
      <c r="O144" s="4">
        <v>457.106146868309</v>
      </c>
      <c r="P144" s="4"/>
      <c r="Q144" s="4">
        <v>457.106146868309</v>
      </c>
      <c r="R144" s="4">
        <f>(O144/(AVERAGE(O$142:O$144))*100)</f>
        <v>87.11403295632185</v>
      </c>
      <c r="S144" s="4">
        <v>54.482818839689699</v>
      </c>
      <c r="T144" s="3" t="b">
        <v>0</v>
      </c>
      <c r="U144" s="4">
        <v>5.0906138170609303</v>
      </c>
      <c r="V144" s="3" t="b">
        <v>0</v>
      </c>
      <c r="W144" s="4">
        <v>10.9846166666667</v>
      </c>
      <c r="X144" s="4">
        <v>1358371.37360154</v>
      </c>
      <c r="Y144" s="4">
        <v>16.525939631156099</v>
      </c>
      <c r="Z144" s="3" t="b">
        <v>0</v>
      </c>
    </row>
    <row r="145" spans="1:26">
      <c r="A145" s="3"/>
      <c r="B145" s="3"/>
      <c r="C145" s="3" t="s">
        <v>116</v>
      </c>
      <c r="D145" s="3" t="s">
        <v>467</v>
      </c>
      <c r="E145" s="3" t="s">
        <v>91</v>
      </c>
      <c r="F145" s="4">
        <v>96</v>
      </c>
      <c r="G145" s="3" t="s">
        <v>29</v>
      </c>
      <c r="H145" s="3" t="s">
        <v>55</v>
      </c>
      <c r="I145" s="3"/>
      <c r="J145" s="1">
        <v>44243.070787037002</v>
      </c>
      <c r="K145" s="4"/>
      <c r="L145" s="4">
        <v>12.1047333333333</v>
      </c>
      <c r="M145" s="4">
        <v>265351.95605454501</v>
      </c>
      <c r="N145" s="3" t="b">
        <v>0</v>
      </c>
      <c r="O145" s="4">
        <v>757.09150400505598</v>
      </c>
      <c r="P145" s="4"/>
      <c r="Q145" s="4">
        <v>757.09150400505598</v>
      </c>
      <c r="R145" s="4">
        <f>(O145/(AVERAGE(O$145:O$147))*100)</f>
        <v>142.54131012232634</v>
      </c>
      <c r="S145" s="4">
        <v>52.161065360329502</v>
      </c>
      <c r="T145" s="3" t="b">
        <v>0</v>
      </c>
      <c r="U145" s="4">
        <v>5.1815401455399099</v>
      </c>
      <c r="V145" s="3" t="b">
        <v>0</v>
      </c>
      <c r="W145" s="4">
        <v>10.933716666666699</v>
      </c>
      <c r="X145" s="4">
        <v>1375933.06556776</v>
      </c>
      <c r="Y145" s="4">
        <v>16.648464514772801</v>
      </c>
      <c r="Z145" s="3" t="b">
        <v>1</v>
      </c>
    </row>
    <row r="146" spans="1:26">
      <c r="A146" s="3"/>
      <c r="B146" s="3"/>
      <c r="C146" s="3" t="s">
        <v>223</v>
      </c>
      <c r="D146" s="3" t="s">
        <v>467</v>
      </c>
      <c r="E146" s="3" t="s">
        <v>91</v>
      </c>
      <c r="F146" s="4">
        <v>97</v>
      </c>
      <c r="G146" s="3" t="s">
        <v>306</v>
      </c>
      <c r="H146" s="3" t="s">
        <v>55</v>
      </c>
      <c r="I146" s="3"/>
      <c r="J146" s="1">
        <v>44243.093912037002</v>
      </c>
      <c r="K146" s="4"/>
      <c r="L146" s="4">
        <v>12.1047333333333</v>
      </c>
      <c r="M146" s="4">
        <v>148696.210542524</v>
      </c>
      <c r="N146" s="3" t="b">
        <v>0</v>
      </c>
      <c r="O146" s="4">
        <v>399.09987595126199</v>
      </c>
      <c r="P146" s="4"/>
      <c r="Q146" s="4">
        <v>399.09987595126199</v>
      </c>
      <c r="R146" s="4">
        <f>(O146/(AVERAGE(O$145:O$147))*100)</f>
        <v>75.140480228359436</v>
      </c>
      <c r="S146" s="4">
        <v>55.819446517383099</v>
      </c>
      <c r="T146" s="3" t="b">
        <v>0</v>
      </c>
      <c r="U146" s="4">
        <v>4.3204672752273403</v>
      </c>
      <c r="V146" s="3" t="b">
        <v>0</v>
      </c>
      <c r="W146" s="4">
        <v>10.988849999999999</v>
      </c>
      <c r="X146" s="4">
        <v>1415696.28035626</v>
      </c>
      <c r="Y146" s="4">
        <v>16.9997843920473</v>
      </c>
      <c r="Z146" s="3" t="b">
        <v>0</v>
      </c>
    </row>
    <row r="147" spans="1:26">
      <c r="A147" s="3"/>
      <c r="B147" s="3"/>
      <c r="C147" s="3" t="s">
        <v>110</v>
      </c>
      <c r="D147" s="3" t="s">
        <v>467</v>
      </c>
      <c r="E147" s="3" t="s">
        <v>91</v>
      </c>
      <c r="F147" s="4">
        <v>98</v>
      </c>
      <c r="G147" s="3" t="s">
        <v>311</v>
      </c>
      <c r="H147" s="3" t="s">
        <v>55</v>
      </c>
      <c r="I147" s="3"/>
      <c r="J147" s="1">
        <v>44243.116967592599</v>
      </c>
      <c r="K147" s="4"/>
      <c r="L147" s="4">
        <v>12.1047333333333</v>
      </c>
      <c r="M147" s="4">
        <v>134972.029029175</v>
      </c>
      <c r="N147" s="3" t="b">
        <v>0</v>
      </c>
      <c r="O147" s="4">
        <v>437.22354661198801</v>
      </c>
      <c r="P147" s="4"/>
      <c r="Q147" s="4">
        <v>437.22354661198801</v>
      </c>
      <c r="R147" s="4">
        <f>(O147/(AVERAGE(O$145:O$147))*100)</f>
        <v>82.318209649314184</v>
      </c>
      <c r="S147" s="4">
        <v>52.0210670656069</v>
      </c>
      <c r="T147" s="3" t="b">
        <v>0</v>
      </c>
      <c r="U147" s="4">
        <v>5.7137829704645497</v>
      </c>
      <c r="V147" s="3" t="b">
        <v>0</v>
      </c>
      <c r="W147" s="4">
        <v>10.9846</v>
      </c>
      <c r="X147" s="4">
        <v>1177007.9128823199</v>
      </c>
      <c r="Y147" s="4">
        <v>16.240819876920899</v>
      </c>
      <c r="Z147" s="3" t="b">
        <v>0</v>
      </c>
    </row>
    <row r="148" spans="1:26">
      <c r="A148" s="3"/>
      <c r="B148" s="3"/>
      <c r="C148" s="3" t="s">
        <v>6</v>
      </c>
      <c r="D148" s="3" t="s">
        <v>467</v>
      </c>
      <c r="E148" s="3" t="s">
        <v>91</v>
      </c>
      <c r="F148" s="4">
        <v>99</v>
      </c>
      <c r="G148" s="3" t="s">
        <v>262</v>
      </c>
      <c r="H148" s="3" t="s">
        <v>55</v>
      </c>
      <c r="I148" s="3"/>
      <c r="J148" s="1">
        <v>44243.140057870398</v>
      </c>
      <c r="K148" s="4"/>
      <c r="L148" s="4">
        <v>12.1047333333333</v>
      </c>
      <c r="M148" s="4">
        <v>96979.599472315997</v>
      </c>
      <c r="N148" s="3" t="b">
        <v>0</v>
      </c>
      <c r="O148" s="4">
        <v>230.770780541943</v>
      </c>
      <c r="P148" s="4"/>
      <c r="Q148" s="4">
        <v>230.770780541943</v>
      </c>
      <c r="R148" s="4">
        <f>(O148/(AVERAGE(O$148:O$151))*100)</f>
        <v>118.84761573528169</v>
      </c>
      <c r="S148" s="4">
        <v>54.797787470063199</v>
      </c>
      <c r="T148" s="3" t="b">
        <v>0</v>
      </c>
      <c r="U148" s="4">
        <v>5.5430781463305498</v>
      </c>
      <c r="V148" s="3" t="b">
        <v>0</v>
      </c>
      <c r="W148" s="4">
        <v>10.9846166666667</v>
      </c>
      <c r="X148" s="4">
        <v>1573056.5806420201</v>
      </c>
      <c r="Y148" s="4">
        <v>16.6626755988048</v>
      </c>
      <c r="Z148" s="3" t="b">
        <v>0</v>
      </c>
    </row>
    <row r="149" spans="1:26">
      <c r="A149" s="3"/>
      <c r="B149" s="3"/>
      <c r="C149" s="3" t="s">
        <v>180</v>
      </c>
      <c r="D149" s="3" t="s">
        <v>467</v>
      </c>
      <c r="E149" s="3" t="s">
        <v>91</v>
      </c>
      <c r="F149" s="4">
        <v>100</v>
      </c>
      <c r="G149" s="3" t="s">
        <v>244</v>
      </c>
      <c r="H149" s="3" t="s">
        <v>55</v>
      </c>
      <c r="I149" s="3"/>
      <c r="J149" s="1">
        <v>44243.163124999999</v>
      </c>
      <c r="K149" s="4"/>
      <c r="L149" s="4">
        <v>12.1047333333333</v>
      </c>
      <c r="M149" s="4">
        <v>124144.691565595</v>
      </c>
      <c r="N149" s="3" t="b">
        <v>0</v>
      </c>
      <c r="O149" s="4">
        <v>314.81081560254802</v>
      </c>
      <c r="P149" s="4"/>
      <c r="Q149" s="4">
        <v>314.81081560254802</v>
      </c>
      <c r="R149" s="4">
        <f>(O149/(AVERAGE(O$148:O$151))*100)</f>
        <v>162.12847551227176</v>
      </c>
      <c r="S149" s="4">
        <v>54.049503951491999</v>
      </c>
      <c r="T149" s="3" t="b">
        <v>0</v>
      </c>
      <c r="U149" s="4">
        <v>5.1253040206046796</v>
      </c>
      <c r="V149" s="3" t="b">
        <v>0</v>
      </c>
      <c r="W149" s="4">
        <v>10.9846166666667</v>
      </c>
      <c r="X149" s="4">
        <v>1487167.1693269601</v>
      </c>
      <c r="Y149" s="4">
        <v>16.338300065921899</v>
      </c>
      <c r="Z149" s="3" t="b">
        <v>0</v>
      </c>
    </row>
    <row r="150" spans="1:26">
      <c r="A150" s="3"/>
      <c r="B150" s="3"/>
      <c r="C150" s="3" t="s">
        <v>100</v>
      </c>
      <c r="D150" s="3" t="s">
        <v>467</v>
      </c>
      <c r="E150" s="3" t="s">
        <v>91</v>
      </c>
      <c r="F150" s="4">
        <v>101</v>
      </c>
      <c r="G150" s="3" t="s">
        <v>227</v>
      </c>
      <c r="H150" s="3" t="s">
        <v>55</v>
      </c>
      <c r="I150" s="3"/>
      <c r="J150" s="1">
        <v>44243.186296296299</v>
      </c>
      <c r="K150" s="4"/>
      <c r="L150" s="4">
        <v>12.1047333333333</v>
      </c>
      <c r="M150" s="4">
        <v>72560.493322299604</v>
      </c>
      <c r="N150" s="3" t="b">
        <v>0</v>
      </c>
      <c r="O150" s="4">
        <v>222.27753806454601</v>
      </c>
      <c r="P150" s="4"/>
      <c r="Q150" s="4">
        <v>222.27753806454601</v>
      </c>
      <c r="R150" s="4">
        <f>(O150/(AVERAGE(O$148:O$151))*100)</f>
        <v>114.47357143067013</v>
      </c>
      <c r="S150" s="4">
        <v>55.240279015432002</v>
      </c>
      <c r="T150" s="3" t="b">
        <v>0</v>
      </c>
      <c r="U150" s="4">
        <v>4.1250368410692602</v>
      </c>
      <c r="V150" s="3" t="b">
        <v>0</v>
      </c>
      <c r="W150" s="4">
        <v>10.9846166666667</v>
      </c>
      <c r="X150" s="4">
        <v>1221022.52696042</v>
      </c>
      <c r="Y150" s="4">
        <v>16.157807833084199</v>
      </c>
      <c r="Z150" s="3" t="b">
        <v>0</v>
      </c>
    </row>
    <row r="151" spans="1:26">
      <c r="A151" s="3"/>
      <c r="B151" s="3"/>
      <c r="C151" s="3" t="s">
        <v>301</v>
      </c>
      <c r="D151" s="3" t="s">
        <v>467</v>
      </c>
      <c r="E151" s="3" t="s">
        <v>91</v>
      </c>
      <c r="F151" s="4">
        <v>42</v>
      </c>
      <c r="G151" s="3" t="s">
        <v>42</v>
      </c>
      <c r="H151" s="3" t="s">
        <v>55</v>
      </c>
      <c r="I151" s="3"/>
      <c r="J151" s="1">
        <v>44243.209351851903</v>
      </c>
      <c r="K151" s="4"/>
      <c r="L151" s="4">
        <v>12.1047333333333</v>
      </c>
      <c r="M151" s="4">
        <v>3504.0905878295798</v>
      </c>
      <c r="N151" s="3" t="b">
        <v>0</v>
      </c>
      <c r="O151" s="4">
        <v>8.8355571037657104</v>
      </c>
      <c r="P151" s="4"/>
      <c r="Q151" s="4">
        <v>8.8355571037657104</v>
      </c>
      <c r="R151" s="4"/>
      <c r="S151" s="4">
        <v>61.327173887952398</v>
      </c>
      <c r="T151" s="3" t="b">
        <v>0</v>
      </c>
      <c r="U151" s="4">
        <v>2.4031553007175099</v>
      </c>
      <c r="V151" s="3" t="b">
        <v>0</v>
      </c>
      <c r="W151" s="4">
        <v>10.9846166666667</v>
      </c>
      <c r="X151" s="4">
        <v>1455972.89679263</v>
      </c>
      <c r="Y151" s="4">
        <v>16.881676344171201</v>
      </c>
      <c r="Z151" s="3" t="b">
        <v>0</v>
      </c>
    </row>
    <row r="152" spans="1:26">
      <c r="A152" s="3"/>
      <c r="B152" s="3"/>
      <c r="C152" s="3" t="s">
        <v>103</v>
      </c>
      <c r="D152" s="3" t="s">
        <v>467</v>
      </c>
      <c r="E152" s="3" t="s">
        <v>91</v>
      </c>
      <c r="F152" s="4">
        <v>43</v>
      </c>
      <c r="G152" s="3" t="s">
        <v>5</v>
      </c>
      <c r="H152" s="3" t="s">
        <v>55</v>
      </c>
      <c r="I152" s="3"/>
      <c r="J152" s="1">
        <v>44243.2324884259</v>
      </c>
      <c r="K152" s="4"/>
      <c r="L152" s="4">
        <v>12.099633333333299</v>
      </c>
      <c r="M152" s="4">
        <v>1278.6247662441999</v>
      </c>
      <c r="N152" s="3" t="b">
        <v>0</v>
      </c>
      <c r="O152" s="4">
        <v>4.1142574399684504</v>
      </c>
      <c r="P152" s="4"/>
      <c r="Q152" s="4">
        <v>4.1142574399684504</v>
      </c>
      <c r="R152" s="4"/>
      <c r="S152" s="4">
        <v>63.937851212393198</v>
      </c>
      <c r="T152" s="3" t="b">
        <v>0</v>
      </c>
      <c r="U152" s="4">
        <v>7.6303782312411199</v>
      </c>
      <c r="V152" s="3" t="b">
        <v>0</v>
      </c>
      <c r="W152" s="4">
        <v>10.9846166666667</v>
      </c>
      <c r="X152" s="4">
        <v>1140475.4058431501</v>
      </c>
      <c r="Y152" s="4">
        <v>16.5722558285395</v>
      </c>
      <c r="Z152" s="3" t="b">
        <v>0</v>
      </c>
    </row>
    <row r="153" spans="1:26">
      <c r="A153" s="3"/>
      <c r="B153" s="3"/>
      <c r="C153" s="3" t="s">
        <v>293</v>
      </c>
      <c r="D153" s="3" t="s">
        <v>467</v>
      </c>
      <c r="E153" s="3" t="s">
        <v>91</v>
      </c>
      <c r="F153" s="4">
        <v>44</v>
      </c>
      <c r="G153" s="3" t="s">
        <v>203</v>
      </c>
      <c r="H153" s="3" t="s">
        <v>55</v>
      </c>
      <c r="I153" s="3"/>
      <c r="J153" s="1">
        <v>44243.255555555603</v>
      </c>
      <c r="K153" s="4"/>
      <c r="L153" s="4">
        <v>12.099633333333299</v>
      </c>
      <c r="M153" s="4">
        <v>10514.8557462234</v>
      </c>
      <c r="N153" s="3" t="b">
        <v>0</v>
      </c>
      <c r="O153" s="4">
        <v>35.040979810328501</v>
      </c>
      <c r="P153" s="4"/>
      <c r="Q153" s="4">
        <v>35.040979810328501</v>
      </c>
      <c r="R153" s="4"/>
      <c r="S153" s="4">
        <v>50.612456931847703</v>
      </c>
      <c r="T153" s="3" t="b">
        <v>0</v>
      </c>
      <c r="U153" s="4">
        <v>4.54982463423182</v>
      </c>
      <c r="V153" s="3" t="b">
        <v>0</v>
      </c>
      <c r="W153" s="4">
        <v>10.9846</v>
      </c>
      <c r="X153" s="4">
        <v>1104145.2920667101</v>
      </c>
      <c r="Y153" s="4">
        <v>16.308167332954898</v>
      </c>
      <c r="Z153" s="3" t="b">
        <v>0</v>
      </c>
    </row>
    <row r="154" spans="1:26">
      <c r="A154" s="3"/>
      <c r="B154" s="3"/>
      <c r="C154" s="3" t="s">
        <v>114</v>
      </c>
      <c r="D154" s="3" t="s">
        <v>467</v>
      </c>
      <c r="E154" s="3" t="s">
        <v>91</v>
      </c>
      <c r="F154" s="4">
        <v>45</v>
      </c>
      <c r="G154" s="3" t="s">
        <v>60</v>
      </c>
      <c r="H154" s="3" t="s">
        <v>55</v>
      </c>
      <c r="I154" s="3"/>
      <c r="J154" s="1">
        <v>44243.301747685196</v>
      </c>
      <c r="K154" s="4"/>
      <c r="L154" s="4">
        <v>12.0996166666667</v>
      </c>
      <c r="M154" s="4">
        <v>11559.846115264199</v>
      </c>
      <c r="N154" s="3" t="b">
        <v>0</v>
      </c>
      <c r="O154" s="4">
        <v>39.924385459185899</v>
      </c>
      <c r="P154" s="4"/>
      <c r="Q154" s="4">
        <v>39.924385459185899</v>
      </c>
      <c r="R154" s="4"/>
      <c r="S154" s="4">
        <v>61.617207288960898</v>
      </c>
      <c r="T154" s="3" t="b">
        <v>0</v>
      </c>
      <c r="U154" s="4">
        <v>5.4106959745247796</v>
      </c>
      <c r="V154" s="3" t="b">
        <v>0</v>
      </c>
      <c r="W154" s="4">
        <v>10.9846</v>
      </c>
      <c r="X154" s="4">
        <v>1065852.6821654099</v>
      </c>
      <c r="Y154" s="4">
        <v>16.347339902850901</v>
      </c>
      <c r="Z154" s="3" t="b">
        <v>0</v>
      </c>
    </row>
    <row r="155" spans="1:26">
      <c r="A155" s="3"/>
      <c r="B155" s="3"/>
      <c r="C155" s="3" t="s">
        <v>94</v>
      </c>
      <c r="D155" s="3" t="s">
        <v>467</v>
      </c>
      <c r="E155" s="3" t="s">
        <v>91</v>
      </c>
      <c r="F155" s="4">
        <v>46</v>
      </c>
      <c r="G155" s="3" t="s">
        <v>283</v>
      </c>
      <c r="H155" s="3" t="s">
        <v>55</v>
      </c>
      <c r="I155" s="3"/>
      <c r="J155" s="1">
        <v>44243.324837963002</v>
      </c>
      <c r="K155" s="4"/>
      <c r="L155" s="4">
        <v>12.099633333333299</v>
      </c>
      <c r="M155" s="4">
        <v>6021.1337807336204</v>
      </c>
      <c r="N155" s="3" t="b">
        <v>0</v>
      </c>
      <c r="O155" s="4">
        <v>23.158602976847298</v>
      </c>
      <c r="P155" s="4"/>
      <c r="Q155" s="4">
        <v>23.158602976847298</v>
      </c>
      <c r="R155" s="4"/>
      <c r="S155" s="4">
        <v>56.954128486614998</v>
      </c>
      <c r="T155" s="3" t="b">
        <v>0</v>
      </c>
      <c r="U155" s="4">
        <v>5.2830202258717902</v>
      </c>
      <c r="V155" s="3" t="b">
        <v>0</v>
      </c>
      <c r="W155" s="4">
        <v>10.9846</v>
      </c>
      <c r="X155" s="4">
        <v>955690.21772109403</v>
      </c>
      <c r="Y155" s="4">
        <v>16.057410157644799</v>
      </c>
      <c r="Z155" s="3" t="b">
        <v>0</v>
      </c>
    </row>
    <row r="156" spans="1:26">
      <c r="A156" s="3"/>
      <c r="B156" s="3"/>
      <c r="C156" s="3" t="s">
        <v>219</v>
      </c>
      <c r="D156" s="3" t="s">
        <v>467</v>
      </c>
      <c r="E156" s="3" t="s">
        <v>91</v>
      </c>
      <c r="F156" s="4">
        <v>47</v>
      </c>
      <c r="G156" s="3" t="s">
        <v>53</v>
      </c>
      <c r="H156" s="3" t="s">
        <v>55</v>
      </c>
      <c r="I156" s="3"/>
      <c r="J156" s="1">
        <v>44243.347893518498</v>
      </c>
      <c r="K156" s="4"/>
      <c r="L156" s="4">
        <v>12.09965</v>
      </c>
      <c r="M156" s="4">
        <v>2102.2593726984701</v>
      </c>
      <c r="N156" s="3" t="b">
        <v>0</v>
      </c>
      <c r="O156" s="4">
        <v>8.2844605067464894</v>
      </c>
      <c r="P156" s="4"/>
      <c r="Q156" s="4">
        <v>8.2844605067464894</v>
      </c>
      <c r="R156" s="4"/>
      <c r="S156" s="4">
        <v>103.12399950847499</v>
      </c>
      <c r="T156" s="3" t="b">
        <v>0</v>
      </c>
      <c r="U156" s="4">
        <v>5.7795705001901103</v>
      </c>
      <c r="V156" s="3" t="b">
        <v>0</v>
      </c>
      <c r="W156" s="4">
        <v>10.9846166666667</v>
      </c>
      <c r="X156" s="4">
        <v>931565.14656121505</v>
      </c>
      <c r="Y156" s="4">
        <v>16.056909951263201</v>
      </c>
      <c r="Z156" s="3" t="b">
        <v>0</v>
      </c>
    </row>
    <row r="157" spans="1:26">
      <c r="A157" s="3"/>
      <c r="B157" s="3"/>
      <c r="C157" s="3" t="s">
        <v>173</v>
      </c>
      <c r="D157" s="3" t="s">
        <v>467</v>
      </c>
      <c r="E157" s="3" t="s">
        <v>91</v>
      </c>
      <c r="F157" s="4">
        <v>48</v>
      </c>
      <c r="G157" s="3" t="s">
        <v>238</v>
      </c>
      <c r="H157" s="3" t="s">
        <v>55</v>
      </c>
      <c r="I157" s="3"/>
      <c r="J157" s="1">
        <v>44243.370983796303</v>
      </c>
      <c r="K157" s="4"/>
      <c r="L157" s="4">
        <v>12.1047333333333</v>
      </c>
      <c r="M157" s="4">
        <v>3231.7855343628098</v>
      </c>
      <c r="N157" s="3" t="b">
        <v>0</v>
      </c>
      <c r="O157" s="4">
        <v>7.7697162011002101</v>
      </c>
      <c r="P157" s="4"/>
      <c r="Q157" s="4">
        <v>7.7697162011002101</v>
      </c>
      <c r="R157" s="4"/>
      <c r="S157" s="4">
        <v>58.664409834636203</v>
      </c>
      <c r="T157" s="3" t="b">
        <v>0</v>
      </c>
      <c r="U157" s="4">
        <v>4.1102542474174797</v>
      </c>
      <c r="V157" s="3" t="b">
        <v>0</v>
      </c>
      <c r="W157" s="4">
        <v>10.980366666666701</v>
      </c>
      <c r="X157" s="4">
        <v>1526895.0040917301</v>
      </c>
      <c r="Y157" s="4">
        <v>15.911393538846999</v>
      </c>
      <c r="Z157" s="3" t="b">
        <v>0</v>
      </c>
    </row>
    <row r="158" spans="1:26">
      <c r="A158" s="3"/>
      <c r="B158" s="3"/>
      <c r="C158" s="3" t="s">
        <v>243</v>
      </c>
      <c r="D158" s="3" t="s">
        <v>467</v>
      </c>
      <c r="E158" s="3" t="s">
        <v>91</v>
      </c>
      <c r="F158" s="4">
        <v>49</v>
      </c>
      <c r="G158" s="3" t="s">
        <v>122</v>
      </c>
      <c r="H158" s="3" t="s">
        <v>55</v>
      </c>
      <c r="I158" s="3"/>
      <c r="J158" s="1">
        <v>44243.417256944398</v>
      </c>
      <c r="K158" s="4"/>
      <c r="L158" s="4">
        <v>12.104749999999999</v>
      </c>
      <c r="M158" s="4">
        <v>2102.1750427683</v>
      </c>
      <c r="N158" s="3" t="b">
        <v>1</v>
      </c>
      <c r="O158" s="4">
        <v>7.3796789392801099</v>
      </c>
      <c r="P158" s="4"/>
      <c r="Q158" s="4">
        <v>7.3796789392801099</v>
      </c>
      <c r="R158" s="4"/>
      <c r="S158" s="4">
        <v>41.613527771904202</v>
      </c>
      <c r="T158" s="3" t="b">
        <v>1</v>
      </c>
      <c r="U158" s="4">
        <v>11.238138533172499</v>
      </c>
      <c r="V158" s="3" t="b">
        <v>1</v>
      </c>
      <c r="W158" s="4">
        <v>10.980366666666701</v>
      </c>
      <c r="X158" s="4">
        <v>1045655.26774595</v>
      </c>
      <c r="Y158" s="4">
        <v>16.069276516921299</v>
      </c>
      <c r="Z158" s="3" t="b">
        <v>0</v>
      </c>
    </row>
    <row r="159" spans="1:26">
      <c r="A159" s="3"/>
      <c r="B159" s="3"/>
      <c r="C159" s="3" t="s">
        <v>80</v>
      </c>
      <c r="D159" s="3" t="s">
        <v>467</v>
      </c>
      <c r="E159" s="3" t="s">
        <v>91</v>
      </c>
      <c r="F159" s="4">
        <v>50</v>
      </c>
      <c r="G159" s="3" t="s">
        <v>143</v>
      </c>
      <c r="H159" s="3" t="s">
        <v>55</v>
      </c>
      <c r="I159" s="3"/>
      <c r="J159" s="1">
        <v>44243.440324074101</v>
      </c>
      <c r="K159" s="4"/>
      <c r="L159" s="4">
        <v>12.094533333333301</v>
      </c>
      <c r="M159" s="4">
        <v>1070.3121785496801</v>
      </c>
      <c r="N159" s="3" t="b">
        <v>1</v>
      </c>
      <c r="O159" s="4">
        <v>3.6022145255994298</v>
      </c>
      <c r="P159" s="4"/>
      <c r="Q159" s="4">
        <v>3.6022145255994298</v>
      </c>
      <c r="R159" s="4"/>
      <c r="S159" s="4">
        <v>34.288801205652497</v>
      </c>
      <c r="T159" s="3" t="b">
        <v>1</v>
      </c>
      <c r="U159" s="4" t="s">
        <v>257</v>
      </c>
      <c r="V159" s="3" t="b">
        <v>0</v>
      </c>
      <c r="W159" s="4">
        <v>10.980366666666701</v>
      </c>
      <c r="X159" s="4">
        <v>1090324.84654353</v>
      </c>
      <c r="Y159" s="4">
        <v>16.532550868661001</v>
      </c>
      <c r="Z159" s="3" t="b">
        <v>0</v>
      </c>
    </row>
  </sheetData>
  <mergeCells count="6">
    <mergeCell ref="Y1:Z1"/>
    <mergeCell ref="A1:J1"/>
    <mergeCell ref="L1:R1"/>
    <mergeCell ref="S1:T1"/>
    <mergeCell ref="U1:V1"/>
    <mergeCell ref="W1:X1"/>
  </mergeCells>
  <conditionalFormatting sqref="R5:R20">
    <cfRule type="cellIs" dxfId="25" priority="13" operator="lessThan">
      <formula>75</formula>
    </cfRule>
    <cfRule type="cellIs" dxfId="24" priority="14" operator="greaterThan">
      <formula>125</formula>
    </cfRule>
  </conditionalFormatting>
  <conditionalFormatting sqref="R22:R30">
    <cfRule type="cellIs" dxfId="23" priority="11" operator="lessThan">
      <formula>75</formula>
    </cfRule>
    <cfRule type="cellIs" dxfId="22" priority="12" operator="greaterThan">
      <formula>125</formula>
    </cfRule>
  </conditionalFormatting>
  <conditionalFormatting sqref="R32">
    <cfRule type="cellIs" dxfId="21" priority="9" operator="lessThan">
      <formula>75</formula>
    </cfRule>
    <cfRule type="cellIs" dxfId="20" priority="10" operator="greaterThan">
      <formula>125</formula>
    </cfRule>
  </conditionalFormatting>
  <conditionalFormatting sqref="R34:R49">
    <cfRule type="cellIs" dxfId="19" priority="7" operator="lessThan">
      <formula>75</formula>
    </cfRule>
    <cfRule type="cellIs" dxfId="18" priority="8" operator="greaterThan">
      <formula>125</formula>
    </cfRule>
  </conditionalFormatting>
  <conditionalFormatting sqref="R51:R55">
    <cfRule type="cellIs" dxfId="17" priority="5" operator="lessThan">
      <formula>75</formula>
    </cfRule>
    <cfRule type="cellIs" dxfId="16" priority="6" operator="greaterThan">
      <formula>125</formula>
    </cfRule>
  </conditionalFormatting>
  <conditionalFormatting sqref="R57:R60">
    <cfRule type="cellIs" dxfId="15" priority="3" operator="lessThan">
      <formula>75</formula>
    </cfRule>
    <cfRule type="cellIs" dxfId="14" priority="4" operator="greaterThan">
      <formula>125</formula>
    </cfRule>
  </conditionalFormatting>
  <conditionalFormatting sqref="R62">
    <cfRule type="cellIs" dxfId="13" priority="1" operator="lessThan">
      <formula>75</formula>
    </cfRule>
    <cfRule type="cellIs" dxfId="12" priority="2" operator="greaterThan">
      <formula>125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B2CFD-E9A7-40FC-9A3F-12E33CCDD4F9}">
  <sheetPr>
    <outlinePr summaryBelow="0"/>
  </sheetPr>
  <dimension ref="A1:X75"/>
  <sheetViews>
    <sheetView topLeftCell="A5" zoomScaleNormal="100" workbookViewId="0">
      <selection activeCell="A26" sqref="A26:XFD26"/>
    </sheetView>
  </sheetViews>
  <sheetFormatPr defaultColWidth="9.140625" defaultRowHeight="15"/>
  <cols>
    <col min="1" max="2" width="4" customWidth="1"/>
    <col min="3" max="3" width="28.7109375" customWidth="1"/>
    <col min="4" max="4" width="15.85546875" customWidth="1"/>
    <col min="5" max="5" width="7.85546875" customWidth="1"/>
    <col min="6" max="6" width="4.42578125" customWidth="1"/>
    <col min="7" max="7" width="17.42578125" customWidth="1"/>
    <col min="8" max="8" width="12.5703125" customWidth="1"/>
    <col min="9" max="9" width="4.7109375" customWidth="1"/>
    <col min="10" max="10" width="17.7109375" customWidth="1"/>
    <col min="11" max="11" width="8.7109375" customWidth="1"/>
    <col min="12" max="12" width="5.5703125" customWidth="1"/>
    <col min="13" max="13" width="9.42578125" customWidth="1"/>
    <col min="14" max="14" width="2.85546875" customWidth="1"/>
    <col min="15" max="15" width="9.28515625" customWidth="1"/>
    <col min="16" max="16" width="10.5703125" customWidth="1"/>
    <col min="17" max="17" width="9" customWidth="1"/>
    <col min="18" max="18" width="7.5703125" customWidth="1"/>
    <col min="19" max="19" width="5.5703125" customWidth="1"/>
    <col min="20" max="20" width="2.85546875" customWidth="1"/>
    <col min="21" max="22" width="11.5703125" customWidth="1"/>
    <col min="23" max="23" width="5.5703125" customWidth="1"/>
    <col min="24" max="24" width="2.85546875" customWidth="1"/>
  </cols>
  <sheetData>
    <row r="1" spans="1:24" ht="15" customHeight="1">
      <c r="A1" s="243" t="s">
        <v>55</v>
      </c>
      <c r="B1" s="244"/>
      <c r="C1" s="244"/>
      <c r="D1" s="244"/>
      <c r="E1" s="244"/>
      <c r="F1" s="244"/>
      <c r="G1" s="244"/>
      <c r="H1" s="244"/>
      <c r="I1" s="244"/>
      <c r="J1" s="245"/>
      <c r="K1" s="2" t="s">
        <v>314</v>
      </c>
      <c r="L1" s="243" t="s">
        <v>14</v>
      </c>
      <c r="M1" s="244"/>
      <c r="N1" s="244"/>
      <c r="O1" s="244"/>
      <c r="P1" s="244"/>
      <c r="Q1" s="244"/>
      <c r="R1" s="245"/>
      <c r="S1" s="243" t="s">
        <v>616</v>
      </c>
      <c r="T1" s="245"/>
      <c r="U1" s="243" t="s">
        <v>43</v>
      </c>
      <c r="V1" s="245"/>
      <c r="W1" s="243" t="s">
        <v>471</v>
      </c>
      <c r="X1" s="245"/>
    </row>
    <row r="2" spans="1:24" ht="15" customHeight="1">
      <c r="A2" s="2" t="s">
        <v>257</v>
      </c>
      <c r="B2" s="2" t="s">
        <v>257</v>
      </c>
      <c r="C2" s="2" t="s">
        <v>128</v>
      </c>
      <c r="D2" s="2" t="s">
        <v>470</v>
      </c>
      <c r="E2" s="2" t="s">
        <v>77</v>
      </c>
      <c r="F2" s="2" t="s">
        <v>469</v>
      </c>
      <c r="G2" s="2" t="s">
        <v>113</v>
      </c>
      <c r="H2" s="2" t="s">
        <v>134</v>
      </c>
      <c r="I2" s="2" t="s">
        <v>56</v>
      </c>
      <c r="J2" s="2" t="s">
        <v>138</v>
      </c>
      <c r="K2" s="2" t="s">
        <v>315</v>
      </c>
      <c r="L2" s="2" t="s">
        <v>8</v>
      </c>
      <c r="M2" s="2" t="s">
        <v>256</v>
      </c>
      <c r="N2" s="2" t="s">
        <v>316</v>
      </c>
      <c r="O2" s="2" t="s">
        <v>317</v>
      </c>
      <c r="P2" s="2" t="s">
        <v>318</v>
      </c>
      <c r="Q2" s="2" t="s">
        <v>45</v>
      </c>
      <c r="R2" s="2" t="s">
        <v>0</v>
      </c>
      <c r="S2" s="2" t="s">
        <v>468</v>
      </c>
      <c r="T2" s="2" t="s">
        <v>316</v>
      </c>
      <c r="U2" s="2" t="s">
        <v>8</v>
      </c>
      <c r="V2" s="2" t="s">
        <v>256</v>
      </c>
      <c r="W2" s="2" t="s">
        <v>468</v>
      </c>
      <c r="X2" s="2" t="s">
        <v>316</v>
      </c>
    </row>
    <row r="3" spans="1:24">
      <c r="A3" s="3"/>
      <c r="B3" s="3"/>
      <c r="C3" s="3" t="s">
        <v>312</v>
      </c>
      <c r="D3" s="3" t="s">
        <v>479</v>
      </c>
      <c r="E3" s="3" t="s">
        <v>555</v>
      </c>
      <c r="F3" s="4">
        <v>71</v>
      </c>
      <c r="G3" s="3" t="s">
        <v>615</v>
      </c>
      <c r="H3" s="3" t="s">
        <v>290</v>
      </c>
      <c r="I3" s="3"/>
      <c r="J3" s="1">
        <v>44285.430972222202</v>
      </c>
      <c r="K3" s="4"/>
      <c r="L3" s="4">
        <v>24.3472333333333</v>
      </c>
      <c r="M3" s="4">
        <v>533.13666792983702</v>
      </c>
      <c r="N3" s="3" t="b">
        <v>0</v>
      </c>
      <c r="O3" s="4">
        <v>0.74909030447147795</v>
      </c>
      <c r="P3" s="4"/>
      <c r="Q3" s="4">
        <v>0.74909030447147795</v>
      </c>
      <c r="R3" s="4"/>
      <c r="S3" s="4">
        <v>1082.98042803615</v>
      </c>
      <c r="T3" s="3" t="b">
        <v>0</v>
      </c>
      <c r="U3" s="4">
        <v>10.898433333333299</v>
      </c>
      <c r="V3" s="4">
        <v>4601677.4089682205</v>
      </c>
      <c r="W3" s="4">
        <v>57.417571109269097</v>
      </c>
      <c r="X3" s="3" t="b">
        <v>0</v>
      </c>
    </row>
    <row r="4" spans="1:24">
      <c r="A4" s="3"/>
      <c r="B4" s="3"/>
      <c r="C4" s="3" t="s">
        <v>312</v>
      </c>
      <c r="D4" s="3" t="s">
        <v>479</v>
      </c>
      <c r="E4" s="3" t="s">
        <v>614</v>
      </c>
      <c r="F4" s="4">
        <v>71</v>
      </c>
      <c r="G4" s="3" t="s">
        <v>613</v>
      </c>
      <c r="H4" s="3" t="s">
        <v>290</v>
      </c>
      <c r="I4" s="3"/>
      <c r="J4" s="1">
        <v>44285.453946759299</v>
      </c>
      <c r="K4" s="4"/>
      <c r="L4" s="4">
        <v>24.288</v>
      </c>
      <c r="M4" s="4">
        <v>534.95442776488699</v>
      </c>
      <c r="N4" s="3" t="b">
        <v>0</v>
      </c>
      <c r="O4" s="4">
        <v>0.76764063426031803</v>
      </c>
      <c r="P4" s="4"/>
      <c r="Q4" s="4">
        <v>0.76764063426031803</v>
      </c>
      <c r="R4" s="4"/>
      <c r="S4" s="4">
        <v>1152.9383087870999</v>
      </c>
      <c r="T4" s="3" t="b">
        <v>0</v>
      </c>
      <c r="U4" s="4">
        <v>10.8890833333333</v>
      </c>
      <c r="V4" s="4">
        <v>4505772.0892191501</v>
      </c>
      <c r="W4" s="4">
        <v>60.0571548086454</v>
      </c>
      <c r="X4" s="3" t="b">
        <v>0</v>
      </c>
    </row>
    <row r="5" spans="1:24">
      <c r="A5" s="3"/>
      <c r="B5" s="3"/>
      <c r="C5" s="3" t="s">
        <v>312</v>
      </c>
      <c r="D5" s="3" t="s">
        <v>479</v>
      </c>
      <c r="E5" s="3" t="s">
        <v>612</v>
      </c>
      <c r="F5" s="4">
        <v>71</v>
      </c>
      <c r="G5" s="3" t="s">
        <v>611</v>
      </c>
      <c r="H5" s="3" t="s">
        <v>290</v>
      </c>
      <c r="I5" s="3"/>
      <c r="J5" s="1">
        <v>44285.477025462998</v>
      </c>
      <c r="K5" s="4"/>
      <c r="L5" s="4">
        <v>24.254149999999999</v>
      </c>
      <c r="M5" s="4">
        <v>211.434707990817</v>
      </c>
      <c r="N5" s="3" t="b">
        <v>0</v>
      </c>
      <c r="O5" s="4">
        <v>0.287488270394607</v>
      </c>
      <c r="P5" s="4"/>
      <c r="Q5" s="4">
        <v>0.287488270394607</v>
      </c>
      <c r="R5" s="4"/>
      <c r="S5" s="4">
        <v>1572.4892262382</v>
      </c>
      <c r="T5" s="3" t="b">
        <v>0</v>
      </c>
      <c r="U5" s="4">
        <v>10.8890833333333</v>
      </c>
      <c r="V5" s="4">
        <v>4755573.0829250598</v>
      </c>
      <c r="W5" s="4">
        <v>58.2262846979744</v>
      </c>
      <c r="X5" s="3" t="b">
        <v>0</v>
      </c>
    </row>
    <row r="6" spans="1:24">
      <c r="A6" s="3"/>
      <c r="B6" s="3"/>
      <c r="C6" s="3" t="s">
        <v>312</v>
      </c>
      <c r="D6" s="3" t="s">
        <v>479</v>
      </c>
      <c r="E6" s="3" t="s">
        <v>610</v>
      </c>
      <c r="F6" s="4">
        <v>71</v>
      </c>
      <c r="G6" s="3" t="s">
        <v>609</v>
      </c>
      <c r="H6" s="3" t="s">
        <v>290</v>
      </c>
      <c r="I6" s="3"/>
      <c r="J6" s="1">
        <v>44285.500069444402</v>
      </c>
      <c r="K6" s="4"/>
      <c r="L6" s="4">
        <v>24.169533333333298</v>
      </c>
      <c r="M6" s="4">
        <v>214.12447582347099</v>
      </c>
      <c r="N6" s="3" t="b">
        <v>0</v>
      </c>
      <c r="O6" s="4">
        <v>0.30274519989879101</v>
      </c>
      <c r="P6" s="4"/>
      <c r="Q6" s="4">
        <v>0.30274519989879101</v>
      </c>
      <c r="R6" s="4"/>
      <c r="S6" s="4" t="s">
        <v>257</v>
      </c>
      <c r="T6" s="3" t="b">
        <v>0</v>
      </c>
      <c r="U6" s="4">
        <v>10.8890833333333</v>
      </c>
      <c r="V6" s="4">
        <v>4573351.7197254701</v>
      </c>
      <c r="W6" s="4">
        <v>58.386720960798201</v>
      </c>
      <c r="X6" s="3" t="b">
        <v>0</v>
      </c>
    </row>
    <row r="7" spans="1:24">
      <c r="A7" s="3"/>
      <c r="B7" s="3"/>
      <c r="C7" s="3" t="s">
        <v>312</v>
      </c>
      <c r="D7" s="3" t="s">
        <v>479</v>
      </c>
      <c r="E7" s="3" t="s">
        <v>608</v>
      </c>
      <c r="F7" s="4">
        <v>71</v>
      </c>
      <c r="G7" s="3" t="s">
        <v>607</v>
      </c>
      <c r="H7" s="3" t="s">
        <v>290</v>
      </c>
      <c r="I7" s="3"/>
      <c r="J7" s="1">
        <v>44285.523159722201</v>
      </c>
      <c r="K7" s="4"/>
      <c r="L7" s="4">
        <v>23.9410666666667</v>
      </c>
      <c r="M7" s="4">
        <v>267.36241726582699</v>
      </c>
      <c r="N7" s="3" t="b">
        <v>0</v>
      </c>
      <c r="O7" s="4">
        <v>0.36113464836307102</v>
      </c>
      <c r="P7" s="4"/>
      <c r="Q7" s="4">
        <v>0.36113464836307102</v>
      </c>
      <c r="R7" s="4"/>
      <c r="S7" s="4">
        <v>12093.7241082316</v>
      </c>
      <c r="T7" s="3" t="b">
        <v>0</v>
      </c>
      <c r="U7" s="4">
        <v>10.8890833333333</v>
      </c>
      <c r="V7" s="4">
        <v>4787098.2396159898</v>
      </c>
      <c r="W7" s="4">
        <v>58.939737270574497</v>
      </c>
      <c r="X7" s="3" t="b">
        <v>0</v>
      </c>
    </row>
    <row r="8" spans="1:24">
      <c r="A8" s="3"/>
      <c r="B8" s="3"/>
      <c r="C8" s="3" t="s">
        <v>289</v>
      </c>
      <c r="D8" s="3" t="s">
        <v>479</v>
      </c>
      <c r="E8" s="3" t="s">
        <v>606</v>
      </c>
      <c r="F8" s="4">
        <v>72</v>
      </c>
      <c r="G8" s="3" t="s">
        <v>605</v>
      </c>
      <c r="H8" s="3" t="s">
        <v>57</v>
      </c>
      <c r="I8" s="3" t="s">
        <v>298</v>
      </c>
      <c r="J8" s="1">
        <v>44285.546226851897</v>
      </c>
      <c r="K8" s="4">
        <v>2000</v>
      </c>
      <c r="L8" s="4">
        <v>24.304916666666699</v>
      </c>
      <c r="M8" s="4">
        <v>2081137.0025859999</v>
      </c>
      <c r="N8" s="3" t="b">
        <v>0</v>
      </c>
      <c r="O8" s="4">
        <v>1903.7975131323899</v>
      </c>
      <c r="P8" s="4"/>
      <c r="Q8" s="4">
        <v>1903.7975131323899</v>
      </c>
      <c r="R8" s="4">
        <v>95.189875656619705</v>
      </c>
      <c r="S8" s="4">
        <v>605.70308937319896</v>
      </c>
      <c r="T8" s="3" t="b">
        <v>0</v>
      </c>
      <c r="U8" s="4">
        <v>10.8890833333333</v>
      </c>
      <c r="V8" s="4">
        <v>5308432.1466726996</v>
      </c>
      <c r="W8" s="4">
        <v>56.7063705990522</v>
      </c>
      <c r="X8" s="3" t="b">
        <v>0</v>
      </c>
    </row>
    <row r="9" spans="1:24">
      <c r="A9" s="3"/>
      <c r="B9" s="3"/>
      <c r="C9" s="3" t="s">
        <v>289</v>
      </c>
      <c r="D9" s="3" t="s">
        <v>479</v>
      </c>
      <c r="E9" s="3" t="s">
        <v>604</v>
      </c>
      <c r="F9" s="4">
        <v>72</v>
      </c>
      <c r="G9" s="3" t="s">
        <v>603</v>
      </c>
      <c r="H9" s="3" t="s">
        <v>57</v>
      </c>
      <c r="I9" s="3" t="s">
        <v>298</v>
      </c>
      <c r="J9" s="1">
        <v>44285.569317129601</v>
      </c>
      <c r="K9" s="4">
        <v>2000</v>
      </c>
      <c r="L9" s="4">
        <v>24.296466666666699</v>
      </c>
      <c r="M9" s="4">
        <v>2000178.7560892601</v>
      </c>
      <c r="N9" s="3" t="b">
        <v>0</v>
      </c>
      <c r="O9" s="4">
        <v>1872.5294242920099</v>
      </c>
      <c r="P9" s="4"/>
      <c r="Q9" s="4">
        <v>1872.5294242920099</v>
      </c>
      <c r="R9" s="4">
        <v>93.6264712146004</v>
      </c>
      <c r="S9" s="4">
        <v>598.89817767075601</v>
      </c>
      <c r="T9" s="3" t="b">
        <v>0</v>
      </c>
      <c r="U9" s="4">
        <v>10.8890833333333</v>
      </c>
      <c r="V9" s="4">
        <v>5208426.2115557101</v>
      </c>
      <c r="W9" s="4">
        <v>57.938592088863899</v>
      </c>
      <c r="X9" s="3" t="b">
        <v>0</v>
      </c>
    </row>
    <row r="10" spans="1:24">
      <c r="A10" s="3"/>
      <c r="B10" s="3"/>
      <c r="C10" s="3" t="s">
        <v>289</v>
      </c>
      <c r="D10" s="3" t="s">
        <v>479</v>
      </c>
      <c r="E10" s="3" t="s">
        <v>602</v>
      </c>
      <c r="F10" s="4">
        <v>72</v>
      </c>
      <c r="G10" s="3" t="s">
        <v>601</v>
      </c>
      <c r="H10" s="3" t="s">
        <v>57</v>
      </c>
      <c r="I10" s="3" t="s">
        <v>298</v>
      </c>
      <c r="J10" s="1">
        <v>44285.592372685198</v>
      </c>
      <c r="K10" s="4">
        <v>2000</v>
      </c>
      <c r="L10" s="4">
        <v>24.288</v>
      </c>
      <c r="M10" s="4">
        <v>1876875.70175317</v>
      </c>
      <c r="N10" s="3" t="b">
        <v>0</v>
      </c>
      <c r="O10" s="4">
        <v>1845.0926759773699</v>
      </c>
      <c r="P10" s="4"/>
      <c r="Q10" s="4">
        <v>1845.0926759773699</v>
      </c>
      <c r="R10" s="4">
        <v>92.254633798868298</v>
      </c>
      <c r="S10" s="4">
        <v>601.31714024904602</v>
      </c>
      <c r="T10" s="3" t="b">
        <v>0</v>
      </c>
      <c r="U10" s="4">
        <v>10.8890833333333</v>
      </c>
      <c r="V10" s="4">
        <v>4977962.3769473899</v>
      </c>
      <c r="W10" s="4">
        <v>59.140945042786598</v>
      </c>
      <c r="X10" s="3" t="b">
        <v>0</v>
      </c>
    </row>
    <row r="11" spans="1:24">
      <c r="A11" s="3"/>
      <c r="B11" s="3"/>
      <c r="C11" s="3" t="s">
        <v>289</v>
      </c>
      <c r="D11" s="3" t="s">
        <v>479</v>
      </c>
      <c r="E11" s="3" t="s">
        <v>600</v>
      </c>
      <c r="F11" s="4">
        <v>72</v>
      </c>
      <c r="G11" s="3" t="s">
        <v>599</v>
      </c>
      <c r="H11" s="3" t="s">
        <v>57</v>
      </c>
      <c r="I11" s="3" t="s">
        <v>298</v>
      </c>
      <c r="J11" s="1">
        <v>44285.615462962996</v>
      </c>
      <c r="K11" s="4">
        <v>2000</v>
      </c>
      <c r="L11" s="4">
        <v>24.296466666666699</v>
      </c>
      <c r="M11" s="4">
        <v>2149838.8475557398</v>
      </c>
      <c r="N11" s="3" t="b">
        <v>0</v>
      </c>
      <c r="O11" s="4">
        <v>2072.4181976058999</v>
      </c>
      <c r="P11" s="4"/>
      <c r="Q11" s="4">
        <v>2072.4181976058999</v>
      </c>
      <c r="R11" s="4">
        <v>103.620909880295</v>
      </c>
      <c r="S11" s="4">
        <v>603.57176770612898</v>
      </c>
      <c r="T11" s="3" t="b">
        <v>0</v>
      </c>
      <c r="U11" s="4">
        <v>10.8890833333333</v>
      </c>
      <c r="V11" s="4">
        <v>4928781.2375071701</v>
      </c>
      <c r="W11" s="4">
        <v>60.190072790642603</v>
      </c>
      <c r="X11" s="3" t="b">
        <v>0</v>
      </c>
    </row>
    <row r="12" spans="1:24">
      <c r="A12" s="3"/>
      <c r="B12" s="3"/>
      <c r="C12" s="3" t="s">
        <v>289</v>
      </c>
      <c r="D12" s="3" t="s">
        <v>479</v>
      </c>
      <c r="E12" s="3" t="s">
        <v>598</v>
      </c>
      <c r="F12" s="4">
        <v>72</v>
      </c>
      <c r="G12" s="3" t="s">
        <v>597</v>
      </c>
      <c r="H12" s="3" t="s">
        <v>92</v>
      </c>
      <c r="I12" s="3" t="s">
        <v>298</v>
      </c>
      <c r="J12" s="1">
        <v>44285.6385069444</v>
      </c>
      <c r="K12" s="4">
        <v>2000</v>
      </c>
      <c r="L12" s="4">
        <v>24.288</v>
      </c>
      <c r="M12" s="4">
        <v>2155642.8498262102</v>
      </c>
      <c r="N12" s="3" t="b">
        <v>0</v>
      </c>
      <c r="O12" s="4">
        <v>1978.4571075623001</v>
      </c>
      <c r="P12" s="4"/>
      <c r="Q12" s="4">
        <v>1978.4571075623001</v>
      </c>
      <c r="R12" s="4">
        <v>98.922855378114903</v>
      </c>
      <c r="S12" s="4">
        <v>604.13095931737405</v>
      </c>
      <c r="T12" s="3" t="b">
        <v>0</v>
      </c>
      <c r="U12" s="4">
        <v>10.8890833333333</v>
      </c>
      <c r="V12" s="4">
        <v>5239811.2712945901</v>
      </c>
      <c r="W12" s="4">
        <v>57.416622632429203</v>
      </c>
      <c r="X12" s="3" t="b">
        <v>0</v>
      </c>
    </row>
    <row r="13" spans="1:24">
      <c r="A13" s="3"/>
      <c r="B13" s="3"/>
      <c r="C13" s="3" t="s">
        <v>260</v>
      </c>
      <c r="D13" s="3" t="s">
        <v>479</v>
      </c>
      <c r="E13" s="3" t="s">
        <v>596</v>
      </c>
      <c r="F13" s="4">
        <v>73</v>
      </c>
      <c r="G13" s="3" t="s">
        <v>595</v>
      </c>
      <c r="H13" s="3" t="s">
        <v>92</v>
      </c>
      <c r="I13" s="3" t="s">
        <v>304</v>
      </c>
      <c r="J13" s="1">
        <v>44285.661585648202</v>
      </c>
      <c r="K13" s="4">
        <v>1250</v>
      </c>
      <c r="L13" s="4">
        <v>24.288</v>
      </c>
      <c r="M13" s="4">
        <v>1478876.80566294</v>
      </c>
      <c r="N13" s="3" t="b">
        <v>0</v>
      </c>
      <c r="O13" s="4">
        <v>1370.56477556599</v>
      </c>
      <c r="P13" s="4"/>
      <c r="Q13" s="4">
        <v>1370.56477556599</v>
      </c>
      <c r="R13" s="4">
        <v>109.645182045279</v>
      </c>
      <c r="S13" s="4">
        <v>607.77988560353401</v>
      </c>
      <c r="T13" s="3" t="b">
        <v>0</v>
      </c>
      <c r="U13" s="4">
        <v>10.8890833333333</v>
      </c>
      <c r="V13" s="4">
        <v>5632749.4169542398</v>
      </c>
      <c r="W13" s="4">
        <v>56.152091862246401</v>
      </c>
      <c r="X13" s="3" t="b">
        <v>0</v>
      </c>
    </row>
    <row r="14" spans="1:24">
      <c r="A14" s="3"/>
      <c r="B14" s="3"/>
      <c r="C14" s="3" t="s">
        <v>105</v>
      </c>
      <c r="D14" s="3" t="s">
        <v>479</v>
      </c>
      <c r="E14" s="3" t="s">
        <v>562</v>
      </c>
      <c r="F14" s="4">
        <v>74</v>
      </c>
      <c r="G14" s="3" t="s">
        <v>594</v>
      </c>
      <c r="H14" s="3" t="s">
        <v>92</v>
      </c>
      <c r="I14" s="3" t="s">
        <v>93</v>
      </c>
      <c r="J14" s="1">
        <v>44285.684652777803</v>
      </c>
      <c r="K14" s="4">
        <v>781</v>
      </c>
      <c r="L14" s="4">
        <v>24.288</v>
      </c>
      <c r="M14" s="4">
        <v>798408.99693039502</v>
      </c>
      <c r="N14" s="3" t="b">
        <v>0</v>
      </c>
      <c r="O14" s="4">
        <v>808.530407480034</v>
      </c>
      <c r="P14" s="4"/>
      <c r="Q14" s="4">
        <v>808.530407480034</v>
      </c>
      <c r="R14" s="4">
        <v>103.525020163897</v>
      </c>
      <c r="S14" s="4">
        <v>613.69453384763199</v>
      </c>
      <c r="T14" s="3" t="b">
        <v>0</v>
      </c>
      <c r="U14" s="4">
        <v>10.8890833333333</v>
      </c>
      <c r="V14" s="4">
        <v>5597229.1938911704</v>
      </c>
      <c r="W14" s="4">
        <v>56.141627927143801</v>
      </c>
      <c r="X14" s="3" t="b">
        <v>0</v>
      </c>
    </row>
    <row r="15" spans="1:24">
      <c r="A15" s="3"/>
      <c r="B15" s="3"/>
      <c r="C15" s="3" t="s">
        <v>51</v>
      </c>
      <c r="D15" s="3" t="s">
        <v>479</v>
      </c>
      <c r="E15" s="3" t="s">
        <v>593</v>
      </c>
      <c r="F15" s="4">
        <v>75</v>
      </c>
      <c r="G15" s="3" t="s">
        <v>592</v>
      </c>
      <c r="H15" s="3" t="s">
        <v>92</v>
      </c>
      <c r="I15" s="3" t="s">
        <v>307</v>
      </c>
      <c r="J15" s="1">
        <v>44285.707777777803</v>
      </c>
      <c r="K15" s="4">
        <v>488</v>
      </c>
      <c r="L15" s="4">
        <v>24.296466666666699</v>
      </c>
      <c r="M15" s="4">
        <v>487042.32289236202</v>
      </c>
      <c r="N15" s="3" t="b">
        <v>0</v>
      </c>
      <c r="O15" s="4">
        <v>524.24952636783701</v>
      </c>
      <c r="P15" s="4"/>
      <c r="Q15" s="4">
        <v>524.24952636783701</v>
      </c>
      <c r="R15" s="4">
        <v>107.428181632754</v>
      </c>
      <c r="S15" s="4">
        <v>608.38339670077801</v>
      </c>
      <c r="T15" s="3" t="b">
        <v>0</v>
      </c>
      <c r="U15" s="4">
        <v>10.8890833333333</v>
      </c>
      <c r="V15" s="4">
        <v>5504844.5170270298</v>
      </c>
      <c r="W15" s="4">
        <v>57.013175806598397</v>
      </c>
      <c r="X15" s="3" t="b">
        <v>0</v>
      </c>
    </row>
    <row r="16" spans="1:24">
      <c r="A16" s="3"/>
      <c r="B16" s="3"/>
      <c r="C16" s="3" t="s">
        <v>70</v>
      </c>
      <c r="D16" s="3" t="s">
        <v>479</v>
      </c>
      <c r="E16" s="3" t="s">
        <v>591</v>
      </c>
      <c r="F16" s="4">
        <v>76</v>
      </c>
      <c r="G16" s="3" t="s">
        <v>590</v>
      </c>
      <c r="H16" s="3" t="s">
        <v>92</v>
      </c>
      <c r="I16" s="3" t="s">
        <v>221</v>
      </c>
      <c r="J16" s="1">
        <v>44285.730856481503</v>
      </c>
      <c r="K16" s="4">
        <v>305</v>
      </c>
      <c r="L16" s="4">
        <v>24.279533333333301</v>
      </c>
      <c r="M16" s="4">
        <v>311628.028211425</v>
      </c>
      <c r="N16" s="3" t="b">
        <v>0</v>
      </c>
      <c r="O16" s="4">
        <v>341.84737635222501</v>
      </c>
      <c r="P16" s="4"/>
      <c r="Q16" s="4">
        <v>341.84737635222501</v>
      </c>
      <c r="R16" s="4">
        <v>112.08110700072901</v>
      </c>
      <c r="S16" s="4">
        <v>606.21021353683</v>
      </c>
      <c r="T16" s="3" t="b">
        <v>0</v>
      </c>
      <c r="U16" s="4">
        <v>10.8890833333333</v>
      </c>
      <c r="V16" s="4">
        <v>5563556.7079923898</v>
      </c>
      <c r="W16" s="4">
        <v>57.137766706928502</v>
      </c>
      <c r="X16" s="3" t="b">
        <v>0</v>
      </c>
    </row>
    <row r="17" spans="1:24">
      <c r="A17" s="3"/>
      <c r="B17" s="3"/>
      <c r="C17" s="3" t="s">
        <v>95</v>
      </c>
      <c r="D17" s="3" t="s">
        <v>479</v>
      </c>
      <c r="E17" s="3" t="s">
        <v>589</v>
      </c>
      <c r="F17" s="4">
        <v>77</v>
      </c>
      <c r="G17" s="3" t="s">
        <v>588</v>
      </c>
      <c r="H17" s="3" t="s">
        <v>92</v>
      </c>
      <c r="I17" s="3" t="s">
        <v>79</v>
      </c>
      <c r="J17" s="1">
        <v>44285.753969907397</v>
      </c>
      <c r="K17" s="4">
        <v>191</v>
      </c>
      <c r="L17" s="4">
        <v>24.279533333333301</v>
      </c>
      <c r="M17" s="4">
        <v>188189.46123815599</v>
      </c>
      <c r="N17" s="3" t="b">
        <v>0</v>
      </c>
      <c r="O17" s="4">
        <v>212.25649294237999</v>
      </c>
      <c r="P17" s="4"/>
      <c r="Q17" s="4">
        <v>212.25649294237999</v>
      </c>
      <c r="R17" s="4">
        <v>111.129053896534</v>
      </c>
      <c r="S17" s="4">
        <v>622.87132962262899</v>
      </c>
      <c r="T17" s="3" t="b">
        <v>0</v>
      </c>
      <c r="U17" s="4">
        <v>10.8890833333333</v>
      </c>
      <c r="V17" s="4">
        <v>5528855.0072846999</v>
      </c>
      <c r="W17" s="4">
        <v>57.861150419201998</v>
      </c>
      <c r="X17" s="3" t="b">
        <v>0</v>
      </c>
    </row>
    <row r="18" spans="1:24">
      <c r="A18" s="3"/>
      <c r="B18" s="3"/>
      <c r="C18" s="3" t="s">
        <v>308</v>
      </c>
      <c r="D18" s="3" t="s">
        <v>479</v>
      </c>
      <c r="E18" s="3" t="s">
        <v>587</v>
      </c>
      <c r="F18" s="4">
        <v>78</v>
      </c>
      <c r="G18" s="3" t="s">
        <v>586</v>
      </c>
      <c r="H18" s="3" t="s">
        <v>92</v>
      </c>
      <c r="I18" s="3" t="s">
        <v>228</v>
      </c>
      <c r="J18" s="1">
        <v>44285.777071759301</v>
      </c>
      <c r="K18" s="4">
        <v>119</v>
      </c>
      <c r="L18" s="4">
        <v>24.279533333333301</v>
      </c>
      <c r="M18" s="4">
        <v>123406.65486525701</v>
      </c>
      <c r="N18" s="3" t="b">
        <v>0</v>
      </c>
      <c r="O18" s="4">
        <v>145.71300562263801</v>
      </c>
      <c r="P18" s="4"/>
      <c r="Q18" s="4">
        <v>145.71300562263801</v>
      </c>
      <c r="R18" s="4">
        <v>122.447903884569</v>
      </c>
      <c r="S18" s="4">
        <v>594.48599828749195</v>
      </c>
      <c r="T18" s="3" t="b">
        <v>0</v>
      </c>
      <c r="U18" s="4">
        <v>10.8890833333333</v>
      </c>
      <c r="V18" s="4">
        <v>5341005.6984946895</v>
      </c>
      <c r="W18" s="4">
        <v>58.368603536445598</v>
      </c>
      <c r="X18" s="3" t="b">
        <v>0</v>
      </c>
    </row>
    <row r="19" spans="1:24">
      <c r="A19" s="3"/>
      <c r="B19" s="3"/>
      <c r="C19" s="3" t="s">
        <v>13</v>
      </c>
      <c r="D19" s="3" t="s">
        <v>479</v>
      </c>
      <c r="E19" s="3" t="s">
        <v>559</v>
      </c>
      <c r="F19" s="4">
        <v>79</v>
      </c>
      <c r="G19" s="3" t="s">
        <v>585</v>
      </c>
      <c r="H19" s="3" t="s">
        <v>92</v>
      </c>
      <c r="I19" s="3" t="s">
        <v>136</v>
      </c>
      <c r="J19" s="1">
        <v>44285.800173611096</v>
      </c>
      <c r="K19" s="4">
        <v>75</v>
      </c>
      <c r="L19" s="4">
        <v>24.279533333333301</v>
      </c>
      <c r="M19" s="4">
        <v>83642.600479967106</v>
      </c>
      <c r="N19" s="3" t="b">
        <v>0</v>
      </c>
      <c r="O19" s="4">
        <v>95.559353891345097</v>
      </c>
      <c r="P19" s="4"/>
      <c r="Q19" s="4">
        <v>95.559353891345097</v>
      </c>
      <c r="R19" s="4">
        <v>127.412471855127</v>
      </c>
      <c r="S19" s="4">
        <v>602.28747377376305</v>
      </c>
      <c r="T19" s="3" t="b">
        <v>0</v>
      </c>
      <c r="U19" s="4">
        <v>10.8890833333333</v>
      </c>
      <c r="V19" s="4">
        <v>5567409.67433016</v>
      </c>
      <c r="W19" s="4">
        <v>57.653517796897503</v>
      </c>
      <c r="X19" s="3" t="b">
        <v>0</v>
      </c>
    </row>
    <row r="20" spans="1:24">
      <c r="A20" s="3"/>
      <c r="B20" s="3"/>
      <c r="C20" s="3" t="s">
        <v>130</v>
      </c>
      <c r="D20" s="3" t="s">
        <v>479</v>
      </c>
      <c r="E20" s="3" t="s">
        <v>564</v>
      </c>
      <c r="F20" s="4">
        <v>80</v>
      </c>
      <c r="G20" s="3" t="s">
        <v>584</v>
      </c>
      <c r="H20" s="3" t="s">
        <v>92</v>
      </c>
      <c r="I20" s="3" t="s">
        <v>270</v>
      </c>
      <c r="J20" s="1">
        <v>44285.823298611103</v>
      </c>
      <c r="K20" s="4">
        <v>47</v>
      </c>
      <c r="L20" s="4">
        <v>24.271083333333301</v>
      </c>
      <c r="M20" s="4">
        <v>53826.0251042331</v>
      </c>
      <c r="N20" s="3" t="b">
        <v>0</v>
      </c>
      <c r="O20" s="4">
        <v>60.018252680677499</v>
      </c>
      <c r="P20" s="4"/>
      <c r="Q20" s="4">
        <v>60.018252680677499</v>
      </c>
      <c r="R20" s="4">
        <v>127.69840995888801</v>
      </c>
      <c r="S20" s="4">
        <v>602.72630057701599</v>
      </c>
      <c r="T20" s="3" t="b">
        <v>0</v>
      </c>
      <c r="U20" s="4">
        <v>10.8890833333333</v>
      </c>
      <c r="V20" s="4">
        <v>5739321.8891678704</v>
      </c>
      <c r="W20" s="4">
        <v>57.211747758318801</v>
      </c>
      <c r="X20" s="3" t="b">
        <v>0</v>
      </c>
    </row>
    <row r="21" spans="1:24">
      <c r="A21" s="3"/>
      <c r="B21" s="3"/>
      <c r="C21" s="3" t="s">
        <v>147</v>
      </c>
      <c r="D21" s="3" t="s">
        <v>479</v>
      </c>
      <c r="E21" s="3" t="s">
        <v>583</v>
      </c>
      <c r="F21" s="4">
        <v>81</v>
      </c>
      <c r="G21" s="3" t="s">
        <v>582</v>
      </c>
      <c r="H21" s="3" t="s">
        <v>92</v>
      </c>
      <c r="I21" s="3" t="s">
        <v>279</v>
      </c>
      <c r="J21" s="1">
        <v>44285.846516203703</v>
      </c>
      <c r="K21" s="4">
        <v>29</v>
      </c>
      <c r="L21" s="4">
        <v>24.271083333333301</v>
      </c>
      <c r="M21" s="4">
        <v>33614.181442583198</v>
      </c>
      <c r="N21" s="3" t="b">
        <v>0</v>
      </c>
      <c r="O21" s="4">
        <v>36.696775265501202</v>
      </c>
      <c r="P21" s="4"/>
      <c r="Q21" s="4">
        <v>36.696775265501202</v>
      </c>
      <c r="R21" s="4">
        <v>126.540604363797</v>
      </c>
      <c r="S21" s="4">
        <v>606.95235066971395</v>
      </c>
      <c r="T21" s="3" t="b">
        <v>0</v>
      </c>
      <c r="U21" s="4">
        <v>10.8890833333333</v>
      </c>
      <c r="V21" s="4">
        <v>5885668.5836469503</v>
      </c>
      <c r="W21" s="4">
        <v>56.532757258739501</v>
      </c>
      <c r="X21" s="3" t="b">
        <v>0</v>
      </c>
    </row>
    <row r="22" spans="1:24">
      <c r="A22" s="3"/>
      <c r="B22" s="3"/>
      <c r="C22" s="3" t="s">
        <v>163</v>
      </c>
      <c r="D22" s="3" t="s">
        <v>479</v>
      </c>
      <c r="E22" s="3" t="s">
        <v>553</v>
      </c>
      <c r="F22" s="4">
        <v>82</v>
      </c>
      <c r="G22" s="3" t="s">
        <v>581</v>
      </c>
      <c r="H22" s="3" t="s">
        <v>92</v>
      </c>
      <c r="I22" s="3" t="s">
        <v>294</v>
      </c>
      <c r="J22" s="1">
        <v>44285.869606481501</v>
      </c>
      <c r="K22" s="4">
        <v>18</v>
      </c>
      <c r="L22" s="4">
        <v>24.271083333333301</v>
      </c>
      <c r="M22" s="4">
        <v>21041.334263323701</v>
      </c>
      <c r="N22" s="3" t="b">
        <v>0</v>
      </c>
      <c r="O22" s="4">
        <v>23.031278318168301</v>
      </c>
      <c r="P22" s="4"/>
      <c r="Q22" s="4">
        <v>23.031278318168301</v>
      </c>
      <c r="R22" s="4">
        <v>127.951546212046</v>
      </c>
      <c r="S22" s="4">
        <v>609.30991581440401</v>
      </c>
      <c r="T22" s="3" t="b">
        <v>0</v>
      </c>
      <c r="U22" s="4">
        <v>10.8890833333333</v>
      </c>
      <c r="V22" s="4">
        <v>5884165.0947540998</v>
      </c>
      <c r="W22" s="4">
        <v>56.941029314594502</v>
      </c>
      <c r="X22" s="3" t="b">
        <v>0</v>
      </c>
    </row>
    <row r="23" spans="1:24">
      <c r="A23" s="3"/>
      <c r="B23" s="3"/>
      <c r="C23" s="3" t="s">
        <v>284</v>
      </c>
      <c r="D23" s="3" t="s">
        <v>479</v>
      </c>
      <c r="E23" s="3" t="s">
        <v>580</v>
      </c>
      <c r="F23" s="4">
        <v>83</v>
      </c>
      <c r="G23" s="3" t="s">
        <v>579</v>
      </c>
      <c r="H23" s="3" t="s">
        <v>92</v>
      </c>
      <c r="I23" s="3" t="s">
        <v>265</v>
      </c>
      <c r="J23" s="1">
        <v>44285.8926967593</v>
      </c>
      <c r="K23" s="4">
        <v>11</v>
      </c>
      <c r="L23" s="4">
        <v>24.262616666666698</v>
      </c>
      <c r="M23" s="4">
        <v>12058.386857805501</v>
      </c>
      <c r="N23" s="3" t="b">
        <v>0</v>
      </c>
      <c r="O23" s="4">
        <v>13.2252755652771</v>
      </c>
      <c r="P23" s="4"/>
      <c r="Q23" s="4">
        <v>13.2252755652771</v>
      </c>
      <c r="R23" s="4">
        <v>120.229777866156</v>
      </c>
      <c r="S23" s="4">
        <v>570.83999113293999</v>
      </c>
      <c r="T23" s="3" t="b">
        <v>0</v>
      </c>
      <c r="U23" s="4">
        <v>10.8890833333333</v>
      </c>
      <c r="V23" s="4">
        <v>5882387.0073432298</v>
      </c>
      <c r="W23" s="4">
        <v>56.824476321359803</v>
      </c>
      <c r="X23" s="3" t="b">
        <v>0</v>
      </c>
    </row>
    <row r="24" spans="1:24">
      <c r="A24" s="3"/>
      <c r="B24" s="3"/>
      <c r="C24" s="3" t="s">
        <v>15</v>
      </c>
      <c r="D24" s="3" t="s">
        <v>479</v>
      </c>
      <c r="E24" s="3" t="s">
        <v>578</v>
      </c>
      <c r="F24" s="4">
        <v>84</v>
      </c>
      <c r="G24" s="3" t="s">
        <v>577</v>
      </c>
      <c r="H24" s="3" t="s">
        <v>92</v>
      </c>
      <c r="I24" s="3" t="s">
        <v>124</v>
      </c>
      <c r="J24" s="1">
        <v>44285.915775463</v>
      </c>
      <c r="K24" s="4">
        <v>7.1</v>
      </c>
      <c r="L24" s="4">
        <v>24.2456833333333</v>
      </c>
      <c r="M24" s="4">
        <v>7529.1177753615402</v>
      </c>
      <c r="N24" s="3" t="b">
        <v>0</v>
      </c>
      <c r="O24" s="4">
        <v>8.5288259806465092</v>
      </c>
      <c r="P24" s="4"/>
      <c r="Q24" s="4">
        <v>8.5288259806465092</v>
      </c>
      <c r="R24" s="4">
        <v>120.124309586571</v>
      </c>
      <c r="S24" s="4">
        <v>649.08892905969003</v>
      </c>
      <c r="T24" s="3" t="b">
        <v>0</v>
      </c>
      <c r="U24" s="4">
        <v>10.8890833333333</v>
      </c>
      <c r="V24" s="4">
        <v>5700048.6817648802</v>
      </c>
      <c r="W24" s="4">
        <v>57.147647676145503</v>
      </c>
      <c r="X24" s="3" t="b">
        <v>0</v>
      </c>
    </row>
    <row r="25" spans="1:24">
      <c r="A25" s="3"/>
      <c r="B25" s="3"/>
      <c r="C25" s="3" t="s">
        <v>156</v>
      </c>
      <c r="D25" s="3" t="s">
        <v>479</v>
      </c>
      <c r="E25" s="3" t="s">
        <v>576</v>
      </c>
      <c r="F25" s="4">
        <v>85</v>
      </c>
      <c r="G25" s="3" t="s">
        <v>575</v>
      </c>
      <c r="H25" s="3" t="s">
        <v>92</v>
      </c>
      <c r="I25" s="3" t="s">
        <v>52</v>
      </c>
      <c r="J25" s="1">
        <v>44285.938842592601</v>
      </c>
      <c r="K25" s="4">
        <v>4.4000000000000004</v>
      </c>
      <c r="L25" s="4">
        <v>24.262616666666698</v>
      </c>
      <c r="M25" s="4">
        <v>4377.3899693289604</v>
      </c>
      <c r="N25" s="3" t="b">
        <v>0</v>
      </c>
      <c r="O25" s="4">
        <v>4.8003733176026602</v>
      </c>
      <c r="P25" s="4"/>
      <c r="Q25" s="4">
        <v>4.8003733176026602</v>
      </c>
      <c r="R25" s="4">
        <v>109.099393581879</v>
      </c>
      <c r="S25" s="4">
        <v>564.48094150874897</v>
      </c>
      <c r="T25" s="3" t="b">
        <v>0</v>
      </c>
      <c r="U25" s="4">
        <v>10.87975</v>
      </c>
      <c r="V25" s="4">
        <v>5891768.6437050896</v>
      </c>
      <c r="W25" s="4">
        <v>56.690063779686298</v>
      </c>
      <c r="X25" s="3" t="b">
        <v>0</v>
      </c>
    </row>
    <row r="26" spans="1:24">
      <c r="A26" s="3"/>
      <c r="B26" s="3"/>
      <c r="C26" s="3" t="s">
        <v>74</v>
      </c>
      <c r="D26" s="3" t="s">
        <v>479</v>
      </c>
      <c r="E26" s="3" t="s">
        <v>574</v>
      </c>
      <c r="F26" s="4">
        <v>86</v>
      </c>
      <c r="G26" s="3" t="s">
        <v>573</v>
      </c>
      <c r="H26" s="3" t="s">
        <v>92</v>
      </c>
      <c r="I26" s="3" t="s">
        <v>202</v>
      </c>
      <c r="J26" s="1">
        <v>44285.961921296301</v>
      </c>
      <c r="K26" s="4">
        <v>2.8</v>
      </c>
      <c r="L26" s="4">
        <v>24.2456833333333</v>
      </c>
      <c r="M26" s="4">
        <v>2720.8275721506602</v>
      </c>
      <c r="N26" s="3" t="b">
        <v>0</v>
      </c>
      <c r="O26" s="4">
        <v>2.9642878933517198</v>
      </c>
      <c r="P26" s="4"/>
      <c r="Q26" s="4">
        <v>2.9642878933517198</v>
      </c>
      <c r="R26" s="4">
        <v>105.867424762562</v>
      </c>
      <c r="S26" s="4">
        <v>542.41261984602897</v>
      </c>
      <c r="T26" s="3" t="b">
        <v>0</v>
      </c>
      <c r="U26" s="4">
        <v>10.8890833333333</v>
      </c>
      <c r="V26" s="4">
        <v>5932324.5940781403</v>
      </c>
      <c r="W26" s="4">
        <v>56.968167942227502</v>
      </c>
      <c r="X26" s="3" t="b">
        <v>0</v>
      </c>
    </row>
    <row r="27" spans="1:24">
      <c r="A27" s="3"/>
      <c r="B27" s="3"/>
      <c r="C27" s="3" t="s">
        <v>120</v>
      </c>
      <c r="D27" s="3" t="s">
        <v>479</v>
      </c>
      <c r="E27" s="3" t="s">
        <v>572</v>
      </c>
      <c r="F27" s="4">
        <v>87</v>
      </c>
      <c r="G27" s="3" t="s">
        <v>571</v>
      </c>
      <c r="H27" s="3" t="s">
        <v>57</v>
      </c>
      <c r="I27" s="3" t="s">
        <v>124</v>
      </c>
      <c r="J27" s="1">
        <v>44285.985034722202</v>
      </c>
      <c r="K27" s="4">
        <v>7.1</v>
      </c>
      <c r="L27" s="4">
        <v>24.228766666666701</v>
      </c>
      <c r="M27" s="4">
        <v>3174.42869519236</v>
      </c>
      <c r="N27" s="3" t="b">
        <v>0</v>
      </c>
      <c r="O27" s="4">
        <v>3.1571189004448401</v>
      </c>
      <c r="P27" s="4"/>
      <c r="Q27" s="4">
        <v>3.1571189004448401</v>
      </c>
      <c r="R27" s="4">
        <v>44.466463386547098</v>
      </c>
      <c r="S27" s="4">
        <v>579.82190049515896</v>
      </c>
      <c r="T27" s="3" t="b">
        <v>0</v>
      </c>
      <c r="U27" s="4">
        <v>10.8890833333333</v>
      </c>
      <c r="V27" s="4">
        <v>6498368.3402831396</v>
      </c>
      <c r="W27" s="4">
        <v>56.094008594639597</v>
      </c>
      <c r="X27" s="3" t="b">
        <v>0</v>
      </c>
    </row>
    <row r="28" spans="1:24">
      <c r="A28" s="3"/>
      <c r="B28" s="3"/>
      <c r="C28" s="3" t="s">
        <v>95</v>
      </c>
      <c r="D28" s="3" t="s">
        <v>479</v>
      </c>
      <c r="E28" s="3" t="s">
        <v>570</v>
      </c>
      <c r="F28" s="4">
        <v>77</v>
      </c>
      <c r="G28" s="3" t="s">
        <v>569</v>
      </c>
      <c r="H28" s="3" t="s">
        <v>92</v>
      </c>
      <c r="I28" s="3" t="s">
        <v>79</v>
      </c>
      <c r="J28" s="1">
        <v>44286.238969907397</v>
      </c>
      <c r="K28" s="4">
        <v>191</v>
      </c>
      <c r="L28" s="4">
        <v>24.2372333333333</v>
      </c>
      <c r="M28" s="4">
        <v>136331.15426432199</v>
      </c>
      <c r="N28" s="3" t="b">
        <v>0</v>
      </c>
      <c r="O28" s="4">
        <v>161.798539178342</v>
      </c>
      <c r="P28" s="4"/>
      <c r="Q28" s="4">
        <v>161.798539178342</v>
      </c>
      <c r="R28" s="4">
        <v>84.711277056723603</v>
      </c>
      <c r="S28" s="4">
        <v>602.73061486156098</v>
      </c>
      <c r="T28" s="3" t="b">
        <v>0</v>
      </c>
      <c r="U28" s="4">
        <v>10.87975</v>
      </c>
      <c r="V28" s="4">
        <v>5299295.7284930497</v>
      </c>
      <c r="W28" s="4">
        <v>59.730225669252597</v>
      </c>
      <c r="X28" s="3" t="b">
        <v>0</v>
      </c>
    </row>
    <row r="29" spans="1:24">
      <c r="A29" s="3"/>
      <c r="B29" s="3"/>
      <c r="C29" s="3" t="s">
        <v>272</v>
      </c>
      <c r="D29" s="3" t="s">
        <v>479</v>
      </c>
      <c r="E29" s="3" t="s">
        <v>568</v>
      </c>
      <c r="F29" s="4">
        <v>89</v>
      </c>
      <c r="G29" s="3" t="s">
        <v>567</v>
      </c>
      <c r="H29" s="3" t="s">
        <v>57</v>
      </c>
      <c r="I29" s="3" t="s">
        <v>304</v>
      </c>
      <c r="J29" s="1">
        <v>44286.262094907397</v>
      </c>
      <c r="K29" s="4">
        <v>1250</v>
      </c>
      <c r="L29" s="4">
        <v>24.228766666666701</v>
      </c>
      <c r="M29" s="4">
        <v>491214.372372018</v>
      </c>
      <c r="N29" s="3" t="b">
        <v>0</v>
      </c>
      <c r="O29" s="4">
        <v>440.43370595269101</v>
      </c>
      <c r="P29" s="4"/>
      <c r="Q29" s="4">
        <v>440.43370595269101</v>
      </c>
      <c r="R29" s="4">
        <v>35.234696476215298</v>
      </c>
      <c r="S29" s="4">
        <v>609.44075176222498</v>
      </c>
      <c r="T29" s="3" t="b">
        <v>0</v>
      </c>
      <c r="U29" s="4">
        <v>10.87975</v>
      </c>
      <c r="V29" s="4">
        <v>6698171.4289659197</v>
      </c>
      <c r="W29" s="4">
        <v>57.405972490174101</v>
      </c>
      <c r="X29" s="3" t="b">
        <v>0</v>
      </c>
    </row>
    <row r="30" spans="1:24">
      <c r="A30" s="3"/>
      <c r="B30" s="3"/>
      <c r="C30" s="3" t="s">
        <v>63</v>
      </c>
      <c r="D30" s="3" t="s">
        <v>479</v>
      </c>
      <c r="E30" s="3" t="s">
        <v>566</v>
      </c>
      <c r="F30" s="4">
        <v>88</v>
      </c>
      <c r="G30" s="3" t="s">
        <v>565</v>
      </c>
      <c r="H30" s="3" t="s">
        <v>57</v>
      </c>
      <c r="I30" s="3" t="s">
        <v>221</v>
      </c>
      <c r="J30" s="1">
        <v>44286.423703703702</v>
      </c>
      <c r="K30" s="4">
        <v>305</v>
      </c>
      <c r="L30" s="4">
        <v>24.220300000000002</v>
      </c>
      <c r="M30" s="4">
        <v>94622.956051061599</v>
      </c>
      <c r="N30" s="3" t="b">
        <v>0</v>
      </c>
      <c r="O30" s="4">
        <v>92.949398975230395</v>
      </c>
      <c r="P30" s="4"/>
      <c r="Q30" s="4">
        <v>92.949398975230395</v>
      </c>
      <c r="R30" s="4">
        <v>30.475212778764099</v>
      </c>
      <c r="S30" s="4">
        <v>612.60265455003605</v>
      </c>
      <c r="T30" s="3" t="b">
        <v>0</v>
      </c>
      <c r="U30" s="4">
        <v>10.87975</v>
      </c>
      <c r="V30" s="4">
        <v>6478031.24142088</v>
      </c>
      <c r="W30" s="4">
        <v>54.9648065387711</v>
      </c>
      <c r="X30" s="3" t="b">
        <v>0</v>
      </c>
    </row>
    <row r="31" spans="1:24">
      <c r="A31" s="3"/>
      <c r="B31" s="3"/>
      <c r="C31" s="3" t="s">
        <v>130</v>
      </c>
      <c r="D31" s="3" t="s">
        <v>479</v>
      </c>
      <c r="E31" s="3" t="s">
        <v>564</v>
      </c>
      <c r="F31" s="4">
        <v>80</v>
      </c>
      <c r="G31" s="3" t="s">
        <v>563</v>
      </c>
      <c r="H31" s="3" t="s">
        <v>92</v>
      </c>
      <c r="I31" s="3" t="s">
        <v>270</v>
      </c>
      <c r="J31" s="1">
        <v>44286.446759259299</v>
      </c>
      <c r="K31" s="4">
        <v>47</v>
      </c>
      <c r="L31" s="4">
        <v>24.211833333333299</v>
      </c>
      <c r="M31" s="4">
        <v>44224.2424065632</v>
      </c>
      <c r="N31" s="3" t="b">
        <v>0</v>
      </c>
      <c r="O31" s="4">
        <v>47.3714791956724</v>
      </c>
      <c r="P31" s="4"/>
      <c r="Q31" s="4">
        <v>47.3714791956724</v>
      </c>
      <c r="R31" s="4">
        <v>100.790381267388</v>
      </c>
      <c r="S31" s="4">
        <v>609.50499405309597</v>
      </c>
      <c r="T31" s="3" t="b">
        <v>0</v>
      </c>
      <c r="U31" s="4">
        <v>10.87975</v>
      </c>
      <c r="V31" s="4">
        <v>5987464.4169606902</v>
      </c>
      <c r="W31" s="4">
        <v>55.920417105435597</v>
      </c>
      <c r="X31" s="3" t="b">
        <v>0</v>
      </c>
    </row>
    <row r="32" spans="1:24">
      <c r="A32" s="3"/>
      <c r="B32" s="3"/>
      <c r="C32" s="3" t="s">
        <v>105</v>
      </c>
      <c r="D32" s="3" t="s">
        <v>479</v>
      </c>
      <c r="E32" s="3" t="s">
        <v>562</v>
      </c>
      <c r="F32" s="4">
        <v>74</v>
      </c>
      <c r="G32" s="3" t="s">
        <v>561</v>
      </c>
      <c r="H32" s="3" t="s">
        <v>92</v>
      </c>
      <c r="I32" s="3" t="s">
        <v>93</v>
      </c>
      <c r="J32" s="1">
        <v>44286.6774421296</v>
      </c>
      <c r="K32" s="4">
        <v>781</v>
      </c>
      <c r="L32" s="4">
        <v>24.1949166666667</v>
      </c>
      <c r="M32" s="4">
        <v>544141.04808420304</v>
      </c>
      <c r="N32" s="3" t="b">
        <v>0</v>
      </c>
      <c r="O32" s="4">
        <v>563.09809085006998</v>
      </c>
      <c r="P32" s="4"/>
      <c r="Q32" s="4">
        <v>563.09809085006998</v>
      </c>
      <c r="R32" s="4">
        <v>72.099627509612006</v>
      </c>
      <c r="S32" s="4">
        <v>600.76449822038899</v>
      </c>
      <c r="T32" s="3" t="b">
        <v>0</v>
      </c>
      <c r="U32" s="4">
        <v>10.87975</v>
      </c>
      <c r="V32" s="4">
        <v>5690614.4550454598</v>
      </c>
      <c r="W32" s="4">
        <v>57.321899025576201</v>
      </c>
      <c r="X32" s="3" t="b">
        <v>0</v>
      </c>
    </row>
    <row r="33" spans="1:24">
      <c r="A33" s="3"/>
      <c r="B33" s="3"/>
      <c r="C33" s="3" t="s">
        <v>312</v>
      </c>
      <c r="D33" s="3" t="s">
        <v>479</v>
      </c>
      <c r="E33" s="3" t="s">
        <v>555</v>
      </c>
      <c r="F33" s="4">
        <v>71</v>
      </c>
      <c r="G33" s="3" t="s">
        <v>560</v>
      </c>
      <c r="H33" s="3" t="s">
        <v>290</v>
      </c>
      <c r="I33" s="3" t="s">
        <v>257</v>
      </c>
      <c r="J33" s="1">
        <v>44286.700520833299</v>
      </c>
      <c r="K33" s="4"/>
      <c r="L33" s="4">
        <v>24.203383333333299</v>
      </c>
      <c r="M33" s="4">
        <v>0</v>
      </c>
      <c r="N33" s="3" t="b">
        <v>1</v>
      </c>
      <c r="O33" s="4">
        <v>0</v>
      </c>
      <c r="P33" s="4"/>
      <c r="Q33" s="4">
        <v>0</v>
      </c>
      <c r="R33" s="4"/>
      <c r="S33" s="4"/>
      <c r="T33" s="3" t="b">
        <v>0</v>
      </c>
      <c r="U33" s="4">
        <v>10.87975</v>
      </c>
      <c r="V33" s="4">
        <v>5617561.8075115802</v>
      </c>
      <c r="W33" s="4">
        <v>56.659478301840103</v>
      </c>
      <c r="X33" s="3" t="b">
        <v>0</v>
      </c>
    </row>
    <row r="34" spans="1:24">
      <c r="A34" s="3"/>
      <c r="B34" s="3"/>
      <c r="C34" s="3" t="s">
        <v>13</v>
      </c>
      <c r="D34" s="3" t="s">
        <v>479</v>
      </c>
      <c r="E34" s="3" t="s">
        <v>559</v>
      </c>
      <c r="F34" s="4">
        <v>79</v>
      </c>
      <c r="G34" s="3" t="s">
        <v>558</v>
      </c>
      <c r="H34" s="3" t="s">
        <v>92</v>
      </c>
      <c r="I34" s="3" t="s">
        <v>136</v>
      </c>
      <c r="J34" s="1">
        <v>44287.605694444399</v>
      </c>
      <c r="K34" s="4">
        <v>75</v>
      </c>
      <c r="L34" s="4">
        <v>24.178000000000001</v>
      </c>
      <c r="M34" s="4">
        <v>48546.386124015902</v>
      </c>
      <c r="N34" s="3" t="b">
        <v>0</v>
      </c>
      <c r="O34" s="4">
        <v>54.558897540849799</v>
      </c>
      <c r="P34" s="4"/>
      <c r="Q34" s="4">
        <v>54.558897540849799</v>
      </c>
      <c r="R34" s="4">
        <v>72.745196721133098</v>
      </c>
      <c r="S34" s="4">
        <v>624.63925261060604</v>
      </c>
      <c r="T34" s="3" t="b">
        <v>0</v>
      </c>
      <c r="U34" s="4">
        <v>10.87975</v>
      </c>
      <c r="V34" s="4">
        <v>5699698.2287249202</v>
      </c>
      <c r="W34" s="4">
        <v>58.255216914034499</v>
      </c>
      <c r="X34" s="3" t="b">
        <v>0</v>
      </c>
    </row>
    <row r="35" spans="1:24">
      <c r="A35" s="3"/>
      <c r="B35" s="3"/>
      <c r="C35" s="3" t="s">
        <v>272</v>
      </c>
      <c r="D35" s="3" t="s">
        <v>479</v>
      </c>
      <c r="E35" s="3" t="s">
        <v>557</v>
      </c>
      <c r="F35" s="4">
        <v>89</v>
      </c>
      <c r="G35" s="3" t="s">
        <v>556</v>
      </c>
      <c r="H35" s="3" t="s">
        <v>57</v>
      </c>
      <c r="I35" s="3" t="s">
        <v>304</v>
      </c>
      <c r="J35" s="1">
        <v>44287.721018518503</v>
      </c>
      <c r="K35" s="4">
        <v>1250</v>
      </c>
      <c r="L35" s="4">
        <v>24.169533333333298</v>
      </c>
      <c r="M35" s="4">
        <v>275370.04796426499</v>
      </c>
      <c r="N35" s="3" t="b">
        <v>0</v>
      </c>
      <c r="O35" s="4">
        <v>249.37554542973501</v>
      </c>
      <c r="P35" s="4"/>
      <c r="Q35" s="4">
        <v>249.37554542973501</v>
      </c>
      <c r="R35" s="4">
        <v>19.950043634378801</v>
      </c>
      <c r="S35" s="4">
        <v>599.81981670166795</v>
      </c>
      <c r="T35" s="3" t="b">
        <v>0</v>
      </c>
      <c r="U35" s="4">
        <v>10.8704</v>
      </c>
      <c r="V35" s="4">
        <v>6843277.9524566401</v>
      </c>
      <c r="W35" s="4">
        <v>58.575780369565699</v>
      </c>
      <c r="X35" s="3" t="b">
        <v>0</v>
      </c>
    </row>
    <row r="36" spans="1:24">
      <c r="A36" s="3"/>
      <c r="B36" s="3"/>
      <c r="C36" s="3" t="s">
        <v>312</v>
      </c>
      <c r="D36" s="3" t="s">
        <v>479</v>
      </c>
      <c r="E36" s="3" t="s">
        <v>555</v>
      </c>
      <c r="F36" s="4">
        <v>71</v>
      </c>
      <c r="G36" s="3" t="s">
        <v>554</v>
      </c>
      <c r="H36" s="3" t="s">
        <v>290</v>
      </c>
      <c r="I36" s="3"/>
      <c r="J36" s="1">
        <v>44287.744062500002</v>
      </c>
      <c r="K36" s="4"/>
      <c r="L36" s="4">
        <v>24.177983333333302</v>
      </c>
      <c r="M36" s="4">
        <v>0</v>
      </c>
      <c r="N36" s="3" t="b">
        <v>1</v>
      </c>
      <c r="O36" s="4">
        <v>0</v>
      </c>
      <c r="P36" s="4"/>
      <c r="Q36" s="4">
        <v>0</v>
      </c>
      <c r="R36" s="4"/>
      <c r="S36" s="4" t="s">
        <v>257</v>
      </c>
      <c r="T36" s="3" t="b">
        <v>0</v>
      </c>
      <c r="U36" s="4">
        <v>10.87975</v>
      </c>
      <c r="V36" s="4">
        <v>5478148.5022576395</v>
      </c>
      <c r="W36" s="4">
        <v>59.5836852410104</v>
      </c>
      <c r="X36" s="3" t="b">
        <v>0</v>
      </c>
    </row>
    <row r="37" spans="1:24">
      <c r="A37" s="3"/>
      <c r="B37" s="3"/>
      <c r="C37" s="3" t="s">
        <v>163</v>
      </c>
      <c r="D37" s="3" t="s">
        <v>479</v>
      </c>
      <c r="E37" s="3" t="s">
        <v>553</v>
      </c>
      <c r="F37" s="4">
        <v>82</v>
      </c>
      <c r="G37" s="3" t="s">
        <v>552</v>
      </c>
      <c r="H37" s="3" t="s">
        <v>92</v>
      </c>
      <c r="I37" s="3" t="s">
        <v>294</v>
      </c>
      <c r="J37" s="1">
        <v>44287.767210648097</v>
      </c>
      <c r="K37" s="4">
        <v>18</v>
      </c>
      <c r="L37" s="4">
        <v>24.169533333333298</v>
      </c>
      <c r="M37" s="4">
        <v>11419.554163729001</v>
      </c>
      <c r="N37" s="3" t="b">
        <v>0</v>
      </c>
      <c r="O37" s="4">
        <v>14.5170736900098</v>
      </c>
      <c r="P37" s="4"/>
      <c r="Q37" s="4">
        <v>14.5170736900098</v>
      </c>
      <c r="R37" s="4">
        <v>80.650409388943203</v>
      </c>
      <c r="S37" s="4">
        <v>555.09440107790203</v>
      </c>
      <c r="T37" s="3" t="b">
        <v>0</v>
      </c>
      <c r="U37" s="4">
        <v>10.8704</v>
      </c>
      <c r="V37" s="4">
        <v>5073897.4886441799</v>
      </c>
      <c r="W37" s="4">
        <v>61.1145985555778</v>
      </c>
      <c r="X37" s="3" t="b">
        <v>0</v>
      </c>
    </row>
    <row r="38" spans="1:24">
      <c r="A38" s="3"/>
      <c r="B38" s="3"/>
      <c r="C38" s="3" t="s">
        <v>319</v>
      </c>
      <c r="D38" s="3" t="s">
        <v>479</v>
      </c>
      <c r="E38" s="3" t="s">
        <v>551</v>
      </c>
      <c r="F38" s="4">
        <v>90</v>
      </c>
      <c r="G38" s="3" t="s">
        <v>550</v>
      </c>
      <c r="H38" s="3" t="s">
        <v>55</v>
      </c>
      <c r="I38" s="3"/>
      <c r="J38" s="1">
        <v>44286.008113425902</v>
      </c>
      <c r="K38" s="4"/>
      <c r="L38" s="4">
        <v>24.254149999999999</v>
      </c>
      <c r="M38" s="4">
        <v>282748.09259418998</v>
      </c>
      <c r="N38" s="3" t="b">
        <v>0</v>
      </c>
      <c r="O38" s="4">
        <v>263.338761800746</v>
      </c>
      <c r="P38" s="4"/>
      <c r="Q38" s="4">
        <v>263.338761800746</v>
      </c>
      <c r="R38" s="4">
        <f>(O38/(AVERAGE(O$38:O$40))*100)</f>
        <v>114.35309295345242</v>
      </c>
      <c r="S38" s="4">
        <v>603.87086868891299</v>
      </c>
      <c r="T38" s="3" t="b">
        <v>0</v>
      </c>
      <c r="U38" s="4">
        <v>10.8610666666667</v>
      </c>
      <c r="V38" s="4">
        <v>6638578.0778526198</v>
      </c>
      <c r="W38" s="4">
        <v>56.700799641696001</v>
      </c>
      <c r="X38" s="3" t="b">
        <v>0</v>
      </c>
    </row>
    <row r="39" spans="1:24">
      <c r="A39" s="3"/>
      <c r="B39" s="3"/>
      <c r="C39" s="3" t="s">
        <v>320</v>
      </c>
      <c r="D39" s="3" t="s">
        <v>479</v>
      </c>
      <c r="E39" s="3" t="s">
        <v>549</v>
      </c>
      <c r="F39" s="4">
        <v>91</v>
      </c>
      <c r="G39" s="3" t="s">
        <v>548</v>
      </c>
      <c r="H39" s="3" t="s">
        <v>55</v>
      </c>
      <c r="I39" s="3"/>
      <c r="J39" s="1">
        <v>44286.0312037037</v>
      </c>
      <c r="K39" s="4"/>
      <c r="L39" s="4">
        <v>24.262616666666698</v>
      </c>
      <c r="M39" s="4">
        <v>230694.685838779</v>
      </c>
      <c r="N39" s="3" t="b">
        <v>0</v>
      </c>
      <c r="O39" s="4">
        <v>217.70074914203801</v>
      </c>
      <c r="P39" s="4"/>
      <c r="Q39" s="4">
        <v>217.70074914203801</v>
      </c>
      <c r="R39" s="4">
        <f>(O39/(AVERAGE(O$38:O$40))*100)</f>
        <v>94.535091729155283</v>
      </c>
      <c r="S39" s="4">
        <v>614.92706136382003</v>
      </c>
      <c r="T39" s="3" t="b">
        <v>0</v>
      </c>
      <c r="U39" s="4">
        <v>10.87975</v>
      </c>
      <c r="V39" s="4">
        <v>6602091.8045160295</v>
      </c>
      <c r="W39" s="4">
        <v>56.097776636358397</v>
      </c>
      <c r="X39" s="3" t="b">
        <v>0</v>
      </c>
    </row>
    <row r="40" spans="1:24">
      <c r="A40" s="3"/>
      <c r="B40" s="3"/>
      <c r="C40" s="3" t="s">
        <v>321</v>
      </c>
      <c r="D40" s="3" t="s">
        <v>479</v>
      </c>
      <c r="E40" s="3" t="s">
        <v>547</v>
      </c>
      <c r="F40" s="4">
        <v>92</v>
      </c>
      <c r="G40" s="3" t="s">
        <v>546</v>
      </c>
      <c r="H40" s="3" t="s">
        <v>55</v>
      </c>
      <c r="I40" s="3"/>
      <c r="J40" s="1">
        <v>44286.054270833301</v>
      </c>
      <c r="K40" s="4"/>
      <c r="L40" s="4">
        <v>24.2456833333333</v>
      </c>
      <c r="M40" s="4">
        <v>225598.408720854</v>
      </c>
      <c r="N40" s="3" t="b">
        <v>0</v>
      </c>
      <c r="O40" s="4">
        <v>209.81743485387699</v>
      </c>
      <c r="P40" s="4"/>
      <c r="Q40" s="4">
        <v>209.81743485387699</v>
      </c>
      <c r="R40" s="4">
        <f>(O40/(AVERAGE(O$38:O$40))*100)</f>
        <v>91.111815317392328</v>
      </c>
      <c r="S40" s="4">
        <v>617.13788683878204</v>
      </c>
      <c r="T40" s="3" t="b">
        <v>0</v>
      </c>
      <c r="U40" s="4">
        <v>10.8704</v>
      </c>
      <c r="V40" s="4">
        <v>6707695.1750082299</v>
      </c>
      <c r="W40" s="4">
        <v>56.386452341380497</v>
      </c>
      <c r="X40" s="3" t="b">
        <v>0</v>
      </c>
    </row>
    <row r="41" spans="1:24">
      <c r="A41" s="3"/>
      <c r="B41" s="3"/>
      <c r="C41" s="3" t="s">
        <v>321</v>
      </c>
      <c r="D41" s="3" t="s">
        <v>479</v>
      </c>
      <c r="E41" s="3" t="s">
        <v>545</v>
      </c>
      <c r="F41" s="4">
        <v>92</v>
      </c>
      <c r="G41" s="3" t="s">
        <v>544</v>
      </c>
      <c r="H41" s="3" t="s">
        <v>55</v>
      </c>
      <c r="I41" s="3"/>
      <c r="J41" s="1">
        <v>44286.077372685198</v>
      </c>
      <c r="K41" s="4"/>
      <c r="L41" s="4">
        <v>24.2456833333333</v>
      </c>
      <c r="M41" s="4">
        <v>225505.29517934099</v>
      </c>
      <c r="N41" s="3" t="b">
        <v>0</v>
      </c>
      <c r="O41" s="4">
        <v>217.81547763031</v>
      </c>
      <c r="P41" s="4"/>
      <c r="Q41" s="4">
        <v>217.81547763031</v>
      </c>
      <c r="R41" s="4"/>
      <c r="S41" s="4">
        <v>608.79805331706905</v>
      </c>
      <c r="T41" s="3" t="b">
        <v>0</v>
      </c>
      <c r="U41" s="4">
        <v>10.87975</v>
      </c>
      <c r="V41" s="4">
        <v>6450056.7749057403</v>
      </c>
      <c r="W41" s="4">
        <v>56.037922756228099</v>
      </c>
      <c r="X41" s="3" t="b">
        <v>0</v>
      </c>
    </row>
    <row r="42" spans="1:24">
      <c r="A42" s="3"/>
      <c r="B42" s="3"/>
      <c r="C42" s="3" t="s">
        <v>321</v>
      </c>
      <c r="D42" s="3" t="s">
        <v>479</v>
      </c>
      <c r="E42" s="3" t="s">
        <v>543</v>
      </c>
      <c r="F42" s="4">
        <v>92</v>
      </c>
      <c r="G42" s="3" t="s">
        <v>542</v>
      </c>
      <c r="H42" s="3" t="s">
        <v>55</v>
      </c>
      <c r="I42" s="3"/>
      <c r="J42" s="1">
        <v>44286.100451388898</v>
      </c>
      <c r="K42" s="4"/>
      <c r="L42" s="4">
        <v>24.254149999999999</v>
      </c>
      <c r="M42" s="4">
        <v>219330.084851438</v>
      </c>
      <c r="N42" s="3" t="b">
        <v>0</v>
      </c>
      <c r="O42" s="4">
        <v>213.99340266024399</v>
      </c>
      <c r="P42" s="4"/>
      <c r="Q42" s="4">
        <v>213.99340266024399</v>
      </c>
      <c r="R42" s="4"/>
      <c r="S42" s="4">
        <v>611.31276689196204</v>
      </c>
      <c r="T42" s="3" t="b">
        <v>0</v>
      </c>
      <c r="U42" s="4">
        <v>10.87975</v>
      </c>
      <c r="V42" s="4">
        <v>6389575.6126493104</v>
      </c>
      <c r="W42" s="4">
        <v>55.798580602211103</v>
      </c>
      <c r="X42" s="3" t="b">
        <v>0</v>
      </c>
    </row>
    <row r="43" spans="1:24">
      <c r="A43" s="3"/>
      <c r="B43" s="3"/>
      <c r="C43" s="3" t="s">
        <v>322</v>
      </c>
      <c r="D43" s="3" t="s">
        <v>479</v>
      </c>
      <c r="E43" s="3" t="s">
        <v>541</v>
      </c>
      <c r="F43" s="4">
        <v>93</v>
      </c>
      <c r="G43" s="3" t="s">
        <v>540</v>
      </c>
      <c r="H43" s="3" t="s">
        <v>55</v>
      </c>
      <c r="I43" s="3"/>
      <c r="J43" s="1">
        <v>44286.123576388898</v>
      </c>
      <c r="K43" s="4"/>
      <c r="L43" s="4">
        <v>24.2456833333333</v>
      </c>
      <c r="M43" s="4">
        <v>220094.12548695199</v>
      </c>
      <c r="N43" s="3" t="b">
        <v>0</v>
      </c>
      <c r="O43" s="4">
        <v>209.171487949799</v>
      </c>
      <c r="P43" s="4"/>
      <c r="Q43" s="4">
        <v>209.171487949799</v>
      </c>
      <c r="R43" s="4">
        <f>(O43/(AVERAGE(O$43:O$45))*100)</f>
        <v>100.67001300225817</v>
      </c>
      <c r="S43" s="4">
        <v>620.45162758902597</v>
      </c>
      <c r="T43" s="3" t="b">
        <v>0</v>
      </c>
      <c r="U43" s="4">
        <v>10.8610666666667</v>
      </c>
      <c r="V43" s="4">
        <v>6564958.2785924897</v>
      </c>
      <c r="W43" s="4">
        <v>56.646380988354302</v>
      </c>
      <c r="X43" s="3" t="b">
        <v>0</v>
      </c>
    </row>
    <row r="44" spans="1:24">
      <c r="A44" s="3"/>
      <c r="B44" s="3"/>
      <c r="C44" s="3" t="s">
        <v>323</v>
      </c>
      <c r="D44" s="3" t="s">
        <v>479</v>
      </c>
      <c r="E44" s="3" t="s">
        <v>539</v>
      </c>
      <c r="F44" s="4">
        <v>94</v>
      </c>
      <c r="G44" s="3" t="s">
        <v>538</v>
      </c>
      <c r="H44" s="3" t="s">
        <v>55</v>
      </c>
      <c r="I44" s="3"/>
      <c r="J44" s="1">
        <v>44286.146655092598</v>
      </c>
      <c r="K44" s="4"/>
      <c r="L44" s="4">
        <v>24.254149999999999</v>
      </c>
      <c r="M44" s="4">
        <v>211688.588924777</v>
      </c>
      <c r="N44" s="3" t="b">
        <v>0</v>
      </c>
      <c r="O44" s="4">
        <v>207.599394002053</v>
      </c>
      <c r="P44" s="4"/>
      <c r="Q44" s="4">
        <v>207.599394002053</v>
      </c>
      <c r="R44" s="4">
        <f>(O44/(AVERAGE(O$43:O$45))*100)</f>
        <v>99.913395933117542</v>
      </c>
      <c r="S44" s="4">
        <v>626.21526692410305</v>
      </c>
      <c r="T44" s="3" t="b">
        <v>0</v>
      </c>
      <c r="U44" s="4">
        <v>10.8610666666667</v>
      </c>
      <c r="V44" s="4">
        <v>6363735.7209928902</v>
      </c>
      <c r="W44" s="4">
        <v>56.960127573654702</v>
      </c>
      <c r="X44" s="3" t="b">
        <v>0</v>
      </c>
    </row>
    <row r="45" spans="1:24">
      <c r="A45" s="3"/>
      <c r="B45" s="3"/>
      <c r="C45" s="3" t="s">
        <v>324</v>
      </c>
      <c r="D45" s="3" t="s">
        <v>479</v>
      </c>
      <c r="E45" s="3" t="s">
        <v>537</v>
      </c>
      <c r="F45" s="4">
        <v>95</v>
      </c>
      <c r="G45" s="3" t="s">
        <v>536</v>
      </c>
      <c r="H45" s="3" t="s">
        <v>55</v>
      </c>
      <c r="I45" s="3"/>
      <c r="J45" s="1">
        <v>44286.169768518499</v>
      </c>
      <c r="K45" s="4"/>
      <c r="L45" s="4">
        <v>24.228766666666701</v>
      </c>
      <c r="M45" s="4">
        <v>214164.061654044</v>
      </c>
      <c r="N45" s="3" t="b">
        <v>0</v>
      </c>
      <c r="O45" s="4">
        <v>206.567136128389</v>
      </c>
      <c r="P45" s="4"/>
      <c r="Q45" s="4">
        <v>206.567136128389</v>
      </c>
      <c r="R45" s="4">
        <f>(O45/(AVERAGE(O$43:O$45))*100)</f>
        <v>99.416591064624285</v>
      </c>
      <c r="S45" s="4">
        <v>614.006234084928</v>
      </c>
      <c r="T45" s="3" t="b">
        <v>0</v>
      </c>
      <c r="U45" s="4">
        <v>10.8610666666667</v>
      </c>
      <c r="V45" s="4">
        <v>6471448.6166323097</v>
      </c>
      <c r="W45" s="4">
        <v>56.487323015115201</v>
      </c>
      <c r="X45" s="3" t="b">
        <v>0</v>
      </c>
    </row>
    <row r="46" spans="1:24">
      <c r="A46" s="3"/>
      <c r="B46" s="3"/>
      <c r="C46" s="3" t="s">
        <v>325</v>
      </c>
      <c r="D46" s="3" t="s">
        <v>479</v>
      </c>
      <c r="E46" s="3" t="s">
        <v>535</v>
      </c>
      <c r="F46" s="4">
        <v>96</v>
      </c>
      <c r="G46" s="3" t="s">
        <v>534</v>
      </c>
      <c r="H46" s="3" t="s">
        <v>55</v>
      </c>
      <c r="I46" s="3"/>
      <c r="J46" s="1">
        <v>44286.192812499998</v>
      </c>
      <c r="K46" s="4"/>
      <c r="L46" s="4">
        <v>24.2372333333333</v>
      </c>
      <c r="M46" s="4">
        <v>213041.67381698801</v>
      </c>
      <c r="N46" s="3" t="b">
        <v>0</v>
      </c>
      <c r="O46" s="4">
        <v>214.70932821679401</v>
      </c>
      <c r="P46" s="4"/>
      <c r="Q46" s="4">
        <v>214.70932821679401</v>
      </c>
      <c r="R46" s="4">
        <f>(O46/(AVERAGE(O$46,O$47,O$48))*100)</f>
        <v>94.751206519782116</v>
      </c>
      <c r="S46" s="4">
        <v>620.00250328480797</v>
      </c>
      <c r="T46" s="3" t="b">
        <v>0</v>
      </c>
      <c r="U46" s="4">
        <v>10.8610666666667</v>
      </c>
      <c r="V46" s="4">
        <v>6184942.0301623698</v>
      </c>
      <c r="W46" s="4">
        <v>57.5747702445938</v>
      </c>
      <c r="X46" s="3" t="b">
        <v>0</v>
      </c>
    </row>
    <row r="47" spans="1:24">
      <c r="A47" s="3"/>
      <c r="B47" s="3"/>
      <c r="C47" s="3" t="s">
        <v>325</v>
      </c>
      <c r="D47" s="3" t="s">
        <v>479</v>
      </c>
      <c r="E47" s="3" t="s">
        <v>520</v>
      </c>
      <c r="F47" s="4">
        <v>96</v>
      </c>
      <c r="G47" s="3" t="s">
        <v>533</v>
      </c>
      <c r="H47" s="3" t="s">
        <v>55</v>
      </c>
      <c r="I47" s="3"/>
      <c r="J47" s="1">
        <v>44286.215914351902</v>
      </c>
      <c r="K47" s="4"/>
      <c r="L47" s="4">
        <v>24.2372333333333</v>
      </c>
      <c r="M47" s="4">
        <v>223305.20224503701</v>
      </c>
      <c r="N47" s="3" t="b">
        <v>0</v>
      </c>
      <c r="O47" s="4">
        <v>224.41361443687299</v>
      </c>
      <c r="P47" s="4"/>
      <c r="Q47" s="4">
        <v>224.41361443687299</v>
      </c>
      <c r="R47" s="4"/>
      <c r="S47" s="4">
        <v>607.68484428378304</v>
      </c>
      <c r="T47" s="3" t="b">
        <v>0</v>
      </c>
      <c r="U47" s="4">
        <v>10.8610666666667</v>
      </c>
      <c r="V47" s="4">
        <v>6192478.8311820002</v>
      </c>
      <c r="W47" s="4">
        <v>57.199079537799399</v>
      </c>
      <c r="X47" s="3" t="b">
        <v>0</v>
      </c>
    </row>
    <row r="48" spans="1:24">
      <c r="A48" s="3"/>
      <c r="B48" s="3"/>
      <c r="C48" s="3" t="s">
        <v>326</v>
      </c>
      <c r="D48" s="3" t="s">
        <v>479</v>
      </c>
      <c r="E48" s="3" t="s">
        <v>532</v>
      </c>
      <c r="F48" s="4">
        <v>97</v>
      </c>
      <c r="G48" s="3" t="s">
        <v>531</v>
      </c>
      <c r="H48" s="3" t="s">
        <v>55</v>
      </c>
      <c r="I48" s="3"/>
      <c r="J48" s="1">
        <v>44286.285173611097</v>
      </c>
      <c r="K48" s="4"/>
      <c r="L48" s="4">
        <v>24.2372333333333</v>
      </c>
      <c r="M48" s="4">
        <v>245054.66663563601</v>
      </c>
      <c r="N48" s="3" t="b">
        <v>0</v>
      </c>
      <c r="O48" s="4">
        <v>240.68685429694099</v>
      </c>
      <c r="P48" s="4"/>
      <c r="Q48" s="4">
        <v>240.68685429694099</v>
      </c>
      <c r="R48" s="4">
        <f>(O48/(AVERAGE(O$46,O$47,O$48))*100)</f>
        <v>106.21508635646875</v>
      </c>
      <c r="S48" s="4">
        <v>617.61133067770697</v>
      </c>
      <c r="T48" s="3" t="b">
        <v>0</v>
      </c>
      <c r="U48" s="4">
        <v>10.8610666666667</v>
      </c>
      <c r="V48" s="4">
        <v>6318912.5610336596</v>
      </c>
      <c r="W48" s="4">
        <v>57.252677450042</v>
      </c>
      <c r="X48" s="3" t="b">
        <v>0</v>
      </c>
    </row>
    <row r="49" spans="1:24">
      <c r="A49" s="3"/>
      <c r="B49" s="3"/>
      <c r="C49" s="3" t="s">
        <v>327</v>
      </c>
      <c r="D49" s="3" t="s">
        <v>479</v>
      </c>
      <c r="E49" s="3" t="s">
        <v>530</v>
      </c>
      <c r="F49" s="4">
        <v>98</v>
      </c>
      <c r="G49" s="3" t="s">
        <v>529</v>
      </c>
      <c r="H49" s="3" t="s">
        <v>55</v>
      </c>
      <c r="I49" s="3"/>
      <c r="J49" s="1">
        <v>44286.308263888903</v>
      </c>
      <c r="K49" s="4"/>
      <c r="L49" s="4">
        <v>24.2372333333333</v>
      </c>
      <c r="M49" s="4">
        <v>229955.08316566001</v>
      </c>
      <c r="N49" s="3" t="b">
        <v>0</v>
      </c>
      <c r="O49" s="4">
        <v>228.618453683506</v>
      </c>
      <c r="P49" s="4"/>
      <c r="Q49" s="4">
        <v>228.618453683506</v>
      </c>
      <c r="R49" s="4">
        <f>(O49/(AVERAGE(O$46,O$47,O$48))*100)</f>
        <v>100.88930229117443</v>
      </c>
      <c r="S49" s="4">
        <v>604.46117146156098</v>
      </c>
      <c r="T49" s="3" t="b">
        <v>0</v>
      </c>
      <c r="U49" s="4">
        <v>10.8610666666667</v>
      </c>
      <c r="V49" s="4">
        <v>6255191.3343414301</v>
      </c>
      <c r="W49" s="4">
        <v>57.412391617257299</v>
      </c>
      <c r="X49" s="3" t="b">
        <v>0</v>
      </c>
    </row>
    <row r="50" spans="1:24">
      <c r="A50" s="3"/>
      <c r="B50" s="3"/>
      <c r="C50" s="3" t="s">
        <v>328</v>
      </c>
      <c r="D50" s="3" t="s">
        <v>479</v>
      </c>
      <c r="E50" s="3" t="s">
        <v>528</v>
      </c>
      <c r="F50" s="4">
        <v>99</v>
      </c>
      <c r="G50" s="3" t="s">
        <v>527</v>
      </c>
      <c r="H50" s="3" t="s">
        <v>55</v>
      </c>
      <c r="I50" s="3" t="s">
        <v>298</v>
      </c>
      <c r="J50" s="1">
        <v>44286.331319444398</v>
      </c>
      <c r="K50" s="4"/>
      <c r="L50" s="4">
        <v>24.228766666666701</v>
      </c>
      <c r="M50" s="4">
        <v>301222.09725541301</v>
      </c>
      <c r="N50" s="3" t="b">
        <v>0</v>
      </c>
      <c r="O50" s="4">
        <v>291.91177595074799</v>
      </c>
      <c r="P50" s="4"/>
      <c r="Q50" s="4">
        <v>291.91177595074799</v>
      </c>
      <c r="R50" s="4">
        <f>(O50/(AVERAGE(O$50:O$52))*100)</f>
        <v>94.024233480590652</v>
      </c>
      <c r="S50" s="4">
        <v>616.55940897783296</v>
      </c>
      <c r="T50" s="3" t="b">
        <v>0</v>
      </c>
      <c r="U50" s="4">
        <v>10.8718166666667</v>
      </c>
      <c r="V50" s="4">
        <v>6349850.9560212595</v>
      </c>
      <c r="W50" s="4">
        <v>56.9085770581747</v>
      </c>
      <c r="X50" s="3" t="b">
        <v>0</v>
      </c>
    </row>
    <row r="51" spans="1:24">
      <c r="A51" s="3"/>
      <c r="B51" s="3"/>
      <c r="C51" s="3" t="s">
        <v>329</v>
      </c>
      <c r="D51" s="3" t="s">
        <v>479</v>
      </c>
      <c r="E51" s="3" t="s">
        <v>526</v>
      </c>
      <c r="F51" s="4">
        <v>100</v>
      </c>
      <c r="G51" s="3" t="s">
        <v>525</v>
      </c>
      <c r="H51" s="3" t="s">
        <v>55</v>
      </c>
      <c r="I51" s="3" t="s">
        <v>307</v>
      </c>
      <c r="J51" s="1">
        <v>44286.354502314804</v>
      </c>
      <c r="K51" s="4"/>
      <c r="L51" s="4">
        <v>24.228766666666701</v>
      </c>
      <c r="M51" s="4">
        <v>236208.19888926999</v>
      </c>
      <c r="N51" s="3" t="b">
        <v>0</v>
      </c>
      <c r="O51" s="4">
        <v>225.03601991001401</v>
      </c>
      <c r="P51" s="4"/>
      <c r="Q51" s="4">
        <v>225.03601991001401</v>
      </c>
      <c r="R51" s="4">
        <f>(O51/(AVERAGE(O$50:O$52))*100)</f>
        <v>72.483678360176768</v>
      </c>
      <c r="S51" s="4">
        <v>615.44888951712699</v>
      </c>
      <c r="T51" s="3" t="b">
        <v>0</v>
      </c>
      <c r="U51" s="4">
        <v>10.87975</v>
      </c>
      <c r="V51" s="4">
        <v>6531493.6498946901</v>
      </c>
      <c r="W51" s="4">
        <v>56.5428376595166</v>
      </c>
      <c r="X51" s="3" t="b">
        <v>0</v>
      </c>
    </row>
    <row r="52" spans="1:24">
      <c r="A52" s="3"/>
      <c r="B52" s="3"/>
      <c r="C52" s="3" t="s">
        <v>330</v>
      </c>
      <c r="D52" s="3" t="s">
        <v>479</v>
      </c>
      <c r="E52" s="3" t="s">
        <v>524</v>
      </c>
      <c r="F52" s="4">
        <v>101</v>
      </c>
      <c r="G52" s="3" t="s">
        <v>523</v>
      </c>
      <c r="H52" s="3" t="s">
        <v>55</v>
      </c>
      <c r="I52" s="3" t="s">
        <v>221</v>
      </c>
      <c r="J52" s="1">
        <v>44286.377557870401</v>
      </c>
      <c r="K52" s="4"/>
      <c r="L52" s="4">
        <v>24.228766666666701</v>
      </c>
      <c r="M52" s="4">
        <v>451360.19809800299</v>
      </c>
      <c r="N52" s="3" t="b">
        <v>0</v>
      </c>
      <c r="O52" s="4">
        <v>414.44541569147202</v>
      </c>
      <c r="P52" s="4"/>
      <c r="Q52" s="4">
        <v>414.44541569147202</v>
      </c>
      <c r="R52" s="4">
        <f>(O52/(AVERAGE(O$50:O$52))*100)</f>
        <v>133.49208815923262</v>
      </c>
      <c r="S52" s="4">
        <v>614.30649635728798</v>
      </c>
      <c r="T52" s="3" t="b">
        <v>0</v>
      </c>
      <c r="U52" s="4">
        <v>10.87975</v>
      </c>
      <c r="V52" s="4">
        <v>6568276.8411553903</v>
      </c>
      <c r="W52" s="4">
        <v>56.310173335184501</v>
      </c>
      <c r="X52" s="3" t="b">
        <v>0</v>
      </c>
    </row>
    <row r="53" spans="1:24">
      <c r="A53" s="3"/>
      <c r="B53" s="3"/>
      <c r="C53" s="3" t="s">
        <v>321</v>
      </c>
      <c r="D53" s="3" t="s">
        <v>479</v>
      </c>
      <c r="E53" s="3" t="s">
        <v>522</v>
      </c>
      <c r="F53" s="4">
        <v>92</v>
      </c>
      <c r="G53" s="3" t="s">
        <v>521</v>
      </c>
      <c r="H53" s="3" t="s">
        <v>55</v>
      </c>
      <c r="I53" s="3"/>
      <c r="J53" s="1">
        <v>44286.4006828704</v>
      </c>
      <c r="K53" s="4"/>
      <c r="L53" s="4">
        <v>24.228766666666701</v>
      </c>
      <c r="M53" s="4">
        <v>198741.23408688401</v>
      </c>
      <c r="N53" s="3" t="b">
        <v>0</v>
      </c>
      <c r="O53" s="4">
        <v>195.05886110427801</v>
      </c>
      <c r="P53" s="4"/>
      <c r="Q53" s="4">
        <v>195.05886110427801</v>
      </c>
      <c r="R53" s="4"/>
      <c r="S53" s="4">
        <v>611.82935847338297</v>
      </c>
      <c r="T53" s="3" t="b">
        <v>0</v>
      </c>
      <c r="U53" s="4">
        <v>10.87975</v>
      </c>
      <c r="V53" s="4">
        <v>6372056.5434575202</v>
      </c>
      <c r="W53" s="4">
        <v>56.572789964618302</v>
      </c>
      <c r="X53" s="3" t="b">
        <v>0</v>
      </c>
    </row>
    <row r="54" spans="1:24">
      <c r="A54" s="3"/>
      <c r="B54" s="3"/>
      <c r="C54" s="3" t="s">
        <v>325</v>
      </c>
      <c r="D54" s="3" t="s">
        <v>479</v>
      </c>
      <c r="E54" s="3" t="s">
        <v>520</v>
      </c>
      <c r="F54" s="4">
        <v>96</v>
      </c>
      <c r="G54" s="3" t="s">
        <v>519</v>
      </c>
      <c r="H54" s="3" t="s">
        <v>55</v>
      </c>
      <c r="I54" s="3"/>
      <c r="J54" s="1">
        <v>44286.469803240703</v>
      </c>
      <c r="K54" s="4"/>
      <c r="L54" s="4">
        <v>24.211833333333299</v>
      </c>
      <c r="M54" s="4">
        <v>205487.32879296399</v>
      </c>
      <c r="N54" s="3" t="b">
        <v>0</v>
      </c>
      <c r="O54" s="4">
        <v>207.30426915626299</v>
      </c>
      <c r="P54" s="4"/>
      <c r="Q54" s="4">
        <v>207.30426915626299</v>
      </c>
      <c r="R54" s="4"/>
      <c r="S54" s="4">
        <v>607.05086617242296</v>
      </c>
      <c r="T54" s="3" t="b">
        <v>0</v>
      </c>
      <c r="U54" s="4">
        <v>10.8610666666667</v>
      </c>
      <c r="V54" s="4">
        <v>6186415.9574195603</v>
      </c>
      <c r="W54" s="4">
        <v>56.9569608470063</v>
      </c>
      <c r="X54" s="3" t="b">
        <v>0</v>
      </c>
    </row>
    <row r="55" spans="1:24">
      <c r="A55" s="3"/>
      <c r="B55" s="3"/>
      <c r="C55" s="3" t="s">
        <v>331</v>
      </c>
      <c r="D55" s="3" t="s">
        <v>479</v>
      </c>
      <c r="E55" s="3" t="s">
        <v>518</v>
      </c>
      <c r="F55" s="4">
        <v>102</v>
      </c>
      <c r="G55" s="3" t="s">
        <v>517</v>
      </c>
      <c r="H55" s="3" t="s">
        <v>55</v>
      </c>
      <c r="I55" s="3" t="s">
        <v>79</v>
      </c>
      <c r="J55" s="1">
        <v>44286.492893518502</v>
      </c>
      <c r="K55" s="4"/>
      <c r="L55" s="4">
        <v>24.211849999999998</v>
      </c>
      <c r="M55" s="4">
        <v>422705.61462857103</v>
      </c>
      <c r="N55" s="3" t="b">
        <v>0</v>
      </c>
      <c r="O55" s="4">
        <v>391.930994007366</v>
      </c>
      <c r="P55" s="4"/>
      <c r="Q55" s="4">
        <v>391.930994007366</v>
      </c>
      <c r="R55" s="4">
        <f>(O55/(AVERAGE(O$55:O$57))*100)</f>
        <v>112.78123738110565</v>
      </c>
      <c r="S55" s="4">
        <v>613.61116060129098</v>
      </c>
      <c r="T55" s="3" t="b">
        <v>0</v>
      </c>
      <c r="U55" s="4">
        <v>10.87175</v>
      </c>
      <c r="V55" s="4">
        <v>6528529.8495471599</v>
      </c>
      <c r="W55" s="4">
        <v>57.1893067358343</v>
      </c>
      <c r="X55" s="3" t="b">
        <v>0</v>
      </c>
    </row>
    <row r="56" spans="1:24">
      <c r="A56" s="3"/>
      <c r="B56" s="3"/>
      <c r="C56" s="3" t="s">
        <v>332</v>
      </c>
      <c r="D56" s="3" t="s">
        <v>479</v>
      </c>
      <c r="E56" s="3" t="s">
        <v>516</v>
      </c>
      <c r="F56" s="4">
        <v>103</v>
      </c>
      <c r="G56" s="3" t="s">
        <v>515</v>
      </c>
      <c r="H56" s="3" t="s">
        <v>55</v>
      </c>
      <c r="I56" s="3" t="s">
        <v>228</v>
      </c>
      <c r="J56" s="1">
        <v>44286.515960648103</v>
      </c>
      <c r="K56" s="4"/>
      <c r="L56" s="4">
        <v>24.211849999999998</v>
      </c>
      <c r="M56" s="4">
        <v>328505.61585265101</v>
      </c>
      <c r="N56" s="3" t="b">
        <v>0</v>
      </c>
      <c r="O56" s="4">
        <v>314.08301072460898</v>
      </c>
      <c r="P56" s="4"/>
      <c r="Q56" s="4">
        <v>314.08301072460898</v>
      </c>
      <c r="R56" s="4">
        <f>(O56/(AVERAGE(O$55:O$57))*100)</f>
        <v>90.379865669002797</v>
      </c>
      <c r="S56" s="4">
        <v>615.99988378855096</v>
      </c>
      <c r="T56" s="3" t="b">
        <v>0</v>
      </c>
      <c r="U56" s="4">
        <v>10.8704</v>
      </c>
      <c r="V56" s="4">
        <v>6412590.29550712</v>
      </c>
      <c r="W56" s="4">
        <v>56.7233109414937</v>
      </c>
      <c r="X56" s="3" t="b">
        <v>0</v>
      </c>
    </row>
    <row r="57" spans="1:24">
      <c r="A57" s="3"/>
      <c r="B57" s="3"/>
      <c r="C57" s="3" t="s">
        <v>333</v>
      </c>
      <c r="D57" s="3" t="s">
        <v>479</v>
      </c>
      <c r="E57" s="3" t="s">
        <v>514</v>
      </c>
      <c r="F57" s="4">
        <v>104</v>
      </c>
      <c r="G57" s="3" t="s">
        <v>513</v>
      </c>
      <c r="H57" s="3" t="s">
        <v>55</v>
      </c>
      <c r="I57" s="3" t="s">
        <v>136</v>
      </c>
      <c r="J57" s="1">
        <v>44286.5390625</v>
      </c>
      <c r="K57" s="4"/>
      <c r="L57" s="4">
        <v>24.203383333333299</v>
      </c>
      <c r="M57" s="4">
        <v>350599.590846601</v>
      </c>
      <c r="N57" s="3" t="b">
        <v>0</v>
      </c>
      <c r="O57" s="4">
        <v>336.52907186941701</v>
      </c>
      <c r="P57" s="4"/>
      <c r="Q57" s="4">
        <v>336.52907186941701</v>
      </c>
      <c r="R57" s="4">
        <v>112.78123738110565</v>
      </c>
      <c r="S57" s="4">
        <v>612.93748807869395</v>
      </c>
      <c r="T57" s="3" t="b">
        <v>0</v>
      </c>
      <c r="U57" s="4">
        <v>10.87975</v>
      </c>
      <c r="V57" s="4">
        <v>6363806.4514338402</v>
      </c>
      <c r="W57" s="4">
        <v>56.5452386935102</v>
      </c>
      <c r="X57" s="3" t="b">
        <v>0</v>
      </c>
    </row>
    <row r="58" spans="1:24">
      <c r="A58" s="3"/>
      <c r="B58" s="3"/>
      <c r="C58" s="3" t="s">
        <v>333</v>
      </c>
      <c r="D58" s="3" t="s">
        <v>479</v>
      </c>
      <c r="E58" s="3" t="s">
        <v>499</v>
      </c>
      <c r="F58" s="4">
        <v>104</v>
      </c>
      <c r="G58" s="3" t="s">
        <v>512</v>
      </c>
      <c r="H58" s="3" t="s">
        <v>55</v>
      </c>
      <c r="I58" s="3" t="s">
        <v>136</v>
      </c>
      <c r="J58" s="1">
        <v>44286.562106481499</v>
      </c>
      <c r="K58" s="4"/>
      <c r="L58" s="4">
        <v>24.220300000000002</v>
      </c>
      <c r="M58" s="4">
        <v>382324.719510197</v>
      </c>
      <c r="N58" s="3" t="b">
        <v>0</v>
      </c>
      <c r="O58" s="4">
        <v>368.07766765958797</v>
      </c>
      <c r="P58" s="4"/>
      <c r="Q58" s="4">
        <v>368.07766765958797</v>
      </c>
      <c r="R58" s="4"/>
      <c r="S58" s="4">
        <v>609.30269224082804</v>
      </c>
      <c r="T58" s="3" t="b">
        <v>0</v>
      </c>
      <c r="U58" s="4">
        <v>10.87975</v>
      </c>
      <c r="V58" s="4">
        <v>6312078.3682578998</v>
      </c>
      <c r="W58" s="4">
        <v>57.265476645802003</v>
      </c>
      <c r="X58" s="3" t="b">
        <v>0</v>
      </c>
    </row>
    <row r="59" spans="1:24">
      <c r="A59" s="3"/>
      <c r="B59" s="3"/>
      <c r="C59" s="3" t="s">
        <v>334</v>
      </c>
      <c r="D59" s="3" t="s">
        <v>479</v>
      </c>
      <c r="E59" s="3" t="s">
        <v>511</v>
      </c>
      <c r="F59" s="4">
        <v>105</v>
      </c>
      <c r="G59" s="3" t="s">
        <v>510</v>
      </c>
      <c r="H59" s="3" t="s">
        <v>55</v>
      </c>
      <c r="I59" s="3" t="s">
        <v>270</v>
      </c>
      <c r="J59" s="1">
        <v>44286.585196759297</v>
      </c>
      <c r="K59" s="4"/>
      <c r="L59" s="4">
        <v>24.203383333333299</v>
      </c>
      <c r="M59" s="4">
        <v>458617.406643825</v>
      </c>
      <c r="N59" s="3" t="b">
        <v>0</v>
      </c>
      <c r="O59" s="4">
        <v>437.17494131704598</v>
      </c>
      <c r="P59" s="4"/>
      <c r="Q59" s="4">
        <v>437.17494131704598</v>
      </c>
      <c r="R59" s="4">
        <f>(O59/(AVERAGE(O$59:O$61))*100)</f>
        <v>109.5381969594476</v>
      </c>
      <c r="S59" s="4">
        <v>619.98506531544297</v>
      </c>
      <c r="T59" s="3" t="b">
        <v>0</v>
      </c>
      <c r="U59" s="4">
        <v>10.868833333333299</v>
      </c>
      <c r="V59" s="4">
        <v>6303620.1644478301</v>
      </c>
      <c r="W59" s="4">
        <v>57.874964379395998</v>
      </c>
      <c r="X59" s="3" t="b">
        <v>0</v>
      </c>
    </row>
    <row r="60" spans="1:24">
      <c r="A60" s="3"/>
      <c r="B60" s="3"/>
      <c r="C60" s="3" t="s">
        <v>335</v>
      </c>
      <c r="D60" s="3" t="s">
        <v>479</v>
      </c>
      <c r="E60" s="3" t="s">
        <v>509</v>
      </c>
      <c r="F60" s="4">
        <v>106</v>
      </c>
      <c r="G60" s="3" t="s">
        <v>508</v>
      </c>
      <c r="H60" s="3" t="s">
        <v>55</v>
      </c>
      <c r="I60" s="3" t="s">
        <v>279</v>
      </c>
      <c r="J60" s="1">
        <v>44286.6082060185</v>
      </c>
      <c r="K60" s="4"/>
      <c r="L60" s="4">
        <v>24.203383333333299</v>
      </c>
      <c r="M60" s="4">
        <v>467428.99679297401</v>
      </c>
      <c r="N60" s="3" t="b">
        <v>0</v>
      </c>
      <c r="O60" s="4">
        <v>457.94831681113197</v>
      </c>
      <c r="P60" s="4"/>
      <c r="Q60" s="4">
        <v>457.94831681113197</v>
      </c>
      <c r="R60" s="4">
        <f>(O60/(AVERAGE(O$59:O$61))*100)</f>
        <v>114.7431569910738</v>
      </c>
      <c r="S60" s="4">
        <v>609.51474876235602</v>
      </c>
      <c r="T60" s="3" t="b">
        <v>0</v>
      </c>
      <c r="U60" s="4">
        <v>10.8683333333333</v>
      </c>
      <c r="V60" s="4">
        <v>6112742.2790349303</v>
      </c>
      <c r="W60" s="4">
        <v>57.965645148261302</v>
      </c>
      <c r="X60" s="3" t="b">
        <v>0</v>
      </c>
    </row>
    <row r="61" spans="1:24">
      <c r="A61" s="3"/>
      <c r="B61" s="3"/>
      <c r="C61" s="3" t="s">
        <v>336</v>
      </c>
      <c r="D61" s="3" t="s">
        <v>479</v>
      </c>
      <c r="E61" s="3" t="s">
        <v>507</v>
      </c>
      <c r="F61" s="4">
        <v>107</v>
      </c>
      <c r="G61" s="3" t="s">
        <v>506</v>
      </c>
      <c r="H61" s="3" t="s">
        <v>55</v>
      </c>
      <c r="I61" s="3" t="s">
        <v>294</v>
      </c>
      <c r="J61" s="1">
        <v>44286.631307870397</v>
      </c>
      <c r="K61" s="4"/>
      <c r="L61" s="4">
        <v>24.203383333333299</v>
      </c>
      <c r="M61" s="4">
        <v>311139.47291033098</v>
      </c>
      <c r="N61" s="3" t="b">
        <v>0</v>
      </c>
      <c r="O61" s="4">
        <v>302.19864451066201</v>
      </c>
      <c r="P61" s="4"/>
      <c r="Q61" s="4">
        <v>302.19864451066201</v>
      </c>
      <c r="R61" s="4">
        <f>(O61/(AVERAGE(O$59:O$61))*100)</f>
        <v>75.718646049478593</v>
      </c>
      <c r="S61" s="4">
        <v>621.13808787781397</v>
      </c>
      <c r="T61" s="3" t="b">
        <v>0</v>
      </c>
      <c r="U61" s="4">
        <v>10.87975</v>
      </c>
      <c r="V61" s="4">
        <v>6324861.1936319899</v>
      </c>
      <c r="W61" s="4">
        <v>57.5698306024182</v>
      </c>
      <c r="X61" s="3" t="b">
        <v>0</v>
      </c>
    </row>
    <row r="62" spans="1:24">
      <c r="A62" s="3"/>
      <c r="B62" s="3"/>
      <c r="C62" s="3" t="s">
        <v>337</v>
      </c>
      <c r="D62" s="3" t="s">
        <v>479</v>
      </c>
      <c r="E62" s="3" t="s">
        <v>505</v>
      </c>
      <c r="F62" s="4">
        <v>108</v>
      </c>
      <c r="G62" s="3" t="s">
        <v>504</v>
      </c>
      <c r="H62" s="3" t="s">
        <v>55</v>
      </c>
      <c r="I62" s="3" t="s">
        <v>265</v>
      </c>
      <c r="J62" s="1">
        <v>44286.654351851903</v>
      </c>
      <c r="K62" s="4"/>
      <c r="L62" s="4">
        <v>24.1949166666667</v>
      </c>
      <c r="M62" s="4">
        <v>301374.828810648</v>
      </c>
      <c r="N62" s="3" t="b">
        <v>0</v>
      </c>
      <c r="O62" s="4">
        <v>293.394463086928</v>
      </c>
      <c r="P62" s="4"/>
      <c r="Q62" s="4">
        <v>293.394463086928</v>
      </c>
      <c r="R62" s="4">
        <f>(O62/(AVERAGE(O$62:O$64))*100)</f>
        <v>96.698157388418011</v>
      </c>
      <c r="S62" s="4">
        <v>605.24566032406199</v>
      </c>
      <c r="T62" s="3" t="b">
        <v>0</v>
      </c>
      <c r="U62" s="4">
        <v>10.8704</v>
      </c>
      <c r="V62" s="4">
        <v>6319411.7964694202</v>
      </c>
      <c r="W62" s="4">
        <v>57.226574302804899</v>
      </c>
      <c r="X62" s="3" t="b">
        <v>0</v>
      </c>
    </row>
    <row r="63" spans="1:24">
      <c r="A63" s="3"/>
      <c r="B63" s="3"/>
      <c r="C63" s="3" t="s">
        <v>338</v>
      </c>
      <c r="D63" s="3" t="s">
        <v>479</v>
      </c>
      <c r="E63" s="3" t="s">
        <v>503</v>
      </c>
      <c r="F63" s="4">
        <v>109</v>
      </c>
      <c r="G63" s="3" t="s">
        <v>502</v>
      </c>
      <c r="H63" s="3" t="s">
        <v>55</v>
      </c>
      <c r="I63" s="3" t="s">
        <v>265</v>
      </c>
      <c r="J63" s="1">
        <v>44287.398240740702</v>
      </c>
      <c r="K63" s="4"/>
      <c r="L63" s="4">
        <v>24.228716666666699</v>
      </c>
      <c r="M63" s="4">
        <v>324182.41718120198</v>
      </c>
      <c r="N63" s="3" t="b">
        <v>0</v>
      </c>
      <c r="O63" s="4">
        <v>338.79890233921998</v>
      </c>
      <c r="P63" s="4"/>
      <c r="Q63" s="4">
        <v>338.79890233921998</v>
      </c>
      <c r="R63" s="4">
        <f>(O63/(AVERAGE(O$62:O$64))*100)</f>
        <v>111.66273976927282</v>
      </c>
      <c r="S63" s="4">
        <v>602.04093805302603</v>
      </c>
      <c r="T63" s="3" t="b">
        <v>0</v>
      </c>
      <c r="U63" s="4">
        <v>10.871166666666699</v>
      </c>
      <c r="V63" s="4">
        <v>5842697.9082303904</v>
      </c>
      <c r="W63" s="4">
        <v>58.371443553363399</v>
      </c>
      <c r="X63" s="3" t="b">
        <v>0</v>
      </c>
    </row>
    <row r="64" spans="1:24">
      <c r="A64" s="3"/>
      <c r="B64" s="3"/>
      <c r="C64" s="3" t="s">
        <v>339</v>
      </c>
      <c r="D64" s="3" t="s">
        <v>479</v>
      </c>
      <c r="E64" s="3" t="s">
        <v>501</v>
      </c>
      <c r="F64" s="4">
        <v>110</v>
      </c>
      <c r="G64" s="3" t="s">
        <v>500</v>
      </c>
      <c r="H64" s="3" t="s">
        <v>55</v>
      </c>
      <c r="I64" s="3" t="s">
        <v>265</v>
      </c>
      <c r="J64" s="1">
        <v>44287.421192129601</v>
      </c>
      <c r="K64" s="4"/>
      <c r="L64" s="4">
        <v>24.203383333333299</v>
      </c>
      <c r="M64" s="4">
        <v>300152.76006978803</v>
      </c>
      <c r="N64" s="3" t="b">
        <v>0</v>
      </c>
      <c r="O64" s="4">
        <v>278.04465051169001</v>
      </c>
      <c r="P64" s="4"/>
      <c r="Q64" s="4">
        <v>278.04465051169001</v>
      </c>
      <c r="R64" s="4">
        <f>(O64/(AVERAGE(O$62:O$64))*100)</f>
        <v>91.6391028423092</v>
      </c>
      <c r="S64" s="4">
        <v>616.41587426843898</v>
      </c>
      <c r="T64" s="3" t="b">
        <v>0</v>
      </c>
      <c r="U64" s="4">
        <v>10.8517166666667</v>
      </c>
      <c r="V64" s="4">
        <v>6658180.3978325203</v>
      </c>
      <c r="W64" s="4">
        <v>57.357710799292299</v>
      </c>
      <c r="X64" s="3" t="b">
        <v>0</v>
      </c>
    </row>
    <row r="65" spans="1:24">
      <c r="A65" s="3"/>
      <c r="B65" s="3"/>
      <c r="C65" s="3" t="s">
        <v>333</v>
      </c>
      <c r="D65" s="3" t="s">
        <v>479</v>
      </c>
      <c r="E65" s="3" t="s">
        <v>499</v>
      </c>
      <c r="F65" s="4">
        <v>104</v>
      </c>
      <c r="G65" s="3" t="s">
        <v>498</v>
      </c>
      <c r="H65" s="3" t="s">
        <v>55</v>
      </c>
      <c r="I65" s="3" t="s">
        <v>136</v>
      </c>
      <c r="J65" s="1">
        <v>44287.444247685198</v>
      </c>
      <c r="K65" s="4"/>
      <c r="L65" s="4">
        <v>24.1949166666667</v>
      </c>
      <c r="M65" s="4">
        <v>326654.254396106</v>
      </c>
      <c r="N65" s="3" t="b">
        <v>0</v>
      </c>
      <c r="O65" s="4">
        <v>313.14834539468399</v>
      </c>
      <c r="P65" s="4"/>
      <c r="Q65" s="4">
        <v>313.14834539468399</v>
      </c>
      <c r="R65" s="4"/>
      <c r="S65" s="4">
        <v>615.57490228027098</v>
      </c>
      <c r="T65" s="3" t="b">
        <v>0</v>
      </c>
      <c r="U65" s="4">
        <v>10.8704</v>
      </c>
      <c r="V65" s="4">
        <v>6396470.2342571402</v>
      </c>
      <c r="W65" s="4">
        <v>57.572676503320402</v>
      </c>
      <c r="X65" s="3" t="b">
        <v>0</v>
      </c>
    </row>
    <row r="66" spans="1:24">
      <c r="A66" s="3"/>
      <c r="B66" s="3"/>
      <c r="C66" s="3" t="s">
        <v>340</v>
      </c>
      <c r="D66" s="3" t="s">
        <v>479</v>
      </c>
      <c r="E66" s="3" t="s">
        <v>497</v>
      </c>
      <c r="F66" s="4">
        <v>111</v>
      </c>
      <c r="G66" s="3" t="s">
        <v>496</v>
      </c>
      <c r="H66" s="3" t="s">
        <v>55</v>
      </c>
      <c r="I66" s="3" t="s">
        <v>257</v>
      </c>
      <c r="J66" s="1">
        <v>44287.467314814799</v>
      </c>
      <c r="K66" s="4"/>
      <c r="L66" s="4">
        <v>24.186450000000001</v>
      </c>
      <c r="M66" s="4">
        <v>236861.22842977001</v>
      </c>
      <c r="N66" s="3" t="b">
        <v>0</v>
      </c>
      <c r="O66" s="4">
        <v>231.36106106815899</v>
      </c>
      <c r="P66" s="4"/>
      <c r="Q66" s="4">
        <v>231.36106106815899</v>
      </c>
      <c r="R66" s="4">
        <f>(O65/(AVERAGE(O$65:O$67))*100)</f>
        <v>143.95289605103176</v>
      </c>
      <c r="S66" s="4">
        <v>615.32631032189204</v>
      </c>
      <c r="T66" s="3" t="b">
        <v>0</v>
      </c>
      <c r="U66" s="4">
        <v>10.8657</v>
      </c>
      <c r="V66" s="4">
        <v>6363749.7023114702</v>
      </c>
      <c r="W66" s="4">
        <v>57.3593783662945</v>
      </c>
      <c r="X66" s="3" t="b">
        <v>0</v>
      </c>
    </row>
    <row r="67" spans="1:24">
      <c r="A67" s="3"/>
      <c r="B67" s="3"/>
      <c r="C67" s="3" t="s">
        <v>341</v>
      </c>
      <c r="D67" s="3" t="s">
        <v>479</v>
      </c>
      <c r="E67" s="3" t="s">
        <v>495</v>
      </c>
      <c r="F67" s="4">
        <v>112</v>
      </c>
      <c r="G67" s="3" t="s">
        <v>494</v>
      </c>
      <c r="H67" s="3" t="s">
        <v>55</v>
      </c>
      <c r="I67" s="3"/>
      <c r="J67" s="1">
        <v>44287.490416666697</v>
      </c>
      <c r="K67" s="4"/>
      <c r="L67" s="4">
        <v>24.1949166666667</v>
      </c>
      <c r="M67" s="4">
        <v>105421.997692675</v>
      </c>
      <c r="N67" s="3" t="b">
        <v>0</v>
      </c>
      <c r="O67" s="4">
        <v>108.096454172997</v>
      </c>
      <c r="P67" s="4"/>
      <c r="Q67" s="4">
        <v>108.096454172997</v>
      </c>
      <c r="R67" s="4">
        <f>(O66/(AVERAGE(O$65:O$67))*100)</f>
        <v>106.35564665757448</v>
      </c>
      <c r="S67" s="4">
        <v>598.31996658754099</v>
      </c>
      <c r="T67" s="3" t="b">
        <v>0</v>
      </c>
      <c r="U67" s="4">
        <v>10.8704</v>
      </c>
      <c r="V67" s="4">
        <v>6189944.3316717604</v>
      </c>
      <c r="W67" s="4">
        <v>57.6842054385124</v>
      </c>
      <c r="X67" s="3" t="b">
        <v>0</v>
      </c>
    </row>
    <row r="68" spans="1:24">
      <c r="A68" s="3"/>
      <c r="B68" s="3"/>
      <c r="C68" s="3" t="s">
        <v>342</v>
      </c>
      <c r="D68" s="3" t="s">
        <v>479</v>
      </c>
      <c r="E68" s="3" t="s">
        <v>493</v>
      </c>
      <c r="F68" s="4">
        <v>113</v>
      </c>
      <c r="G68" s="3" t="s">
        <v>492</v>
      </c>
      <c r="H68" s="3" t="s">
        <v>55</v>
      </c>
      <c r="I68" s="3"/>
      <c r="J68" s="1">
        <v>44287.513449074097</v>
      </c>
      <c r="K68" s="4"/>
      <c r="L68" s="4">
        <v>24.178000000000001</v>
      </c>
      <c r="M68" s="4">
        <v>121894.57581734299</v>
      </c>
      <c r="N68" s="3" t="b">
        <v>0</v>
      </c>
      <c r="O68" s="4">
        <v>123.963053897854</v>
      </c>
      <c r="P68" s="4"/>
      <c r="Q68" s="4">
        <v>123.963053897854</v>
      </c>
      <c r="R68" s="4">
        <f>(O67/(AVERAGE(O$65:O$67))*100)</f>
        <v>49.691457291393739</v>
      </c>
      <c r="S68" s="4">
        <v>610.59144026523097</v>
      </c>
      <c r="T68" s="3" t="b">
        <v>0</v>
      </c>
      <c r="U68" s="4">
        <v>10.8704</v>
      </c>
      <c r="V68" s="4">
        <v>6224185.4924823204</v>
      </c>
      <c r="W68" s="4">
        <v>56.591195119019403</v>
      </c>
      <c r="X68" s="3" t="b">
        <v>0</v>
      </c>
    </row>
    <row r="69" spans="1:24">
      <c r="A69" s="3"/>
      <c r="B69" s="3"/>
      <c r="C69" s="3" t="s">
        <v>343</v>
      </c>
      <c r="D69" s="3" t="s">
        <v>479</v>
      </c>
      <c r="E69" s="3" t="s">
        <v>491</v>
      </c>
      <c r="F69" s="4">
        <v>114</v>
      </c>
      <c r="G69" s="3" t="s">
        <v>490</v>
      </c>
      <c r="H69" s="3" t="s">
        <v>55</v>
      </c>
      <c r="I69" s="3" t="s">
        <v>298</v>
      </c>
      <c r="J69" s="1">
        <v>44287.536527777796</v>
      </c>
      <c r="K69" s="4"/>
      <c r="L69" s="4">
        <v>24.186450000000001</v>
      </c>
      <c r="M69" s="4">
        <v>152664.77536376601</v>
      </c>
      <c r="N69" s="3" t="b">
        <v>0</v>
      </c>
      <c r="O69" s="4">
        <v>153.88544378533899</v>
      </c>
      <c r="P69" s="4"/>
      <c r="Q69" s="4">
        <v>153.88544378533899</v>
      </c>
      <c r="R69" s="4">
        <f>(O68/(AVERAGE(O$68:O$70))*100)</f>
        <v>89.679593701774664</v>
      </c>
      <c r="S69" s="4">
        <v>604.66577639437503</v>
      </c>
      <c r="T69" s="3" t="b">
        <v>0</v>
      </c>
      <c r="U69" s="4">
        <v>10.8704</v>
      </c>
      <c r="V69" s="4">
        <v>6247719.9278578097</v>
      </c>
      <c r="W69" s="4">
        <v>56.622159619137697</v>
      </c>
      <c r="X69" s="3" t="b">
        <v>0</v>
      </c>
    </row>
    <row r="70" spans="1:24">
      <c r="A70" s="3"/>
      <c r="B70" s="3"/>
      <c r="C70" s="3" t="s">
        <v>344</v>
      </c>
      <c r="D70" s="3" t="s">
        <v>479</v>
      </c>
      <c r="E70" s="3" t="s">
        <v>489</v>
      </c>
      <c r="F70" s="4">
        <v>115</v>
      </c>
      <c r="G70" s="3" t="s">
        <v>488</v>
      </c>
      <c r="H70" s="3" t="s">
        <v>55</v>
      </c>
      <c r="I70" s="3"/>
      <c r="J70" s="1">
        <v>44287.559560185196</v>
      </c>
      <c r="K70" s="4"/>
      <c r="L70" s="4">
        <v>24.186450000000001</v>
      </c>
      <c r="M70" s="4">
        <v>138382.985069794</v>
      </c>
      <c r="N70" s="3" t="b">
        <v>0</v>
      </c>
      <c r="O70" s="4">
        <v>136.83799490982901</v>
      </c>
      <c r="P70" s="4"/>
      <c r="Q70" s="4">
        <v>136.83799490982901</v>
      </c>
      <c r="R70" s="4">
        <f>(O69/(AVERAGE(O$68:O$70))*100)</f>
        <v>111.32658999074071</v>
      </c>
      <c r="S70" s="4">
        <v>603.242167995248</v>
      </c>
      <c r="T70" s="3" t="b">
        <v>0</v>
      </c>
      <c r="U70" s="4">
        <v>10.8704</v>
      </c>
      <c r="V70" s="4">
        <v>6387251.8875166299</v>
      </c>
      <c r="W70" s="4">
        <v>58.897940736976601</v>
      </c>
      <c r="X70" s="3" t="b">
        <v>0</v>
      </c>
    </row>
    <row r="71" spans="1:24">
      <c r="A71" s="3"/>
      <c r="B71" s="3"/>
      <c r="C71" s="3" t="s">
        <v>345</v>
      </c>
      <c r="D71" s="3" t="s">
        <v>479</v>
      </c>
      <c r="E71" s="3" t="s">
        <v>487</v>
      </c>
      <c r="F71" s="4">
        <v>116</v>
      </c>
      <c r="G71" s="3" t="s">
        <v>486</v>
      </c>
      <c r="H71" s="3" t="s">
        <v>55</v>
      </c>
      <c r="I71" s="3" t="s">
        <v>307</v>
      </c>
      <c r="J71" s="1">
        <v>44287.582638888904</v>
      </c>
      <c r="K71" s="4"/>
      <c r="L71" s="4">
        <v>24.186450000000001</v>
      </c>
      <c r="M71" s="4">
        <v>136666.758960609</v>
      </c>
      <c r="N71" s="3" t="b">
        <v>0</v>
      </c>
      <c r="O71" s="4">
        <v>143.18608872323301</v>
      </c>
      <c r="P71" s="4"/>
      <c r="Q71" s="4">
        <v>143.18608872323301</v>
      </c>
      <c r="R71" s="4">
        <f>(O70/(AVERAGE(O$68:O$70))*100)</f>
        <v>98.993816307484622</v>
      </c>
      <c r="S71" s="4">
        <v>600.655402876572</v>
      </c>
      <c r="T71" s="3" t="b">
        <v>0</v>
      </c>
      <c r="U71" s="4">
        <v>10.8704</v>
      </c>
      <c r="V71" s="4">
        <v>6021869.18923622</v>
      </c>
      <c r="W71" s="4">
        <v>57.958139176897198</v>
      </c>
      <c r="X71" s="3" t="b">
        <v>0</v>
      </c>
    </row>
    <row r="72" spans="1:24">
      <c r="A72" s="3"/>
      <c r="B72" s="3"/>
      <c r="C72" s="3" t="s">
        <v>346</v>
      </c>
      <c r="D72" s="3" t="s">
        <v>479</v>
      </c>
      <c r="E72" s="3" t="s">
        <v>485</v>
      </c>
      <c r="F72" s="4">
        <v>117</v>
      </c>
      <c r="G72" s="3" t="s">
        <v>484</v>
      </c>
      <c r="H72" s="3" t="s">
        <v>55</v>
      </c>
      <c r="I72" s="3" t="s">
        <v>221</v>
      </c>
      <c r="J72" s="1">
        <v>44287.628784722197</v>
      </c>
      <c r="K72" s="4"/>
      <c r="L72" s="4">
        <v>24.178000000000001</v>
      </c>
      <c r="M72" s="4">
        <v>168104.34898976699</v>
      </c>
      <c r="N72" s="3" t="b">
        <v>0</v>
      </c>
      <c r="O72" s="4">
        <v>175.16414027732699</v>
      </c>
      <c r="P72" s="4"/>
      <c r="Q72" s="4">
        <v>175.16414027732699</v>
      </c>
      <c r="R72" s="4">
        <f>(O71/(AVERAGE(O$73,O$74,O$71))*100)</f>
        <v>90.592011679458025</v>
      </c>
      <c r="S72" s="4">
        <v>601.67730076872499</v>
      </c>
      <c r="T72" s="3" t="b">
        <v>0</v>
      </c>
      <c r="U72" s="4">
        <v>10.8704</v>
      </c>
      <c r="V72" s="4">
        <v>6022115.7937033698</v>
      </c>
      <c r="W72" s="4">
        <v>57.9911798308679</v>
      </c>
      <c r="X72" s="3" t="b">
        <v>0</v>
      </c>
    </row>
    <row r="73" spans="1:24">
      <c r="A73" s="3"/>
      <c r="B73" s="3"/>
      <c r="C73" s="3" t="s">
        <v>346</v>
      </c>
      <c r="D73" s="3" t="s">
        <v>479</v>
      </c>
      <c r="E73" s="3" t="s">
        <v>483</v>
      </c>
      <c r="F73" s="4">
        <v>117</v>
      </c>
      <c r="G73" s="3" t="s">
        <v>482</v>
      </c>
      <c r="H73" s="3" t="s">
        <v>55</v>
      </c>
      <c r="I73" s="3" t="s">
        <v>221</v>
      </c>
      <c r="J73" s="1">
        <v>44287.651840277802</v>
      </c>
      <c r="K73" s="4"/>
      <c r="L73" s="4">
        <v>24.169533333333298</v>
      </c>
      <c r="M73" s="4">
        <v>173482.77867551599</v>
      </c>
      <c r="N73" s="3" t="b">
        <v>0</v>
      </c>
      <c r="O73" s="4">
        <v>179.27295878519899</v>
      </c>
      <c r="P73" s="4"/>
      <c r="Q73" s="4">
        <v>179.27295878519899</v>
      </c>
      <c r="R73" s="4"/>
      <c r="S73" s="4">
        <v>601.68963945282496</v>
      </c>
      <c r="T73" s="3" t="b">
        <v>0</v>
      </c>
      <c r="U73" s="4">
        <v>10.8704</v>
      </c>
      <c r="V73" s="4">
        <v>6068137.4871779596</v>
      </c>
      <c r="W73" s="4">
        <v>58.320701149917902</v>
      </c>
      <c r="X73" s="3" t="b">
        <v>0</v>
      </c>
    </row>
    <row r="74" spans="1:24">
      <c r="A74" s="3"/>
      <c r="B74" s="3"/>
      <c r="C74" s="3" t="s">
        <v>347</v>
      </c>
      <c r="D74" s="3" t="s">
        <v>479</v>
      </c>
      <c r="E74" s="3" t="s">
        <v>481</v>
      </c>
      <c r="F74" s="4">
        <v>118</v>
      </c>
      <c r="G74" s="3" t="s">
        <v>480</v>
      </c>
      <c r="H74" s="3" t="s">
        <v>55</v>
      </c>
      <c r="I74" s="3" t="s">
        <v>79</v>
      </c>
      <c r="J74" s="1">
        <v>44287.674918981502</v>
      </c>
      <c r="K74" s="4"/>
      <c r="L74" s="4">
        <v>24.169533333333298</v>
      </c>
      <c r="M74" s="4">
        <v>143026.54820691299</v>
      </c>
      <c r="N74" s="3" t="b">
        <v>0</v>
      </c>
      <c r="O74" s="4">
        <v>151.70888209843699</v>
      </c>
      <c r="P74" s="4"/>
      <c r="Q74" s="4">
        <v>151.70888209843699</v>
      </c>
      <c r="R74" s="4">
        <f>(O73/(AVERAGE(O$73,O$74,O$71))*100)</f>
        <v>113.42371399970065</v>
      </c>
      <c r="S74" s="4">
        <v>607.54768211860403</v>
      </c>
      <c r="T74" s="3" t="b">
        <v>0</v>
      </c>
      <c r="U74" s="4">
        <v>10.8704</v>
      </c>
      <c r="V74" s="4">
        <v>5939450.8034723103</v>
      </c>
      <c r="W74" s="4">
        <v>57.773839442993904</v>
      </c>
      <c r="X74" s="3" t="b">
        <v>0</v>
      </c>
    </row>
    <row r="75" spans="1:24">
      <c r="A75" s="3"/>
      <c r="B75" s="3"/>
      <c r="C75" s="3" t="s">
        <v>348</v>
      </c>
      <c r="D75" s="3" t="s">
        <v>479</v>
      </c>
      <c r="E75" s="3" t="s">
        <v>478</v>
      </c>
      <c r="F75" s="4">
        <v>119</v>
      </c>
      <c r="G75" s="3" t="s">
        <v>477</v>
      </c>
      <c r="H75" s="3" t="s">
        <v>55</v>
      </c>
      <c r="I75" s="3" t="s">
        <v>228</v>
      </c>
      <c r="J75" s="1">
        <v>44287.697939814803</v>
      </c>
      <c r="K75" s="4"/>
      <c r="L75" s="4">
        <v>24.178000000000001</v>
      </c>
      <c r="M75" s="4">
        <v>182171.04928197901</v>
      </c>
      <c r="N75" s="3" t="b">
        <v>0</v>
      </c>
      <c r="O75" s="4">
        <v>191.60369348314299</v>
      </c>
      <c r="P75" s="4"/>
      <c r="Q75" s="4">
        <v>191.60369348314299</v>
      </c>
      <c r="R75" s="4">
        <f>(O74/(AVERAGE(O$73,O$74,O$71))*100)</f>
        <v>95.984274320841337</v>
      </c>
      <c r="S75" s="4">
        <v>606.58381597067796</v>
      </c>
      <c r="T75" s="3" t="b">
        <v>0</v>
      </c>
      <c r="U75" s="4">
        <v>10.8704</v>
      </c>
      <c r="V75" s="4">
        <v>5949571.3239024198</v>
      </c>
      <c r="W75" s="4">
        <v>59.6113359506327</v>
      </c>
      <c r="X75" s="3" t="b">
        <v>0</v>
      </c>
    </row>
  </sheetData>
  <mergeCells count="5">
    <mergeCell ref="A1:J1"/>
    <mergeCell ref="L1:R1"/>
    <mergeCell ref="S1:T1"/>
    <mergeCell ref="U1:V1"/>
    <mergeCell ref="W1:X1"/>
  </mergeCells>
  <conditionalFormatting sqref="R8:R32">
    <cfRule type="cellIs" dxfId="11" priority="73" operator="lessThan">
      <formula>75</formula>
    </cfRule>
    <cfRule type="cellIs" dxfId="10" priority="74" operator="greaterThan">
      <formula>125</formula>
    </cfRule>
  </conditionalFormatting>
  <conditionalFormatting sqref="R34:R35">
    <cfRule type="cellIs" dxfId="9" priority="71" operator="lessThan">
      <formula>75</formula>
    </cfRule>
    <cfRule type="cellIs" dxfId="8" priority="72" operator="greaterThan">
      <formula>125</formula>
    </cfRule>
  </conditionalFormatting>
  <conditionalFormatting sqref="R37:R40">
    <cfRule type="cellIs" dxfId="7" priority="15" operator="lessThan">
      <formula>75</formula>
    </cfRule>
    <cfRule type="cellIs" dxfId="6" priority="16" operator="greaterThan">
      <formula>125</formula>
    </cfRule>
  </conditionalFormatting>
  <conditionalFormatting sqref="R43:R46">
    <cfRule type="cellIs" dxfId="5" priority="13" operator="lessThan">
      <formula>75</formula>
    </cfRule>
    <cfRule type="cellIs" dxfId="4" priority="14" operator="greaterThan">
      <formula>125</formula>
    </cfRule>
  </conditionalFormatting>
  <conditionalFormatting sqref="R48:R49">
    <cfRule type="cellIs" dxfId="3" priority="11" operator="lessThan">
      <formula>75</formula>
    </cfRule>
    <cfRule type="cellIs" dxfId="2" priority="12" operator="greaterThan">
      <formula>125</formula>
    </cfRule>
  </conditionalFormatting>
  <conditionalFormatting sqref="R50:R51">
    <cfRule type="cellIs" dxfId="1" priority="9" operator="lessThan">
      <formula>70</formula>
    </cfRule>
    <cfRule type="cellIs" dxfId="0" priority="10" operator="greaterThan">
      <formula>130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A9E30-A1E5-4A92-AA42-D8CF9614E7BA}">
  <dimension ref="A1:AD49"/>
  <sheetViews>
    <sheetView topLeftCell="F10" zoomScale="90" zoomScaleNormal="90" workbookViewId="0">
      <selection activeCell="W28" sqref="W28:W45"/>
    </sheetView>
  </sheetViews>
  <sheetFormatPr defaultRowHeight="15"/>
  <cols>
    <col min="3" max="3" width="13.28515625" bestFit="1" customWidth="1"/>
    <col min="20" max="20" width="10.140625" bestFit="1" customWidth="1"/>
    <col min="21" max="21" width="18.140625" bestFit="1" customWidth="1"/>
    <col min="28" max="28" width="17.85546875" bestFit="1" customWidth="1"/>
    <col min="29" max="29" width="18.140625" bestFit="1" customWidth="1"/>
  </cols>
  <sheetData>
    <row r="1" spans="1:16">
      <c r="A1" s="243" t="s">
        <v>55</v>
      </c>
      <c r="B1" s="244"/>
      <c r="C1" s="244"/>
      <c r="D1" s="244"/>
      <c r="E1" s="244"/>
      <c r="F1" s="244"/>
      <c r="G1" s="244"/>
      <c r="H1" s="244"/>
      <c r="I1" s="245"/>
      <c r="J1" s="243" t="s">
        <v>14</v>
      </c>
      <c r="K1" s="244"/>
      <c r="L1" s="244"/>
      <c r="M1" s="244"/>
      <c r="N1" s="245"/>
      <c r="O1" s="243" t="s">
        <v>43</v>
      </c>
      <c r="P1" s="245"/>
    </row>
    <row r="2" spans="1:16">
      <c r="A2" s="2" t="s">
        <v>257</v>
      </c>
      <c r="B2" s="2" t="s">
        <v>257</v>
      </c>
      <c r="C2" s="2" t="s">
        <v>128</v>
      </c>
      <c r="D2" s="2" t="s">
        <v>77</v>
      </c>
      <c r="E2" s="2" t="s">
        <v>690</v>
      </c>
      <c r="F2" s="2" t="s">
        <v>113</v>
      </c>
      <c r="G2" s="2" t="s">
        <v>134</v>
      </c>
      <c r="H2" s="2" t="s">
        <v>56</v>
      </c>
      <c r="I2" s="2" t="s">
        <v>138</v>
      </c>
      <c r="J2" s="2" t="s">
        <v>45</v>
      </c>
      <c r="K2" s="2"/>
      <c r="L2" s="2" t="s">
        <v>8</v>
      </c>
      <c r="M2" s="2" t="s">
        <v>145</v>
      </c>
      <c r="N2" s="2" t="s">
        <v>0</v>
      </c>
      <c r="O2" s="2" t="s">
        <v>8</v>
      </c>
      <c r="P2" s="2" t="s">
        <v>256</v>
      </c>
    </row>
    <row r="3" spans="1:16">
      <c r="A3" s="3"/>
      <c r="B3" s="3"/>
      <c r="C3" s="3" t="s">
        <v>214</v>
      </c>
      <c r="D3" s="3" t="s">
        <v>257</v>
      </c>
      <c r="E3" s="3" t="s">
        <v>257</v>
      </c>
      <c r="F3" s="3" t="s">
        <v>691</v>
      </c>
      <c r="G3" s="3" t="s">
        <v>290</v>
      </c>
      <c r="H3" s="3" t="s">
        <v>257</v>
      </c>
      <c r="I3" s="1">
        <v>44271.443263888897</v>
      </c>
      <c r="J3" s="4">
        <v>0</v>
      </c>
      <c r="K3" s="4"/>
      <c r="L3" s="4">
        <v>24.389566666666699</v>
      </c>
      <c r="M3" s="4">
        <v>0</v>
      </c>
      <c r="N3" s="4"/>
      <c r="O3" s="4">
        <v>11.066599999999999</v>
      </c>
      <c r="P3" s="4">
        <v>0</v>
      </c>
    </row>
    <row r="4" spans="1:16">
      <c r="A4" s="3"/>
      <c r="B4" s="3"/>
      <c r="C4" s="3" t="s">
        <v>312</v>
      </c>
      <c r="D4" s="3" t="s">
        <v>692</v>
      </c>
      <c r="E4" s="3" t="s">
        <v>257</v>
      </c>
      <c r="F4" s="3" t="s">
        <v>693</v>
      </c>
      <c r="G4" s="3" t="s">
        <v>290</v>
      </c>
      <c r="H4" s="3" t="s">
        <v>257</v>
      </c>
      <c r="I4" s="1">
        <v>44271.466249999998</v>
      </c>
      <c r="J4" s="4">
        <v>0</v>
      </c>
      <c r="K4" s="4"/>
      <c r="L4" s="4">
        <v>24.533433333333299</v>
      </c>
      <c r="M4" s="4">
        <v>0</v>
      </c>
      <c r="N4" s="4"/>
      <c r="O4" s="4">
        <v>10.9171333333333</v>
      </c>
      <c r="P4" s="4">
        <v>3034740.8988301498</v>
      </c>
    </row>
    <row r="5" spans="1:16">
      <c r="A5" s="3"/>
      <c r="B5" s="3"/>
      <c r="C5" s="3" t="s">
        <v>312</v>
      </c>
      <c r="D5" s="3" t="s">
        <v>692</v>
      </c>
      <c r="E5" s="3" t="s">
        <v>257</v>
      </c>
      <c r="F5" s="3" t="s">
        <v>694</v>
      </c>
      <c r="G5" s="3" t="s">
        <v>290</v>
      </c>
      <c r="H5" s="3" t="s">
        <v>257</v>
      </c>
      <c r="I5" s="1">
        <v>44271.489363425899</v>
      </c>
      <c r="J5" s="4">
        <v>0</v>
      </c>
      <c r="K5" s="4"/>
      <c r="L5" s="4">
        <v>24.567266666666701</v>
      </c>
      <c r="M5" s="4">
        <v>0</v>
      </c>
      <c r="N5" s="4"/>
      <c r="O5" s="4">
        <v>10.9171333333333</v>
      </c>
      <c r="P5" s="4">
        <v>2850762.5379425799</v>
      </c>
    </row>
    <row r="6" spans="1:16">
      <c r="A6" s="3"/>
      <c r="B6" s="3"/>
      <c r="C6" s="3" t="s">
        <v>312</v>
      </c>
      <c r="D6" s="3" t="s">
        <v>692</v>
      </c>
      <c r="E6" s="3" t="s">
        <v>257</v>
      </c>
      <c r="F6" s="3" t="s">
        <v>695</v>
      </c>
      <c r="G6" s="3" t="s">
        <v>55</v>
      </c>
      <c r="H6" s="3" t="s">
        <v>257</v>
      </c>
      <c r="I6" s="1">
        <v>44271.512442129599</v>
      </c>
      <c r="J6" s="4">
        <v>0</v>
      </c>
      <c r="K6" s="4"/>
      <c r="L6" s="4">
        <v>24.5757333333333</v>
      </c>
      <c r="M6" s="4">
        <v>0</v>
      </c>
      <c r="N6" s="4"/>
      <c r="O6" s="4">
        <v>10.9171333333333</v>
      </c>
      <c r="P6" s="4">
        <v>2644825.5797835598</v>
      </c>
    </row>
    <row r="7" spans="1:16">
      <c r="A7" s="3"/>
      <c r="B7" s="3"/>
      <c r="C7" s="3" t="s">
        <v>312</v>
      </c>
      <c r="D7" s="3" t="s">
        <v>692</v>
      </c>
      <c r="E7" s="3" t="s">
        <v>257</v>
      </c>
      <c r="F7" s="3" t="s">
        <v>696</v>
      </c>
      <c r="G7" s="3" t="s">
        <v>290</v>
      </c>
      <c r="H7" s="3" t="s">
        <v>257</v>
      </c>
      <c r="I7" s="1">
        <v>44271.535543981503</v>
      </c>
      <c r="J7" s="4">
        <v>0</v>
      </c>
      <c r="K7" s="4"/>
      <c r="L7" s="4">
        <v>24.558800000000002</v>
      </c>
      <c r="M7" s="4">
        <v>0</v>
      </c>
      <c r="N7" s="4"/>
      <c r="O7" s="4">
        <v>10.9171333333333</v>
      </c>
      <c r="P7" s="4">
        <v>2887556.6411061399</v>
      </c>
    </row>
    <row r="8" spans="1:16">
      <c r="A8" s="3"/>
      <c r="B8" s="3"/>
      <c r="C8" s="3" t="s">
        <v>312</v>
      </c>
      <c r="D8" s="3" t="s">
        <v>692</v>
      </c>
      <c r="E8" s="3" t="s">
        <v>257</v>
      </c>
      <c r="F8" s="3" t="s">
        <v>697</v>
      </c>
      <c r="G8" s="3" t="s">
        <v>55</v>
      </c>
      <c r="H8" s="3" t="s">
        <v>257</v>
      </c>
      <c r="I8" s="1">
        <v>44271.558622685203</v>
      </c>
      <c r="J8" s="4">
        <v>0</v>
      </c>
      <c r="K8" s="4"/>
      <c r="L8" s="4">
        <v>24.558816666666701</v>
      </c>
      <c r="M8" s="4">
        <v>0</v>
      </c>
      <c r="N8" s="4"/>
      <c r="O8" s="4">
        <v>10.917116666666701</v>
      </c>
      <c r="P8" s="4">
        <v>2829167.2130215098</v>
      </c>
    </row>
    <row r="9" spans="1:16">
      <c r="A9" s="3"/>
      <c r="B9" s="3"/>
      <c r="C9" s="3" t="s">
        <v>289</v>
      </c>
      <c r="D9" s="3" t="s">
        <v>692</v>
      </c>
      <c r="E9" s="3" t="s">
        <v>257</v>
      </c>
      <c r="F9" s="3" t="s">
        <v>698</v>
      </c>
      <c r="G9" s="3" t="s">
        <v>92</v>
      </c>
      <c r="H9" s="3" t="s">
        <v>298</v>
      </c>
      <c r="I9" s="1">
        <v>44271.581712963001</v>
      </c>
      <c r="J9" s="4">
        <v>2062.5121470323102</v>
      </c>
      <c r="K9" s="4"/>
      <c r="L9" s="4">
        <v>24.550333333333299</v>
      </c>
      <c r="M9" s="4">
        <v>1340428.20348805</v>
      </c>
      <c r="N9" s="4">
        <v>103.125607351616</v>
      </c>
      <c r="O9" s="4">
        <v>10.9171333333333</v>
      </c>
      <c r="P9" s="4">
        <v>3781076.86517228</v>
      </c>
    </row>
    <row r="10" spans="1:16">
      <c r="A10" s="3"/>
      <c r="B10" s="3"/>
      <c r="C10" s="3" t="s">
        <v>289</v>
      </c>
      <c r="D10" s="3" t="s">
        <v>692</v>
      </c>
      <c r="E10" s="3" t="s">
        <v>257</v>
      </c>
      <c r="F10" s="3" t="s">
        <v>699</v>
      </c>
      <c r="G10" s="3" t="s">
        <v>92</v>
      </c>
      <c r="H10" s="3" t="s">
        <v>298</v>
      </c>
      <c r="I10" s="1">
        <v>44271.604780092603</v>
      </c>
      <c r="J10" s="4">
        <v>1960.6723343654</v>
      </c>
      <c r="K10" s="4"/>
      <c r="L10" s="4">
        <v>24.550383333333301</v>
      </c>
      <c r="M10" s="4">
        <v>1283927.46901447</v>
      </c>
      <c r="N10" s="4">
        <v>98.033616718270096</v>
      </c>
      <c r="O10" s="4">
        <v>10.917149999999999</v>
      </c>
      <c r="P10" s="4">
        <v>3836372.3292573998</v>
      </c>
    </row>
    <row r="11" spans="1:16">
      <c r="A11" s="3"/>
      <c r="B11" s="3"/>
      <c r="C11" s="3" t="s">
        <v>289</v>
      </c>
      <c r="D11" s="3" t="s">
        <v>692</v>
      </c>
      <c r="E11" s="3" t="s">
        <v>257</v>
      </c>
      <c r="F11" s="3" t="s">
        <v>700</v>
      </c>
      <c r="G11" s="3" t="s">
        <v>92</v>
      </c>
      <c r="H11" s="3" t="s">
        <v>298</v>
      </c>
      <c r="I11" s="1">
        <v>44271.627881944398</v>
      </c>
      <c r="J11" s="4">
        <v>1942.70797827615</v>
      </c>
      <c r="K11" s="4"/>
      <c r="L11" s="4">
        <v>24.541899999999998</v>
      </c>
      <c r="M11" s="4">
        <v>1263449.97698931</v>
      </c>
      <c r="N11" s="4">
        <v>97.135398913807705</v>
      </c>
      <c r="O11" s="4">
        <v>10.917149999999999</v>
      </c>
      <c r="P11" s="4">
        <v>3814787.5648744302</v>
      </c>
    </row>
    <row r="12" spans="1:16">
      <c r="A12" s="3"/>
      <c r="B12" s="3"/>
      <c r="C12" s="3" t="s">
        <v>289</v>
      </c>
      <c r="D12" s="3" t="s">
        <v>692</v>
      </c>
      <c r="E12" s="3" t="s">
        <v>257</v>
      </c>
      <c r="F12" s="3" t="s">
        <v>701</v>
      </c>
      <c r="G12" s="3" t="s">
        <v>92</v>
      </c>
      <c r="H12" s="3" t="s">
        <v>298</v>
      </c>
      <c r="I12" s="1">
        <v>44271.650949074101</v>
      </c>
      <c r="J12" s="4">
        <v>2065.7417862770599</v>
      </c>
      <c r="K12" s="4"/>
      <c r="L12" s="4">
        <v>24.5334</v>
      </c>
      <c r="M12" s="4">
        <v>1329550.1600028099</v>
      </c>
      <c r="N12" s="4">
        <v>103.287089313853</v>
      </c>
      <c r="O12" s="4">
        <v>10.917116666666701</v>
      </c>
      <c r="P12" s="4">
        <v>3743707.0436536302</v>
      </c>
    </row>
    <row r="13" spans="1:16">
      <c r="A13" s="3"/>
      <c r="B13" s="3"/>
      <c r="C13" s="3" t="s">
        <v>289</v>
      </c>
      <c r="D13" s="3" t="s">
        <v>692</v>
      </c>
      <c r="E13" s="3" t="s">
        <v>257</v>
      </c>
      <c r="F13" s="3" t="s">
        <v>702</v>
      </c>
      <c r="G13" s="3" t="s">
        <v>92</v>
      </c>
      <c r="H13" s="3" t="s">
        <v>298</v>
      </c>
      <c r="I13" s="1">
        <v>44271.674097222203</v>
      </c>
      <c r="J13" s="4">
        <v>1951.66266929009</v>
      </c>
      <c r="K13" s="4"/>
      <c r="L13" s="4">
        <v>24.5334</v>
      </c>
      <c r="M13" s="4">
        <v>1252485.2476806701</v>
      </c>
      <c r="N13" s="4">
        <v>97.583133464504698</v>
      </c>
      <c r="O13" s="4">
        <v>10.917116666666701</v>
      </c>
      <c r="P13" s="4">
        <v>3762020.40442198</v>
      </c>
    </row>
    <row r="14" spans="1:16">
      <c r="A14" s="3"/>
      <c r="B14" s="3"/>
      <c r="C14" s="3" t="s">
        <v>260</v>
      </c>
      <c r="D14" s="3" t="s">
        <v>692</v>
      </c>
      <c r="E14" s="3" t="s">
        <v>257</v>
      </c>
      <c r="F14" s="3" t="s">
        <v>703</v>
      </c>
      <c r="G14" s="3" t="s">
        <v>92</v>
      </c>
      <c r="H14" s="3" t="s">
        <v>304</v>
      </c>
      <c r="I14" s="1">
        <v>44271.697187500002</v>
      </c>
      <c r="J14" s="4">
        <v>1321.0306234643799</v>
      </c>
      <c r="K14" s="4"/>
      <c r="L14" s="4">
        <v>24.5334</v>
      </c>
      <c r="M14" s="4">
        <v>832489.43713737803</v>
      </c>
      <c r="N14" s="4">
        <v>105.68244987715001</v>
      </c>
      <c r="O14" s="4">
        <v>10.907783333333301</v>
      </c>
      <c r="P14" s="4">
        <v>3861574.9417393501</v>
      </c>
    </row>
    <row r="15" spans="1:16">
      <c r="A15" s="3"/>
      <c r="B15" s="3"/>
      <c r="C15" s="3" t="s">
        <v>105</v>
      </c>
      <c r="D15" s="3" t="s">
        <v>692</v>
      </c>
      <c r="E15" s="3" t="s">
        <v>257</v>
      </c>
      <c r="F15" s="3" t="s">
        <v>704</v>
      </c>
      <c r="G15" s="3" t="s">
        <v>92</v>
      </c>
      <c r="H15" s="3" t="s">
        <v>93</v>
      </c>
      <c r="I15" s="1">
        <v>44271.7203240741</v>
      </c>
      <c r="J15" s="4">
        <v>714.40681371048902</v>
      </c>
      <c r="K15" s="4"/>
      <c r="L15" s="4">
        <v>24.533433333333299</v>
      </c>
      <c r="M15" s="4">
        <v>432749.75875828502</v>
      </c>
      <c r="N15" s="4">
        <v>91.473343624902498</v>
      </c>
      <c r="O15" s="4">
        <v>10.9171333333333</v>
      </c>
      <c r="P15" s="4">
        <v>3884021.5908379899</v>
      </c>
    </row>
    <row r="16" spans="1:16">
      <c r="A16" s="3"/>
      <c r="B16" s="3"/>
      <c r="C16" s="3" t="s">
        <v>51</v>
      </c>
      <c r="D16" s="3" t="s">
        <v>692</v>
      </c>
      <c r="E16" s="3" t="s">
        <v>257</v>
      </c>
      <c r="F16" s="3" t="s">
        <v>705</v>
      </c>
      <c r="G16" s="3" t="s">
        <v>92</v>
      </c>
      <c r="H16" s="3" t="s">
        <v>307</v>
      </c>
      <c r="I16" s="1">
        <v>44271.743391203701</v>
      </c>
      <c r="J16" s="4">
        <v>459.26111396101498</v>
      </c>
      <c r="K16" s="4"/>
      <c r="L16" s="4">
        <v>24.533433333333299</v>
      </c>
      <c r="M16" s="4">
        <v>268250.03730628802</v>
      </c>
      <c r="N16" s="4">
        <v>94.110884008404696</v>
      </c>
      <c r="O16" s="4">
        <v>10.9171333333333</v>
      </c>
      <c r="P16" s="4">
        <v>3823460.65821948</v>
      </c>
    </row>
    <row r="17" spans="1:29">
      <c r="A17" s="3"/>
      <c r="B17" s="3"/>
      <c r="C17" s="3" t="s">
        <v>70</v>
      </c>
      <c r="D17" s="3" t="s">
        <v>692</v>
      </c>
      <c r="E17" s="3" t="s">
        <v>257</v>
      </c>
      <c r="F17" s="3" t="s">
        <v>706</v>
      </c>
      <c r="G17" s="3" t="s">
        <v>92</v>
      </c>
      <c r="H17" s="3" t="s">
        <v>221</v>
      </c>
      <c r="I17" s="1">
        <v>44271.7665277778</v>
      </c>
      <c r="J17" s="4">
        <v>326.33795699777698</v>
      </c>
      <c r="K17" s="4"/>
      <c r="L17" s="4">
        <v>24.5334166666667</v>
      </c>
      <c r="M17" s="4">
        <v>175504.71951681099</v>
      </c>
      <c r="N17" s="4">
        <v>106.996051474681</v>
      </c>
      <c r="O17" s="4">
        <v>10.917149999999999</v>
      </c>
      <c r="P17" s="4">
        <v>3562596.2228631498</v>
      </c>
    </row>
    <row r="18" spans="1:29">
      <c r="A18" s="3"/>
      <c r="B18" s="3"/>
      <c r="C18" s="3" t="s">
        <v>95</v>
      </c>
      <c r="D18" s="3" t="s">
        <v>692</v>
      </c>
      <c r="E18" s="3" t="s">
        <v>257</v>
      </c>
      <c r="F18" s="3" t="s">
        <v>707</v>
      </c>
      <c r="G18" s="3" t="s">
        <v>92</v>
      </c>
      <c r="H18" s="3" t="s">
        <v>79</v>
      </c>
      <c r="I18" s="1">
        <v>44271.7896064815</v>
      </c>
      <c r="J18" s="4">
        <v>201.03481474307401</v>
      </c>
      <c r="K18" s="4"/>
      <c r="L18" s="4">
        <v>24.533449999999998</v>
      </c>
      <c r="M18" s="4">
        <v>115005.646842221</v>
      </c>
      <c r="N18" s="4">
        <v>105.25382970841601</v>
      </c>
      <c r="O18" s="4">
        <v>10.917149999999999</v>
      </c>
      <c r="P18" s="4">
        <v>3841091.5489498102</v>
      </c>
    </row>
    <row r="19" spans="1:29">
      <c r="A19" s="3"/>
      <c r="B19" s="3"/>
      <c r="C19" s="3" t="s">
        <v>308</v>
      </c>
      <c r="D19" s="3" t="s">
        <v>692</v>
      </c>
      <c r="E19" s="3" t="s">
        <v>257</v>
      </c>
      <c r="F19" s="3" t="s">
        <v>708</v>
      </c>
      <c r="G19" s="3" t="s">
        <v>92</v>
      </c>
      <c r="H19" s="3" t="s">
        <v>228</v>
      </c>
      <c r="I19" s="1">
        <v>44271.812800925902</v>
      </c>
      <c r="J19" s="4">
        <v>118.990453808947</v>
      </c>
      <c r="K19" s="4"/>
      <c r="L19" s="4">
        <v>24.533433333333299</v>
      </c>
      <c r="M19" s="4">
        <v>63637.726176755699</v>
      </c>
      <c r="N19" s="4">
        <v>99.991977990711504</v>
      </c>
      <c r="O19" s="4">
        <v>10.9078</v>
      </c>
      <c r="P19" s="4">
        <v>3639188.55132784</v>
      </c>
    </row>
    <row r="20" spans="1:29">
      <c r="A20" s="3"/>
      <c r="B20" s="3"/>
      <c r="C20" s="3" t="s">
        <v>13</v>
      </c>
      <c r="D20" s="3" t="s">
        <v>692</v>
      </c>
      <c r="E20" s="3" t="s">
        <v>257</v>
      </c>
      <c r="F20" s="3" t="s">
        <v>709</v>
      </c>
      <c r="G20" s="3" t="s">
        <v>92</v>
      </c>
      <c r="H20" s="3" t="s">
        <v>136</v>
      </c>
      <c r="I20" s="1">
        <v>44271.8358912037</v>
      </c>
      <c r="J20" s="4">
        <v>63.604218874206403</v>
      </c>
      <c r="K20" s="4"/>
      <c r="L20" s="4">
        <v>24.5334166666667</v>
      </c>
      <c r="M20" s="4">
        <v>30466.455030070902</v>
      </c>
      <c r="N20" s="4">
        <v>84.805625165608603</v>
      </c>
      <c r="O20" s="4">
        <v>10.917149999999999</v>
      </c>
      <c r="P20" s="4">
        <v>3323239.4590154798</v>
      </c>
    </row>
    <row r="21" spans="1:29">
      <c r="A21" s="3"/>
      <c r="B21" s="3"/>
      <c r="C21" s="3" t="s">
        <v>130</v>
      </c>
      <c r="D21" s="3" t="s">
        <v>692</v>
      </c>
      <c r="E21" s="3" t="s">
        <v>257</v>
      </c>
      <c r="F21" s="3" t="s">
        <v>710</v>
      </c>
      <c r="G21" s="3" t="s">
        <v>92</v>
      </c>
      <c r="H21" s="3" t="s">
        <v>270</v>
      </c>
      <c r="I21" s="1">
        <v>44271.859004629601</v>
      </c>
      <c r="J21" s="4">
        <v>55.153665274903403</v>
      </c>
      <c r="K21" s="4"/>
      <c r="L21" s="4">
        <v>24.533433333333299</v>
      </c>
      <c r="M21" s="4">
        <v>30038.203422306</v>
      </c>
      <c r="N21" s="4">
        <v>117.348223989156</v>
      </c>
      <c r="O21" s="4">
        <v>10.907783333333301</v>
      </c>
      <c r="P21" s="4">
        <v>3800055.25593196</v>
      </c>
    </row>
    <row r="22" spans="1:29">
      <c r="A22" s="3"/>
      <c r="B22" s="3"/>
      <c r="C22" s="3" t="s">
        <v>147</v>
      </c>
      <c r="D22" s="3" t="s">
        <v>692</v>
      </c>
      <c r="E22" s="3" t="s">
        <v>257</v>
      </c>
      <c r="F22" s="3" t="s">
        <v>711</v>
      </c>
      <c r="G22" s="3" t="s">
        <v>92</v>
      </c>
      <c r="H22" s="3" t="s">
        <v>279</v>
      </c>
      <c r="I22" s="1">
        <v>44271.882118055597</v>
      </c>
      <c r="J22" s="4">
        <v>32.3369356492829</v>
      </c>
      <c r="K22" s="4"/>
      <c r="L22" s="4">
        <v>24.5080666666667</v>
      </c>
      <c r="M22" s="4">
        <v>15687.1389026901</v>
      </c>
      <c r="N22" s="4">
        <v>111.5066746527</v>
      </c>
      <c r="O22" s="4">
        <v>10.907816666666699</v>
      </c>
      <c r="P22" s="4">
        <v>3483892.07728029</v>
      </c>
    </row>
    <row r="23" spans="1:29">
      <c r="A23" s="3"/>
      <c r="B23" s="3"/>
      <c r="C23" s="3" t="s">
        <v>163</v>
      </c>
      <c r="D23" s="3" t="s">
        <v>692</v>
      </c>
      <c r="E23" s="3" t="s">
        <v>257</v>
      </c>
      <c r="F23" s="3" t="s">
        <v>712</v>
      </c>
      <c r="G23" s="3" t="s">
        <v>92</v>
      </c>
      <c r="H23" s="3" t="s">
        <v>294</v>
      </c>
      <c r="I23" s="1">
        <v>44271.905243055597</v>
      </c>
      <c r="J23" s="4">
        <v>20.0154920639749</v>
      </c>
      <c r="K23" s="4"/>
      <c r="L23" s="4">
        <v>24.516500000000001</v>
      </c>
      <c r="M23" s="4">
        <v>10094.7979674737</v>
      </c>
      <c r="N23" s="4">
        <v>111.197178133194</v>
      </c>
      <c r="O23" s="4">
        <v>10.9171333333333</v>
      </c>
      <c r="P23" s="4">
        <v>3779839.21425822</v>
      </c>
    </row>
    <row r="24" spans="1:29">
      <c r="A24" s="3"/>
      <c r="B24" s="3"/>
      <c r="C24" s="3" t="s">
        <v>284</v>
      </c>
      <c r="D24" s="3" t="s">
        <v>692</v>
      </c>
      <c r="E24" s="3" t="s">
        <v>257</v>
      </c>
      <c r="F24" s="3" t="s">
        <v>713</v>
      </c>
      <c r="G24" s="3" t="s">
        <v>92</v>
      </c>
      <c r="H24" s="3" t="s">
        <v>265</v>
      </c>
      <c r="I24" s="1">
        <v>44271.928310185198</v>
      </c>
      <c r="J24" s="4">
        <v>13.564160141501</v>
      </c>
      <c r="K24" s="4"/>
      <c r="L24" s="4">
        <v>24.541883333333299</v>
      </c>
      <c r="M24" s="4">
        <v>6787.1747830042405</v>
      </c>
      <c r="N24" s="4">
        <v>123.310546740918</v>
      </c>
      <c r="O24" s="4">
        <v>10.907783333333301</v>
      </c>
      <c r="P24" s="4">
        <v>3962488.3007391398</v>
      </c>
    </row>
    <row r="25" spans="1:29" ht="15.75">
      <c r="A25" s="3"/>
      <c r="B25" s="3"/>
      <c r="C25" s="3" t="s">
        <v>15</v>
      </c>
      <c r="D25" s="3" t="s">
        <v>692</v>
      </c>
      <c r="E25" s="3" t="s">
        <v>257</v>
      </c>
      <c r="F25" s="3" t="s">
        <v>714</v>
      </c>
      <c r="G25" s="3" t="s">
        <v>92</v>
      </c>
      <c r="H25" s="3" t="s">
        <v>124</v>
      </c>
      <c r="I25" s="1">
        <v>44271.951516203699</v>
      </c>
      <c r="J25" s="4">
        <v>10.5974914173112</v>
      </c>
      <c r="K25" s="4"/>
      <c r="L25" s="4">
        <v>24.5165166666667</v>
      </c>
      <c r="M25" s="4">
        <v>4933.2533054948099</v>
      </c>
      <c r="N25" s="4">
        <v>149.26044249734099</v>
      </c>
      <c r="O25" s="4">
        <v>10.9078</v>
      </c>
      <c r="P25" s="4">
        <v>3876163.0483374</v>
      </c>
      <c r="R25" s="144"/>
      <c r="S25" s="145"/>
      <c r="T25" s="146"/>
      <c r="U25" s="147"/>
      <c r="V25" s="249" t="s">
        <v>783</v>
      </c>
      <c r="W25" s="249"/>
      <c r="X25" s="249"/>
      <c r="Y25" s="249"/>
      <c r="AB25" s="148"/>
    </row>
    <row r="26" spans="1:29">
      <c r="A26" s="3"/>
      <c r="B26" s="3"/>
      <c r="C26" s="3" t="s">
        <v>156</v>
      </c>
      <c r="D26" s="3" t="s">
        <v>692</v>
      </c>
      <c r="E26" s="3" t="s">
        <v>257</v>
      </c>
      <c r="F26" s="3" t="s">
        <v>715</v>
      </c>
      <c r="G26" s="3" t="s">
        <v>92</v>
      </c>
      <c r="H26" s="3" t="s">
        <v>52</v>
      </c>
      <c r="I26" s="1">
        <v>44271.9746296296</v>
      </c>
      <c r="J26" s="4">
        <v>5.95812486773288</v>
      </c>
      <c r="K26" s="4"/>
      <c r="L26" s="4">
        <v>24.5165166666667</v>
      </c>
      <c r="M26" s="4">
        <v>2223.5729325386701</v>
      </c>
      <c r="N26" s="4">
        <v>135.411928812111</v>
      </c>
      <c r="O26" s="4">
        <v>10.9078</v>
      </c>
      <c r="P26" s="4">
        <v>3802153.8368478902</v>
      </c>
      <c r="R26" s="250" t="s">
        <v>758</v>
      </c>
      <c r="S26" s="250"/>
      <c r="T26" s="250"/>
      <c r="U26" s="250"/>
      <c r="V26" s="28"/>
      <c r="W26" s="246" t="s">
        <v>759</v>
      </c>
      <c r="X26" s="247"/>
      <c r="Y26" s="248"/>
    </row>
    <row r="27" spans="1:29">
      <c r="A27" s="3"/>
      <c r="B27" s="3"/>
      <c r="C27" s="3" t="s">
        <v>74</v>
      </c>
      <c r="D27" s="3" t="s">
        <v>692</v>
      </c>
      <c r="E27" s="3" t="s">
        <v>257</v>
      </c>
      <c r="F27" s="3" t="s">
        <v>716</v>
      </c>
      <c r="G27" s="3" t="s">
        <v>92</v>
      </c>
      <c r="H27" s="3" t="s">
        <v>202</v>
      </c>
      <c r="I27" s="1">
        <v>44271.997766203698</v>
      </c>
      <c r="J27" s="4">
        <v>4.5112415092373102</v>
      </c>
      <c r="K27" s="4"/>
      <c r="L27" s="4">
        <v>24.499583333333302</v>
      </c>
      <c r="M27" s="4">
        <v>1443.4818484756599</v>
      </c>
      <c r="N27" s="4">
        <v>161.115768187047</v>
      </c>
      <c r="O27" s="4">
        <v>10.907816666666699</v>
      </c>
      <c r="P27" s="4">
        <v>3897229.2312384699</v>
      </c>
      <c r="R27" s="149" t="s">
        <v>423</v>
      </c>
      <c r="S27" s="149" t="s">
        <v>760</v>
      </c>
      <c r="T27" s="149" t="s">
        <v>761</v>
      </c>
      <c r="U27" s="150" t="s">
        <v>762</v>
      </c>
      <c r="V27" s="151" t="s">
        <v>763</v>
      </c>
      <c r="W27" s="151" t="s">
        <v>764</v>
      </c>
      <c r="X27" s="152" t="s">
        <v>761</v>
      </c>
      <c r="Y27" s="153" t="s">
        <v>765</v>
      </c>
      <c r="AA27" s="149" t="s">
        <v>766</v>
      </c>
      <c r="AB27" s="149" t="s">
        <v>767</v>
      </c>
      <c r="AC27" s="149" t="s">
        <v>762</v>
      </c>
    </row>
    <row r="28" spans="1:29">
      <c r="A28" s="3"/>
      <c r="B28" s="3"/>
      <c r="C28" s="3" t="s">
        <v>717</v>
      </c>
      <c r="D28" s="3" t="s">
        <v>718</v>
      </c>
      <c r="E28" s="3" t="s">
        <v>257</v>
      </c>
      <c r="F28" s="3" t="s">
        <v>719</v>
      </c>
      <c r="G28" s="3" t="s">
        <v>55</v>
      </c>
      <c r="H28" s="3" t="s">
        <v>202</v>
      </c>
      <c r="I28" s="1">
        <v>44272.020856481497</v>
      </c>
      <c r="J28" s="4">
        <v>546.20130657857203</v>
      </c>
      <c r="K28" s="4">
        <f>AVERAGE(J28:J30)</f>
        <v>707.59573993891502</v>
      </c>
      <c r="L28" s="4">
        <v>24.508033333333302</v>
      </c>
      <c r="M28" s="4">
        <v>334097.95156106801</v>
      </c>
      <c r="N28" s="4"/>
      <c r="O28" s="4">
        <v>10.9078</v>
      </c>
      <c r="P28" s="4">
        <v>3975081.63521874</v>
      </c>
      <c r="R28" s="154" t="s">
        <v>768</v>
      </c>
      <c r="S28" s="4">
        <f>M28</f>
        <v>334097.95156106801</v>
      </c>
      <c r="T28" s="251">
        <f>AVERAGE(S28:S30)</f>
        <v>448212.13494361966</v>
      </c>
      <c r="U28" s="254">
        <f>_xlfn.STDEV.S(S28:S30)</f>
        <v>99698.15580393128</v>
      </c>
      <c r="V28" s="155">
        <v>0</v>
      </c>
      <c r="W28" s="203">
        <f>S28/$T$28</f>
        <v>0.74540139704850694</v>
      </c>
      <c r="X28" s="156">
        <f>AVERAGE(W28:W30)</f>
        <v>1</v>
      </c>
      <c r="Y28" s="157">
        <f>STDEV(W28:W30)</f>
        <v>0.22243519983338272</v>
      </c>
      <c r="AA28" s="158">
        <v>0</v>
      </c>
      <c r="AB28" s="159">
        <f>T28</f>
        <v>448212.13494361966</v>
      </c>
      <c r="AC28" s="159">
        <f>U28</f>
        <v>99698.15580393128</v>
      </c>
    </row>
    <row r="29" spans="1:29">
      <c r="A29" s="3"/>
      <c r="B29" s="3"/>
      <c r="C29" s="3" t="s">
        <v>720</v>
      </c>
      <c r="D29" s="3" t="s">
        <v>718</v>
      </c>
      <c r="E29" s="3" t="s">
        <v>257</v>
      </c>
      <c r="F29" s="3" t="s">
        <v>721</v>
      </c>
      <c r="G29" s="3" t="s">
        <v>55</v>
      </c>
      <c r="H29" s="3" t="s">
        <v>202</v>
      </c>
      <c r="I29" s="1">
        <v>44272.044050925899</v>
      </c>
      <c r="J29" s="4">
        <v>750.39997929824005</v>
      </c>
      <c r="K29" s="4"/>
      <c r="L29" s="4">
        <v>24.5165166666667</v>
      </c>
      <c r="M29" s="4">
        <v>492109.16835595999</v>
      </c>
      <c r="N29" s="4"/>
      <c r="O29" s="4">
        <v>10.907816666666699</v>
      </c>
      <c r="P29" s="4">
        <v>4193159.73629859</v>
      </c>
      <c r="R29" s="154" t="s">
        <v>769</v>
      </c>
      <c r="S29" s="4">
        <f t="shared" ref="S29:S30" si="0">M29</f>
        <v>492109.16835595999</v>
      </c>
      <c r="T29" s="252"/>
      <c r="U29" s="255"/>
      <c r="V29" s="160"/>
      <c r="W29" s="203">
        <f t="shared" ref="W29:W45" si="1">S29/$T$28</f>
        <v>1.0979380743849385</v>
      </c>
      <c r="X29" s="156"/>
      <c r="Y29" s="157"/>
      <c r="AA29" s="154">
        <v>5</v>
      </c>
      <c r="AB29" s="161">
        <f>T31</f>
        <v>449281.25790537364</v>
      </c>
      <c r="AC29" s="161">
        <f>U31</f>
        <v>14602.176204074316</v>
      </c>
    </row>
    <row r="30" spans="1:29">
      <c r="A30" s="3"/>
      <c r="B30" s="3"/>
      <c r="C30" s="3" t="s">
        <v>722</v>
      </c>
      <c r="D30" s="3" t="s">
        <v>718</v>
      </c>
      <c r="E30" s="3" t="s">
        <v>257</v>
      </c>
      <c r="F30" s="3" t="s">
        <v>723</v>
      </c>
      <c r="G30" s="3" t="s">
        <v>55</v>
      </c>
      <c r="H30" s="3" t="s">
        <v>202</v>
      </c>
      <c r="I30" s="1">
        <v>44272.067175925898</v>
      </c>
      <c r="J30" s="4">
        <v>826.18593393993297</v>
      </c>
      <c r="K30" s="4"/>
      <c r="L30" s="4">
        <v>24.4996166666667</v>
      </c>
      <c r="M30" s="4">
        <v>518429.28491383098</v>
      </c>
      <c r="N30" s="4"/>
      <c r="O30" s="4">
        <v>10.907816666666699</v>
      </c>
      <c r="P30" s="4">
        <v>3988848.4875388299</v>
      </c>
      <c r="R30" s="154" t="s">
        <v>770</v>
      </c>
      <c r="S30" s="4">
        <f t="shared" si="0"/>
        <v>518429.28491383098</v>
      </c>
      <c r="T30" s="253"/>
      <c r="U30" s="256"/>
      <c r="V30" s="160"/>
      <c r="W30" s="203">
        <f t="shared" si="1"/>
        <v>1.1566605285665545</v>
      </c>
      <c r="X30" s="156"/>
      <c r="Y30" s="157"/>
      <c r="AA30" s="158">
        <v>10</v>
      </c>
      <c r="AB30" s="159">
        <f>T34</f>
        <v>400380.50759017002</v>
      </c>
      <c r="AC30" s="159">
        <f>U34</f>
        <v>33745.846275427262</v>
      </c>
    </row>
    <row r="31" spans="1:29">
      <c r="A31" s="3"/>
      <c r="B31" s="3"/>
      <c r="C31" s="3" t="s">
        <v>724</v>
      </c>
      <c r="D31" s="3" t="s">
        <v>718</v>
      </c>
      <c r="E31" s="3" t="s">
        <v>257</v>
      </c>
      <c r="F31" s="3" t="s">
        <v>725</v>
      </c>
      <c r="G31" s="3" t="s">
        <v>55</v>
      </c>
      <c r="H31" s="3" t="s">
        <v>202</v>
      </c>
      <c r="I31" s="1">
        <v>44272.090335648201</v>
      </c>
      <c r="J31" s="4">
        <v>674.38858406192401</v>
      </c>
      <c r="K31" s="4">
        <f>AVERAGE(J31:J33)</f>
        <v>702.69095308613203</v>
      </c>
      <c r="L31" s="4">
        <v>24.499600000000001</v>
      </c>
      <c r="M31" s="4">
        <v>437119.45937340002</v>
      </c>
      <c r="N31" s="4"/>
      <c r="O31" s="4">
        <v>10.9078</v>
      </c>
      <c r="P31" s="4">
        <v>4169127.0579838799</v>
      </c>
      <c r="R31" s="158" t="s">
        <v>784</v>
      </c>
      <c r="S31" s="4">
        <f>M31</f>
        <v>437119.45937340002</v>
      </c>
      <c r="T31" s="257">
        <f>AVERAGE(S31:S33)</f>
        <v>449281.25790537364</v>
      </c>
      <c r="U31" s="260">
        <f>_xlfn.STDEV.S(S31:S33)</f>
        <v>14602.176204074316</v>
      </c>
      <c r="V31" s="162">
        <v>5</v>
      </c>
      <c r="W31" s="202">
        <f t="shared" si="1"/>
        <v>0.97525128236071745</v>
      </c>
      <c r="X31" s="163">
        <f>AVERAGE(W31:W33)</f>
        <v>1.0023853057032659</v>
      </c>
      <c r="Y31" s="164">
        <f>STDEV(W31:W33)</f>
        <v>3.2578716785325611E-2</v>
      </c>
      <c r="AA31" s="154">
        <v>20</v>
      </c>
      <c r="AB31" s="161">
        <f>T37</f>
        <v>343655.39140690031</v>
      </c>
      <c r="AC31" s="161">
        <f>U37</f>
        <v>42029.737347096598</v>
      </c>
    </row>
    <row r="32" spans="1:29">
      <c r="A32" s="3"/>
      <c r="B32" s="3"/>
      <c r="C32" s="3" t="s">
        <v>726</v>
      </c>
      <c r="D32" s="3" t="s">
        <v>718</v>
      </c>
      <c r="E32" s="3" t="s">
        <v>257</v>
      </c>
      <c r="F32" s="3" t="s">
        <v>727</v>
      </c>
      <c r="G32" s="3" t="s">
        <v>55</v>
      </c>
      <c r="H32" s="3" t="s">
        <v>202</v>
      </c>
      <c r="I32" s="1">
        <v>44272.113460648201</v>
      </c>
      <c r="J32" s="4">
        <v>702.56208689108405</v>
      </c>
      <c r="K32" s="4"/>
      <c r="L32" s="4">
        <v>24.508033333333302</v>
      </c>
      <c r="M32" s="4">
        <v>445248.22904003598</v>
      </c>
      <c r="N32" s="4"/>
      <c r="O32" s="4">
        <v>10.9078</v>
      </c>
      <c r="P32" s="4">
        <v>4067340.9205002799</v>
      </c>
      <c r="R32" s="158" t="s">
        <v>785</v>
      </c>
      <c r="S32" s="4">
        <f t="shared" ref="S32:S33" si="2">M32</f>
        <v>445248.22904003598</v>
      </c>
      <c r="T32" s="258"/>
      <c r="U32" s="261"/>
      <c r="V32" s="165"/>
      <c r="W32" s="202">
        <f t="shared" si="1"/>
        <v>0.99338726983829539</v>
      </c>
      <c r="X32" s="166"/>
      <c r="Y32" s="167"/>
      <c r="AA32" s="158">
        <v>30</v>
      </c>
      <c r="AB32" s="159">
        <f>T40</f>
        <v>526580.246313576</v>
      </c>
      <c r="AC32" s="159">
        <f>U40</f>
        <v>197601.10196788932</v>
      </c>
    </row>
    <row r="33" spans="1:30">
      <c r="A33" s="3"/>
      <c r="B33" s="3"/>
      <c r="C33" s="3" t="s">
        <v>728</v>
      </c>
      <c r="D33" s="3" t="s">
        <v>718</v>
      </c>
      <c r="E33" s="3" t="s">
        <v>257</v>
      </c>
      <c r="F33" s="3" t="s">
        <v>729</v>
      </c>
      <c r="G33" s="3" t="s">
        <v>55</v>
      </c>
      <c r="H33" s="3" t="s">
        <v>202</v>
      </c>
      <c r="I33" s="1">
        <v>44272.136608796303</v>
      </c>
      <c r="J33" s="4">
        <v>731.12218830538802</v>
      </c>
      <c r="K33" s="4"/>
      <c r="L33" s="4">
        <v>24.499583333333302</v>
      </c>
      <c r="M33" s="4">
        <v>465476.08530268498</v>
      </c>
      <c r="N33" s="4"/>
      <c r="O33" s="4">
        <v>10.907783333333301</v>
      </c>
      <c r="P33" s="4">
        <v>4076910.9199356702</v>
      </c>
      <c r="R33" s="158" t="s">
        <v>786</v>
      </c>
      <c r="S33" s="4">
        <f t="shared" si="2"/>
        <v>465476.08530268498</v>
      </c>
      <c r="T33" s="259"/>
      <c r="U33" s="262"/>
      <c r="V33" s="168"/>
      <c r="W33" s="202">
        <f t="shared" si="1"/>
        <v>1.0385173649107848</v>
      </c>
      <c r="X33" s="169"/>
      <c r="Y33" s="170"/>
      <c r="AA33" s="154">
        <v>60</v>
      </c>
      <c r="AB33" s="161">
        <f>T43</f>
        <v>422907.89945853665</v>
      </c>
      <c r="AC33" s="161">
        <f>U43</f>
        <v>166640.72324121697</v>
      </c>
    </row>
    <row r="34" spans="1:30">
      <c r="A34" s="3"/>
      <c r="B34" s="3"/>
      <c r="C34" s="3" t="s">
        <v>730</v>
      </c>
      <c r="D34" s="3" t="s">
        <v>718</v>
      </c>
      <c r="E34" s="3" t="s">
        <v>257</v>
      </c>
      <c r="F34" s="3" t="s">
        <v>731</v>
      </c>
      <c r="G34" s="3" t="s">
        <v>55</v>
      </c>
      <c r="H34" s="3" t="s">
        <v>202</v>
      </c>
      <c r="I34" s="1">
        <v>44272.159699074102</v>
      </c>
      <c r="J34" s="4">
        <v>591.37682033632598</v>
      </c>
      <c r="K34" s="4">
        <f>AVERAGE(J34:J36)</f>
        <v>648.12383256830242</v>
      </c>
      <c r="L34" s="4">
        <v>24.508050000000001</v>
      </c>
      <c r="M34" s="4">
        <v>365774.40152508998</v>
      </c>
      <c r="N34" s="4"/>
      <c r="O34" s="4">
        <v>10.9078</v>
      </c>
      <c r="P34" s="4">
        <v>4004783.84371902</v>
      </c>
      <c r="R34" s="154" t="s">
        <v>771</v>
      </c>
      <c r="S34" s="4">
        <f>M34</f>
        <v>365774.40152508998</v>
      </c>
      <c r="T34" s="251">
        <f t="shared" ref="T34" si="3">AVERAGE(S34:S36)</f>
        <v>400380.50759017002</v>
      </c>
      <c r="U34" s="254">
        <f>_xlfn.STDEV.S(S34:S36)</f>
        <v>33745.846275427262</v>
      </c>
      <c r="V34" s="155">
        <v>10</v>
      </c>
      <c r="W34" s="203">
        <f t="shared" si="1"/>
        <v>0.81607429386332997</v>
      </c>
      <c r="X34" s="156">
        <f>AVERAGE(W34:W36)</f>
        <v>0.89328350657113198</v>
      </c>
      <c r="Y34" s="157">
        <f>STDEV(W34:W36)</f>
        <v>7.5289898787930271E-2</v>
      </c>
    </row>
    <row r="35" spans="1:30">
      <c r="A35" s="3"/>
      <c r="B35" s="3"/>
      <c r="C35" s="3" t="s">
        <v>732</v>
      </c>
      <c r="D35" s="3" t="s">
        <v>718</v>
      </c>
      <c r="E35" s="3" t="s">
        <v>257</v>
      </c>
      <c r="F35" s="3" t="s">
        <v>733</v>
      </c>
      <c r="G35" s="3" t="s">
        <v>55</v>
      </c>
      <c r="H35" s="3" t="s">
        <v>202</v>
      </c>
      <c r="I35" s="1">
        <v>44272.182870370401</v>
      </c>
      <c r="J35" s="4">
        <v>691.50178494289401</v>
      </c>
      <c r="K35" s="4"/>
      <c r="L35" s="4">
        <v>24.499583333333302</v>
      </c>
      <c r="M35" s="4">
        <v>433194.69237071899</v>
      </c>
      <c r="N35" s="4"/>
      <c r="O35" s="4">
        <v>10.9078</v>
      </c>
      <c r="P35" s="4">
        <v>4024017.6578064999</v>
      </c>
      <c r="R35" s="154" t="s">
        <v>772</v>
      </c>
      <c r="S35" s="4">
        <f t="shared" ref="S35:S36" si="4">M35</f>
        <v>433194.69237071899</v>
      </c>
      <c r="T35" s="252"/>
      <c r="U35" s="255"/>
      <c r="V35" s="160"/>
      <c r="W35" s="203">
        <f t="shared" si="1"/>
        <v>0.96649478806550004</v>
      </c>
      <c r="X35" s="156"/>
      <c r="Y35" s="157"/>
    </row>
    <row r="36" spans="1:30">
      <c r="A36" s="3"/>
      <c r="B36" s="3"/>
      <c r="C36" s="3" t="s">
        <v>734</v>
      </c>
      <c r="D36" s="3" t="s">
        <v>718</v>
      </c>
      <c r="E36" s="3" t="s">
        <v>257</v>
      </c>
      <c r="F36" s="3" t="s">
        <v>735</v>
      </c>
      <c r="G36" s="3" t="s">
        <v>55</v>
      </c>
      <c r="H36" s="3" t="s">
        <v>202</v>
      </c>
      <c r="I36" s="1">
        <v>44272.205925925897</v>
      </c>
      <c r="J36" s="4">
        <v>661.49289242568705</v>
      </c>
      <c r="K36" s="4"/>
      <c r="L36" s="4">
        <v>24.508033333333302</v>
      </c>
      <c r="M36" s="4">
        <v>402172.42887470103</v>
      </c>
      <c r="N36" s="4"/>
      <c r="O36" s="4">
        <v>10.907783333333301</v>
      </c>
      <c r="P36" s="4">
        <v>3914576.77534677</v>
      </c>
      <c r="R36" s="154" t="s">
        <v>773</v>
      </c>
      <c r="S36" s="4">
        <f t="shared" si="4"/>
        <v>402172.42887470103</v>
      </c>
      <c r="T36" s="253"/>
      <c r="U36" s="256"/>
      <c r="V36" s="160"/>
      <c r="W36" s="203">
        <f t="shared" si="1"/>
        <v>0.89728143778456615</v>
      </c>
      <c r="X36" s="156"/>
      <c r="Y36" s="157"/>
    </row>
    <row r="37" spans="1:30">
      <c r="A37" s="3"/>
      <c r="B37" s="3"/>
      <c r="C37" s="3" t="s">
        <v>95</v>
      </c>
      <c r="D37" s="3" t="s">
        <v>692</v>
      </c>
      <c r="E37" s="3" t="s">
        <v>257</v>
      </c>
      <c r="F37" s="3" t="s">
        <v>736</v>
      </c>
      <c r="G37" s="3" t="s">
        <v>92</v>
      </c>
      <c r="H37" s="3" t="s">
        <v>79</v>
      </c>
      <c r="I37" s="1">
        <v>44272.229050925896</v>
      </c>
      <c r="J37" s="4">
        <v>188.27776554728899</v>
      </c>
      <c r="K37" s="4"/>
      <c r="L37" s="4">
        <v>24.482666666666699</v>
      </c>
      <c r="M37" s="4">
        <v>105003.86655721</v>
      </c>
      <c r="N37" s="4">
        <v>98.574746359836894</v>
      </c>
      <c r="O37" s="4">
        <v>10.9078</v>
      </c>
      <c r="P37" s="4">
        <v>3750924.06680024</v>
      </c>
      <c r="R37" s="158" t="s">
        <v>774</v>
      </c>
      <c r="S37" s="4">
        <f>M39</f>
        <v>305373.60741292097</v>
      </c>
      <c r="T37" s="257">
        <f t="shared" ref="T37" si="5">AVERAGE(S37:S39)</f>
        <v>343655.39140690031</v>
      </c>
      <c r="U37" s="260">
        <f>_xlfn.STDEV.S(S37:S39)</f>
        <v>42029.737347096598</v>
      </c>
      <c r="V37" s="162">
        <v>20</v>
      </c>
      <c r="W37" s="202">
        <f t="shared" si="1"/>
        <v>0.68131490338014555</v>
      </c>
      <c r="X37" s="163">
        <f>AVERAGE(W37:W39)</f>
        <v>0.76672487113747712</v>
      </c>
      <c r="Y37" s="164">
        <f>STDEV(W37:W39)</f>
        <v>9.3771975523115822E-2</v>
      </c>
      <c r="AA37" s="149" t="s">
        <v>766</v>
      </c>
      <c r="AB37" s="246" t="s">
        <v>759</v>
      </c>
      <c r="AC37" s="247"/>
      <c r="AD37" s="248"/>
    </row>
    <row r="38" spans="1:30">
      <c r="A38" s="3"/>
      <c r="B38" s="3"/>
      <c r="C38" s="3" t="s">
        <v>163</v>
      </c>
      <c r="D38" s="3" t="s">
        <v>692</v>
      </c>
      <c r="E38" s="3" t="s">
        <v>257</v>
      </c>
      <c r="F38" s="3" t="s">
        <v>737</v>
      </c>
      <c r="G38" s="3" t="s">
        <v>92</v>
      </c>
      <c r="H38" s="3" t="s">
        <v>294</v>
      </c>
      <c r="I38" s="1">
        <v>44272.252141203702</v>
      </c>
      <c r="J38" s="4">
        <v>18.063544165913001</v>
      </c>
      <c r="K38" s="4"/>
      <c r="L38" s="4">
        <v>24.491133333333298</v>
      </c>
      <c r="M38" s="4">
        <v>9020.5309580686608</v>
      </c>
      <c r="N38" s="4">
        <v>100.353023143961</v>
      </c>
      <c r="O38" s="4">
        <v>10.907816666666699</v>
      </c>
      <c r="P38" s="4">
        <v>3788889.9082454098</v>
      </c>
      <c r="R38" s="158" t="s">
        <v>775</v>
      </c>
      <c r="S38" s="4">
        <f t="shared" ref="S38:S39" si="6">M40</f>
        <v>336962.63127832598</v>
      </c>
      <c r="T38" s="258"/>
      <c r="U38" s="261"/>
      <c r="V38" s="165"/>
      <c r="W38" s="202">
        <f t="shared" si="1"/>
        <v>0.75179274501506366</v>
      </c>
      <c r="X38" s="166"/>
      <c r="Y38" s="167"/>
      <c r="AA38" s="158">
        <v>0</v>
      </c>
      <c r="AB38" s="202">
        <f>W28</f>
        <v>0.74540139704850694</v>
      </c>
      <c r="AC38" s="202">
        <f>W29</f>
        <v>1.0979380743849385</v>
      </c>
      <c r="AD38" s="202">
        <f>W30</f>
        <v>1.1566605285665545</v>
      </c>
    </row>
    <row r="39" spans="1:30">
      <c r="A39" s="3"/>
      <c r="B39" s="3"/>
      <c r="C39" s="3" t="s">
        <v>738</v>
      </c>
      <c r="D39" s="3" t="s">
        <v>718</v>
      </c>
      <c r="E39" s="3" t="s">
        <v>257</v>
      </c>
      <c r="F39" s="3" t="s">
        <v>739</v>
      </c>
      <c r="G39" s="3" t="s">
        <v>55</v>
      </c>
      <c r="H39" s="3" t="s">
        <v>202</v>
      </c>
      <c r="I39" s="1">
        <v>44272.275277777801</v>
      </c>
      <c r="J39" s="4">
        <v>569.43628758121497</v>
      </c>
      <c r="K39" s="4">
        <f>AVERAGE(J39:J41)</f>
        <v>589.44137456411238</v>
      </c>
      <c r="L39" s="4">
        <v>24.491116666666699</v>
      </c>
      <c r="M39" s="4">
        <v>305373.60741292097</v>
      </c>
      <c r="N39" s="4"/>
      <c r="O39" s="4">
        <v>10.9078</v>
      </c>
      <c r="P39" s="4">
        <v>3478467.6980343899</v>
      </c>
      <c r="R39" s="158" t="s">
        <v>776</v>
      </c>
      <c r="S39" s="4">
        <f t="shared" si="6"/>
        <v>388629.93552945397</v>
      </c>
      <c r="T39" s="259"/>
      <c r="U39" s="262"/>
      <c r="V39" s="168"/>
      <c r="W39" s="202">
        <f t="shared" si="1"/>
        <v>0.86706696501722225</v>
      </c>
      <c r="X39" s="169"/>
      <c r="Y39" s="170"/>
      <c r="AA39" s="154">
        <v>5</v>
      </c>
      <c r="AB39" s="203">
        <f>W31</f>
        <v>0.97525128236071745</v>
      </c>
      <c r="AC39" s="203">
        <f>W32</f>
        <v>0.99338726983829539</v>
      </c>
      <c r="AD39" s="203">
        <f>W33</f>
        <v>1.0385173649107848</v>
      </c>
    </row>
    <row r="40" spans="1:30">
      <c r="A40" s="3"/>
      <c r="B40" s="3"/>
      <c r="C40" s="3" t="s">
        <v>740</v>
      </c>
      <c r="D40" s="3" t="s">
        <v>718</v>
      </c>
      <c r="E40" s="3" t="s">
        <v>257</v>
      </c>
      <c r="F40" s="3" t="s">
        <v>741</v>
      </c>
      <c r="G40" s="3" t="s">
        <v>55</v>
      </c>
      <c r="H40" s="3" t="s">
        <v>202</v>
      </c>
      <c r="I40" s="1">
        <v>44272.298333333303</v>
      </c>
      <c r="J40" s="4">
        <v>553.668450282457</v>
      </c>
      <c r="K40" s="4"/>
      <c r="L40" s="4">
        <v>24.491116666666699</v>
      </c>
      <c r="M40" s="4">
        <v>336962.63127832598</v>
      </c>
      <c r="N40" s="4"/>
      <c r="O40" s="4">
        <v>10.9078</v>
      </c>
      <c r="P40" s="4">
        <v>3952679.3608890399</v>
      </c>
      <c r="R40" s="154" t="s">
        <v>777</v>
      </c>
      <c r="S40" s="4">
        <f>M42</f>
        <v>404142.201044571</v>
      </c>
      <c r="T40" s="251">
        <f t="shared" ref="T40" si="7">AVERAGE(S40:S42)</f>
        <v>526580.246313576</v>
      </c>
      <c r="U40" s="254">
        <f>_xlfn.STDEV.S(S40:S42)</f>
        <v>197601.10196788932</v>
      </c>
      <c r="V40" s="155">
        <v>30</v>
      </c>
      <c r="W40" s="203">
        <f t="shared" si="1"/>
        <v>0.90167616969006836</v>
      </c>
      <c r="X40" s="156">
        <f>AVERAGE(W40:W42)</f>
        <v>1.1748460277181343</v>
      </c>
      <c r="Y40" s="157">
        <f>STDEV(W40:W42)</f>
        <v>0.44086513184821635</v>
      </c>
      <c r="AA40" s="158">
        <v>10</v>
      </c>
      <c r="AB40" s="203">
        <f>W34</f>
        <v>0.81607429386332997</v>
      </c>
      <c r="AC40" s="203">
        <f>W35</f>
        <v>0.96649478806550004</v>
      </c>
      <c r="AD40" s="203">
        <f>W36</f>
        <v>0.89728143778456615</v>
      </c>
    </row>
    <row r="41" spans="1:30">
      <c r="A41" s="3"/>
      <c r="B41" s="3"/>
      <c r="C41" s="3" t="s">
        <v>742</v>
      </c>
      <c r="D41" s="3" t="s">
        <v>718</v>
      </c>
      <c r="E41" s="3" t="s">
        <v>257</v>
      </c>
      <c r="F41" s="3" t="s">
        <v>743</v>
      </c>
      <c r="G41" s="3" t="s">
        <v>55</v>
      </c>
      <c r="H41" s="3" t="s">
        <v>202</v>
      </c>
      <c r="I41" s="1">
        <v>44272.321493055599</v>
      </c>
      <c r="J41" s="4">
        <v>645.21938582866505</v>
      </c>
      <c r="K41" s="4"/>
      <c r="L41" s="4">
        <v>24.491116666666699</v>
      </c>
      <c r="M41" s="4">
        <v>388629.93552945397</v>
      </c>
      <c r="N41" s="4"/>
      <c r="O41" s="4">
        <v>10.9078</v>
      </c>
      <c r="P41" s="4">
        <v>3883175.1119748</v>
      </c>
      <c r="R41" s="154" t="s">
        <v>778</v>
      </c>
      <c r="S41" s="4">
        <f t="shared" ref="S41:S42" si="8">M43</f>
        <v>754541.25316906895</v>
      </c>
      <c r="T41" s="252"/>
      <c r="U41" s="255"/>
      <c r="V41" s="160"/>
      <c r="W41" s="203">
        <f t="shared" si="1"/>
        <v>1.6834467305620413</v>
      </c>
      <c r="X41" s="156"/>
      <c r="Y41" s="157"/>
      <c r="AA41" s="154">
        <v>20</v>
      </c>
      <c r="AB41" s="202">
        <f>W37</f>
        <v>0.68131490338014555</v>
      </c>
      <c r="AC41" s="202">
        <f>W38</f>
        <v>0.75179274501506366</v>
      </c>
      <c r="AD41" s="202">
        <f>W39</f>
        <v>0.86706696501722225</v>
      </c>
    </row>
    <row r="42" spans="1:30">
      <c r="A42" s="3"/>
      <c r="B42" s="3"/>
      <c r="C42" s="3" t="s">
        <v>744</v>
      </c>
      <c r="D42" s="3" t="s">
        <v>718</v>
      </c>
      <c r="E42" s="3" t="s">
        <v>257</v>
      </c>
      <c r="F42" s="3" t="s">
        <v>745</v>
      </c>
      <c r="G42" s="3" t="s">
        <v>55</v>
      </c>
      <c r="H42" s="3" t="s">
        <v>202</v>
      </c>
      <c r="I42" s="1">
        <v>44272.344571759299</v>
      </c>
      <c r="J42" s="4">
        <v>640.02148482783002</v>
      </c>
      <c r="K42" s="4">
        <f>AVERAGE(J42:J44)</f>
        <v>791.62863382712749</v>
      </c>
      <c r="L42" s="4">
        <v>24.474183333333301</v>
      </c>
      <c r="M42" s="4">
        <v>404142.201044571</v>
      </c>
      <c r="N42" s="4"/>
      <c r="O42" s="4">
        <v>10.9078</v>
      </c>
      <c r="P42" s="4">
        <v>4072651.8037732798</v>
      </c>
      <c r="R42" s="154" t="s">
        <v>779</v>
      </c>
      <c r="S42" s="4">
        <f t="shared" si="8"/>
        <v>421057.284727088</v>
      </c>
      <c r="T42" s="253"/>
      <c r="U42" s="256"/>
      <c r="V42" s="160"/>
      <c r="W42" s="203">
        <f t="shared" si="1"/>
        <v>0.93941518290229364</v>
      </c>
      <c r="X42" s="156"/>
      <c r="Y42" s="157"/>
      <c r="AA42" s="158">
        <v>30</v>
      </c>
      <c r="AB42" s="203">
        <f>W40</f>
        <v>0.90167616969006836</v>
      </c>
      <c r="AC42" s="203">
        <f>W41</f>
        <v>1.6834467305620413</v>
      </c>
      <c r="AD42" s="203">
        <f>W42</f>
        <v>0.93941518290229364</v>
      </c>
    </row>
    <row r="43" spans="1:30">
      <c r="A43" s="3"/>
      <c r="B43" s="3"/>
      <c r="C43" s="3" t="s">
        <v>746</v>
      </c>
      <c r="D43" s="3" t="s">
        <v>718</v>
      </c>
      <c r="E43" s="3" t="s">
        <v>257</v>
      </c>
      <c r="F43" s="3" t="s">
        <v>747</v>
      </c>
      <c r="G43" s="3" t="s">
        <v>55</v>
      </c>
      <c r="H43" s="3" t="s">
        <v>202</v>
      </c>
      <c r="I43" s="1">
        <v>44272.3676388889</v>
      </c>
      <c r="J43" s="4">
        <v>1094.2461680777101</v>
      </c>
      <c r="K43" s="4"/>
      <c r="L43" s="4">
        <v>24.491099999999999</v>
      </c>
      <c r="M43" s="4">
        <v>754541.25316906895</v>
      </c>
      <c r="N43" s="4"/>
      <c r="O43" s="4">
        <v>10.907783333333301</v>
      </c>
      <c r="P43" s="4">
        <v>4295927.5781300897</v>
      </c>
      <c r="R43" s="158" t="s">
        <v>780</v>
      </c>
      <c r="S43" s="4">
        <f>M45</f>
        <v>349621.707909082</v>
      </c>
      <c r="T43" s="257">
        <f t="shared" ref="T43" si="9">AVERAGE(S43:S45)</f>
        <v>422907.89945853665</v>
      </c>
      <c r="U43" s="260">
        <f>_xlfn.STDEV.S(S43:S45)</f>
        <v>166640.72324121697</v>
      </c>
      <c r="V43" s="162">
        <v>60</v>
      </c>
      <c r="W43" s="202">
        <f t="shared" si="1"/>
        <v>0.78003623876239025</v>
      </c>
      <c r="X43" s="163">
        <f>AVERAGE(W43:W45)</f>
        <v>0.9435440642670998</v>
      </c>
      <c r="Y43" s="164">
        <f>STDEV(W43:W45)</f>
        <v>0.37178985183473079</v>
      </c>
      <c r="AA43" s="154">
        <v>60</v>
      </c>
      <c r="AB43" s="202">
        <f>W43</f>
        <v>0.78003623876239025</v>
      </c>
      <c r="AC43" s="202">
        <f>W44</f>
        <v>1.3690661942477671</v>
      </c>
      <c r="AD43" s="202">
        <f>W45</f>
        <v>0.68152975979114194</v>
      </c>
    </row>
    <row r="44" spans="1:30">
      <c r="A44" s="3"/>
      <c r="B44" s="3"/>
      <c r="C44" s="3" t="s">
        <v>748</v>
      </c>
      <c r="D44" s="3" t="s">
        <v>718</v>
      </c>
      <c r="E44" s="3" t="s">
        <v>257</v>
      </c>
      <c r="F44" s="3" t="s">
        <v>749</v>
      </c>
      <c r="G44" s="3" t="s">
        <v>55</v>
      </c>
      <c r="H44" s="3" t="s">
        <v>202</v>
      </c>
      <c r="I44" s="1">
        <v>44272.390659722201</v>
      </c>
      <c r="J44" s="4">
        <v>640.61824857584202</v>
      </c>
      <c r="K44" s="4"/>
      <c r="L44" s="4">
        <v>24.482666666666699</v>
      </c>
      <c r="M44" s="4">
        <v>421057.284727088</v>
      </c>
      <c r="N44" s="4"/>
      <c r="O44" s="4">
        <v>10.907816666666699</v>
      </c>
      <c r="P44" s="4">
        <v>4238955.8277945602</v>
      </c>
      <c r="R44" s="158" t="s">
        <v>781</v>
      </c>
      <c r="S44" s="4">
        <f t="shared" ref="S44:S45" si="10">M46</f>
        <v>613632.08180292801</v>
      </c>
      <c r="T44" s="258"/>
      <c r="U44" s="261"/>
      <c r="V44" s="165"/>
      <c r="W44" s="202">
        <f t="shared" si="1"/>
        <v>1.3690661942477671</v>
      </c>
      <c r="X44" s="166"/>
      <c r="Y44" s="167"/>
    </row>
    <row r="45" spans="1:30">
      <c r="A45" s="3"/>
      <c r="B45" s="3"/>
      <c r="C45" s="3" t="s">
        <v>750</v>
      </c>
      <c r="D45" s="3" t="s">
        <v>718</v>
      </c>
      <c r="E45" s="3" t="s">
        <v>257</v>
      </c>
      <c r="F45" s="3" t="s">
        <v>751</v>
      </c>
      <c r="G45" s="3" t="s">
        <v>55</v>
      </c>
      <c r="H45" s="3" t="s">
        <v>202</v>
      </c>
      <c r="I45" s="1">
        <v>44272.413726851897</v>
      </c>
      <c r="J45" s="4">
        <v>530.985978670946</v>
      </c>
      <c r="K45" s="4">
        <f>AVERAGE(J45:J47)</f>
        <v>678.69153536317992</v>
      </c>
      <c r="L45" s="4">
        <v>24.4742</v>
      </c>
      <c r="M45" s="4">
        <v>349621.707909082</v>
      </c>
      <c r="N45" s="4"/>
      <c r="O45" s="4">
        <v>10.907816666666699</v>
      </c>
      <c r="P45" s="4">
        <v>4284333.9271129901</v>
      </c>
      <c r="R45" s="158" t="s">
        <v>782</v>
      </c>
      <c r="S45" s="4">
        <f t="shared" si="10"/>
        <v>305469.90866359998</v>
      </c>
      <c r="T45" s="259"/>
      <c r="U45" s="262"/>
      <c r="V45" s="168"/>
      <c r="W45" s="202">
        <f t="shared" si="1"/>
        <v>0.68152975979114194</v>
      </c>
      <c r="X45" s="169"/>
      <c r="Y45" s="170"/>
    </row>
    <row r="46" spans="1:30">
      <c r="A46" s="3"/>
      <c r="B46" s="3"/>
      <c r="C46" s="3" t="s">
        <v>752</v>
      </c>
      <c r="D46" s="3" t="s">
        <v>718</v>
      </c>
      <c r="E46" s="3" t="s">
        <v>257</v>
      </c>
      <c r="F46" s="3" t="s">
        <v>753</v>
      </c>
      <c r="G46" s="3" t="s">
        <v>55</v>
      </c>
      <c r="H46" s="3" t="s">
        <v>202</v>
      </c>
      <c r="I46" s="1">
        <v>44272.4367361111</v>
      </c>
      <c r="J46" s="4">
        <v>1008.27453385012</v>
      </c>
      <c r="K46" s="4"/>
      <c r="L46" s="4">
        <v>24.474183333333301</v>
      </c>
      <c r="M46" s="4">
        <v>613632.08180292801</v>
      </c>
      <c r="N46" s="4"/>
      <c r="O46" s="4">
        <v>10.9078</v>
      </c>
      <c r="P46" s="4">
        <v>3815842.49118941</v>
      </c>
    </row>
    <row r="47" spans="1:30">
      <c r="A47" s="3"/>
      <c r="B47" s="3"/>
      <c r="C47" s="3" t="s">
        <v>754</v>
      </c>
      <c r="D47" s="3" t="s">
        <v>718</v>
      </c>
      <c r="E47" s="3" t="s">
        <v>257</v>
      </c>
      <c r="F47" s="3" t="s">
        <v>755</v>
      </c>
      <c r="G47" s="3" t="s">
        <v>55</v>
      </c>
      <c r="H47" s="3" t="s">
        <v>202</v>
      </c>
      <c r="I47" s="1">
        <v>44272.4598611111</v>
      </c>
      <c r="J47" s="4">
        <v>496.81409356847399</v>
      </c>
      <c r="K47" s="4"/>
      <c r="L47" s="4">
        <v>24.4742</v>
      </c>
      <c r="M47" s="4">
        <v>305469.90866359998</v>
      </c>
      <c r="N47" s="4"/>
      <c r="O47" s="4">
        <v>10.9078</v>
      </c>
      <c r="P47" s="4">
        <v>4012124.4190577199</v>
      </c>
    </row>
    <row r="48" spans="1:30">
      <c r="A48" s="3"/>
      <c r="B48" s="3"/>
      <c r="C48" s="3" t="s">
        <v>130</v>
      </c>
      <c r="D48" s="3" t="s">
        <v>692</v>
      </c>
      <c r="E48" s="3" t="s">
        <v>257</v>
      </c>
      <c r="F48" s="3" t="s">
        <v>756</v>
      </c>
      <c r="G48" s="3" t="s">
        <v>92</v>
      </c>
      <c r="H48" s="3" t="s">
        <v>270</v>
      </c>
      <c r="I48" s="1">
        <v>44272.482835648101</v>
      </c>
      <c r="J48" s="4">
        <v>46.260068795734298</v>
      </c>
      <c r="K48" s="4"/>
      <c r="L48" s="4">
        <v>24.4826333333333</v>
      </c>
      <c r="M48" s="4">
        <v>24592.606505807002</v>
      </c>
      <c r="N48" s="4">
        <v>98.425678288796405</v>
      </c>
      <c r="O48" s="4">
        <v>10.907783333333301</v>
      </c>
      <c r="P48" s="4">
        <v>3739054.1732439902</v>
      </c>
    </row>
    <row r="49" spans="1:16">
      <c r="A49" s="3"/>
      <c r="B49" s="3"/>
      <c r="C49" s="3" t="s">
        <v>312</v>
      </c>
      <c r="D49" s="3" t="s">
        <v>692</v>
      </c>
      <c r="E49" s="3" t="s">
        <v>257</v>
      </c>
      <c r="F49" s="3" t="s">
        <v>757</v>
      </c>
      <c r="G49" s="3" t="s">
        <v>290</v>
      </c>
      <c r="H49" s="3" t="s">
        <v>257</v>
      </c>
      <c r="I49" s="1">
        <v>44272.5058796296</v>
      </c>
      <c r="J49" s="4">
        <v>0</v>
      </c>
      <c r="K49" s="4"/>
      <c r="L49" s="4">
        <v>24.6857333333333</v>
      </c>
      <c r="M49" s="4">
        <v>0</v>
      </c>
      <c r="N49" s="4"/>
      <c r="O49" s="4">
        <v>10.907783333333301</v>
      </c>
      <c r="P49" s="4">
        <v>4548679.7253108798</v>
      </c>
    </row>
  </sheetData>
  <mergeCells count="19">
    <mergeCell ref="T40:T42"/>
    <mergeCell ref="U40:U42"/>
    <mergeCell ref="T43:T45"/>
    <mergeCell ref="U43:U45"/>
    <mergeCell ref="T31:T33"/>
    <mergeCell ref="U31:U33"/>
    <mergeCell ref="T34:T36"/>
    <mergeCell ref="U34:U36"/>
    <mergeCell ref="T37:T39"/>
    <mergeCell ref="U37:U39"/>
    <mergeCell ref="AB37:AD37"/>
    <mergeCell ref="A1:I1"/>
    <mergeCell ref="J1:N1"/>
    <mergeCell ref="O1:P1"/>
    <mergeCell ref="V25:Y25"/>
    <mergeCell ref="R26:U26"/>
    <mergeCell ref="W26:Y26"/>
    <mergeCell ref="T28:T30"/>
    <mergeCell ref="U28:U30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Prism9.Document" shapeId="19458" r:id="rId4">
          <objectPr defaultSize="0" r:id="rId5">
            <anchor moveWithCells="1">
              <from>
                <xdr:col>17</xdr:col>
                <xdr:colOff>0</xdr:colOff>
                <xdr:row>2</xdr:row>
                <xdr:rowOff>0</xdr:rowOff>
              </from>
              <to>
                <xdr:col>20</xdr:col>
                <xdr:colOff>1066800</xdr:colOff>
                <xdr:row>17</xdr:row>
                <xdr:rowOff>114300</xdr:rowOff>
              </to>
            </anchor>
          </objectPr>
        </oleObject>
      </mc:Choice>
      <mc:Fallback>
        <oleObject progId="Prism9.Document" shapeId="19458" r:id="rId4"/>
      </mc:Fallback>
    </mc:AlternateContent>
  </oleObjec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F2F4-9CCA-4156-9ADD-EB0CC5C2428C}">
  <dimension ref="A1:AD49"/>
  <sheetViews>
    <sheetView topLeftCell="O7" zoomScale="90" zoomScaleNormal="90" workbookViewId="0">
      <selection activeCell="W28" sqref="W28:W45"/>
    </sheetView>
  </sheetViews>
  <sheetFormatPr defaultRowHeight="15"/>
  <cols>
    <col min="3" max="3" width="13.28515625" bestFit="1" customWidth="1"/>
    <col min="20" max="20" width="10.140625" bestFit="1" customWidth="1"/>
    <col min="21" max="21" width="18.140625" bestFit="1" customWidth="1"/>
    <col min="27" max="27" width="10.7109375" bestFit="1" customWidth="1"/>
    <col min="28" max="28" width="17.85546875" bestFit="1" customWidth="1"/>
    <col min="29" max="29" width="18.140625" bestFit="1" customWidth="1"/>
  </cols>
  <sheetData>
    <row r="1" spans="1:16">
      <c r="A1" s="243" t="s">
        <v>55</v>
      </c>
      <c r="B1" s="244"/>
      <c r="C1" s="244"/>
      <c r="D1" s="244"/>
      <c r="E1" s="244"/>
      <c r="F1" s="244"/>
      <c r="G1" s="244"/>
      <c r="H1" s="244"/>
      <c r="I1" s="245"/>
      <c r="J1" s="243" t="s">
        <v>689</v>
      </c>
      <c r="K1" s="244"/>
      <c r="L1" s="244"/>
      <c r="M1" s="244"/>
      <c r="N1" s="245"/>
      <c r="O1" s="243" t="s">
        <v>43</v>
      </c>
      <c r="P1" s="245"/>
    </row>
    <row r="2" spans="1:16">
      <c r="A2" s="2" t="s">
        <v>257</v>
      </c>
      <c r="B2" s="2" t="s">
        <v>257</v>
      </c>
      <c r="C2" s="2" t="s">
        <v>128</v>
      </c>
      <c r="D2" s="2" t="s">
        <v>77</v>
      </c>
      <c r="E2" s="2" t="s">
        <v>690</v>
      </c>
      <c r="F2" s="2" t="s">
        <v>113</v>
      </c>
      <c r="G2" s="2" t="s">
        <v>134</v>
      </c>
      <c r="H2" s="2" t="s">
        <v>56</v>
      </c>
      <c r="I2" s="2" t="s">
        <v>138</v>
      </c>
      <c r="J2" s="2" t="s">
        <v>45</v>
      </c>
      <c r="K2" s="2"/>
      <c r="L2" s="2" t="s">
        <v>8</v>
      </c>
      <c r="M2" s="2" t="s">
        <v>145</v>
      </c>
      <c r="N2" s="2" t="s">
        <v>0</v>
      </c>
      <c r="O2" s="2" t="s">
        <v>8</v>
      </c>
      <c r="P2" s="2" t="s">
        <v>256</v>
      </c>
    </row>
    <row r="3" spans="1:16">
      <c r="A3" s="3"/>
      <c r="B3" s="3"/>
      <c r="C3" s="3" t="s">
        <v>214</v>
      </c>
      <c r="D3" s="3" t="s">
        <v>257</v>
      </c>
      <c r="E3" s="3" t="s">
        <v>257</v>
      </c>
      <c r="F3" s="3" t="s">
        <v>691</v>
      </c>
      <c r="G3" s="3" t="s">
        <v>290</v>
      </c>
      <c r="H3" s="3" t="s">
        <v>257</v>
      </c>
      <c r="I3" s="1">
        <v>44271.443263888897</v>
      </c>
      <c r="J3" s="4" t="s">
        <v>257</v>
      </c>
      <c r="K3" s="4"/>
      <c r="L3" s="4" t="s">
        <v>257</v>
      </c>
      <c r="M3" s="4" t="s">
        <v>257</v>
      </c>
      <c r="N3" s="4" t="s">
        <v>257</v>
      </c>
      <c r="O3" s="4">
        <v>11.066599999999999</v>
      </c>
      <c r="P3" s="4">
        <v>0</v>
      </c>
    </row>
    <row r="4" spans="1:16">
      <c r="A4" s="3"/>
      <c r="B4" s="3"/>
      <c r="C4" s="3" t="s">
        <v>312</v>
      </c>
      <c r="D4" s="3" t="s">
        <v>692</v>
      </c>
      <c r="E4" s="3" t="s">
        <v>257</v>
      </c>
      <c r="F4" s="3" t="s">
        <v>693</v>
      </c>
      <c r="G4" s="3" t="s">
        <v>290</v>
      </c>
      <c r="H4" s="3" t="s">
        <v>257</v>
      </c>
      <c r="I4" s="1">
        <v>44271.466249999998</v>
      </c>
      <c r="J4" s="4">
        <v>0</v>
      </c>
      <c r="K4" s="4"/>
      <c r="L4" s="4">
        <v>10.8534333333333</v>
      </c>
      <c r="M4" s="4">
        <v>0</v>
      </c>
      <c r="N4" s="4"/>
      <c r="O4" s="4">
        <v>10.9171333333333</v>
      </c>
      <c r="P4" s="4">
        <v>3034740.8988301498</v>
      </c>
    </row>
    <row r="5" spans="1:16">
      <c r="A5" s="3"/>
      <c r="B5" s="3"/>
      <c r="C5" s="3" t="s">
        <v>312</v>
      </c>
      <c r="D5" s="3" t="s">
        <v>692</v>
      </c>
      <c r="E5" s="3" t="s">
        <v>257</v>
      </c>
      <c r="F5" s="3" t="s">
        <v>694</v>
      </c>
      <c r="G5" s="3" t="s">
        <v>290</v>
      </c>
      <c r="H5" s="3" t="s">
        <v>257</v>
      </c>
      <c r="I5" s="1">
        <v>44271.489363425899</v>
      </c>
      <c r="J5" s="4">
        <v>0</v>
      </c>
      <c r="K5" s="4"/>
      <c r="L5" s="4">
        <v>10.8534333333333</v>
      </c>
      <c r="M5" s="4">
        <v>0</v>
      </c>
      <c r="N5" s="4"/>
      <c r="O5" s="4">
        <v>10.9171333333333</v>
      </c>
      <c r="P5" s="4">
        <v>2850762.5379425799</v>
      </c>
    </row>
    <row r="6" spans="1:16">
      <c r="A6" s="3"/>
      <c r="B6" s="3"/>
      <c r="C6" s="3" t="s">
        <v>312</v>
      </c>
      <c r="D6" s="3" t="s">
        <v>692</v>
      </c>
      <c r="E6" s="3" t="s">
        <v>257</v>
      </c>
      <c r="F6" s="3" t="s">
        <v>695</v>
      </c>
      <c r="G6" s="3" t="s">
        <v>55</v>
      </c>
      <c r="H6" s="3" t="s">
        <v>257</v>
      </c>
      <c r="I6" s="1">
        <v>44271.512442129599</v>
      </c>
      <c r="J6" s="4">
        <v>0</v>
      </c>
      <c r="K6" s="4"/>
      <c r="L6" s="4">
        <v>10.9188333333333</v>
      </c>
      <c r="M6" s="4">
        <v>0</v>
      </c>
      <c r="N6" s="4"/>
      <c r="O6" s="4">
        <v>10.9171333333333</v>
      </c>
      <c r="P6" s="4">
        <v>2644825.5797835598</v>
      </c>
    </row>
    <row r="7" spans="1:16">
      <c r="A7" s="3"/>
      <c r="B7" s="3"/>
      <c r="C7" s="3" t="s">
        <v>312</v>
      </c>
      <c r="D7" s="3" t="s">
        <v>692</v>
      </c>
      <c r="E7" s="3" t="s">
        <v>257</v>
      </c>
      <c r="F7" s="3" t="s">
        <v>696</v>
      </c>
      <c r="G7" s="3" t="s">
        <v>290</v>
      </c>
      <c r="H7" s="3" t="s">
        <v>257</v>
      </c>
      <c r="I7" s="1">
        <v>44271.535543981503</v>
      </c>
      <c r="J7" s="4">
        <v>0</v>
      </c>
      <c r="K7" s="4"/>
      <c r="L7" s="4">
        <v>10.844099999999999</v>
      </c>
      <c r="M7" s="4">
        <v>0</v>
      </c>
      <c r="N7" s="4"/>
      <c r="O7" s="4">
        <v>10.9171333333333</v>
      </c>
      <c r="P7" s="4">
        <v>2887556.6411061399</v>
      </c>
    </row>
    <row r="8" spans="1:16">
      <c r="A8" s="3"/>
      <c r="B8" s="3"/>
      <c r="C8" s="3" t="s">
        <v>312</v>
      </c>
      <c r="D8" s="3" t="s">
        <v>692</v>
      </c>
      <c r="E8" s="3" t="s">
        <v>257</v>
      </c>
      <c r="F8" s="3" t="s">
        <v>697</v>
      </c>
      <c r="G8" s="3" t="s">
        <v>55</v>
      </c>
      <c r="H8" s="3" t="s">
        <v>257</v>
      </c>
      <c r="I8" s="1">
        <v>44271.558622685203</v>
      </c>
      <c r="J8" s="4">
        <v>0</v>
      </c>
      <c r="K8" s="4"/>
      <c r="L8" s="4">
        <v>10.9188166666667</v>
      </c>
      <c r="M8" s="4">
        <v>0</v>
      </c>
      <c r="N8" s="4"/>
      <c r="O8" s="4">
        <v>10.917116666666701</v>
      </c>
      <c r="P8" s="4">
        <v>2829167.2130215098</v>
      </c>
    </row>
    <row r="9" spans="1:16">
      <c r="A9" s="3"/>
      <c r="B9" s="3"/>
      <c r="C9" s="3" t="s">
        <v>289</v>
      </c>
      <c r="D9" s="3" t="s">
        <v>692</v>
      </c>
      <c r="E9" s="3" t="s">
        <v>257</v>
      </c>
      <c r="F9" s="3" t="s">
        <v>698</v>
      </c>
      <c r="G9" s="3" t="s">
        <v>92</v>
      </c>
      <c r="H9" s="3" t="s">
        <v>298</v>
      </c>
      <c r="I9" s="1">
        <v>44271.581712963001</v>
      </c>
      <c r="J9" s="4">
        <v>2004.56773138421</v>
      </c>
      <c r="K9" s="4"/>
      <c r="L9" s="4">
        <v>10.9188333333333</v>
      </c>
      <c r="M9" s="4">
        <v>3813432.7838984998</v>
      </c>
      <c r="N9" s="4">
        <v>100.22838656921</v>
      </c>
      <c r="O9" s="4">
        <v>10.9171333333333</v>
      </c>
      <c r="P9" s="4">
        <v>3781076.86517228</v>
      </c>
    </row>
    <row r="10" spans="1:16">
      <c r="A10" s="3"/>
      <c r="B10" s="3"/>
      <c r="C10" s="3" t="s">
        <v>289</v>
      </c>
      <c r="D10" s="3" t="s">
        <v>692</v>
      </c>
      <c r="E10" s="3" t="s">
        <v>257</v>
      </c>
      <c r="F10" s="3" t="s">
        <v>699</v>
      </c>
      <c r="G10" s="3" t="s">
        <v>92</v>
      </c>
      <c r="H10" s="3" t="s">
        <v>298</v>
      </c>
      <c r="I10" s="1">
        <v>44271.604780092603</v>
      </c>
      <c r="J10" s="4">
        <v>1975.22674439057</v>
      </c>
      <c r="K10" s="4"/>
      <c r="L10" s="4">
        <v>10.918850000000001</v>
      </c>
      <c r="M10" s="4">
        <v>3816529.8286208101</v>
      </c>
      <c r="N10" s="4">
        <v>98.761337219528698</v>
      </c>
      <c r="O10" s="4">
        <v>10.917149999999999</v>
      </c>
      <c r="P10" s="4">
        <v>3836372.3292573998</v>
      </c>
    </row>
    <row r="11" spans="1:16">
      <c r="A11" s="3"/>
      <c r="B11" s="3"/>
      <c r="C11" s="3" t="s">
        <v>289</v>
      </c>
      <c r="D11" s="3" t="s">
        <v>692</v>
      </c>
      <c r="E11" s="3" t="s">
        <v>257</v>
      </c>
      <c r="F11" s="3" t="s">
        <v>700</v>
      </c>
      <c r="G11" s="3" t="s">
        <v>92</v>
      </c>
      <c r="H11" s="3" t="s">
        <v>298</v>
      </c>
      <c r="I11" s="1">
        <v>44271.627881944398</v>
      </c>
      <c r="J11" s="4">
        <v>1978.5415288879799</v>
      </c>
      <c r="K11" s="4"/>
      <c r="L11" s="4">
        <v>10.9188333333333</v>
      </c>
      <c r="M11" s="4">
        <v>3800979.6398611101</v>
      </c>
      <c r="N11" s="4">
        <v>98.927076444399205</v>
      </c>
      <c r="O11" s="4">
        <v>10.917149999999999</v>
      </c>
      <c r="P11" s="4">
        <v>3814787.5648744302</v>
      </c>
    </row>
    <row r="12" spans="1:16">
      <c r="A12" s="3"/>
      <c r="B12" s="3"/>
      <c r="C12" s="3" t="s">
        <v>289</v>
      </c>
      <c r="D12" s="3" t="s">
        <v>692</v>
      </c>
      <c r="E12" s="3" t="s">
        <v>257</v>
      </c>
      <c r="F12" s="3" t="s">
        <v>701</v>
      </c>
      <c r="G12" s="3" t="s">
        <v>92</v>
      </c>
      <c r="H12" s="3" t="s">
        <v>298</v>
      </c>
      <c r="I12" s="1">
        <v>44271.650949074101</v>
      </c>
      <c r="J12" s="4">
        <v>2000.9082965996699</v>
      </c>
      <c r="K12" s="4"/>
      <c r="L12" s="4">
        <v>10.9188166666667</v>
      </c>
      <c r="M12" s="4">
        <v>3769338.87235069</v>
      </c>
      <c r="N12" s="4">
        <v>100.045414829983</v>
      </c>
      <c r="O12" s="4">
        <v>10.917116666666701</v>
      </c>
      <c r="P12" s="4">
        <v>3743707.0436536302</v>
      </c>
    </row>
    <row r="13" spans="1:16">
      <c r="A13" s="3"/>
      <c r="B13" s="3"/>
      <c r="C13" s="3" t="s">
        <v>289</v>
      </c>
      <c r="D13" s="3" t="s">
        <v>692</v>
      </c>
      <c r="E13" s="3" t="s">
        <v>257</v>
      </c>
      <c r="F13" s="3" t="s">
        <v>702</v>
      </c>
      <c r="G13" s="3" t="s">
        <v>92</v>
      </c>
      <c r="H13" s="3" t="s">
        <v>298</v>
      </c>
      <c r="I13" s="1">
        <v>44271.674097222203</v>
      </c>
      <c r="J13" s="4">
        <v>2013.6975267406301</v>
      </c>
      <c r="K13" s="4"/>
      <c r="L13" s="4">
        <v>10.9188166666667</v>
      </c>
      <c r="M13" s="4">
        <v>3810261.45657467</v>
      </c>
      <c r="N13" s="4">
        <v>100.684876337031</v>
      </c>
      <c r="O13" s="4">
        <v>10.917116666666701</v>
      </c>
      <c r="P13" s="4">
        <v>3762020.40442198</v>
      </c>
    </row>
    <row r="14" spans="1:16">
      <c r="A14" s="3"/>
      <c r="B14" s="3"/>
      <c r="C14" s="3" t="s">
        <v>260</v>
      </c>
      <c r="D14" s="3" t="s">
        <v>692</v>
      </c>
      <c r="E14" s="3" t="s">
        <v>257</v>
      </c>
      <c r="F14" s="3" t="s">
        <v>703</v>
      </c>
      <c r="G14" s="3" t="s">
        <v>92</v>
      </c>
      <c r="H14" s="3" t="s">
        <v>304</v>
      </c>
      <c r="I14" s="1">
        <v>44271.697187500002</v>
      </c>
      <c r="J14" s="4">
        <v>1336.92653336441</v>
      </c>
      <c r="K14" s="4"/>
      <c r="L14" s="4">
        <v>10.909466666666701</v>
      </c>
      <c r="M14" s="4">
        <v>2658901.2854432501</v>
      </c>
      <c r="N14" s="4">
        <v>106.95412266915299</v>
      </c>
      <c r="O14" s="4">
        <v>10.907783333333301</v>
      </c>
      <c r="P14" s="4">
        <v>3861574.9417393501</v>
      </c>
    </row>
    <row r="15" spans="1:16">
      <c r="A15" s="3"/>
      <c r="B15" s="3"/>
      <c r="C15" s="3" t="s">
        <v>105</v>
      </c>
      <c r="D15" s="3" t="s">
        <v>692</v>
      </c>
      <c r="E15" s="3" t="s">
        <v>257</v>
      </c>
      <c r="F15" s="3" t="s">
        <v>704</v>
      </c>
      <c r="G15" s="3" t="s">
        <v>92</v>
      </c>
      <c r="H15" s="3" t="s">
        <v>93</v>
      </c>
      <c r="I15" s="1">
        <v>44271.7203240741</v>
      </c>
      <c r="J15" s="4">
        <v>750.72834194561096</v>
      </c>
      <c r="K15" s="4"/>
      <c r="L15" s="4">
        <v>10.9188333333333</v>
      </c>
      <c r="M15" s="4">
        <v>1532199.48548238</v>
      </c>
      <c r="N15" s="4">
        <v>96.123987445020603</v>
      </c>
      <c r="O15" s="4">
        <v>10.9171333333333</v>
      </c>
      <c r="P15" s="4">
        <v>3884021.5908379899</v>
      </c>
    </row>
    <row r="16" spans="1:16">
      <c r="A16" s="3"/>
      <c r="B16" s="3"/>
      <c r="C16" s="3" t="s">
        <v>51</v>
      </c>
      <c r="D16" s="3" t="s">
        <v>692</v>
      </c>
      <c r="E16" s="3" t="s">
        <v>257</v>
      </c>
      <c r="F16" s="3" t="s">
        <v>705</v>
      </c>
      <c r="G16" s="3" t="s">
        <v>92</v>
      </c>
      <c r="H16" s="3" t="s">
        <v>307</v>
      </c>
      <c r="I16" s="1">
        <v>44271.743391203701</v>
      </c>
      <c r="J16" s="4">
        <v>440.02654401972097</v>
      </c>
      <c r="K16" s="4"/>
      <c r="L16" s="4">
        <v>10.9188333333333</v>
      </c>
      <c r="M16" s="4">
        <v>893384.73388345097</v>
      </c>
      <c r="N16" s="4">
        <v>90.1693737745329</v>
      </c>
      <c r="O16" s="4">
        <v>10.9171333333333</v>
      </c>
      <c r="P16" s="4">
        <v>3823460.65821948</v>
      </c>
    </row>
    <row r="17" spans="1:29">
      <c r="A17" s="3"/>
      <c r="B17" s="3"/>
      <c r="C17" s="3" t="s">
        <v>70</v>
      </c>
      <c r="D17" s="3" t="s">
        <v>692</v>
      </c>
      <c r="E17" s="3" t="s">
        <v>257</v>
      </c>
      <c r="F17" s="3" t="s">
        <v>706</v>
      </c>
      <c r="G17" s="3" t="s">
        <v>92</v>
      </c>
      <c r="H17" s="3" t="s">
        <v>221</v>
      </c>
      <c r="I17" s="1">
        <v>44271.7665277778</v>
      </c>
      <c r="J17" s="4">
        <v>303.13113277300602</v>
      </c>
      <c r="K17" s="4"/>
      <c r="L17" s="4">
        <v>10.9188333333333</v>
      </c>
      <c r="M17" s="4">
        <v>576090.63071733597</v>
      </c>
      <c r="N17" s="4">
        <v>99.387256646887096</v>
      </c>
      <c r="O17" s="4">
        <v>10.917149999999999</v>
      </c>
      <c r="P17" s="4">
        <v>3562596.2228631498</v>
      </c>
    </row>
    <row r="18" spans="1:29">
      <c r="A18" s="3"/>
      <c r="B18" s="3"/>
      <c r="C18" s="3" t="s">
        <v>95</v>
      </c>
      <c r="D18" s="3" t="s">
        <v>692</v>
      </c>
      <c r="E18" s="3" t="s">
        <v>257</v>
      </c>
      <c r="F18" s="3" t="s">
        <v>707</v>
      </c>
      <c r="G18" s="3" t="s">
        <v>92</v>
      </c>
      <c r="H18" s="3" t="s">
        <v>79</v>
      </c>
      <c r="I18" s="1">
        <v>44271.7896064815</v>
      </c>
      <c r="J18" s="4">
        <v>168.00126267253401</v>
      </c>
      <c r="K18" s="4"/>
      <c r="L18" s="4">
        <v>10.918850000000001</v>
      </c>
      <c r="M18" s="4">
        <v>345793.58341373899</v>
      </c>
      <c r="N18" s="4">
        <v>87.958776268342305</v>
      </c>
      <c r="O18" s="4">
        <v>10.917149999999999</v>
      </c>
      <c r="P18" s="4">
        <v>3841091.5489498102</v>
      </c>
    </row>
    <row r="19" spans="1:29">
      <c r="A19" s="3"/>
      <c r="B19" s="3"/>
      <c r="C19" s="3" t="s">
        <v>308</v>
      </c>
      <c r="D19" s="3" t="s">
        <v>692</v>
      </c>
      <c r="E19" s="3" t="s">
        <v>257</v>
      </c>
      <c r="F19" s="3" t="s">
        <v>708</v>
      </c>
      <c r="G19" s="3" t="s">
        <v>92</v>
      </c>
      <c r="H19" s="3" t="s">
        <v>228</v>
      </c>
      <c r="I19" s="1">
        <v>44271.812800925902</v>
      </c>
      <c r="J19" s="4">
        <v>117.595167932075</v>
      </c>
      <c r="K19" s="4"/>
      <c r="L19" s="4">
        <v>10.9094833333333</v>
      </c>
      <c r="M19" s="4">
        <v>229705.37555540801</v>
      </c>
      <c r="N19" s="4">
        <v>98.819468850483503</v>
      </c>
      <c r="O19" s="4">
        <v>10.9078</v>
      </c>
      <c r="P19" s="4">
        <v>3639188.55132784</v>
      </c>
    </row>
    <row r="20" spans="1:29">
      <c r="A20" s="3"/>
      <c r="B20" s="3"/>
      <c r="C20" s="3" t="s">
        <v>13</v>
      </c>
      <c r="D20" s="3" t="s">
        <v>692</v>
      </c>
      <c r="E20" s="3" t="s">
        <v>257</v>
      </c>
      <c r="F20" s="3" t="s">
        <v>709</v>
      </c>
      <c r="G20" s="3" t="s">
        <v>92</v>
      </c>
      <c r="H20" s="3" t="s">
        <v>136</v>
      </c>
      <c r="I20" s="1">
        <v>44271.8358912037</v>
      </c>
      <c r="J20" s="4">
        <v>69.954606606613893</v>
      </c>
      <c r="K20" s="4"/>
      <c r="L20" s="4">
        <v>10.918850000000001</v>
      </c>
      <c r="M20" s="4">
        <v>124980.267696989</v>
      </c>
      <c r="N20" s="4">
        <v>93.272808808818596</v>
      </c>
      <c r="O20" s="4">
        <v>10.917149999999999</v>
      </c>
      <c r="P20" s="4">
        <v>3323239.4590154798</v>
      </c>
    </row>
    <row r="21" spans="1:29">
      <c r="A21" s="3"/>
      <c r="B21" s="3"/>
      <c r="C21" s="3" t="s">
        <v>130</v>
      </c>
      <c r="D21" s="3" t="s">
        <v>692</v>
      </c>
      <c r="E21" s="3" t="s">
        <v>257</v>
      </c>
      <c r="F21" s="3" t="s">
        <v>710</v>
      </c>
      <c r="G21" s="3" t="s">
        <v>92</v>
      </c>
      <c r="H21" s="3" t="s">
        <v>270</v>
      </c>
      <c r="I21" s="1">
        <v>44271.859004629601</v>
      </c>
      <c r="J21" s="4">
        <v>51.543340439242201</v>
      </c>
      <c r="K21" s="4"/>
      <c r="L21" s="4">
        <v>10.9188333333333</v>
      </c>
      <c r="M21" s="4">
        <v>105363.681023374</v>
      </c>
      <c r="N21" s="4">
        <v>109.666681785622</v>
      </c>
      <c r="O21" s="4">
        <v>10.907783333333301</v>
      </c>
      <c r="P21" s="4">
        <v>3800055.25593196</v>
      </c>
    </row>
    <row r="22" spans="1:29">
      <c r="A22" s="3"/>
      <c r="B22" s="3"/>
      <c r="C22" s="3" t="s">
        <v>147</v>
      </c>
      <c r="D22" s="3" t="s">
        <v>692</v>
      </c>
      <c r="E22" s="3" t="s">
        <v>257</v>
      </c>
      <c r="F22" s="3" t="s">
        <v>711</v>
      </c>
      <c r="G22" s="3" t="s">
        <v>92</v>
      </c>
      <c r="H22" s="3" t="s">
        <v>279</v>
      </c>
      <c r="I22" s="1">
        <v>44271.882118055597</v>
      </c>
      <c r="J22" s="4">
        <v>35.073097516167302</v>
      </c>
      <c r="K22" s="4"/>
      <c r="L22" s="4">
        <v>10.9095</v>
      </c>
      <c r="M22" s="4">
        <v>65766.415665444205</v>
      </c>
      <c r="N22" s="4">
        <v>120.941715572991</v>
      </c>
      <c r="O22" s="4">
        <v>10.907816666666699</v>
      </c>
      <c r="P22" s="4">
        <v>3483892.07728029</v>
      </c>
    </row>
    <row r="23" spans="1:29">
      <c r="A23" s="3"/>
      <c r="B23" s="3"/>
      <c r="C23" s="3" t="s">
        <v>163</v>
      </c>
      <c r="D23" s="3" t="s">
        <v>692</v>
      </c>
      <c r="E23" s="3" t="s">
        <v>257</v>
      </c>
      <c r="F23" s="3" t="s">
        <v>712</v>
      </c>
      <c r="G23" s="3" t="s">
        <v>92</v>
      </c>
      <c r="H23" s="3" t="s">
        <v>294</v>
      </c>
      <c r="I23" s="1">
        <v>44271.905243055597</v>
      </c>
      <c r="J23" s="4">
        <v>22.1954035838036</v>
      </c>
      <c r="K23" s="4"/>
      <c r="L23" s="4">
        <v>10.9188333333333</v>
      </c>
      <c r="M23" s="4">
        <v>45173.824720365999</v>
      </c>
      <c r="N23" s="4">
        <v>123.307797687798</v>
      </c>
      <c r="O23" s="4">
        <v>10.9171333333333</v>
      </c>
      <c r="P23" s="4">
        <v>3779839.21425822</v>
      </c>
    </row>
    <row r="24" spans="1:29">
      <c r="A24" s="3"/>
      <c r="B24" s="3"/>
      <c r="C24" s="3" t="s">
        <v>284</v>
      </c>
      <c r="D24" s="3" t="s">
        <v>692</v>
      </c>
      <c r="E24" s="3" t="s">
        <v>257</v>
      </c>
      <c r="F24" s="3" t="s">
        <v>713</v>
      </c>
      <c r="G24" s="3" t="s">
        <v>92</v>
      </c>
      <c r="H24" s="3" t="s">
        <v>265</v>
      </c>
      <c r="I24" s="1">
        <v>44271.928310185198</v>
      </c>
      <c r="J24" s="4">
        <v>13.188399429529101</v>
      </c>
      <c r="K24" s="4"/>
      <c r="L24" s="4">
        <v>10.9094833333333</v>
      </c>
      <c r="M24" s="4">
        <v>28147.5120984438</v>
      </c>
      <c r="N24" s="4">
        <v>119.89454026844599</v>
      </c>
      <c r="O24" s="4">
        <v>10.907783333333301</v>
      </c>
      <c r="P24" s="4">
        <v>3962488.3007391398</v>
      </c>
    </row>
    <row r="25" spans="1:29" ht="15.75">
      <c r="A25" s="3"/>
      <c r="B25" s="3"/>
      <c r="C25" s="3" t="s">
        <v>15</v>
      </c>
      <c r="D25" s="3" t="s">
        <v>692</v>
      </c>
      <c r="E25" s="3" t="s">
        <v>257</v>
      </c>
      <c r="F25" s="3" t="s">
        <v>714</v>
      </c>
      <c r="G25" s="3" t="s">
        <v>92</v>
      </c>
      <c r="H25" s="3" t="s">
        <v>124</v>
      </c>
      <c r="I25" s="1">
        <v>44271.951516203699</v>
      </c>
      <c r="J25" s="4">
        <v>8.4123023264517993</v>
      </c>
      <c r="K25" s="4"/>
      <c r="L25" s="4">
        <v>10.9095</v>
      </c>
      <c r="M25" s="4">
        <v>17565.6999747839</v>
      </c>
      <c r="N25" s="4">
        <v>118.483131358476</v>
      </c>
      <c r="O25" s="4">
        <v>10.9078</v>
      </c>
      <c r="P25" s="4">
        <v>3876163.0483374</v>
      </c>
      <c r="R25" s="144"/>
      <c r="S25" s="145"/>
      <c r="T25" s="146"/>
      <c r="U25" s="147"/>
      <c r="V25" s="249" t="s">
        <v>787</v>
      </c>
      <c r="W25" s="249"/>
      <c r="X25" s="249"/>
      <c r="Y25" s="249"/>
      <c r="AB25" s="148"/>
    </row>
    <row r="26" spans="1:29">
      <c r="A26" s="3"/>
      <c r="B26" s="3"/>
      <c r="C26" s="3" t="s">
        <v>156</v>
      </c>
      <c r="D26" s="3" t="s">
        <v>692</v>
      </c>
      <c r="E26" s="3" t="s">
        <v>257</v>
      </c>
      <c r="F26" s="3" t="s">
        <v>715</v>
      </c>
      <c r="G26" s="3" t="s">
        <v>92</v>
      </c>
      <c r="H26" s="3" t="s">
        <v>52</v>
      </c>
      <c r="I26" s="1">
        <v>44271.9746296296</v>
      </c>
      <c r="J26" s="4">
        <v>7.8447258346741497</v>
      </c>
      <c r="K26" s="4"/>
      <c r="L26" s="4">
        <v>10.9095</v>
      </c>
      <c r="M26" s="4">
        <v>16068.086464829599</v>
      </c>
      <c r="N26" s="4">
        <v>178.28922351532199</v>
      </c>
      <c r="O26" s="4">
        <v>10.9078</v>
      </c>
      <c r="P26" s="4">
        <v>3802153.8368478902</v>
      </c>
      <c r="R26" s="250" t="s">
        <v>758</v>
      </c>
      <c r="S26" s="250"/>
      <c r="T26" s="250"/>
      <c r="U26" s="250"/>
      <c r="V26" s="28"/>
      <c r="W26" s="246" t="s">
        <v>759</v>
      </c>
      <c r="X26" s="247"/>
      <c r="Y26" s="248"/>
    </row>
    <row r="27" spans="1:29">
      <c r="A27" s="3"/>
      <c r="B27" s="3"/>
      <c r="C27" s="3" t="s">
        <v>74</v>
      </c>
      <c r="D27" s="3" t="s">
        <v>692</v>
      </c>
      <c r="E27" s="3" t="s">
        <v>257</v>
      </c>
      <c r="F27" s="3" t="s">
        <v>716</v>
      </c>
      <c r="G27" s="3" t="s">
        <v>92</v>
      </c>
      <c r="H27" s="3" t="s">
        <v>202</v>
      </c>
      <c r="I27" s="1">
        <v>44271.997766203698</v>
      </c>
      <c r="J27" s="4">
        <v>5.8734933317825799</v>
      </c>
      <c r="K27" s="4"/>
      <c r="L27" s="4">
        <v>10.9095</v>
      </c>
      <c r="M27" s="4">
        <v>12332.111855261601</v>
      </c>
      <c r="N27" s="4">
        <v>209.76761899223499</v>
      </c>
      <c r="O27" s="4">
        <v>10.907816666666699</v>
      </c>
      <c r="P27" s="4">
        <v>3897229.2312384699</v>
      </c>
      <c r="R27" s="149" t="s">
        <v>423</v>
      </c>
      <c r="S27" s="149" t="s">
        <v>760</v>
      </c>
      <c r="T27" s="149" t="s">
        <v>761</v>
      </c>
      <c r="U27" s="150" t="s">
        <v>762</v>
      </c>
      <c r="V27" s="151" t="s">
        <v>763</v>
      </c>
      <c r="W27" s="151" t="s">
        <v>764</v>
      </c>
      <c r="X27" s="152" t="s">
        <v>761</v>
      </c>
      <c r="Y27" s="153" t="s">
        <v>765</v>
      </c>
      <c r="AA27" s="149" t="s">
        <v>766</v>
      </c>
      <c r="AB27" s="149" t="s">
        <v>767</v>
      </c>
      <c r="AC27" s="149" t="s">
        <v>762</v>
      </c>
    </row>
    <row r="28" spans="1:29">
      <c r="A28" s="3"/>
      <c r="B28" s="3"/>
      <c r="C28" s="3" t="s">
        <v>717</v>
      </c>
      <c r="D28" s="3" t="s">
        <v>718</v>
      </c>
      <c r="E28" s="3" t="s">
        <v>257</v>
      </c>
      <c r="F28" s="3" t="s">
        <v>719</v>
      </c>
      <c r="G28" s="3" t="s">
        <v>55</v>
      </c>
      <c r="H28" s="3" t="s">
        <v>202</v>
      </c>
      <c r="I28" s="1">
        <v>44272.020856481497</v>
      </c>
      <c r="J28" s="4">
        <v>747.76954227616295</v>
      </c>
      <c r="K28" s="4">
        <f>AVERAGE(J28:J30)</f>
        <v>910.63242846211472</v>
      </c>
      <c r="L28" s="4">
        <v>10.9095</v>
      </c>
      <c r="M28" s="4">
        <v>1562097.9572070499</v>
      </c>
      <c r="N28" s="4"/>
      <c r="O28" s="4">
        <v>10.9078</v>
      </c>
      <c r="P28" s="4">
        <v>3975081.63521874</v>
      </c>
      <c r="R28" s="154" t="s">
        <v>768</v>
      </c>
      <c r="S28" s="4">
        <f>M28</f>
        <v>1562097.9572070499</v>
      </c>
      <c r="T28" s="251">
        <f>AVERAGE(S28:S30)</f>
        <v>1929843.551311827</v>
      </c>
      <c r="U28" s="254">
        <f>_xlfn.STDEV.S(S28:S30)</f>
        <v>318506.47323557164</v>
      </c>
      <c r="V28" s="155">
        <v>0</v>
      </c>
      <c r="W28" s="203">
        <f>S28/$T$28</f>
        <v>0.80944279454425261</v>
      </c>
      <c r="X28" s="156">
        <f>AVERAGE(W28:W30)</f>
        <v>0.99999999999999989</v>
      </c>
      <c r="Y28" s="157">
        <f>STDEV(W28:W30)</f>
        <v>0.16504263934714675</v>
      </c>
      <c r="AA28" s="158">
        <v>0</v>
      </c>
      <c r="AB28" s="159">
        <f>T28</f>
        <v>1929843.551311827</v>
      </c>
      <c r="AC28" s="159">
        <f>U28</f>
        <v>318506.47323557164</v>
      </c>
    </row>
    <row r="29" spans="1:29">
      <c r="A29" s="3"/>
      <c r="B29" s="3"/>
      <c r="C29" s="3" t="s">
        <v>720</v>
      </c>
      <c r="D29" s="3" t="s">
        <v>718</v>
      </c>
      <c r="E29" s="3" t="s">
        <v>257</v>
      </c>
      <c r="F29" s="3" t="s">
        <v>721</v>
      </c>
      <c r="G29" s="3" t="s">
        <v>55</v>
      </c>
      <c r="H29" s="3" t="s">
        <v>202</v>
      </c>
      <c r="I29" s="1">
        <v>44272.044050925899</v>
      </c>
      <c r="J29" s="4">
        <v>964.31949042117105</v>
      </c>
      <c r="K29" s="4"/>
      <c r="L29" s="4">
        <v>10.9095</v>
      </c>
      <c r="M29" s="4">
        <v>2109385.4125119401</v>
      </c>
      <c r="N29" s="4"/>
      <c r="O29" s="4">
        <v>10.907816666666699</v>
      </c>
      <c r="P29" s="4">
        <v>4193159.73629859</v>
      </c>
      <c r="R29" s="154" t="s">
        <v>769</v>
      </c>
      <c r="S29" s="4">
        <f t="shared" ref="S29:S30" si="0">M29</f>
        <v>2109385.4125119401</v>
      </c>
      <c r="T29" s="252"/>
      <c r="U29" s="255"/>
      <c r="V29" s="160"/>
      <c r="W29" s="203">
        <f t="shared" ref="W29:W45" si="1">S29/$T$28</f>
        <v>1.0930344125968492</v>
      </c>
      <c r="X29" s="156"/>
      <c r="Y29" s="157"/>
      <c r="AA29" s="154">
        <v>5</v>
      </c>
      <c r="AB29" s="161">
        <f>T31</f>
        <v>1800986.3837731667</v>
      </c>
      <c r="AC29" s="161">
        <f>U31</f>
        <v>139799.55871693799</v>
      </c>
    </row>
    <row r="30" spans="1:29">
      <c r="A30" s="3"/>
      <c r="B30" s="3"/>
      <c r="C30" s="3" t="s">
        <v>722</v>
      </c>
      <c r="D30" s="3" t="s">
        <v>718</v>
      </c>
      <c r="E30" s="3" t="s">
        <v>257</v>
      </c>
      <c r="F30" s="3" t="s">
        <v>723</v>
      </c>
      <c r="G30" s="3" t="s">
        <v>55</v>
      </c>
      <c r="H30" s="3" t="s">
        <v>202</v>
      </c>
      <c r="I30" s="1">
        <v>44272.067175925898</v>
      </c>
      <c r="J30" s="4">
        <v>1019.80825268901</v>
      </c>
      <c r="K30" s="4"/>
      <c r="L30" s="4">
        <v>10.9095</v>
      </c>
      <c r="M30" s="4">
        <v>2118047.2842164901</v>
      </c>
      <c r="N30" s="4"/>
      <c r="O30" s="4">
        <v>10.907816666666699</v>
      </c>
      <c r="P30" s="4">
        <v>3988848.4875388299</v>
      </c>
      <c r="R30" s="154" t="s">
        <v>770</v>
      </c>
      <c r="S30" s="4">
        <f t="shared" si="0"/>
        <v>2118047.2842164901</v>
      </c>
      <c r="T30" s="253"/>
      <c r="U30" s="256"/>
      <c r="V30" s="160"/>
      <c r="W30" s="203">
        <f t="shared" si="1"/>
        <v>1.0975227928588978</v>
      </c>
      <c r="X30" s="156"/>
      <c r="Y30" s="157"/>
      <c r="AA30" s="158">
        <v>10</v>
      </c>
      <c r="AB30" s="159">
        <f>T34</f>
        <v>1583229.5010834502</v>
      </c>
      <c r="AC30" s="159">
        <f>U34</f>
        <v>143134.41024407552</v>
      </c>
    </row>
    <row r="31" spans="1:29">
      <c r="A31" s="3"/>
      <c r="B31" s="3"/>
      <c r="C31" s="3" t="s">
        <v>724</v>
      </c>
      <c r="D31" s="3" t="s">
        <v>718</v>
      </c>
      <c r="E31" s="3" t="s">
        <v>257</v>
      </c>
      <c r="F31" s="3" t="s">
        <v>725</v>
      </c>
      <c r="G31" s="3" t="s">
        <v>55</v>
      </c>
      <c r="H31" s="3" t="s">
        <v>202</v>
      </c>
      <c r="I31" s="1">
        <v>44272.090335648201</v>
      </c>
      <c r="J31" s="4">
        <v>749.45098248749105</v>
      </c>
      <c r="K31" s="4">
        <f>AVERAGE(J31:J33)</f>
        <v>838.33124822977504</v>
      </c>
      <c r="L31" s="4">
        <v>10.9095</v>
      </c>
      <c r="M31" s="4">
        <v>1641942.86881842</v>
      </c>
      <c r="N31" s="4"/>
      <c r="O31" s="4">
        <v>10.9078</v>
      </c>
      <c r="P31" s="4">
        <v>4169127.0579838799</v>
      </c>
      <c r="R31" s="158" t="s">
        <v>784</v>
      </c>
      <c r="S31" s="4">
        <f>M31</f>
        <v>1641942.86881842</v>
      </c>
      <c r="T31" s="257">
        <f>AVERAGE(S31:S33)</f>
        <v>1800986.3837731667</v>
      </c>
      <c r="U31" s="260">
        <f>_xlfn.STDEV.S(S31:S33)</f>
        <v>139799.55871693799</v>
      </c>
      <c r="V31" s="162">
        <v>5</v>
      </c>
      <c r="W31" s="202">
        <f t="shared" si="1"/>
        <v>0.85081656888834112</v>
      </c>
      <c r="X31" s="163">
        <f>AVERAGE(W31:W33)</f>
        <v>0.93322921567861361</v>
      </c>
      <c r="Y31" s="164">
        <f>STDEV(W31:W33)</f>
        <v>7.2440876682417152E-2</v>
      </c>
      <c r="AA31" s="154">
        <v>20</v>
      </c>
      <c r="AB31" s="161">
        <f>T37</f>
        <v>1341031.1930448133</v>
      </c>
      <c r="AC31" s="161">
        <f>U37</f>
        <v>152579.96106720087</v>
      </c>
    </row>
    <row r="32" spans="1:29">
      <c r="A32" s="3"/>
      <c r="B32" s="3"/>
      <c r="C32" s="3" t="s">
        <v>726</v>
      </c>
      <c r="D32" s="3" t="s">
        <v>718</v>
      </c>
      <c r="E32" s="3" t="s">
        <v>257</v>
      </c>
      <c r="F32" s="3" t="s">
        <v>727</v>
      </c>
      <c r="G32" s="3" t="s">
        <v>55</v>
      </c>
      <c r="H32" s="3" t="s">
        <v>202</v>
      </c>
      <c r="I32" s="1">
        <v>44272.113460648201</v>
      </c>
      <c r="J32" s="4">
        <v>872.25749866316301</v>
      </c>
      <c r="K32" s="4"/>
      <c r="L32" s="4">
        <v>10.9095</v>
      </c>
      <c r="M32" s="4">
        <v>1856575.17485312</v>
      </c>
      <c r="N32" s="4"/>
      <c r="O32" s="4">
        <v>10.9078</v>
      </c>
      <c r="P32" s="4">
        <v>4067340.9205002799</v>
      </c>
      <c r="R32" s="158" t="s">
        <v>785</v>
      </c>
      <c r="S32" s="4">
        <f t="shared" ref="S32:S33" si="2">M32</f>
        <v>1856575.17485312</v>
      </c>
      <c r="T32" s="258"/>
      <c r="U32" s="261"/>
      <c r="V32" s="165"/>
      <c r="W32" s="202">
        <f t="shared" si="1"/>
        <v>0.96203403306506263</v>
      </c>
      <c r="X32" s="166"/>
      <c r="Y32" s="167"/>
      <c r="AA32" s="158">
        <v>30</v>
      </c>
      <c r="AB32" s="159">
        <f>T40</f>
        <v>1584976.1280083933</v>
      </c>
      <c r="AC32" s="159">
        <f>U40</f>
        <v>526121.5800211837</v>
      </c>
    </row>
    <row r="33" spans="1:30">
      <c r="A33" s="3"/>
      <c r="B33" s="3"/>
      <c r="C33" s="3" t="s">
        <v>728</v>
      </c>
      <c r="D33" s="3" t="s">
        <v>718</v>
      </c>
      <c r="E33" s="3" t="s">
        <v>257</v>
      </c>
      <c r="F33" s="3" t="s">
        <v>729</v>
      </c>
      <c r="G33" s="3" t="s">
        <v>55</v>
      </c>
      <c r="H33" s="3" t="s">
        <v>202</v>
      </c>
      <c r="I33" s="1">
        <v>44272.136608796303</v>
      </c>
      <c r="J33" s="4">
        <v>893.28526353867096</v>
      </c>
      <c r="K33" s="4"/>
      <c r="L33" s="4">
        <v>10.9094833333333</v>
      </c>
      <c r="M33" s="4">
        <v>1904441.1076479601</v>
      </c>
      <c r="N33" s="4"/>
      <c r="O33" s="4">
        <v>10.907783333333301</v>
      </c>
      <c r="P33" s="4">
        <v>4076910.9199356702</v>
      </c>
      <c r="R33" s="158" t="s">
        <v>786</v>
      </c>
      <c r="S33" s="4">
        <f t="shared" si="2"/>
        <v>1904441.1076479601</v>
      </c>
      <c r="T33" s="259"/>
      <c r="U33" s="262"/>
      <c r="V33" s="168"/>
      <c r="W33" s="202">
        <f t="shared" si="1"/>
        <v>0.98683704508243719</v>
      </c>
      <c r="X33" s="169"/>
      <c r="Y33" s="170"/>
      <c r="AA33" s="154">
        <v>60</v>
      </c>
      <c r="AB33" s="161">
        <f>T43</f>
        <v>912527.03849666892</v>
      </c>
      <c r="AC33" s="161">
        <f>U43</f>
        <v>367601.58954705932</v>
      </c>
    </row>
    <row r="34" spans="1:30">
      <c r="A34" s="3"/>
      <c r="B34" s="3"/>
      <c r="C34" s="3" t="s">
        <v>730</v>
      </c>
      <c r="D34" s="3" t="s">
        <v>718</v>
      </c>
      <c r="E34" s="3" t="s">
        <v>257</v>
      </c>
      <c r="F34" s="3" t="s">
        <v>731</v>
      </c>
      <c r="G34" s="3" t="s">
        <v>55</v>
      </c>
      <c r="H34" s="3" t="s">
        <v>202</v>
      </c>
      <c r="I34" s="1">
        <v>44272.159699074102</v>
      </c>
      <c r="J34" s="4">
        <v>672.38988153038895</v>
      </c>
      <c r="K34" s="4">
        <f>AVERAGE(J34:J36)</f>
        <v>757.52442311830271</v>
      </c>
      <c r="L34" s="4">
        <v>10.9094833333333</v>
      </c>
      <c r="M34" s="4">
        <v>1418741.83407547</v>
      </c>
      <c r="N34" s="4"/>
      <c r="O34" s="4">
        <v>10.9078</v>
      </c>
      <c r="P34" s="4">
        <v>4004783.84371902</v>
      </c>
      <c r="R34" s="154" t="s">
        <v>771</v>
      </c>
      <c r="S34" s="4">
        <f>M34</f>
        <v>1418741.83407547</v>
      </c>
      <c r="T34" s="251">
        <f t="shared" ref="T34" si="3">AVERAGE(S34:S36)</f>
        <v>1583229.5010834502</v>
      </c>
      <c r="U34" s="254">
        <f>_xlfn.STDEV.S(S34:S36)</f>
        <v>143134.41024407552</v>
      </c>
      <c r="V34" s="155">
        <v>10</v>
      </c>
      <c r="W34" s="203">
        <f t="shared" si="1"/>
        <v>0.73515898898181076</v>
      </c>
      <c r="X34" s="156">
        <f>AVERAGE(W34:W36)</f>
        <v>0.82039266862188731</v>
      </c>
      <c r="Y34" s="157">
        <f>STDEV(W34:W36)</f>
        <v>7.4168919105789016E-2</v>
      </c>
    </row>
    <row r="35" spans="1:30">
      <c r="A35" s="3"/>
      <c r="B35" s="3"/>
      <c r="C35" s="3" t="s">
        <v>732</v>
      </c>
      <c r="D35" s="3" t="s">
        <v>718</v>
      </c>
      <c r="E35" s="3" t="s">
        <v>257</v>
      </c>
      <c r="F35" s="3" t="s">
        <v>733</v>
      </c>
      <c r="G35" s="3" t="s">
        <v>55</v>
      </c>
      <c r="H35" s="3" t="s">
        <v>202</v>
      </c>
      <c r="I35" s="1">
        <v>44272.182870370401</v>
      </c>
      <c r="J35" s="4">
        <v>781.85449885481898</v>
      </c>
      <c r="K35" s="4"/>
      <c r="L35" s="4">
        <v>10.9094833333333</v>
      </c>
      <c r="M35" s="4">
        <v>1651497.8221595101</v>
      </c>
      <c r="N35" s="4"/>
      <c r="O35" s="4">
        <v>10.9078</v>
      </c>
      <c r="P35" s="4">
        <v>4024017.6578064999</v>
      </c>
      <c r="R35" s="154" t="s">
        <v>772</v>
      </c>
      <c r="S35" s="4">
        <f t="shared" ref="S35:S36" si="4">M35</f>
        <v>1651497.8221595101</v>
      </c>
      <c r="T35" s="252"/>
      <c r="U35" s="255"/>
      <c r="V35" s="160"/>
      <c r="W35" s="203">
        <f t="shared" si="1"/>
        <v>0.85576772326279549</v>
      </c>
      <c r="X35" s="156"/>
      <c r="Y35" s="157"/>
    </row>
    <row r="36" spans="1:30">
      <c r="A36" s="3"/>
      <c r="B36" s="3"/>
      <c r="C36" s="3" t="s">
        <v>734</v>
      </c>
      <c r="D36" s="3" t="s">
        <v>718</v>
      </c>
      <c r="E36" s="3" t="s">
        <v>257</v>
      </c>
      <c r="F36" s="3" t="s">
        <v>735</v>
      </c>
      <c r="G36" s="3" t="s">
        <v>55</v>
      </c>
      <c r="H36" s="3" t="s">
        <v>202</v>
      </c>
      <c r="I36" s="1">
        <v>44272.205925925897</v>
      </c>
      <c r="J36" s="4">
        <v>818.32888896969996</v>
      </c>
      <c r="K36" s="4"/>
      <c r="L36" s="4">
        <v>10.9094833333333</v>
      </c>
      <c r="M36" s="4">
        <v>1679448.8470153699</v>
      </c>
      <c r="N36" s="4"/>
      <c r="O36" s="4">
        <v>10.907783333333301</v>
      </c>
      <c r="P36" s="4">
        <v>3914576.77534677</v>
      </c>
      <c r="R36" s="154" t="s">
        <v>773</v>
      </c>
      <c r="S36" s="4">
        <f t="shared" si="4"/>
        <v>1679448.8470153699</v>
      </c>
      <c r="T36" s="253"/>
      <c r="U36" s="256"/>
      <c r="V36" s="160"/>
      <c r="W36" s="203">
        <f t="shared" si="1"/>
        <v>0.8702512936210558</v>
      </c>
      <c r="X36" s="156"/>
      <c r="Y36" s="157"/>
    </row>
    <row r="37" spans="1:30">
      <c r="A37" s="3"/>
      <c r="B37" s="3"/>
      <c r="C37" s="3" t="s">
        <v>95</v>
      </c>
      <c r="D37" s="3" t="s">
        <v>692</v>
      </c>
      <c r="E37" s="3" t="s">
        <v>257</v>
      </c>
      <c r="F37" s="3" t="s">
        <v>736</v>
      </c>
      <c r="G37" s="3" t="s">
        <v>92</v>
      </c>
      <c r="H37" s="3" t="s">
        <v>79</v>
      </c>
      <c r="I37" s="1">
        <v>44272.229050925896</v>
      </c>
      <c r="J37" s="4">
        <v>177.17107581836601</v>
      </c>
      <c r="K37" s="4"/>
      <c r="L37" s="4">
        <v>10.9094833333333</v>
      </c>
      <c r="M37" s="4">
        <v>355998.65922992397</v>
      </c>
      <c r="N37" s="4">
        <v>92.759725559354095</v>
      </c>
      <c r="O37" s="4">
        <v>10.9078</v>
      </c>
      <c r="P37" s="4">
        <v>3750924.06680024</v>
      </c>
      <c r="R37" s="158" t="s">
        <v>774</v>
      </c>
      <c r="S37" s="4">
        <f>M39</f>
        <v>1179742.2851704599</v>
      </c>
      <c r="T37" s="257">
        <f t="shared" ref="T37" si="5">AVERAGE(S37:S39)</f>
        <v>1341031.1930448133</v>
      </c>
      <c r="U37" s="260">
        <f>_xlfn.STDEV.S(S37:S39)</f>
        <v>152579.96106720087</v>
      </c>
      <c r="V37" s="162">
        <v>20</v>
      </c>
      <c r="W37" s="202">
        <f t="shared" si="1"/>
        <v>0.61131498683845142</v>
      </c>
      <c r="X37" s="163">
        <f>AVERAGE(W37:W39)</f>
        <v>0.69489114396513452</v>
      </c>
      <c r="Y37" s="164">
        <f>STDEV(W37:W39)</f>
        <v>7.9063383642411528E-2</v>
      </c>
      <c r="AA37" s="149" t="s">
        <v>766</v>
      </c>
      <c r="AB37" s="246" t="s">
        <v>759</v>
      </c>
      <c r="AC37" s="247"/>
      <c r="AD37" s="248"/>
    </row>
    <row r="38" spans="1:30">
      <c r="A38" s="3"/>
      <c r="B38" s="3"/>
      <c r="C38" s="3" t="s">
        <v>163</v>
      </c>
      <c r="D38" s="3" t="s">
        <v>692</v>
      </c>
      <c r="E38" s="3" t="s">
        <v>257</v>
      </c>
      <c r="F38" s="3" t="s">
        <v>737</v>
      </c>
      <c r="G38" s="3" t="s">
        <v>92</v>
      </c>
      <c r="H38" s="3" t="s">
        <v>294</v>
      </c>
      <c r="I38" s="1">
        <v>44272.252141203702</v>
      </c>
      <c r="J38" s="4">
        <v>21.9416553483643</v>
      </c>
      <c r="K38" s="4"/>
      <c r="L38" s="4">
        <v>10.9095</v>
      </c>
      <c r="M38" s="4">
        <v>44764.682893009704</v>
      </c>
      <c r="N38" s="4">
        <v>121.89808526869101</v>
      </c>
      <c r="O38" s="4">
        <v>10.907816666666699</v>
      </c>
      <c r="P38" s="4">
        <v>3788889.9082454098</v>
      </c>
      <c r="R38" s="158" t="s">
        <v>775</v>
      </c>
      <c r="S38" s="4">
        <f t="shared" ref="S38:S39" si="6">M40</f>
        <v>1360274.82722531</v>
      </c>
      <c r="T38" s="258"/>
      <c r="U38" s="261"/>
      <c r="V38" s="165"/>
      <c r="W38" s="202">
        <f t="shared" si="1"/>
        <v>0.70486274719038855</v>
      </c>
      <c r="X38" s="166"/>
      <c r="Y38" s="167"/>
      <c r="AA38" s="158">
        <v>0</v>
      </c>
      <c r="AB38" s="202">
        <f>W28</f>
        <v>0.80944279454425261</v>
      </c>
      <c r="AC38" s="202">
        <f>W29</f>
        <v>1.0930344125968492</v>
      </c>
      <c r="AD38" s="202">
        <f>W30</f>
        <v>1.0975227928588978</v>
      </c>
    </row>
    <row r="39" spans="1:30">
      <c r="A39" s="3"/>
      <c r="B39" s="3"/>
      <c r="C39" s="3" t="s">
        <v>738</v>
      </c>
      <c r="D39" s="3" t="s">
        <v>718</v>
      </c>
      <c r="E39" s="3" t="s">
        <v>257</v>
      </c>
      <c r="F39" s="3" t="s">
        <v>739</v>
      </c>
      <c r="G39" s="3" t="s">
        <v>55</v>
      </c>
      <c r="H39" s="3" t="s">
        <v>202</v>
      </c>
      <c r="I39" s="1">
        <v>44272.275277777801</v>
      </c>
      <c r="J39" s="4">
        <v>643.08108365466205</v>
      </c>
      <c r="K39" s="4">
        <f>AVERAGE(J39:J41)</f>
        <v>674.01342609496476</v>
      </c>
      <c r="L39" s="4">
        <v>10.9095</v>
      </c>
      <c r="M39" s="4">
        <v>1179742.2851704599</v>
      </c>
      <c r="N39" s="4"/>
      <c r="O39" s="4">
        <v>10.9078</v>
      </c>
      <c r="P39" s="4">
        <v>3478467.6980343899</v>
      </c>
      <c r="R39" s="158" t="s">
        <v>776</v>
      </c>
      <c r="S39" s="4">
        <f t="shared" si="6"/>
        <v>1483076.4667386699</v>
      </c>
      <c r="T39" s="259"/>
      <c r="U39" s="262"/>
      <c r="V39" s="168"/>
      <c r="W39" s="202">
        <f t="shared" si="1"/>
        <v>0.76849569786656358</v>
      </c>
      <c r="X39" s="169"/>
      <c r="Y39" s="170"/>
      <c r="AA39" s="154">
        <v>5</v>
      </c>
      <c r="AB39" s="203">
        <f>W31</f>
        <v>0.85081656888834112</v>
      </c>
      <c r="AC39" s="203">
        <f>W32</f>
        <v>0.96203403306506263</v>
      </c>
      <c r="AD39" s="203">
        <f>W33</f>
        <v>0.98683704508243719</v>
      </c>
    </row>
    <row r="40" spans="1:30">
      <c r="A40" s="3"/>
      <c r="B40" s="3"/>
      <c r="C40" s="3" t="s">
        <v>740</v>
      </c>
      <c r="D40" s="3" t="s">
        <v>718</v>
      </c>
      <c r="E40" s="3" t="s">
        <v>257</v>
      </c>
      <c r="F40" s="3" t="s">
        <v>741</v>
      </c>
      <c r="G40" s="3" t="s">
        <v>55</v>
      </c>
      <c r="H40" s="3" t="s">
        <v>202</v>
      </c>
      <c r="I40" s="1">
        <v>44272.298333333303</v>
      </c>
      <c r="J40" s="4">
        <v>652.74488209526896</v>
      </c>
      <c r="K40" s="4"/>
      <c r="L40" s="4">
        <v>10.9094833333333</v>
      </c>
      <c r="M40" s="4">
        <v>1360274.82722531</v>
      </c>
      <c r="N40" s="4"/>
      <c r="O40" s="4">
        <v>10.9078</v>
      </c>
      <c r="P40" s="4">
        <v>3952679.3608890399</v>
      </c>
      <c r="R40" s="154" t="s">
        <v>777</v>
      </c>
      <c r="S40" s="4">
        <f>M42</f>
        <v>1224896.7509971999</v>
      </c>
      <c r="T40" s="251">
        <f t="shared" ref="T40" si="7">AVERAGE(S40:S42)</f>
        <v>1584976.1280083933</v>
      </c>
      <c r="U40" s="254">
        <f>_xlfn.STDEV.S(S40:S42)</f>
        <v>526121.5800211837</v>
      </c>
      <c r="V40" s="155">
        <v>30</v>
      </c>
      <c r="W40" s="203">
        <f t="shared" si="1"/>
        <v>0.63471297979805996</v>
      </c>
      <c r="X40" s="156">
        <f>AVERAGE(W40:W42)</f>
        <v>0.82129773003153173</v>
      </c>
      <c r="Y40" s="157">
        <f>STDEV(W40:W42)</f>
        <v>0.27262395423895763</v>
      </c>
      <c r="AA40" s="158">
        <v>10</v>
      </c>
      <c r="AB40" s="203">
        <f>W34</f>
        <v>0.73515898898181076</v>
      </c>
      <c r="AC40" s="203">
        <f>W35</f>
        <v>0.85576772326279549</v>
      </c>
      <c r="AD40" s="203">
        <f>W36</f>
        <v>0.8702512936210558</v>
      </c>
    </row>
    <row r="41" spans="1:30">
      <c r="A41" s="3"/>
      <c r="B41" s="3"/>
      <c r="C41" s="3" t="s">
        <v>742</v>
      </c>
      <c r="D41" s="3" t="s">
        <v>718</v>
      </c>
      <c r="E41" s="3" t="s">
        <v>257</v>
      </c>
      <c r="F41" s="3" t="s">
        <v>743</v>
      </c>
      <c r="G41" s="3" t="s">
        <v>55</v>
      </c>
      <c r="H41" s="3" t="s">
        <v>202</v>
      </c>
      <c r="I41" s="1">
        <v>44272.321493055599</v>
      </c>
      <c r="J41" s="4">
        <v>726.21431253496303</v>
      </c>
      <c r="K41" s="4"/>
      <c r="L41" s="4">
        <v>10.9095</v>
      </c>
      <c r="M41" s="4">
        <v>1483076.4667386699</v>
      </c>
      <c r="N41" s="4"/>
      <c r="O41" s="4">
        <v>10.9078</v>
      </c>
      <c r="P41" s="4">
        <v>3883175.1119748</v>
      </c>
      <c r="R41" s="154" t="s">
        <v>778</v>
      </c>
      <c r="S41" s="4">
        <f t="shared" ref="S41:S42" si="8">M43</f>
        <v>2188762.2603367199</v>
      </c>
      <c r="T41" s="252"/>
      <c r="U41" s="255"/>
      <c r="V41" s="160"/>
      <c r="W41" s="203">
        <f t="shared" si="1"/>
        <v>1.1341656471836232</v>
      </c>
      <c r="X41" s="156"/>
      <c r="Y41" s="157"/>
      <c r="AA41" s="154">
        <v>20</v>
      </c>
      <c r="AB41" s="202">
        <f>W37</f>
        <v>0.61131498683845142</v>
      </c>
      <c r="AC41" s="202">
        <f>W38</f>
        <v>0.70486274719038855</v>
      </c>
      <c r="AD41" s="202">
        <f>W39</f>
        <v>0.76849569786656358</v>
      </c>
    </row>
    <row r="42" spans="1:30">
      <c r="A42" s="3"/>
      <c r="B42" s="3"/>
      <c r="C42" s="3" t="s">
        <v>744</v>
      </c>
      <c r="D42" s="3" t="s">
        <v>718</v>
      </c>
      <c r="E42" s="3" t="s">
        <v>257</v>
      </c>
      <c r="F42" s="3" t="s">
        <v>745</v>
      </c>
      <c r="G42" s="3" t="s">
        <v>55</v>
      </c>
      <c r="H42" s="3" t="s">
        <v>202</v>
      </c>
      <c r="I42" s="1">
        <v>44272.344571759299</v>
      </c>
      <c r="J42" s="4">
        <v>568.85406977452601</v>
      </c>
      <c r="K42" s="4">
        <f>AVERAGE(J42:J44)</f>
        <v>715.00735377206911</v>
      </c>
      <c r="L42" s="4">
        <v>10.9095</v>
      </c>
      <c r="M42" s="4">
        <v>1224896.7509971999</v>
      </c>
      <c r="N42" s="4"/>
      <c r="O42" s="4">
        <v>10.9078</v>
      </c>
      <c r="P42" s="4">
        <v>4072651.8037732798</v>
      </c>
      <c r="R42" s="154" t="s">
        <v>779</v>
      </c>
      <c r="S42" s="4">
        <f t="shared" si="8"/>
        <v>1341269.37269126</v>
      </c>
      <c r="T42" s="253"/>
      <c r="U42" s="256"/>
      <c r="V42" s="160"/>
      <c r="W42" s="203">
        <f t="shared" si="1"/>
        <v>0.69501456311291199</v>
      </c>
      <c r="X42" s="156"/>
      <c r="Y42" s="157"/>
      <c r="AA42" s="158">
        <v>30</v>
      </c>
      <c r="AB42" s="203">
        <f>W40</f>
        <v>0.63471297979805996</v>
      </c>
      <c r="AC42" s="203">
        <f>W41</f>
        <v>1.1341656471836232</v>
      </c>
      <c r="AD42" s="203">
        <f>W42</f>
        <v>0.69501456311291199</v>
      </c>
    </row>
    <row r="43" spans="1:30">
      <c r="A43" s="3"/>
      <c r="B43" s="3"/>
      <c r="C43" s="3" t="s">
        <v>746</v>
      </c>
      <c r="D43" s="3" t="s">
        <v>718</v>
      </c>
      <c r="E43" s="3" t="s">
        <v>257</v>
      </c>
      <c r="F43" s="3" t="s">
        <v>747</v>
      </c>
      <c r="G43" s="3" t="s">
        <v>55</v>
      </c>
      <c r="H43" s="3" t="s">
        <v>202</v>
      </c>
      <c r="I43" s="1">
        <v>44272.3676388889</v>
      </c>
      <c r="J43" s="4">
        <v>977.09695127657903</v>
      </c>
      <c r="K43" s="4"/>
      <c r="L43" s="4">
        <v>10.9094833333333</v>
      </c>
      <c r="M43" s="4">
        <v>2188762.2603367199</v>
      </c>
      <c r="N43" s="4"/>
      <c r="O43" s="4">
        <v>10.907783333333301</v>
      </c>
      <c r="P43" s="4">
        <v>4295927.5781300897</v>
      </c>
      <c r="R43" s="158" t="s">
        <v>780</v>
      </c>
      <c r="S43" s="4">
        <f>M45</f>
        <v>687706.52661675296</v>
      </c>
      <c r="T43" s="257">
        <f t="shared" ref="T43" si="9">AVERAGE(S43:S45)</f>
        <v>912527.03849666892</v>
      </c>
      <c r="U43" s="260">
        <f>_xlfn.STDEV.S(S43:S45)</f>
        <v>367601.58954705932</v>
      </c>
      <c r="V43" s="162">
        <v>60</v>
      </c>
      <c r="W43" s="202">
        <f t="shared" si="1"/>
        <v>0.35635351173895874</v>
      </c>
      <c r="X43" s="163">
        <f>AVERAGE(W43:W45)</f>
        <v>0.47285026699515159</v>
      </c>
      <c r="Y43" s="164">
        <f>STDEV(W43:W45)</f>
        <v>0.19048258564647841</v>
      </c>
      <c r="AA43" s="154">
        <v>60</v>
      </c>
      <c r="AB43" s="202">
        <f>W43</f>
        <v>0.35635351173895874</v>
      </c>
      <c r="AC43" s="202">
        <f>W44</f>
        <v>0.69266904706643084</v>
      </c>
      <c r="AD43" s="202">
        <f>W45</f>
        <v>0.36952824218006525</v>
      </c>
    </row>
    <row r="44" spans="1:30">
      <c r="A44" s="3"/>
      <c r="B44" s="3"/>
      <c r="C44" s="3" t="s">
        <v>748</v>
      </c>
      <c r="D44" s="3" t="s">
        <v>718</v>
      </c>
      <c r="E44" s="3" t="s">
        <v>257</v>
      </c>
      <c r="F44" s="3" t="s">
        <v>749</v>
      </c>
      <c r="G44" s="3" t="s">
        <v>55</v>
      </c>
      <c r="H44" s="3" t="s">
        <v>202</v>
      </c>
      <c r="I44" s="1">
        <v>44272.390659722201</v>
      </c>
      <c r="J44" s="4">
        <v>599.07104026510206</v>
      </c>
      <c r="K44" s="4"/>
      <c r="L44" s="4">
        <v>10.9095</v>
      </c>
      <c r="M44" s="4">
        <v>1341269.37269126</v>
      </c>
      <c r="N44" s="4"/>
      <c r="O44" s="4">
        <v>10.907816666666699</v>
      </c>
      <c r="P44" s="4">
        <v>4238955.8277945602</v>
      </c>
      <c r="R44" s="158" t="s">
        <v>781</v>
      </c>
      <c r="S44" s="4">
        <f t="shared" ref="S44:S45" si="10">M46</f>
        <v>1336742.89367446</v>
      </c>
      <c r="T44" s="258"/>
      <c r="U44" s="261"/>
      <c r="V44" s="165"/>
      <c r="W44" s="202">
        <f t="shared" si="1"/>
        <v>0.69266904706643084</v>
      </c>
      <c r="X44" s="166"/>
      <c r="Y44" s="167"/>
    </row>
    <row r="45" spans="1:30">
      <c r="A45" s="3"/>
      <c r="B45" s="3"/>
      <c r="C45" s="3" t="s">
        <v>750</v>
      </c>
      <c r="D45" s="3" t="s">
        <v>718</v>
      </c>
      <c r="E45" s="3" t="s">
        <v>257</v>
      </c>
      <c r="F45" s="3" t="s">
        <v>751</v>
      </c>
      <c r="G45" s="3" t="s">
        <v>55</v>
      </c>
      <c r="H45" s="3" t="s">
        <v>202</v>
      </c>
      <c r="I45" s="1">
        <v>44272.413726851897</v>
      </c>
      <c r="J45" s="4">
        <v>300.88013134725901</v>
      </c>
      <c r="K45" s="4">
        <f>AVERAGE(J45:J47)</f>
        <v>433.0469811990227</v>
      </c>
      <c r="L45" s="4">
        <v>10.9095</v>
      </c>
      <c r="M45" s="4">
        <v>687706.52661675296</v>
      </c>
      <c r="N45" s="4"/>
      <c r="O45" s="4">
        <v>10.907816666666699</v>
      </c>
      <c r="P45" s="4">
        <v>4284333.9271129901</v>
      </c>
      <c r="R45" s="158" t="s">
        <v>782</v>
      </c>
      <c r="S45" s="4">
        <f t="shared" si="10"/>
        <v>713131.69519879401</v>
      </c>
      <c r="T45" s="259"/>
      <c r="U45" s="262"/>
      <c r="V45" s="168"/>
      <c r="W45" s="202">
        <f t="shared" si="1"/>
        <v>0.36952824218006525</v>
      </c>
      <c r="X45" s="169"/>
      <c r="Y45" s="170"/>
    </row>
    <row r="46" spans="1:30">
      <c r="A46" s="3"/>
      <c r="B46" s="3"/>
      <c r="C46" s="3" t="s">
        <v>752</v>
      </c>
      <c r="D46" s="3" t="s">
        <v>718</v>
      </c>
      <c r="E46" s="3" t="s">
        <v>257</v>
      </c>
      <c r="F46" s="3" t="s">
        <v>753</v>
      </c>
      <c r="G46" s="3" t="s">
        <v>55</v>
      </c>
      <c r="H46" s="3" t="s">
        <v>202</v>
      </c>
      <c r="I46" s="1">
        <v>44272.4367361111</v>
      </c>
      <c r="J46" s="4">
        <v>664.72457639161803</v>
      </c>
      <c r="K46" s="4"/>
      <c r="L46" s="4">
        <v>10.9094833333333</v>
      </c>
      <c r="M46" s="4">
        <v>1336742.89367446</v>
      </c>
      <c r="N46" s="4"/>
      <c r="O46" s="4">
        <v>10.9078</v>
      </c>
      <c r="P46" s="4">
        <v>3815842.49118941</v>
      </c>
    </row>
    <row r="47" spans="1:30">
      <c r="A47" s="3"/>
      <c r="B47" s="3"/>
      <c r="C47" s="3" t="s">
        <v>754</v>
      </c>
      <c r="D47" s="3" t="s">
        <v>718</v>
      </c>
      <c r="E47" s="3" t="s">
        <v>257</v>
      </c>
      <c r="F47" s="3" t="s">
        <v>755</v>
      </c>
      <c r="G47" s="3" t="s">
        <v>55</v>
      </c>
      <c r="H47" s="3" t="s">
        <v>202</v>
      </c>
      <c r="I47" s="1">
        <v>44272.4598611111</v>
      </c>
      <c r="J47" s="4">
        <v>333.53623585819099</v>
      </c>
      <c r="K47" s="4"/>
      <c r="L47" s="4">
        <v>10.9094833333333</v>
      </c>
      <c r="M47" s="4">
        <v>713131.69519879401</v>
      </c>
      <c r="N47" s="4"/>
      <c r="O47" s="4">
        <v>10.9078</v>
      </c>
      <c r="P47" s="4">
        <v>4012124.4190577199</v>
      </c>
    </row>
    <row r="48" spans="1:30">
      <c r="A48" s="3"/>
      <c r="B48" s="3"/>
      <c r="C48" s="3" t="s">
        <v>130</v>
      </c>
      <c r="D48" s="3" t="s">
        <v>692</v>
      </c>
      <c r="E48" s="3" t="s">
        <v>257</v>
      </c>
      <c r="F48" s="3" t="s">
        <v>756</v>
      </c>
      <c r="G48" s="3" t="s">
        <v>92</v>
      </c>
      <c r="H48" s="3" t="s">
        <v>270</v>
      </c>
      <c r="I48" s="1">
        <v>44272.482835648101</v>
      </c>
      <c r="J48" s="4">
        <v>52.895619629649197</v>
      </c>
      <c r="K48" s="4"/>
      <c r="L48" s="4">
        <v>10.9094833333333</v>
      </c>
      <c r="M48" s="4">
        <v>106387.467953988</v>
      </c>
      <c r="N48" s="4">
        <v>112.543871552445</v>
      </c>
      <c r="O48" s="4">
        <v>10.907783333333301</v>
      </c>
      <c r="P48" s="4">
        <v>3739054.1732439902</v>
      </c>
    </row>
    <row r="49" spans="1:16">
      <c r="A49" s="3"/>
      <c r="B49" s="3"/>
      <c r="C49" s="3" t="s">
        <v>312</v>
      </c>
      <c r="D49" s="3" t="s">
        <v>692</v>
      </c>
      <c r="E49" s="3" t="s">
        <v>257</v>
      </c>
      <c r="F49" s="3" t="s">
        <v>757</v>
      </c>
      <c r="G49" s="3" t="s">
        <v>290</v>
      </c>
      <c r="H49" s="3" t="s">
        <v>257</v>
      </c>
      <c r="I49" s="1">
        <v>44272.5058796296</v>
      </c>
      <c r="J49" s="4">
        <v>0</v>
      </c>
      <c r="K49" s="4"/>
      <c r="L49" s="4">
        <v>10.9094833333333</v>
      </c>
      <c r="M49" s="4">
        <v>0</v>
      </c>
      <c r="N49" s="4"/>
      <c r="O49" s="4">
        <v>10.907783333333301</v>
      </c>
      <c r="P49" s="4">
        <v>4548679.7253108798</v>
      </c>
    </row>
  </sheetData>
  <mergeCells count="19">
    <mergeCell ref="T40:T42"/>
    <mergeCell ref="U40:U42"/>
    <mergeCell ref="T43:T45"/>
    <mergeCell ref="U43:U45"/>
    <mergeCell ref="T31:T33"/>
    <mergeCell ref="U31:U33"/>
    <mergeCell ref="T34:T36"/>
    <mergeCell ref="U34:U36"/>
    <mergeCell ref="T37:T39"/>
    <mergeCell ref="U37:U39"/>
    <mergeCell ref="AB37:AD37"/>
    <mergeCell ref="A1:I1"/>
    <mergeCell ref="J1:N1"/>
    <mergeCell ref="O1:P1"/>
    <mergeCell ref="V25:Y25"/>
    <mergeCell ref="R26:U26"/>
    <mergeCell ref="W26:Y26"/>
    <mergeCell ref="T28:T30"/>
    <mergeCell ref="U28:U30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rism9.Document" shapeId="20482" r:id="rId3">
          <objectPr defaultSize="0" r:id="rId4">
            <anchor moveWithCells="1">
              <from>
                <xdr:col>17</xdr:col>
                <xdr:colOff>0</xdr:colOff>
                <xdr:row>6</xdr:row>
                <xdr:rowOff>0</xdr:rowOff>
              </from>
              <to>
                <xdr:col>20</xdr:col>
                <xdr:colOff>1066800</xdr:colOff>
                <xdr:row>21</xdr:row>
                <xdr:rowOff>114300</xdr:rowOff>
              </to>
            </anchor>
          </objectPr>
        </oleObject>
      </mc:Choice>
      <mc:Fallback>
        <oleObject progId="Prism9.Document" shapeId="20482" r:id="rId3"/>
      </mc:Fallback>
    </mc:AlternateContent>
  </oleObjec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1E3F-86F4-4251-9228-64EF4BD2B72C}">
  <dimension ref="A1:A3"/>
  <sheetViews>
    <sheetView workbookViewId="0">
      <selection activeCell="A3" sqref="A3"/>
    </sheetView>
  </sheetViews>
  <sheetFormatPr defaultRowHeight="15"/>
  <sheetData>
    <row r="1" spans="1:1">
      <c r="A1" s="72" t="s">
        <v>476</v>
      </c>
    </row>
    <row r="3" spans="1:1">
      <c r="A3" t="s">
        <v>794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11"/>
  <sheetViews>
    <sheetView zoomScaleNormal="100" workbookViewId="0"/>
  </sheetViews>
  <sheetFormatPr defaultColWidth="9.140625" defaultRowHeight="15"/>
  <sheetData>
    <row r="1" spans="1:1">
      <c r="A1" t="s">
        <v>55</v>
      </c>
    </row>
    <row r="2" spans="1:1">
      <c r="A2" t="s">
        <v>22</v>
      </c>
    </row>
    <row r="3" spans="1:1">
      <c r="A3" t="s">
        <v>92</v>
      </c>
    </row>
    <row r="4" spans="1:1">
      <c r="A4" t="s">
        <v>57</v>
      </c>
    </row>
    <row r="5" spans="1:1">
      <c r="A5" t="s">
        <v>253</v>
      </c>
    </row>
    <row r="6" spans="1:1">
      <c r="A6" t="s">
        <v>1</v>
      </c>
    </row>
    <row r="7" spans="1:1">
      <c r="A7" t="s">
        <v>112</v>
      </c>
    </row>
    <row r="8" spans="1:1">
      <c r="A8" t="s">
        <v>64</v>
      </c>
    </row>
    <row r="9" spans="1:1">
      <c r="A9" t="s">
        <v>290</v>
      </c>
    </row>
    <row r="10" spans="1:1">
      <c r="A10" t="s">
        <v>240</v>
      </c>
    </row>
    <row r="11" spans="1:1">
      <c r="A1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Cover Sheet</vt:lpstr>
      <vt:lpstr>Hep Clearance Calcs</vt:lpstr>
      <vt:lpstr>Hep Data for Prism</vt:lpstr>
      <vt:lpstr>Assay Summary</vt:lpstr>
      <vt:lpstr>MDL</vt:lpstr>
      <vt:lpstr>908</vt:lpstr>
      <vt:lpstr>909</vt:lpstr>
      <vt:lpstr>916</vt:lpstr>
      <vt:lpstr>923</vt:lpstr>
      <vt:lpstr>Stability_923</vt:lpstr>
      <vt:lpstr>Stability_4NT</vt:lpstr>
      <vt:lpstr>Notes</vt:lpstr>
      <vt:lpstr>ValueList_Helper</vt:lpstr>
      <vt:lpstr>'Hep Clearance Calcs'!Print_Area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Kreutz, Anna</dc:creator>
  <cp:lastModifiedBy>Kreutz, Anna</cp:lastModifiedBy>
  <dcterms:created xsi:type="dcterms:W3CDTF">2021-02-19T16:24:09Z</dcterms:created>
  <dcterms:modified xsi:type="dcterms:W3CDTF">2021-08-25T21:16:37Z</dcterms:modified>
</cp:coreProperties>
</file>