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7.bin" ContentType="application/vnd.openxmlformats-officedocument.oleObject"/>
  <Override PartName="/xl/drawings/drawing7.xml" ContentType="application/vnd.openxmlformats-officedocument.drawing+xml"/>
  <Override PartName="/xl/embeddings/oleObject8.bin" ContentType="application/vnd.openxmlformats-officedocument.oleObject"/>
  <Override PartName="/xl/drawings/drawing8.xml" ContentType="application/vnd.openxmlformats-officedocument.drawing+xml"/>
  <Override PartName="/xl/embeddings/oleObject9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embeddings/oleObject10.bin" ContentType="application/vnd.openxmlformats-officedocument.oleObject"/>
  <Override PartName="/xl/drawings/drawing10.xml" ContentType="application/vnd.openxmlformats-officedocument.drawing+xml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O:\PRIV\CCTE_Wetmore-Lab\_PFAS_TK\PFAS_Analytical\GCMS\Reports\"/>
    </mc:Choice>
  </mc:AlternateContent>
  <xr:revisionPtr revIDLastSave="0" documentId="13_ncr:1_{978A112F-5FFC-4D55-B538-373188BCC57B}" xr6:coauthVersionLast="46" xr6:coauthVersionMax="46" xr10:uidLastSave="{00000000-0000-0000-0000-000000000000}"/>
  <bookViews>
    <workbookView xWindow="-120" yWindow="-120" windowWidth="29040" windowHeight="15840" tabRatio="829" xr2:uid="{00000000-000D-0000-FFFF-FFFF00000000}"/>
  </bookViews>
  <sheets>
    <sheet name="Cover Sheet" sheetId="9" r:id="rId1"/>
    <sheet name="Hep Clearance Calcs" sheetId="10" r:id="rId2"/>
    <sheet name="Hep Data for Prism" sheetId="7" r:id="rId3"/>
    <sheet name="Assay Summary" sheetId="8" r:id="rId4"/>
    <sheet name="Data_B" sheetId="1" r:id="rId5"/>
    <sheet name="Data_A" sheetId="16" r:id="rId6"/>
    <sheet name="477_stab" sheetId="20" r:id="rId7"/>
    <sheet name="479_stab" sheetId="24" r:id="rId8"/>
    <sheet name="464_stab" sheetId="21" r:id="rId9"/>
    <sheet name="945_stab" sheetId="23" r:id="rId10"/>
    <sheet name="274_stab" sheetId="22" r:id="rId11"/>
    <sheet name="477 MDL" sheetId="5" r:id="rId12"/>
    <sheet name="479 MDL" sheetId="6" r:id="rId13"/>
    <sheet name="464 MDL" sheetId="4" r:id="rId14"/>
    <sheet name="964 MDL" sheetId="3" r:id="rId15"/>
    <sheet name="945 MDL" sheetId="14" r:id="rId16"/>
    <sheet name="274 MDL" sheetId="15" r:id="rId17"/>
    <sheet name="Notes" sheetId="17" r:id="rId18"/>
    <sheet name="ValueList_Helper" sheetId="2" state="hidden" r:id="rId19"/>
  </sheets>
  <definedNames>
    <definedName name="_xlnm.Print_Area" localSheetId="1">'Hep Clearance Calcs'!$D$1:$H$24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5" i="9" l="1"/>
  <c r="D75" i="9"/>
  <c r="E73" i="9"/>
  <c r="E74" i="9"/>
  <c r="D74" i="9"/>
  <c r="D73" i="9"/>
  <c r="E72" i="9"/>
  <c r="D72" i="9"/>
  <c r="E71" i="9"/>
  <c r="D71" i="9"/>
  <c r="D54" i="24"/>
  <c r="E54" i="24" s="1"/>
  <c r="D55" i="24"/>
  <c r="N55" i="24"/>
  <c r="D56" i="24"/>
  <c r="M56" i="24"/>
  <c r="N56" i="24"/>
  <c r="E57" i="24"/>
  <c r="M55" i="24" s="1"/>
  <c r="F57" i="24"/>
  <c r="H57" i="24"/>
  <c r="J57" i="24" s="1"/>
  <c r="I57" i="24"/>
  <c r="N57" i="24"/>
  <c r="H58" i="24"/>
  <c r="M58" i="24"/>
  <c r="H59" i="24"/>
  <c r="M59" i="24"/>
  <c r="E60" i="24"/>
  <c r="F60" i="24"/>
  <c r="H60" i="24"/>
  <c r="J60" i="24" s="1"/>
  <c r="I60" i="24"/>
  <c r="H61" i="24"/>
  <c r="H62" i="24"/>
  <c r="E63" i="24"/>
  <c r="M57" i="24" s="1"/>
  <c r="F63" i="24"/>
  <c r="H63" i="24"/>
  <c r="J63" i="24" s="1"/>
  <c r="I63" i="24"/>
  <c r="H64" i="24"/>
  <c r="H65" i="24"/>
  <c r="E66" i="24"/>
  <c r="F66" i="24"/>
  <c r="N58" i="24" s="1"/>
  <c r="H66" i="24"/>
  <c r="J66" i="24" s="1"/>
  <c r="I66" i="24"/>
  <c r="H67" i="24"/>
  <c r="H68" i="24"/>
  <c r="E69" i="24"/>
  <c r="F69" i="24"/>
  <c r="N59" i="24" s="1"/>
  <c r="H69" i="24"/>
  <c r="I69" i="24"/>
  <c r="J69" i="24"/>
  <c r="H70" i="24"/>
  <c r="H71" i="24"/>
  <c r="D72" i="24"/>
  <c r="E72" i="24" s="1"/>
  <c r="M60" i="24" s="1"/>
  <c r="D73" i="24"/>
  <c r="D74" i="24"/>
  <c r="E75" i="24"/>
  <c r="M61" i="24" s="1"/>
  <c r="F75" i="24"/>
  <c r="N61" i="24" s="1"/>
  <c r="H75" i="24"/>
  <c r="J75" i="24" s="1"/>
  <c r="H76" i="24"/>
  <c r="H77" i="24"/>
  <c r="H56" i="24" l="1"/>
  <c r="O64" i="24" s="1"/>
  <c r="H74" i="24"/>
  <c r="O65" i="24" s="1"/>
  <c r="H55" i="24"/>
  <c r="N64" i="24" s="1"/>
  <c r="H73" i="24"/>
  <c r="N65" i="24" s="1"/>
  <c r="M54" i="24"/>
  <c r="F72" i="24"/>
  <c r="N60" i="24" s="1"/>
  <c r="H72" i="24"/>
  <c r="H54" i="24"/>
  <c r="F54" i="24"/>
  <c r="N54" i="24" s="1"/>
  <c r="I75" i="24"/>
  <c r="J72" i="24" l="1"/>
  <c r="M65" i="24"/>
  <c r="I72" i="24"/>
  <c r="I54" i="24"/>
  <c r="J54" i="24"/>
  <c r="M64" i="24"/>
  <c r="D54" i="23" l="1"/>
  <c r="E54" i="23" s="1"/>
  <c r="F54" i="23"/>
  <c r="N54" i="23"/>
  <c r="D55" i="23"/>
  <c r="M55" i="23"/>
  <c r="D56" i="23"/>
  <c r="N56" i="23"/>
  <c r="E57" i="23"/>
  <c r="F57" i="23"/>
  <c r="N55" i="23" s="1"/>
  <c r="H57" i="23"/>
  <c r="I57" i="23" s="1"/>
  <c r="M57" i="23"/>
  <c r="H58" i="23"/>
  <c r="H59" i="23"/>
  <c r="E60" i="23"/>
  <c r="M56" i="23" s="1"/>
  <c r="F60" i="23"/>
  <c r="H60" i="23"/>
  <c r="I60" i="23" s="1"/>
  <c r="M60" i="23"/>
  <c r="H61" i="23"/>
  <c r="H62" i="23"/>
  <c r="E63" i="23"/>
  <c r="F63" i="23"/>
  <c r="N57" i="23" s="1"/>
  <c r="H63" i="23"/>
  <c r="I63" i="23" s="1"/>
  <c r="H64" i="23"/>
  <c r="H65" i="23"/>
  <c r="E66" i="23"/>
  <c r="M58" i="23" s="1"/>
  <c r="F66" i="23"/>
  <c r="N58" i="23" s="1"/>
  <c r="H66" i="23"/>
  <c r="I66" i="23" s="1"/>
  <c r="H67" i="23"/>
  <c r="H68" i="23"/>
  <c r="E69" i="23"/>
  <c r="M59" i="23" s="1"/>
  <c r="F69" i="23"/>
  <c r="N59" i="23" s="1"/>
  <c r="H69" i="23"/>
  <c r="I69" i="23"/>
  <c r="J69" i="23"/>
  <c r="H70" i="23"/>
  <c r="H71" i="23"/>
  <c r="D72" i="23"/>
  <c r="E72" i="23"/>
  <c r="F72" i="23"/>
  <c r="N60" i="23" s="1"/>
  <c r="D73" i="23"/>
  <c r="D74" i="23"/>
  <c r="E75" i="23"/>
  <c r="M61" i="23" s="1"/>
  <c r="F75" i="23"/>
  <c r="N61" i="23" s="1"/>
  <c r="H75" i="23"/>
  <c r="I75" i="23" s="1"/>
  <c r="H76" i="23"/>
  <c r="H77" i="23"/>
  <c r="E40" i="22"/>
  <c r="H40" i="22" s="1"/>
  <c r="F40" i="22"/>
  <c r="E43" i="22"/>
  <c r="F43" i="22"/>
  <c r="E69" i="22" s="1"/>
  <c r="H43" i="22"/>
  <c r="J43" i="22" s="1"/>
  <c r="I43" i="22"/>
  <c r="H44" i="22"/>
  <c r="H45" i="22"/>
  <c r="E46" i="22"/>
  <c r="F46" i="22"/>
  <c r="E70" i="22" s="1"/>
  <c r="H46" i="22"/>
  <c r="I46" i="22" s="1"/>
  <c r="H47" i="22"/>
  <c r="H48" i="22"/>
  <c r="E49" i="22"/>
  <c r="D71" i="22" s="1"/>
  <c r="F49" i="22"/>
  <c r="H49" i="22"/>
  <c r="J49" i="22" s="1"/>
  <c r="I49" i="22"/>
  <c r="H50" i="22"/>
  <c r="H51" i="22"/>
  <c r="E52" i="22"/>
  <c r="D72" i="22" s="1"/>
  <c r="F52" i="22"/>
  <c r="H52" i="22"/>
  <c r="J52" i="22" s="1"/>
  <c r="I52" i="22"/>
  <c r="H53" i="22"/>
  <c r="H54" i="22"/>
  <c r="E55" i="22"/>
  <c r="F55" i="22"/>
  <c r="E73" i="22" s="1"/>
  <c r="H55" i="22"/>
  <c r="I55" i="22"/>
  <c r="J55" i="22"/>
  <c r="H56" i="22"/>
  <c r="H57" i="22"/>
  <c r="E58" i="22"/>
  <c r="D74" i="22" s="1"/>
  <c r="F58" i="22"/>
  <c r="E61" i="22"/>
  <c r="D75" i="22" s="1"/>
  <c r="F61" i="22"/>
  <c r="E75" i="22" s="1"/>
  <c r="H61" i="22"/>
  <c r="J61" i="22" s="1"/>
  <c r="I61" i="22"/>
  <c r="H62" i="22"/>
  <c r="H63" i="22"/>
  <c r="E68" i="22"/>
  <c r="D69" i="22"/>
  <c r="D70" i="22"/>
  <c r="E71" i="22"/>
  <c r="E72" i="22"/>
  <c r="D73" i="22"/>
  <c r="E74" i="22"/>
  <c r="S5" i="21"/>
  <c r="V5" i="21" s="1"/>
  <c r="T5" i="21"/>
  <c r="V6" i="21"/>
  <c r="AB15" i="21" s="1"/>
  <c r="S8" i="21"/>
  <c r="T8" i="21"/>
  <c r="V8" i="21"/>
  <c r="V10" i="21"/>
  <c r="S11" i="21"/>
  <c r="T11" i="21"/>
  <c r="V11" i="21"/>
  <c r="W11" i="21" s="1"/>
  <c r="V12" i="21"/>
  <c r="V13" i="21"/>
  <c r="S14" i="21"/>
  <c r="T14" i="21"/>
  <c r="V14" i="21"/>
  <c r="W14" i="21" s="1"/>
  <c r="V15" i="21"/>
  <c r="V16" i="21"/>
  <c r="AC16" i="21" s="1"/>
  <c r="AA16" i="21"/>
  <c r="AB16" i="21"/>
  <c r="S17" i="21"/>
  <c r="T17" i="21"/>
  <c r="V17" i="21"/>
  <c r="W17" i="21"/>
  <c r="AA17" i="21"/>
  <c r="V18" i="21"/>
  <c r="AB17" i="21" s="1"/>
  <c r="V19" i="21"/>
  <c r="AC17" i="21" s="1"/>
  <c r="S20" i="21"/>
  <c r="T20" i="21"/>
  <c r="V20" i="21"/>
  <c r="W20" i="21" s="1"/>
  <c r="V21" i="21"/>
  <c r="AB18" i="21" s="1"/>
  <c r="V22" i="21"/>
  <c r="AC18" i="21" s="1"/>
  <c r="W5" i="20"/>
  <c r="Z8" i="20" s="1"/>
  <c r="X5" i="20"/>
  <c r="Z5" i="20"/>
  <c r="W8" i="20"/>
  <c r="X8" i="20"/>
  <c r="W11" i="20"/>
  <c r="X11" i="20"/>
  <c r="Z11" i="20"/>
  <c r="W14" i="20"/>
  <c r="X14" i="20"/>
  <c r="Z15" i="20"/>
  <c r="AF16" i="20" s="1"/>
  <c r="W17" i="20"/>
  <c r="X17" i="20"/>
  <c r="Z18" i="20"/>
  <c r="AF17" i="20" s="1"/>
  <c r="W20" i="20"/>
  <c r="X20" i="20"/>
  <c r="H73" i="23" l="1"/>
  <c r="N65" i="23" s="1"/>
  <c r="H56" i="23"/>
  <c r="O64" i="23" s="1"/>
  <c r="H74" i="23"/>
  <c r="O65" i="23" s="1"/>
  <c r="M54" i="23"/>
  <c r="H72" i="23"/>
  <c r="H55" i="23"/>
  <c r="N64" i="23" s="1"/>
  <c r="J63" i="23"/>
  <c r="J57" i="23"/>
  <c r="H54" i="23"/>
  <c r="J75" i="23"/>
  <c r="J66" i="23"/>
  <c r="J60" i="23"/>
  <c r="I40" i="22"/>
  <c r="M50" i="22"/>
  <c r="J40" i="22"/>
  <c r="D68" i="22"/>
  <c r="H60" i="22"/>
  <c r="O51" i="22" s="1"/>
  <c r="H42" i="22"/>
  <c r="O50" i="22" s="1"/>
  <c r="H59" i="22"/>
  <c r="N51" i="22" s="1"/>
  <c r="H41" i="22"/>
  <c r="N50" i="22" s="1"/>
  <c r="H58" i="22"/>
  <c r="J46" i="22"/>
  <c r="AA15" i="21"/>
  <c r="X5" i="21"/>
  <c r="X17" i="21"/>
  <c r="V7" i="21"/>
  <c r="AC15" i="21" s="1"/>
  <c r="V9" i="21"/>
  <c r="W8" i="21" s="1"/>
  <c r="X20" i="21"/>
  <c r="AA18" i="21"/>
  <c r="X11" i="21"/>
  <c r="X14" i="21"/>
  <c r="AB8" i="20"/>
  <c r="Z19" i="20"/>
  <c r="AG17" i="20" s="1"/>
  <c r="Z16" i="20"/>
  <c r="AG16" i="20" s="1"/>
  <c r="Z7" i="20"/>
  <c r="AG15" i="20" s="1"/>
  <c r="Z22" i="20"/>
  <c r="AG18" i="20" s="1"/>
  <c r="Z10" i="20"/>
  <c r="Z6" i="20"/>
  <c r="AF15" i="20" s="1"/>
  <c r="Z14" i="20"/>
  <c r="Z21" i="20"/>
  <c r="AF18" i="20" s="1"/>
  <c r="Z17" i="20"/>
  <c r="Z13" i="20"/>
  <c r="AA11" i="20" s="1"/>
  <c r="Z9" i="20"/>
  <c r="AA8" i="20" s="1"/>
  <c r="AB5" i="20"/>
  <c r="AE15" i="20"/>
  <c r="Z12" i="20"/>
  <c r="Z20" i="20"/>
  <c r="J72" i="23" l="1"/>
  <c r="M65" i="23"/>
  <c r="I72" i="23"/>
  <c r="I54" i="23"/>
  <c r="J54" i="23"/>
  <c r="M64" i="23"/>
  <c r="I58" i="22"/>
  <c r="J58" i="22"/>
  <c r="M51" i="22"/>
  <c r="X8" i="21"/>
  <c r="W5" i="21"/>
  <c r="AA20" i="20"/>
  <c r="AE18" i="20"/>
  <c r="AB20" i="20"/>
  <c r="AB14" i="20"/>
  <c r="AE16" i="20"/>
  <c r="AA14" i="20"/>
  <c r="AB11" i="20"/>
  <c r="AA5" i="20"/>
  <c r="AE17" i="20"/>
  <c r="AA17" i="20"/>
  <c r="AB17" i="20"/>
  <c r="F67" i="9" l="1"/>
  <c r="T12" i="10"/>
  <c r="U12" i="10" s="1"/>
  <c r="X12" i="10"/>
  <c r="Y12" i="10" s="1"/>
  <c r="I12" i="10"/>
  <c r="G12" i="10"/>
  <c r="F12" i="10"/>
  <c r="H223" i="7"/>
  <c r="G223" i="7"/>
  <c r="H222" i="7"/>
  <c r="G222" i="7"/>
  <c r="I221" i="7"/>
  <c r="J221" i="7" s="1"/>
  <c r="H221" i="7"/>
  <c r="P222" i="7" s="1"/>
  <c r="G221" i="7"/>
  <c r="P220" i="7"/>
  <c r="O220" i="7"/>
  <c r="N220" i="7"/>
  <c r="G220" i="7"/>
  <c r="P219" i="7"/>
  <c r="O219" i="7"/>
  <c r="N219" i="7"/>
  <c r="G219" i="7"/>
  <c r="I218" i="7"/>
  <c r="J218" i="7" s="1"/>
  <c r="G218" i="7"/>
  <c r="G217" i="7"/>
  <c r="G216" i="7"/>
  <c r="P215" i="7"/>
  <c r="O215" i="7"/>
  <c r="N215" i="7"/>
  <c r="I215" i="7"/>
  <c r="J215" i="7" s="1"/>
  <c r="G215" i="7"/>
  <c r="P214" i="7"/>
  <c r="O214" i="7"/>
  <c r="N214" i="7"/>
  <c r="G214" i="7"/>
  <c r="G213" i="7"/>
  <c r="I212" i="7"/>
  <c r="J212" i="7" s="1"/>
  <c r="G212" i="7"/>
  <c r="G208" i="7"/>
  <c r="G207" i="7"/>
  <c r="I206" i="7"/>
  <c r="J206" i="7" s="1"/>
  <c r="G206" i="7"/>
  <c r="G205" i="7"/>
  <c r="G204" i="7"/>
  <c r="I203" i="7"/>
  <c r="J203" i="7" s="1"/>
  <c r="G203" i="7"/>
  <c r="G202" i="7"/>
  <c r="G201" i="7"/>
  <c r="I200" i="7"/>
  <c r="J200" i="7" s="1"/>
  <c r="G200" i="7"/>
  <c r="G199" i="7"/>
  <c r="G198" i="7"/>
  <c r="P197" i="7"/>
  <c r="O197" i="7"/>
  <c r="N197" i="7"/>
  <c r="I197" i="7"/>
  <c r="J197" i="7" s="1"/>
  <c r="G197" i="7"/>
  <c r="P196" i="7"/>
  <c r="O196" i="7"/>
  <c r="N196" i="7"/>
  <c r="G196" i="7"/>
  <c r="P195" i="7"/>
  <c r="O195" i="7"/>
  <c r="N195" i="7"/>
  <c r="G195" i="7"/>
  <c r="P194" i="7"/>
  <c r="O194" i="7"/>
  <c r="N194" i="7"/>
  <c r="J194" i="7"/>
  <c r="I194" i="7"/>
  <c r="G194" i="7"/>
  <c r="P193" i="7"/>
  <c r="O193" i="7"/>
  <c r="N193" i="7"/>
  <c r="G193" i="7"/>
  <c r="P192" i="7"/>
  <c r="O192" i="7"/>
  <c r="N192" i="7"/>
  <c r="G192" i="7"/>
  <c r="I191" i="7"/>
  <c r="J191" i="7" s="1"/>
  <c r="G191" i="7"/>
  <c r="F97" i="7"/>
  <c r="F96" i="7"/>
  <c r="F95" i="7"/>
  <c r="N222" i="7" l="1"/>
  <c r="F59" i="7"/>
  <c r="F58" i="7"/>
  <c r="F65" i="9" l="1"/>
  <c r="F66" i="9"/>
  <c r="D83" i="9"/>
  <c r="D82" i="9"/>
  <c r="F165" i="7"/>
  <c r="F163" i="7"/>
  <c r="X10" i="10" l="1"/>
  <c r="Y10" i="10" s="1"/>
  <c r="T10" i="10"/>
  <c r="U10" i="10" s="1"/>
  <c r="Y11" i="10"/>
  <c r="X11" i="10"/>
  <c r="U11" i="10"/>
  <c r="T11" i="10"/>
  <c r="P10" i="10"/>
  <c r="Q10" i="10" s="1"/>
  <c r="P11" i="10"/>
  <c r="Q11" i="10" s="1"/>
  <c r="Z11" i="10" s="1"/>
  <c r="G10" i="10"/>
  <c r="F10" i="10"/>
  <c r="J14" i="15"/>
  <c r="J15" i="15" s="1"/>
  <c r="J14" i="14"/>
  <c r="J15" i="14" s="1"/>
  <c r="H186" i="7"/>
  <c r="G186" i="7"/>
  <c r="H185" i="7"/>
  <c r="G185" i="7"/>
  <c r="I184" i="7"/>
  <c r="J184" i="7" s="1"/>
  <c r="H184" i="7"/>
  <c r="G184" i="7"/>
  <c r="P183" i="7"/>
  <c r="O183" i="7"/>
  <c r="N183" i="7"/>
  <c r="G183" i="7"/>
  <c r="P182" i="7"/>
  <c r="O182" i="7"/>
  <c r="N182" i="7"/>
  <c r="G182" i="7"/>
  <c r="I181" i="7"/>
  <c r="J181" i="7" s="1"/>
  <c r="G181" i="7"/>
  <c r="G180" i="7"/>
  <c r="G179" i="7"/>
  <c r="P178" i="7"/>
  <c r="O178" i="7"/>
  <c r="N178" i="7"/>
  <c r="J178" i="7"/>
  <c r="I178" i="7"/>
  <c r="N185" i="7" s="1"/>
  <c r="F11" i="10" s="1"/>
  <c r="G178" i="7"/>
  <c r="P177" i="7"/>
  <c r="O177" i="7"/>
  <c r="N177" i="7"/>
  <c r="G177" i="7"/>
  <c r="G176" i="7"/>
  <c r="J175" i="7"/>
  <c r="I175" i="7"/>
  <c r="G175" i="7"/>
  <c r="I169" i="7"/>
  <c r="J169" i="7" s="1"/>
  <c r="I166" i="7"/>
  <c r="J166" i="7" s="1"/>
  <c r="G165" i="7"/>
  <c r="G164" i="7"/>
  <c r="I163" i="7"/>
  <c r="J163" i="7" s="1"/>
  <c r="G163" i="7"/>
  <c r="G162" i="7"/>
  <c r="G161" i="7"/>
  <c r="I160" i="7"/>
  <c r="J160" i="7" s="1"/>
  <c r="G160" i="7"/>
  <c r="G159" i="7"/>
  <c r="P158" i="7"/>
  <c r="O158" i="7"/>
  <c r="N158" i="7"/>
  <c r="G158" i="7"/>
  <c r="P157" i="7"/>
  <c r="O157" i="7"/>
  <c r="N157" i="7"/>
  <c r="I157" i="7"/>
  <c r="J157" i="7" s="1"/>
  <c r="G157" i="7"/>
  <c r="P156" i="7"/>
  <c r="O156" i="7"/>
  <c r="N156" i="7"/>
  <c r="G156" i="7"/>
  <c r="P155" i="7"/>
  <c r="O155" i="7"/>
  <c r="N155" i="7"/>
  <c r="G155" i="7"/>
  <c r="I154" i="7"/>
  <c r="J154" i="7" s="1"/>
  <c r="G154" i="7"/>
  <c r="H149" i="7"/>
  <c r="G149" i="7"/>
  <c r="H148" i="7"/>
  <c r="G148" i="7"/>
  <c r="I147" i="7"/>
  <c r="J147" i="7" s="1"/>
  <c r="H147" i="7"/>
  <c r="P148" i="7" s="1"/>
  <c r="G147" i="7"/>
  <c r="P146" i="7"/>
  <c r="O146" i="7"/>
  <c r="N146" i="7"/>
  <c r="G146" i="7"/>
  <c r="P145" i="7"/>
  <c r="O145" i="7"/>
  <c r="N145" i="7"/>
  <c r="G145" i="7"/>
  <c r="I144" i="7"/>
  <c r="J144" i="7" s="1"/>
  <c r="G144" i="7"/>
  <c r="G143" i="7"/>
  <c r="G142" i="7"/>
  <c r="P141" i="7"/>
  <c r="O141" i="7"/>
  <c r="N141" i="7"/>
  <c r="I141" i="7"/>
  <c r="J141" i="7" s="1"/>
  <c r="G141" i="7"/>
  <c r="P140" i="7"/>
  <c r="O140" i="7"/>
  <c r="N140" i="7"/>
  <c r="G140" i="7"/>
  <c r="G139" i="7"/>
  <c r="I138" i="7"/>
  <c r="J138" i="7" s="1"/>
  <c r="G138" i="7"/>
  <c r="G134" i="7"/>
  <c r="G133" i="7"/>
  <c r="I132" i="7"/>
  <c r="J132" i="7" s="1"/>
  <c r="G132" i="7"/>
  <c r="G131" i="7"/>
  <c r="G130" i="7"/>
  <c r="I129" i="7"/>
  <c r="J129" i="7" s="1"/>
  <c r="G129" i="7"/>
  <c r="G128" i="7"/>
  <c r="G127" i="7"/>
  <c r="I126" i="7"/>
  <c r="J126" i="7" s="1"/>
  <c r="G126" i="7"/>
  <c r="G125" i="7"/>
  <c r="G124" i="7"/>
  <c r="P123" i="7"/>
  <c r="O123" i="7"/>
  <c r="N123" i="7"/>
  <c r="I123" i="7"/>
  <c r="J123" i="7" s="1"/>
  <c r="G123" i="7"/>
  <c r="P122" i="7"/>
  <c r="O122" i="7"/>
  <c r="N122" i="7"/>
  <c r="G122" i="7"/>
  <c r="P121" i="7"/>
  <c r="O121" i="7"/>
  <c r="N121" i="7"/>
  <c r="G121" i="7"/>
  <c r="P120" i="7"/>
  <c r="O120" i="7"/>
  <c r="N120" i="7"/>
  <c r="I120" i="7"/>
  <c r="J120" i="7" s="1"/>
  <c r="G120" i="7"/>
  <c r="P119" i="7"/>
  <c r="O119" i="7"/>
  <c r="N119" i="7"/>
  <c r="G119" i="7"/>
  <c r="P118" i="7"/>
  <c r="O118" i="7"/>
  <c r="N118" i="7"/>
  <c r="G118" i="7"/>
  <c r="I117" i="7"/>
  <c r="J117" i="7" s="1"/>
  <c r="G117" i="7"/>
  <c r="P185" i="7" l="1"/>
  <c r="G11" i="10" s="1"/>
  <c r="N148" i="7"/>
  <c r="F62" i="9" l="1"/>
  <c r="D81" i="9"/>
  <c r="D79" i="9"/>
  <c r="D80" i="9"/>
  <c r="X9" i="10" l="1"/>
  <c r="Y9" i="10" s="1"/>
  <c r="T7" i="10"/>
  <c r="U7" i="10" s="1"/>
  <c r="X7" i="10"/>
  <c r="Y7" i="10" s="1"/>
  <c r="G9" i="10"/>
  <c r="G8" i="10"/>
  <c r="G7" i="10"/>
  <c r="F9" i="10"/>
  <c r="F8" i="10"/>
  <c r="F7" i="10"/>
  <c r="P12" i="10"/>
  <c r="Q12" i="10" s="1"/>
  <c r="Z12" i="10" s="1"/>
  <c r="T9" i="10"/>
  <c r="U9" i="10" s="1"/>
  <c r="P9" i="10"/>
  <c r="Q9" i="10" s="1"/>
  <c r="T8" i="10"/>
  <c r="U8" i="10" s="1"/>
  <c r="P8" i="10"/>
  <c r="Q8" i="10" s="1"/>
  <c r="P7" i="10"/>
  <c r="Q7" i="10" s="1"/>
  <c r="Z9" i="10" l="1"/>
  <c r="F64" i="9" s="1"/>
  <c r="Z7" i="10"/>
  <c r="Z8" i="10"/>
  <c r="F63" i="9" s="1"/>
  <c r="J101" i="7" l="1"/>
  <c r="I101" i="7"/>
  <c r="G5" i="7"/>
  <c r="I5" i="7"/>
  <c r="J5" i="7" s="1"/>
  <c r="G6" i="7"/>
  <c r="N6" i="7"/>
  <c r="O6" i="7"/>
  <c r="P6" i="7"/>
  <c r="G7" i="7"/>
  <c r="N7" i="7"/>
  <c r="O7" i="7"/>
  <c r="P7" i="7"/>
  <c r="G8" i="7"/>
  <c r="I8" i="7"/>
  <c r="J8" i="7"/>
  <c r="N8" i="7"/>
  <c r="O8" i="7"/>
  <c r="P8" i="7"/>
  <c r="G9" i="7"/>
  <c r="N9" i="7"/>
  <c r="O9" i="7"/>
  <c r="P9" i="7"/>
  <c r="G10" i="7"/>
  <c r="N10" i="7"/>
  <c r="O10" i="7"/>
  <c r="P10" i="7"/>
  <c r="G11" i="7"/>
  <c r="I11" i="7"/>
  <c r="J11" i="7" s="1"/>
  <c r="N11" i="7"/>
  <c r="O11" i="7"/>
  <c r="P11" i="7"/>
  <c r="G12" i="7"/>
  <c r="G13" i="7"/>
  <c r="G14" i="7"/>
  <c r="I14" i="7"/>
  <c r="J14" i="7" s="1"/>
  <c r="G15" i="7"/>
  <c r="G16" i="7"/>
  <c r="G17" i="7"/>
  <c r="I17" i="7"/>
  <c r="J17" i="7" s="1"/>
  <c r="G18" i="7"/>
  <c r="G19" i="7"/>
  <c r="G20" i="7"/>
  <c r="I20" i="7"/>
  <c r="J20" i="7" s="1"/>
  <c r="G21" i="7"/>
  <c r="G22" i="7"/>
  <c r="G26" i="7"/>
  <c r="I26" i="7"/>
  <c r="J26" i="7" s="1"/>
  <c r="G27" i="7"/>
  <c r="G28" i="7"/>
  <c r="N28" i="7"/>
  <c r="O28" i="7"/>
  <c r="P28" i="7"/>
  <c r="G29" i="7"/>
  <c r="I29" i="7"/>
  <c r="J29" i="7" s="1"/>
  <c r="N29" i="7"/>
  <c r="O29" i="7"/>
  <c r="P29" i="7"/>
  <c r="G30" i="7"/>
  <c r="G31" i="7"/>
  <c r="G32" i="7"/>
  <c r="I32" i="7"/>
  <c r="J32" i="7" s="1"/>
  <c r="G33" i="7"/>
  <c r="N33" i="7"/>
  <c r="O33" i="7"/>
  <c r="P33" i="7"/>
  <c r="G34" i="7"/>
  <c r="N34" i="7"/>
  <c r="O34" i="7"/>
  <c r="P34" i="7"/>
  <c r="G35" i="7"/>
  <c r="H35" i="7"/>
  <c r="I35" i="7"/>
  <c r="G36" i="7"/>
  <c r="H36" i="7"/>
  <c r="G37" i="7"/>
  <c r="H37" i="7"/>
  <c r="G42" i="7"/>
  <c r="I42" i="7"/>
  <c r="J42" i="7" s="1"/>
  <c r="G43" i="7"/>
  <c r="N43" i="7"/>
  <c r="O43" i="7"/>
  <c r="P43" i="7"/>
  <c r="G44" i="7"/>
  <c r="N44" i="7"/>
  <c r="O44" i="7"/>
  <c r="P44" i="7"/>
  <c r="G45" i="7"/>
  <c r="I45" i="7"/>
  <c r="J45" i="7" s="1"/>
  <c r="N45" i="7"/>
  <c r="O45" i="7"/>
  <c r="P45" i="7"/>
  <c r="G46" i="7"/>
  <c r="N46" i="7"/>
  <c r="O46" i="7"/>
  <c r="P46" i="7"/>
  <c r="G47" i="7"/>
  <c r="N47" i="7"/>
  <c r="O47" i="7"/>
  <c r="P47" i="7"/>
  <c r="G48" i="7"/>
  <c r="I48" i="7"/>
  <c r="J48" i="7" s="1"/>
  <c r="N48" i="7"/>
  <c r="O48" i="7"/>
  <c r="P48" i="7"/>
  <c r="G49" i="7"/>
  <c r="G50" i="7"/>
  <c r="G51" i="7"/>
  <c r="I51" i="7"/>
  <c r="J51" i="7" s="1"/>
  <c r="G52" i="7"/>
  <c r="G53" i="7"/>
  <c r="G54" i="7"/>
  <c r="I54" i="7"/>
  <c r="J54" i="7" s="1"/>
  <c r="G55" i="7"/>
  <c r="G56" i="7"/>
  <c r="G57" i="7"/>
  <c r="I57" i="7"/>
  <c r="J57" i="7" s="1"/>
  <c r="G58" i="7"/>
  <c r="G59" i="7"/>
  <c r="G63" i="7"/>
  <c r="I63" i="7"/>
  <c r="J63" i="7" s="1"/>
  <c r="G64" i="7"/>
  <c r="G65" i="7"/>
  <c r="N65" i="7"/>
  <c r="O65" i="7"/>
  <c r="P65" i="7"/>
  <c r="G66" i="7"/>
  <c r="I66" i="7"/>
  <c r="J66" i="7"/>
  <c r="N66" i="7"/>
  <c r="O66" i="7"/>
  <c r="P66" i="7"/>
  <c r="G67" i="7"/>
  <c r="G68" i="7"/>
  <c r="G69" i="7"/>
  <c r="I69" i="7"/>
  <c r="J69" i="7"/>
  <c r="G70" i="7"/>
  <c r="N70" i="7"/>
  <c r="O70" i="7"/>
  <c r="P70" i="7"/>
  <c r="G71" i="7"/>
  <c r="N71" i="7"/>
  <c r="O71" i="7"/>
  <c r="P71" i="7"/>
  <c r="G72" i="7"/>
  <c r="H72" i="7"/>
  <c r="I72" i="7"/>
  <c r="J72" i="7"/>
  <c r="G73" i="7"/>
  <c r="H73" i="7"/>
  <c r="G74" i="7"/>
  <c r="H74" i="7"/>
  <c r="G80" i="7"/>
  <c r="I80" i="7"/>
  <c r="J80" i="7" s="1"/>
  <c r="G81" i="7"/>
  <c r="N81" i="7"/>
  <c r="O81" i="7"/>
  <c r="P81" i="7"/>
  <c r="G82" i="7"/>
  <c r="N82" i="7"/>
  <c r="O82" i="7"/>
  <c r="P82" i="7"/>
  <c r="G83" i="7"/>
  <c r="I83" i="7"/>
  <c r="J83" i="7" s="1"/>
  <c r="N83" i="7"/>
  <c r="O83" i="7"/>
  <c r="P83" i="7"/>
  <c r="G84" i="7"/>
  <c r="N84" i="7"/>
  <c r="O84" i="7"/>
  <c r="P84" i="7"/>
  <c r="G85" i="7"/>
  <c r="N85" i="7"/>
  <c r="O85" i="7"/>
  <c r="P85" i="7"/>
  <c r="G86" i="7"/>
  <c r="I86" i="7"/>
  <c r="J86" i="7" s="1"/>
  <c r="N86" i="7"/>
  <c r="O86" i="7"/>
  <c r="P86" i="7"/>
  <c r="G87" i="7"/>
  <c r="G88" i="7"/>
  <c r="G89" i="7"/>
  <c r="I89" i="7"/>
  <c r="J89" i="7"/>
  <c r="G90" i="7"/>
  <c r="G91" i="7"/>
  <c r="G92" i="7"/>
  <c r="I92" i="7"/>
  <c r="J92" i="7" s="1"/>
  <c r="G93" i="7"/>
  <c r="G94" i="7"/>
  <c r="G95" i="7"/>
  <c r="I95" i="7"/>
  <c r="J95" i="7" s="1"/>
  <c r="G96" i="7"/>
  <c r="G97" i="7"/>
  <c r="G102" i="7"/>
  <c r="G103" i="7"/>
  <c r="O103" i="7"/>
  <c r="P103" i="7"/>
  <c r="G104" i="7"/>
  <c r="I104" i="7"/>
  <c r="N111" i="7" s="1"/>
  <c r="N104" i="7"/>
  <c r="O104" i="7"/>
  <c r="P104" i="7"/>
  <c r="G105" i="7"/>
  <c r="G106" i="7"/>
  <c r="G107" i="7"/>
  <c r="I107" i="7"/>
  <c r="J107" i="7"/>
  <c r="G108" i="7"/>
  <c r="N108" i="7"/>
  <c r="O108" i="7"/>
  <c r="P108" i="7"/>
  <c r="G109" i="7"/>
  <c r="N109" i="7"/>
  <c r="O109" i="7"/>
  <c r="P109" i="7"/>
  <c r="G110" i="7"/>
  <c r="H110" i="7"/>
  <c r="I110" i="7"/>
  <c r="J110" i="7" s="1"/>
  <c r="G111" i="7"/>
  <c r="H111" i="7"/>
  <c r="G112" i="7"/>
  <c r="H112" i="7"/>
  <c r="P111" i="7" l="1"/>
  <c r="J104" i="7"/>
  <c r="P73" i="7"/>
  <c r="N73" i="7"/>
  <c r="P36" i="7"/>
  <c r="N36" i="7"/>
  <c r="J35" i="7"/>
  <c r="J14" i="3" l="1"/>
  <c r="J15" i="3" s="1"/>
  <c r="J14" i="4"/>
  <c r="J15" i="4" s="1"/>
  <c r="J14" i="5"/>
  <c r="J15" i="5" s="1"/>
  <c r="J14" i="6"/>
  <c r="J1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tc={20C9E587-B9F5-4B82-8B76-03A7C06580B8}</author>
  </authors>
  <commentList>
    <comment ref="J2" authorId="0" shapeId="0" xr:uid="{20C9E587-B9F5-4B82-8B76-03A7C065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disregard any concentration calculations i.e. “Final Conc.”– that was based off of the UC data run on another instrument and is wildly inaccurate for this application</t>
      </text>
    </comment>
  </commentList>
</comments>
</file>

<file path=xl/sharedStrings.xml><?xml version="1.0" encoding="utf-8"?>
<sst xmlns="http://schemas.openxmlformats.org/spreadsheetml/2006/main" count="3511" uniqueCount="1177">
  <si>
    <t>G4-464 Hep052621 Inactive T0b</t>
  </si>
  <si>
    <t>G4-Ametryn Hep052521 T30b</t>
  </si>
  <si>
    <t>Accuracy</t>
  </si>
  <si>
    <t>DoubleBlank</t>
  </si>
  <si>
    <t>7010_1_060121268.D</t>
  </si>
  <si>
    <t>G4-Ametryn Hep052621 T60a</t>
  </si>
  <si>
    <t>7010_1_060121293.D</t>
  </si>
  <si>
    <t>7010_1_060121324.D</t>
  </si>
  <si>
    <t>MFOET (ISTD) Results</t>
  </si>
  <si>
    <t>7010_1_060121048.D</t>
  </si>
  <si>
    <t>7010_1_060121010.D</t>
  </si>
  <si>
    <t>RT</t>
  </si>
  <si>
    <t>7010_1_060121313.D</t>
  </si>
  <si>
    <t>G4-464 Hep052621 T120b</t>
  </si>
  <si>
    <t>7010_1_060121070.D</t>
  </si>
  <si>
    <t>7010_1_060121074.D</t>
  </si>
  <si>
    <t>G4-Ametryn Hep052521 T120a</t>
  </si>
  <si>
    <t>G4-Ametryn Hep052521 Media T240a</t>
  </si>
  <si>
    <t>G4-479 Hep052621 Media T0a</t>
  </si>
  <si>
    <t>G4-477 Hep052621 T60b</t>
  </si>
  <si>
    <t>G4-Ametryn Hep052621 T240c</t>
  </si>
  <si>
    <t>7010_1_060121314.D</t>
  </si>
  <si>
    <t>G4-479 Hep052621 T120a</t>
  </si>
  <si>
    <t>7010_1_060121111.D</t>
  </si>
  <si>
    <t>G4-Ametryn Hep052521 T0a</t>
  </si>
  <si>
    <t>964 Results</t>
  </si>
  <si>
    <t>G4-477 Hep052621 T30b</t>
  </si>
  <si>
    <t>7010_1_060121046.D</t>
  </si>
  <si>
    <t>G4-479 Hep052621 T30b</t>
  </si>
  <si>
    <t>G4-464 Hep052621 T30c</t>
  </si>
  <si>
    <t>7010_1_060121326.D</t>
  </si>
  <si>
    <t>Blank</t>
  </si>
  <si>
    <t>7010_1_060121061.D</t>
  </si>
  <si>
    <t>HC_G4-3 CC 3</t>
  </si>
  <si>
    <t>7010_1_060121093.D</t>
  </si>
  <si>
    <t>7010_1_060121011.D</t>
  </si>
  <si>
    <t>7010_1_060121043.D</t>
  </si>
  <si>
    <t>7010_1_060121079.D</t>
  </si>
  <si>
    <t>G4-479 Hep052621 Media T240c</t>
  </si>
  <si>
    <t>7010_1_060121068.D</t>
  </si>
  <si>
    <t>G4-Ametryn Hep052521 Inactive T0a</t>
  </si>
  <si>
    <t>7010_1_060121018.D</t>
  </si>
  <si>
    <t>7010_1_060121282.D</t>
  </si>
  <si>
    <t>G4-464 Hep052621 Media T0c</t>
  </si>
  <si>
    <t>464 Results</t>
  </si>
  <si>
    <t>G4-Ametryn Hep052621 Media T0c</t>
  </si>
  <si>
    <t>G4-479 Hep052621 T60b</t>
  </si>
  <si>
    <t>7010_1_060121057.D</t>
  </si>
  <si>
    <t>7010_1_060121330.D</t>
  </si>
  <si>
    <t>G4-479 Hep052621 T0a</t>
  </si>
  <si>
    <t>7010_1_060121291.D</t>
  </si>
  <si>
    <t>7010_1_060121016.D</t>
  </si>
  <si>
    <t>7010_1_060121087.D</t>
  </si>
  <si>
    <t>4NT13C6 (ISTD) Results</t>
  </si>
  <si>
    <t>G4-477 Hep052621 Inactive T240a</t>
  </si>
  <si>
    <t>Final Conc.</t>
  </si>
  <si>
    <t>7010_1_060121007.D</t>
  </si>
  <si>
    <t>7010_1_060121316.D</t>
  </si>
  <si>
    <t>7010_1_060121288.D</t>
  </si>
  <si>
    <t>7010_1_060121060.D</t>
  </si>
  <si>
    <t>G4-Ametryn Hep052521 Media T0a</t>
  </si>
  <si>
    <t>7010_1_060121052.D</t>
  </si>
  <si>
    <t>7010_1_060121036.D</t>
  </si>
  <si>
    <t>7010_1_060121273.D</t>
  </si>
  <si>
    <t>G4-464 Hep052621 T15a</t>
  </si>
  <si>
    <t>7010_1_060121086.D</t>
  </si>
  <si>
    <t>2</t>
  </si>
  <si>
    <t>G4-Ametryn Hep052621 T120a</t>
  </si>
  <si>
    <t>G4-Ametryn Hep052621 T120b</t>
  </si>
  <si>
    <t>G4-Ametryn Hep052521 T0b</t>
  </si>
  <si>
    <t>Sample</t>
  </si>
  <si>
    <t>Level</t>
  </si>
  <si>
    <t>7010_1_060121299.D</t>
  </si>
  <si>
    <t>QC</t>
  </si>
  <si>
    <t>G4-Ametryn Hep052621 T30c</t>
  </si>
  <si>
    <t>7010_1_060121037.D</t>
  </si>
  <si>
    <t>G4-477 Hep052621 Media T240c</t>
  </si>
  <si>
    <t>G4-Ametryn Hep052521 Media T0b</t>
  </si>
  <si>
    <t>7010_1_060121290.D</t>
  </si>
  <si>
    <t>G4-Ametryn Hep052621 T240a</t>
  </si>
  <si>
    <t>7010_1_060121017.D</t>
  </si>
  <si>
    <t>7010_1_060121102.D</t>
  </si>
  <si>
    <t>7010_1_060121142.D</t>
  </si>
  <si>
    <t>7010_1_060121026.D</t>
  </si>
  <si>
    <t>G4-Ametryn Hep052521 T15b</t>
  </si>
  <si>
    <t>7010_1_060121279.D</t>
  </si>
  <si>
    <t>7010_1_060121071.D</t>
  </si>
  <si>
    <t>7010_1_060121053.D</t>
  </si>
  <si>
    <t>7010_1_060121055.D</t>
  </si>
  <si>
    <t>7010_1_060121120.D</t>
  </si>
  <si>
    <t>MatrixSpikeDup</t>
  </si>
  <si>
    <t>7010_1_060121327.D</t>
  </si>
  <si>
    <t>7010_1_060121292.D</t>
  </si>
  <si>
    <t>7010_1_060121047.D</t>
  </si>
  <si>
    <t>G4-477 Hep052621 T30a</t>
  </si>
  <si>
    <t>7010_1_060121119.D</t>
  </si>
  <si>
    <t>G4-477 Hep052621 T240b</t>
  </si>
  <si>
    <t>7010_1_060121122.D</t>
  </si>
  <si>
    <t>7010_1_060121295.D</t>
  </si>
  <si>
    <t>7010_1_060121289.D</t>
  </si>
  <si>
    <t>7010_1_060121058.D</t>
  </si>
  <si>
    <t>7010_1_060121125.D</t>
  </si>
  <si>
    <t>7010_1_060121301.D</t>
  </si>
  <si>
    <t>MFHET (ISTD) Results</t>
  </si>
  <si>
    <t>7010_1_060121323.D</t>
  </si>
  <si>
    <t>G4-Ametryn Hep052621 T0c</t>
  </si>
  <si>
    <t>7010_1_060121319.D</t>
  </si>
  <si>
    <t>HC_G4-3 CC 14</t>
  </si>
  <si>
    <t>7010_1_060121039.D</t>
  </si>
  <si>
    <t>G4-Ametryn Hep052521 T15a</t>
  </si>
  <si>
    <t>G4-464 Hep052621 T0b</t>
  </si>
  <si>
    <t>7010_1_060121081.D</t>
  </si>
  <si>
    <t>7010_1_060121072.D</t>
  </si>
  <si>
    <t>G4-Ametryn Hep052521 T120b</t>
  </si>
  <si>
    <t>G4-464 Hep052621 T30b</t>
  </si>
  <si>
    <t>7010_1_060121270.D</t>
  </si>
  <si>
    <t>Comment</t>
  </si>
  <si>
    <t>7010_1_060121101.D</t>
  </si>
  <si>
    <t>HC_G4-3 CC 15</t>
  </si>
  <si>
    <t>10</t>
  </si>
  <si>
    <t>G4-Ametryn Hep052621 T15c</t>
  </si>
  <si>
    <t>7010_1_060121098.D</t>
  </si>
  <si>
    <t>7010_1_060121110.D</t>
  </si>
  <si>
    <t>7010_1_060121126.D</t>
  </si>
  <si>
    <t>G4-464 Hep052621 T120a</t>
  </si>
  <si>
    <t>G4-Ametryn Hep052521 T15c</t>
  </si>
  <si>
    <t>Cal</t>
  </si>
  <si>
    <t>13</t>
  </si>
  <si>
    <t>7010_1_060121034.D</t>
  </si>
  <si>
    <t>G4-479 Hep052621 T30a</t>
  </si>
  <si>
    <t>HC_G4-3 CC 2</t>
  </si>
  <si>
    <t>G4-Ametryn Hep052521 T120c</t>
  </si>
  <si>
    <t>7010_1_060121112.D</t>
  </si>
  <si>
    <t>G4-477 Hep052621 T15b</t>
  </si>
  <si>
    <t>7010_1_060121008.D</t>
  </si>
  <si>
    <t>7010_1_060121128.D</t>
  </si>
  <si>
    <t>7010_1_060121078.D</t>
  </si>
  <si>
    <t>7010_1_060121283.D</t>
  </si>
  <si>
    <t>7010_1_060121278.D</t>
  </si>
  <si>
    <t>7010_1_060121001.D</t>
  </si>
  <si>
    <t>G4-464 Hep052621 T60c</t>
  </si>
  <si>
    <t>7010_1_060121012.D</t>
  </si>
  <si>
    <t>MatrixSpike</t>
  </si>
  <si>
    <t>G4-Ametryn Hep052621 T30b</t>
  </si>
  <si>
    <t>7010_1_060121143.D</t>
  </si>
  <si>
    <t>Data File</t>
  </si>
  <si>
    <t>G4-464 Hep052621 T120c</t>
  </si>
  <si>
    <t>7010_1_060121040.D</t>
  </si>
  <si>
    <t>7010_1_060121009.D</t>
  </si>
  <si>
    <t>G4-464 Hep052621 T240c</t>
  </si>
  <si>
    <t>G4-Ametryn Hep052521 Inactive T0c</t>
  </si>
  <si>
    <t>7010_1_060121054.D</t>
  </si>
  <si>
    <t>7010_1_060121073.D</t>
  </si>
  <si>
    <t>HC_G4-3 CC 7</t>
  </si>
  <si>
    <t>G4-479 Hep052621 T0c</t>
  </si>
  <si>
    <t>G4-477 Hep052621 Inactive T0b</t>
  </si>
  <si>
    <t>7010_1_060121304.D</t>
  </si>
  <si>
    <t>7010_1_060121030.D</t>
  </si>
  <si>
    <t>7010_1_060121284.D</t>
  </si>
  <si>
    <t>G4-477 Hep052621 T0c</t>
  </si>
  <si>
    <t>G4-Ametryn Hep052521 Inactive T240b</t>
  </si>
  <si>
    <t>7010_1_060121320.D</t>
  </si>
  <si>
    <t>G4-Ametryn Hep052621 Inactive T0b</t>
  </si>
  <si>
    <t>G4-477 Hep052621 Media T240b</t>
  </si>
  <si>
    <t>7010_1_060121003.D</t>
  </si>
  <si>
    <t>G4-Ametryn Hep052521 T240c</t>
  </si>
  <si>
    <t>3</t>
  </si>
  <si>
    <t>7010_1_060121317.D</t>
  </si>
  <si>
    <t>G4-477 Hep052621 T240a</t>
  </si>
  <si>
    <t>7010_1_060121088.D</t>
  </si>
  <si>
    <t>G4-479 Hep052621 Media T0b</t>
  </si>
  <si>
    <t>G4-Ametryn Hep052521 T60a</t>
  </si>
  <si>
    <t>7010_1_060121274.D</t>
  </si>
  <si>
    <t>Name</t>
  </si>
  <si>
    <t>7010_1_060121032.D</t>
  </si>
  <si>
    <t>7010_1_060121062.D</t>
  </si>
  <si>
    <t>G4-Ametryn Hep052621 Media T240a</t>
  </si>
  <si>
    <t>G4-479 Hep052621 T120c</t>
  </si>
  <si>
    <t>G4-477 Hep052621 T30c</t>
  </si>
  <si>
    <t>Type</t>
  </si>
  <si>
    <t>7010_1_060121271.D</t>
  </si>
  <si>
    <t>8</t>
  </si>
  <si>
    <t>7010_1_060121002.D</t>
  </si>
  <si>
    <t>G4-Ametryn Hep052621 T240b</t>
  </si>
  <si>
    <t>7010_1_060121069.D</t>
  </si>
  <si>
    <t>G4-477 Hep052621 Media T240a</t>
  </si>
  <si>
    <t>G4-Ametryn Hep052621 T15b</t>
  </si>
  <si>
    <t>G4-479 Hep052621 T15a</t>
  </si>
  <si>
    <t>Acq. Date-Time</t>
  </si>
  <si>
    <t>G4-Ametryn Hep052521 Media T240b</t>
  </si>
  <si>
    <t>G4-477 Hep052621 T120c</t>
  </si>
  <si>
    <t>G4-477 Hep052621 Inactive T0c</t>
  </si>
  <si>
    <t>7010_1_060121013.D</t>
  </si>
  <si>
    <t>G4-464 Hep052621 Inactive T240a</t>
  </si>
  <si>
    <t>G4-477 Hep052621 T120b</t>
  </si>
  <si>
    <t>7010_1_060121332.D</t>
  </si>
  <si>
    <t>7010_1_060121312.D</t>
  </si>
  <si>
    <t>Area</t>
  </si>
  <si>
    <t>7010_1_060121042.D</t>
  </si>
  <si>
    <t>7010_1_060121076.D</t>
  </si>
  <si>
    <t>7010_1_060121095.D</t>
  </si>
  <si>
    <t>7010_1_060121108.D</t>
  </si>
  <si>
    <t>7010_1_060121305.D</t>
  </si>
  <si>
    <t>G4-Ametryn Hep052621 T120c</t>
  </si>
  <si>
    <t>7010_1_060121065.D</t>
  </si>
  <si>
    <t>G4-Ametryn Hep052621 Media T240b</t>
  </si>
  <si>
    <t>G4-479 Hep052621 T30c</t>
  </si>
  <si>
    <t>G4-Ametryn Hep052621 T60b</t>
  </si>
  <si>
    <t>7010_1_060121322.D</t>
  </si>
  <si>
    <t>G4-Ametryn Hep052621 Inactive T0c</t>
  </si>
  <si>
    <t>7010_1_060121334.D</t>
  </si>
  <si>
    <t>7010_1_060121294.D</t>
  </si>
  <si>
    <t>G4-464 Hep052621 T15b</t>
  </si>
  <si>
    <t>G4-464 Hep052621 T240b</t>
  </si>
  <si>
    <t>7010_1_060121019.D</t>
  </si>
  <si>
    <t>7010_1_060121104.D</t>
  </si>
  <si>
    <t>7010_1_060121029.D</t>
  </si>
  <si>
    <t>7010_1_060121033.D</t>
  </si>
  <si>
    <t>G4-Ametryn Hep052621 T0a</t>
  </si>
  <si>
    <t>G4-479 Hep052621 Inactive T240b</t>
  </si>
  <si>
    <t>G4-Ametryn Hep052521 Inactive T240a</t>
  </si>
  <si>
    <t>7010_1_060121082.D</t>
  </si>
  <si>
    <t>HC_G4-3 CC 5</t>
  </si>
  <si>
    <t>G4-477 Hep052621 T15a</t>
  </si>
  <si>
    <t>7010_1_060121103.D</t>
  </si>
  <si>
    <t>7010_1_060121044.D</t>
  </si>
  <si>
    <t>7010_1_060121015.D</t>
  </si>
  <si>
    <t>G4-Ametryn Hep052521 Inactive T240c</t>
  </si>
  <si>
    <t>G4-464 Hep052621 T15c</t>
  </si>
  <si>
    <t>7010_1_060121121.D</t>
  </si>
  <si>
    <t>7010_1_060121038.D</t>
  </si>
  <si>
    <t>G4-464 Hep052621 Inactive T0c</t>
  </si>
  <si>
    <t>G4-Ametryn Hep052521 T240a</t>
  </si>
  <si>
    <t>G4-477 Hep052621 T60a</t>
  </si>
  <si>
    <t>G4-464 Hep052621 T60a</t>
  </si>
  <si>
    <t>7010_1_060121067.D</t>
  </si>
  <si>
    <t>G4-464 Hep052621 Inactive T240b</t>
  </si>
  <si>
    <t>7010_1_060121050.D</t>
  </si>
  <si>
    <t>G4-477 Hep052621 T120a</t>
  </si>
  <si>
    <t>7010_1_060121113.D</t>
  </si>
  <si>
    <t>G4-Ametryn Hep052521 T60c</t>
  </si>
  <si>
    <t>7010_1_060121006.D</t>
  </si>
  <si>
    <t>G4-Ametryn Hep052621 Media T0a</t>
  </si>
  <si>
    <t>G4-479 Hep052621 T240b</t>
  </si>
  <si>
    <t>7010_1_060121309.D</t>
  </si>
  <si>
    <t>7010_1_060121004.D</t>
  </si>
  <si>
    <t>G4-464 Hep052621 Media T240c</t>
  </si>
  <si>
    <t>ResponseCheck</t>
  </si>
  <si>
    <t>G4-464 Hep052621 Media T240b</t>
  </si>
  <si>
    <t>7010_1_060121318.D</t>
  </si>
  <si>
    <t>1</t>
  </si>
  <si>
    <t>HC_G4-3 QC CC 3</t>
  </si>
  <si>
    <t>7010_1_060121303.D</t>
  </si>
  <si>
    <t>Info.</t>
  </si>
  <si>
    <t>7010_1_060121089.D</t>
  </si>
  <si>
    <t>7010_1_060121066.D</t>
  </si>
  <si>
    <t>7010_1_060121059.D</t>
  </si>
  <si>
    <t>HC_G4-3 CC 11</t>
  </si>
  <si>
    <t>G4-464 Hep052621 Inactive T0a</t>
  </si>
  <si>
    <t>7010_1_060121325.D</t>
  </si>
  <si>
    <t>G4-Ametryn Hep052521 T30c</t>
  </si>
  <si>
    <t>7010_1_060121005.D</t>
  </si>
  <si>
    <t>G4-479 Hep052621 T240c</t>
  </si>
  <si>
    <t>7010_1_060121276.D</t>
  </si>
  <si>
    <t>G4-477 Hep052621 Inactive T240b</t>
  </si>
  <si>
    <t>G4-479 Hep052621 Media T0c</t>
  </si>
  <si>
    <t>G4-Ametryn Hep052521 Media T0c</t>
  </si>
  <si>
    <t>G4-479 Hep052621 Media T240b</t>
  </si>
  <si>
    <t>7010_1_060121281.D</t>
  </si>
  <si>
    <t>G4-479 Hep052621 T240a</t>
  </si>
  <si>
    <t>HC_G4-3 QC CC 8</t>
  </si>
  <si>
    <t>7010_1_060121123.D</t>
  </si>
  <si>
    <t>7010_1_060121049.D</t>
  </si>
  <si>
    <t>G4-479 Hep052621 Inactive T240c</t>
  </si>
  <si>
    <t>7010_1_060121331.D</t>
  </si>
  <si>
    <t>HC_G4-3 CC 9</t>
  </si>
  <si>
    <t>7010_1_060121063.D</t>
  </si>
  <si>
    <t>7010_1_060121109.D</t>
  </si>
  <si>
    <t>G4-477 Hep052621 T0b</t>
  </si>
  <si>
    <t>7010_1_060121041.D</t>
  </si>
  <si>
    <t>HC_G4-3 CC 4</t>
  </si>
  <si>
    <t>G4-464 Hep052621 T30a</t>
  </si>
  <si>
    <t>7010_1_060121023.D</t>
  </si>
  <si>
    <t>7010_1_060121028.D</t>
  </si>
  <si>
    <t>G4-464 Hep052621 Inactive T240c</t>
  </si>
  <si>
    <t>HC_G4-3 CC 8</t>
  </si>
  <si>
    <t>G4-477 Hep052621 T15c</t>
  </si>
  <si>
    <t>7010_1_060121117.D</t>
  </si>
  <si>
    <t>G4-477 Hep052621 Inactive T240c</t>
  </si>
  <si>
    <t>G4-479 Hep052621 T15b</t>
  </si>
  <si>
    <t>G4-479 Hep052621 T0b</t>
  </si>
  <si>
    <t>HC_G4-3 CC 13</t>
  </si>
  <si>
    <t>11</t>
  </si>
  <si>
    <t>7010_1_060121021.D</t>
  </si>
  <si>
    <t>HC_G4-3 QC CC 11</t>
  </si>
  <si>
    <t>7010_1_060121308.D</t>
  </si>
  <si>
    <t>7010_1_060121275.D</t>
  </si>
  <si>
    <t>G4-Ametryn Hep052621 Inactive T240c</t>
  </si>
  <si>
    <t>G4-Ametryn Hep052621 T30a</t>
  </si>
  <si>
    <t>9</t>
  </si>
  <si>
    <t>7010_1_060121080.D</t>
  </si>
  <si>
    <t>7010_1_060121045.D</t>
  </si>
  <si>
    <t>7010_1_060121056.D</t>
  </si>
  <si>
    <t>G4-479 Hep052621 Inactive T0c</t>
  </si>
  <si>
    <t>7010_1_060121127.D</t>
  </si>
  <si>
    <t>7010_1_060121099.D</t>
  </si>
  <si>
    <t>7010_1_060121329.D</t>
  </si>
  <si>
    <t>7010_1_060121118.D</t>
  </si>
  <si>
    <t>7010_1_060121116.D</t>
  </si>
  <si>
    <t>G4-464 Hep052621 T60b</t>
  </si>
  <si>
    <t>7010_1_060121298.D</t>
  </si>
  <si>
    <t>TuneCheck</t>
  </si>
  <si>
    <t>7010_1_060121027.D</t>
  </si>
  <si>
    <t>G4-477 Hep052621 Media T0a</t>
  </si>
  <si>
    <t>7010_1_060121083.D</t>
  </si>
  <si>
    <t>7010_1_060121286.D</t>
  </si>
  <si>
    <t>G4-479 Hep052621 Inactive T0b</t>
  </si>
  <si>
    <t>G4-Ametryn Hep052621 Inactive T240b</t>
  </si>
  <si>
    <t>7010_1_060121014.D</t>
  </si>
  <si>
    <t>7010_1_060121035.D</t>
  </si>
  <si>
    <t>7010_1_060121025.D</t>
  </si>
  <si>
    <t>7010_1_060121246.D</t>
  </si>
  <si>
    <t>G4-Ametryn Hep052621 T0b</t>
  </si>
  <si>
    <t>477 Results</t>
  </si>
  <si>
    <t>G4-Ametryn Hep052621 Media T240c</t>
  </si>
  <si>
    <t>7010_1_060121090.D</t>
  </si>
  <si>
    <t>CC</t>
  </si>
  <si>
    <t>7010_1_060121100.D</t>
  </si>
  <si>
    <t>Resp.</t>
  </si>
  <si>
    <t>7010_1_060121311.D</t>
  </si>
  <si>
    <t>7010_1_060121333.D</t>
  </si>
  <si>
    <t>G4-477 Hep052621 T60c</t>
  </si>
  <si>
    <t>HC_G4-3 CC 1</t>
  </si>
  <si>
    <t/>
  </si>
  <si>
    <t>7010_1_060121105.D</t>
  </si>
  <si>
    <t>7010_1_060121269.D</t>
  </si>
  <si>
    <t>7010_1_060121280.D</t>
  </si>
  <si>
    <t>Ametryn Results</t>
  </si>
  <si>
    <t>7010_1_060121272.D</t>
  </si>
  <si>
    <t>7010_1_060121084.D</t>
  </si>
  <si>
    <t>G4-477 Hep052621 T0a</t>
  </si>
  <si>
    <t>G4-477 Hep052621 T240c</t>
  </si>
  <si>
    <t>G4-479 Hep052621 T60a</t>
  </si>
  <si>
    <t>G4-479 Hep052621 Inactive T240a</t>
  </si>
  <si>
    <t>7010_1_060121106.D</t>
  </si>
  <si>
    <t>G4-479 Hep052621 T15c</t>
  </si>
  <si>
    <t>7010_1_060121097.D</t>
  </si>
  <si>
    <t>G4-Ametryn Hep052521 T30a</t>
  </si>
  <si>
    <t>G4-Ametryn Hep052621 T15a</t>
  </si>
  <si>
    <t>7010_1_060121194.D</t>
  </si>
  <si>
    <t>4</t>
  </si>
  <si>
    <t>7010_1_060121020.D</t>
  </si>
  <si>
    <t>7010_1_060121114.D</t>
  </si>
  <si>
    <t>7</t>
  </si>
  <si>
    <t>HC_G4-3 CC 12</t>
  </si>
  <si>
    <t>7010_1_060121096.D</t>
  </si>
  <si>
    <t>G4-Ametryn Hep052621 Inactive T240a</t>
  </si>
  <si>
    <t>7010_1_060121031.D</t>
  </si>
  <si>
    <t>G4-464 Hep052621 T0c</t>
  </si>
  <si>
    <t>7010_1_060121307.D</t>
  </si>
  <si>
    <t>G4-479 Hep052621 Inactive T0a</t>
  </si>
  <si>
    <t>6</t>
  </si>
  <si>
    <t>7010_1_060121091.D</t>
  </si>
  <si>
    <t>7010_1_060121115.D</t>
  </si>
  <si>
    <t>G4-Ametryn Hep052521 T60b</t>
  </si>
  <si>
    <t>G4-464 Hep052621 Media T240a</t>
  </si>
  <si>
    <t>7010_1_060121300.D</t>
  </si>
  <si>
    <t>G4-479 Hep052621 T120b</t>
  </si>
  <si>
    <t>7010_1_060121051.D</t>
  </si>
  <si>
    <t>G4-479 Hep052621 Media T240a</t>
  </si>
  <si>
    <t>G4-Ametryn Hep052621 Media T0b</t>
  </si>
  <si>
    <t>7010_1_060121064.D</t>
  </si>
  <si>
    <t>G4-464 Hep052621 T240a</t>
  </si>
  <si>
    <t>MatrixBlank</t>
  </si>
  <si>
    <t>7010_1_060121310.D</t>
  </si>
  <si>
    <t>7010_1_060121022.D</t>
  </si>
  <si>
    <t>7010_1_060121024.D</t>
  </si>
  <si>
    <t>G4-Ametryn Hep052621 T60c</t>
  </si>
  <si>
    <t>7010_1_060121328.D</t>
  </si>
  <si>
    <t>G4-477 Hep052621 Media T0c</t>
  </si>
  <si>
    <t>7010_1_060121321.D</t>
  </si>
  <si>
    <t>5</t>
  </si>
  <si>
    <t>7010_1_060121315.D</t>
  </si>
  <si>
    <t>G4-Ametryn Hep052521 T240b</t>
  </si>
  <si>
    <t>7010_1_060121297.D</t>
  </si>
  <si>
    <t>479 Results</t>
  </si>
  <si>
    <t>G4-Ametryn Hep052521 T0c</t>
  </si>
  <si>
    <t>G4-Ametryn Hep052621 Inactive T0a</t>
  </si>
  <si>
    <t>7010_1_060121124.D</t>
  </si>
  <si>
    <t>G4-464 Hep052621 Media T0b</t>
  </si>
  <si>
    <t>7010_1_060121285.D</t>
  </si>
  <si>
    <t>15</t>
  </si>
  <si>
    <t>7010_1_060121107.D</t>
  </si>
  <si>
    <t>7010_1_060121094.D</t>
  </si>
  <si>
    <t>7010_1_060121075.D</t>
  </si>
  <si>
    <t>G4-464 Hep052621 Media T0a</t>
  </si>
  <si>
    <t>HC_G4-3 CC 10</t>
  </si>
  <si>
    <t>7010_1_060121092.D</t>
  </si>
  <si>
    <t>7010_1_060121302.D</t>
  </si>
  <si>
    <t>G4-464 Hep052621 T0a</t>
  </si>
  <si>
    <t>G4-479 Hep052621 T60c</t>
  </si>
  <si>
    <t>7010_1_060121085.D</t>
  </si>
  <si>
    <t>G4-477 Hep052621 Inactive T0a</t>
  </si>
  <si>
    <t>14</t>
  </si>
  <si>
    <t>G4-477 Hep052621 Media T0b</t>
  </si>
  <si>
    <t>7010_1_060121077.D</t>
  </si>
  <si>
    <t>12</t>
  </si>
  <si>
    <t>G4-Ametryn Hep052521 Inactive T0b</t>
  </si>
  <si>
    <t>HC_G4-3 CC 6</t>
  </si>
  <si>
    <t>Method Spike</t>
  </si>
  <si>
    <t>G4-Ametryn Hep052521 Media T240c</t>
  </si>
  <si>
    <t>7010_1_060121306.D</t>
  </si>
  <si>
    <t>MDL Calculation</t>
  </si>
  <si>
    <t>Not Detected</t>
  </si>
  <si>
    <t>HC_Amides CC 1</t>
  </si>
  <si>
    <t>7010_1_052521014.D</t>
  </si>
  <si>
    <t>7010_1_052521015.D</t>
  </si>
  <si>
    <t>7010_1_052521016.D</t>
  </si>
  <si>
    <t>7010_1_052521017.D</t>
  </si>
  <si>
    <t>7010_1_052521018.D</t>
  </si>
  <si>
    <t>7010_1_052521019.D</t>
  </si>
  <si>
    <t>7010_1_052521020.D</t>
  </si>
  <si>
    <t>sd</t>
  </si>
  <si>
    <t>Student's t-value at 6 degrees of freedom (0.99 confidence interval)</t>
  </si>
  <si>
    <t>MDL (nM)</t>
  </si>
  <si>
    <t xml:space="preserve">References: </t>
  </si>
  <si>
    <t>40 CFR Part 136</t>
  </si>
  <si>
    <t>https://www.ecfr.gov/cgi-bin/text-idx?SID=a6bb8a02b6d783f9356758b5ff0ed106&amp;mc=true&amp;node=pt40.25.136&amp;rgn=div5</t>
  </si>
  <si>
    <t>EPA Definition and Procedure for the Determination of the Method Detection Limit, Revision 2 (December 2016)</t>
  </si>
  <si>
    <t>https://www.epa.gov/sites/production/files/2016-12/documents/mdl-procedure_rev2_12-13-2016.pdf</t>
  </si>
  <si>
    <t>7010_1_060121135.D</t>
  </si>
  <si>
    <t>7010_1_060121136.D</t>
  </si>
  <si>
    <t>7010_1_060121137.D</t>
  </si>
  <si>
    <t>7010_1_060121138.D</t>
  </si>
  <si>
    <t>7010_1_060121139.D</t>
  </si>
  <si>
    <t>7010_1_060121140.D</t>
  </si>
  <si>
    <t>7010_1_060121141.D</t>
  </si>
  <si>
    <t>T=240 Media</t>
  </si>
  <si>
    <t>% Abiotic Loss StDev</t>
  </si>
  <si>
    <t>% Abiotic Loss</t>
  </si>
  <si>
    <t>T=240 Inac</t>
  </si>
  <si>
    <t>Y3</t>
  </si>
  <si>
    <t>Y2</t>
  </si>
  <si>
    <t>Y1</t>
  </si>
  <si>
    <t>1 uM</t>
  </si>
  <si>
    <t>Media</t>
  </si>
  <si>
    <t>T=0 Media</t>
  </si>
  <si>
    <t>T=0 Inac</t>
  </si>
  <si>
    <t>Heat Inac</t>
  </si>
  <si>
    <t>RSD</t>
  </si>
  <si>
    <t>Avg Conc. (nM)</t>
  </si>
  <si>
    <t>Precision</t>
  </si>
  <si>
    <t>Conc. (nM)</t>
  </si>
  <si>
    <t>Compound</t>
  </si>
  <si>
    <t>T=240 act</t>
  </si>
  <si>
    <t>T=120 act</t>
  </si>
  <si>
    <t>T=60 act</t>
  </si>
  <si>
    <t>T=30 act</t>
  </si>
  <si>
    <t>T=15 act</t>
  </si>
  <si>
    <t>T=0 act</t>
  </si>
  <si>
    <t xml:space="preserve"> </t>
  </si>
  <si>
    <t>Human</t>
  </si>
  <si>
    <t>Drop</t>
  </si>
  <si>
    <t>%Abiotic Loss</t>
  </si>
  <si>
    <t>1uM</t>
  </si>
  <si>
    <t>ln Transformed for Prism Entry- Clint Calcs on Hep Clear Data Tab</t>
  </si>
  <si>
    <t>Calcs</t>
  </si>
  <si>
    <t>3/23/20 LC Runs of 3/4/20 &amp; 3/6/20 Hepatocytes</t>
  </si>
  <si>
    <t>DTXSID10382147</t>
  </si>
  <si>
    <t>eLOQ (nM)</t>
  </si>
  <si>
    <t>Sample ID</t>
  </si>
  <si>
    <t>DTXSID</t>
  </si>
  <si>
    <t>Quantitative Limits</t>
  </si>
  <si>
    <t>-</t>
  </si>
  <si>
    <t>Flags</t>
  </si>
  <si>
    <t>Species</t>
  </si>
  <si>
    <t>MS Date</t>
  </si>
  <si>
    <t>Assay Date</t>
  </si>
  <si>
    <t xml:space="preserve">Bkgd-Sub Clearance (µL/min/106 hepatocytes) </t>
  </si>
  <si>
    <t xml:space="preserve">Subtraction of background, abiotic clearance was performed using the “No cell” negative controls. Heat inactivated hepatocytes were included in the assay but the resulting data indicates that, despite only 1% viability, metabolism was still occurring. </t>
  </si>
  <si>
    <t>Concentrations listed are pre-crash concentrations in the assay</t>
  </si>
  <si>
    <t>Notes</t>
  </si>
  <si>
    <t>ALK</t>
  </si>
  <si>
    <t>MSC</t>
  </si>
  <si>
    <t>LDA</t>
  </si>
  <si>
    <t>Action</t>
  </si>
  <si>
    <t>Person</t>
  </si>
  <si>
    <t>Review of Data Timeline</t>
  </si>
  <si>
    <t>Heat-treated Inactivated</t>
  </si>
  <si>
    <t>HITC</t>
  </si>
  <si>
    <t>Quality Check</t>
  </si>
  <si>
    <t>Calibration Curve</t>
  </si>
  <si>
    <t>Sample ID Key</t>
  </si>
  <si>
    <t>MFOET</t>
  </si>
  <si>
    <t>Avg. MW</t>
  </si>
  <si>
    <t>Reference Compound</t>
  </si>
  <si>
    <t>IS</t>
  </si>
  <si>
    <t>Analyte</t>
  </si>
  <si>
    <t>Analyte-IS Matching</t>
  </si>
  <si>
    <t>Flag in comments</t>
  </si>
  <si>
    <t>Reproducibility</t>
  </si>
  <si>
    <t>RSD = ±20% of historical or published values</t>
  </si>
  <si>
    <t>1 per assay batch</t>
  </si>
  <si>
    <t>Reference Chemical(s) (Assay)</t>
  </si>
  <si>
    <t>75-125%</t>
  </si>
  <si>
    <t>Every assay sample</t>
  </si>
  <si>
    <t xml:space="preserve">Technical Replicate assessment </t>
  </si>
  <si>
    <t>Flag in comments, assess and resolve</t>
  </si>
  <si>
    <t>Specificity</t>
  </si>
  <si>
    <t>&lt;½ LOD of instrument method</t>
  </si>
  <si>
    <t>1 every 6-10 injections</t>
  </si>
  <si>
    <r>
      <t>Instrument</t>
    </r>
    <r>
      <rPr>
        <sz val="8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 xml:space="preserve"> Blanks</t>
    </r>
    <r>
      <rPr>
        <sz val="8"/>
        <color theme="1"/>
        <rFont val="Times New Roman"/>
        <family val="1"/>
      </rPr>
      <t>  </t>
    </r>
    <r>
      <rPr>
        <sz val="12"/>
        <color theme="1"/>
        <rFont val="Times New Roman"/>
        <family val="1"/>
      </rPr>
      <t xml:space="preserve"> (Analytical)</t>
    </r>
  </si>
  <si>
    <t>75-125 %</t>
  </si>
  <si>
    <t>2-3 samples per run</t>
  </si>
  <si>
    <t>Curve Precision Check (Analytical)</t>
  </si>
  <si>
    <t>7-pt curve min.</t>
  </si>
  <si>
    <t>Rerun samples and curve</t>
  </si>
  <si>
    <t>Linearity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</si>
  <si>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≥0.98; </t>
    </r>
  </si>
  <si>
    <t>1 each run</t>
  </si>
  <si>
    <t>Calibration Curve Linearity (Analytical)</t>
  </si>
  <si>
    <t xml:space="preserve"> if QC Fails</t>
  </si>
  <si>
    <t>Assessed</t>
  </si>
  <si>
    <t>(Analytical, TK Assay, or Both)</t>
  </si>
  <si>
    <t>Corrective Action</t>
  </si>
  <si>
    <t>QC Metric</t>
  </si>
  <si>
    <t>Acceptance Criteria</t>
  </si>
  <si>
    <t>Frequency</t>
  </si>
  <si>
    <t>QC Sample Type</t>
  </si>
  <si>
    <t>Description</t>
  </si>
  <si>
    <t>QC Type</t>
  </si>
  <si>
    <t>QC Samples and Acceptance Criteria:</t>
  </si>
  <si>
    <r>
      <t xml:space="preserve">Lowest curve concentration at which precision checks can be quantitated against curve </t>
    </r>
    <r>
      <rPr>
        <sz val="11"/>
        <rFont val="Calibri"/>
        <family val="2"/>
      </rPr>
      <t>±30%</t>
    </r>
  </si>
  <si>
    <t>eLOQ Definition</t>
  </si>
  <si>
    <t>Alcohols</t>
  </si>
  <si>
    <t>2-Perfluorooctyl-[1,1-2H2]-[1,2-13C2]-ethanol (8:2) [lot ] (25 pg/uL)</t>
  </si>
  <si>
    <t>Internal Standard (conc)</t>
  </si>
  <si>
    <t>CC1-CC15</t>
  </si>
  <si>
    <t>Standards,  QCs, Unknown Analyte Samples</t>
  </si>
  <si>
    <t>Sample Type:</t>
  </si>
  <si>
    <t>Report Preparer:</t>
  </si>
  <si>
    <t>Assay Preparer:</t>
  </si>
  <si>
    <t>Dates of MS Run:</t>
  </si>
  <si>
    <t>HepCl_CC</t>
  </si>
  <si>
    <t>Dates Prepared:</t>
  </si>
  <si>
    <t>HepCl</t>
  </si>
  <si>
    <t>PFAS</t>
  </si>
  <si>
    <t>Analytes:</t>
  </si>
  <si>
    <t>*Hepatic clearance assay of PFAS acids</t>
  </si>
  <si>
    <t>Analysis Set ID:</t>
  </si>
  <si>
    <r>
      <t>In Vitro TK Assessments of PFAS  (D-CED</t>
    </r>
    <r>
      <rPr>
        <sz val="11"/>
        <rFont val="Calibri"/>
        <family val="2"/>
        <scheme val="minor"/>
      </rPr>
      <t>-0031343</t>
    </r>
    <r>
      <rPr>
        <sz val="11"/>
        <color theme="1"/>
        <rFont val="Calibri"/>
        <family val="2"/>
        <scheme val="minor"/>
      </rPr>
      <t>)</t>
    </r>
  </si>
  <si>
    <t>QAPP:</t>
  </si>
  <si>
    <t>Analytical Cover Sheet</t>
  </si>
  <si>
    <t>&lt;0.0001</t>
  </si>
  <si>
    <t>Clearance</t>
  </si>
  <si>
    <t>Half Life</t>
  </si>
  <si>
    <t>Slope</t>
  </si>
  <si>
    <t>T-test pvalue</t>
  </si>
  <si>
    <t>P value</t>
  </si>
  <si>
    <t>DFd</t>
  </si>
  <si>
    <t>DFn</t>
  </si>
  <si>
    <t>F</t>
  </si>
  <si>
    <t>Sy.x</t>
  </si>
  <si>
    <t>r2</t>
  </si>
  <si>
    <t>(Mean +/- SD)</t>
  </si>
  <si>
    <t>HT BkgdCl</t>
  </si>
  <si>
    <t>No Cells BkgdCl</t>
  </si>
  <si>
    <t>Best-Fit Values</t>
  </si>
  <si>
    <t>Concentration (nM)</t>
  </si>
  <si>
    <t>Linear Regression Results</t>
  </si>
  <si>
    <t>Hepatocyte metabolic stabilty assay - Time course data and Clint calculations from Prism</t>
  </si>
  <si>
    <t>NS</t>
  </si>
  <si>
    <t>Ametryn</t>
  </si>
  <si>
    <t>1H,1H,7H-Perfluoroheptyl 4-methylbenzenesulfonate</t>
  </si>
  <si>
    <t>DTXSID30340244</t>
  </si>
  <si>
    <t>DTXSID60379269</t>
  </si>
  <si>
    <t>3-(Perfluoropropyl)propanol</t>
  </si>
  <si>
    <t>1H,1H,11H,11H-Perfluorotetraethylene glycol</t>
  </si>
  <si>
    <t>DTXSID00380798</t>
  </si>
  <si>
    <t>LDA, MP</t>
  </si>
  <si>
    <t>MP</t>
  </si>
  <si>
    <t>CC prepped 6/2/21</t>
  </si>
  <si>
    <t>Assay conducted 5/25/21</t>
  </si>
  <si>
    <t>Samples prepped &amp; run 6/2/21</t>
  </si>
  <si>
    <t>2021_PFAS_HepCl_GROUP4_ALK</t>
  </si>
  <si>
    <t>CC052821086.D</t>
  </si>
  <si>
    <t>479 1:1000</t>
  </si>
  <si>
    <t>CC052821085.D</t>
  </si>
  <si>
    <t>477 1:1000</t>
  </si>
  <si>
    <t>CC052821084.D</t>
  </si>
  <si>
    <t>523 1:500</t>
  </si>
  <si>
    <t>CC052821083.D</t>
  </si>
  <si>
    <t>Hep spike</t>
  </si>
  <si>
    <t>CC052821082.D</t>
  </si>
  <si>
    <t>labeled as 479, actually 477</t>
  </si>
  <si>
    <t>Hep Stab 479 T120c</t>
  </si>
  <si>
    <t>CC052821081.D</t>
  </si>
  <si>
    <t>Hep Stab 479 T120b</t>
  </si>
  <si>
    <t>CC052821080.D</t>
  </si>
  <si>
    <t>Hep Stab 479 T120a</t>
  </si>
  <si>
    <t>CC052821079.D</t>
  </si>
  <si>
    <t>Hep Stab 479 T60c</t>
  </si>
  <si>
    <t>CC052821078.D</t>
  </si>
  <si>
    <t>Hep Stab 479 T60b</t>
  </si>
  <si>
    <t>CC052821077.D</t>
  </si>
  <si>
    <t>Hep Stab 479 T60a</t>
  </si>
  <si>
    <t>CC052821076.D</t>
  </si>
  <si>
    <t>Hep Stab 479 T30c</t>
  </si>
  <si>
    <t>CC052821075.D</t>
  </si>
  <si>
    <t>Hep Stab 479 T30b</t>
  </si>
  <si>
    <t>CC052821074.D</t>
  </si>
  <si>
    <t>Hep Stab 479 T30a</t>
  </si>
  <si>
    <t>CC052821073.D</t>
  </si>
  <si>
    <t>CC052821072.D</t>
  </si>
  <si>
    <t>Hep Stab 479 T0c</t>
  </si>
  <si>
    <t>Note: 477 and 479 suspected mislabel</t>
  </si>
  <si>
    <t>CC052821071.D</t>
  </si>
  <si>
    <t>Hep Stab 479 T0b</t>
  </si>
  <si>
    <t>CC052821070.D</t>
  </si>
  <si>
    <t>Hep Stab 479 T0a</t>
  </si>
  <si>
    <t>CC052821043.D</t>
  </si>
  <si>
    <t>CC052821042.D</t>
  </si>
  <si>
    <t>Hep Stab 3204 T120c</t>
  </si>
  <si>
    <t>CC052821041.D</t>
  </si>
  <si>
    <t>Hep Stab 3204 T120b</t>
  </si>
  <si>
    <t>CC052821040.D</t>
  </si>
  <si>
    <t>Hep Stab 3204 T120a</t>
  </si>
  <si>
    <t>T240 rep 3</t>
  </si>
  <si>
    <t>CC052821039.D</t>
  </si>
  <si>
    <t>Hep Stab 3204 T60c</t>
  </si>
  <si>
    <t>T240 rep 2</t>
  </si>
  <si>
    <t>CC052821038.D</t>
  </si>
  <si>
    <t>Hep Stab 3204 T60b</t>
  </si>
  <si>
    <t>T240 rep 1</t>
  </si>
  <si>
    <t>CC052821037.D</t>
  </si>
  <si>
    <t>Hep Stab 3204 T60a</t>
  </si>
  <si>
    <t>T120 rep 3</t>
  </si>
  <si>
    <t>CC052821036.D</t>
  </si>
  <si>
    <t>Hep Stab 3204 T30c</t>
  </si>
  <si>
    <t>T120 rep 2</t>
  </si>
  <si>
    <t>CC052821035.D</t>
  </si>
  <si>
    <t>Hep Stab 3204 T30b</t>
  </si>
  <si>
    <t>T120 rep 1</t>
  </si>
  <si>
    <t>CC052821034.D</t>
  </si>
  <si>
    <t>Hep Stab 3204 T30a</t>
  </si>
  <si>
    <t>T60 rep 3</t>
  </si>
  <si>
    <t>CC052821033.D</t>
  </si>
  <si>
    <t>T60 rep 2</t>
  </si>
  <si>
    <t>CC052821032.D</t>
  </si>
  <si>
    <t>Hep Stab 3204 T0c</t>
  </si>
  <si>
    <t>T60 rep 1</t>
  </si>
  <si>
    <t>CC052821031.D</t>
  </si>
  <si>
    <t>Hep Stab 3204 T0b</t>
  </si>
  <si>
    <t>T30 rep 3</t>
  </si>
  <si>
    <t>CC052821030.D</t>
  </si>
  <si>
    <t>Hep Stab 3204 T0a</t>
  </si>
  <si>
    <t>T30 rep 2</t>
  </si>
  <si>
    <t>CC052821029.D</t>
  </si>
  <si>
    <t>Hep Stab 763 T120c</t>
  </si>
  <si>
    <t>T30 rep 1</t>
  </si>
  <si>
    <t>CC052821028.D</t>
  </si>
  <si>
    <t>Hep Stab 763 T120b</t>
  </si>
  <si>
    <t>CC052821027.D</t>
  </si>
  <si>
    <t>Hep Stab 763 T120a</t>
  </si>
  <si>
    <t>CC052821026.D</t>
  </si>
  <si>
    <t>Hep Stab 763 T60c</t>
  </si>
  <si>
    <t>CC052821025.D</t>
  </si>
  <si>
    <t>Hep Stab 763 T60b</t>
  </si>
  <si>
    <t>CC052821024.D</t>
  </si>
  <si>
    <t>Hep Stab 763 T60a</t>
  </si>
  <si>
    <t>CC052821023.D</t>
  </si>
  <si>
    <t>CC052821022.D</t>
  </si>
  <si>
    <t>Hep Stab 763 T30c</t>
  </si>
  <si>
    <t>T0 rep 3</t>
  </si>
  <si>
    <t>CC052821021.D</t>
  </si>
  <si>
    <t>Hep Stab 763 T30b</t>
  </si>
  <si>
    <t>T0 rep 2</t>
  </si>
  <si>
    <t>CC052821020.D</t>
  </si>
  <si>
    <t>Hep Stab 763 T30a</t>
  </si>
  <si>
    <t>T0 rep 1</t>
  </si>
  <si>
    <t>CC052821019.D</t>
  </si>
  <si>
    <t>Hep Stab 763 T0c</t>
  </si>
  <si>
    <t>SD</t>
  </si>
  <si>
    <t>Average</t>
  </si>
  <si>
    <t>Replicate</t>
  </si>
  <si>
    <t>Time</t>
  </si>
  <si>
    <t>Standard Deviation</t>
  </si>
  <si>
    <t>Peak Area</t>
  </si>
  <si>
    <t>CC052821018.D</t>
  </si>
  <si>
    <t>Hep Stab 763 T0b</t>
  </si>
  <si>
    <t>% of Time 0</t>
  </si>
  <si>
    <t>Hep Clearance Time Course Sample Results</t>
  </si>
  <si>
    <t>CC052821017.D</t>
  </si>
  <si>
    <t>Hep Stab 763 T0a</t>
  </si>
  <si>
    <t>479 HC Stability</t>
  </si>
  <si>
    <t>CC052821069.D</t>
  </si>
  <si>
    <t>Hep Stab 464 T120c</t>
  </si>
  <si>
    <t>CC052821068.D</t>
  </si>
  <si>
    <t>Hep Stab 464 T90b</t>
  </si>
  <si>
    <t>CC052821067.D</t>
  </si>
  <si>
    <t>Hep Stab 464 T90a</t>
  </si>
  <si>
    <t>CC052821066.D</t>
  </si>
  <si>
    <t>Hep Stab 464 T60c</t>
  </si>
  <si>
    <t>CC052821065.D</t>
  </si>
  <si>
    <t>Hep Stab 464 T60b</t>
  </si>
  <si>
    <t>CC052821064.D</t>
  </si>
  <si>
    <t>Hep Stab 464 T60a</t>
  </si>
  <si>
    <t>CC052821063.D</t>
  </si>
  <si>
    <t>CC052821062.D</t>
  </si>
  <si>
    <t>Hep Stab 464 T30c</t>
  </si>
  <si>
    <t>CC052821061.D</t>
  </si>
  <si>
    <t>Hep Stab 464 T30b</t>
  </si>
  <si>
    <t>CC052821060.D</t>
  </si>
  <si>
    <t>Hep Stab 464 T30a</t>
  </si>
  <si>
    <t>CC052821059.D</t>
  </si>
  <si>
    <t>Hep Stab 464 T0c</t>
  </si>
  <si>
    <t>CC052821058.D</t>
  </si>
  <si>
    <t>Hep Stab 464 T0b</t>
  </si>
  <si>
    <t>CC052821057.D</t>
  </si>
  <si>
    <t>Hep Stab 464 T0a</t>
  </si>
  <si>
    <t>CC052821056.D</t>
  </si>
  <si>
    <t>Hep Stab 964 T120c</t>
  </si>
  <si>
    <t>CC052821055.D</t>
  </si>
  <si>
    <t>Hep Stab 964 T120b</t>
  </si>
  <si>
    <t>CC052821054.D</t>
  </si>
  <si>
    <t>Hep Stab 964 T120a</t>
  </si>
  <si>
    <t>CC052821053.D</t>
  </si>
  <si>
    <t>CC052821052.D</t>
  </si>
  <si>
    <t>Hep Stab 964 T60c</t>
  </si>
  <si>
    <t>CC052821051.D</t>
  </si>
  <si>
    <t>Hep Stab 964 T60b</t>
  </si>
  <si>
    <t>CC052821050.D</t>
  </si>
  <si>
    <t>Hep Stab 964 T60a</t>
  </si>
  <si>
    <t>CC052821049.D</t>
  </si>
  <si>
    <t>Hep Stab 964 T30c</t>
  </si>
  <si>
    <t>CC052821048.D</t>
  </si>
  <si>
    <t>Hep Stab 964 T30b</t>
  </si>
  <si>
    <t>CC052821047.D</t>
  </si>
  <si>
    <t>Hep Stab 964 T30a</t>
  </si>
  <si>
    <t>CC052821046.D</t>
  </si>
  <si>
    <t>Hep Stab 964 T0c</t>
  </si>
  <si>
    <t>CC052821045.D</t>
  </si>
  <si>
    <t>Hep Stab 964 T0b</t>
  </si>
  <si>
    <t>CC052821044.D</t>
  </si>
  <si>
    <t>Hep Stab 964 T0a</t>
  </si>
  <si>
    <t>CC052821016.D</t>
  </si>
  <si>
    <t>Hep Stab 3107 T120c</t>
  </si>
  <si>
    <t>CC052821015.D</t>
  </si>
  <si>
    <t>Hep Stab 3107 T120b</t>
  </si>
  <si>
    <t>CC052821014.D</t>
  </si>
  <si>
    <t>Hep Stab 3107 T120a</t>
  </si>
  <si>
    <t>CC052821013.D</t>
  </si>
  <si>
    <t>CC052821012.D</t>
  </si>
  <si>
    <t>Hep Stab 3107 T60c</t>
  </si>
  <si>
    <t>CC052821011.D</t>
  </si>
  <si>
    <t>Hep Stab 3107 T60b</t>
  </si>
  <si>
    <t>CC052821010.D</t>
  </si>
  <si>
    <t>Hep Stab 3107 T60a</t>
  </si>
  <si>
    <t>CC052821009.D</t>
  </si>
  <si>
    <t>Hep Stab 3107 T30c</t>
  </si>
  <si>
    <t>CC052821008.D</t>
  </si>
  <si>
    <t>Hep Stab 3107 T30b</t>
  </si>
  <si>
    <t>CC052821007.D</t>
  </si>
  <si>
    <t>Hep Stab 3107 T30a</t>
  </si>
  <si>
    <t>CC052821006.D</t>
  </si>
  <si>
    <t>Hep Stab 3107 T0c</t>
  </si>
  <si>
    <t>CC052821005.D</t>
  </si>
  <si>
    <t>Hep Stab 3107 T0b</t>
  </si>
  <si>
    <t>CC052821004.D</t>
  </si>
  <si>
    <t>Hep Stab 3107 T0a</t>
  </si>
  <si>
    <t>CC052821003.D</t>
  </si>
  <si>
    <t>CC052821002.D</t>
  </si>
  <si>
    <t>CC052821001.D</t>
  </si>
  <si>
    <t>464 HC Stability</t>
  </si>
  <si>
    <t>Average Peak Area</t>
  </si>
  <si>
    <t>Time (min)</t>
  </si>
  <si>
    <t>Plasma Time Course Sample Results</t>
  </si>
  <si>
    <t>CC052421070.D</t>
  </si>
  <si>
    <t>CC052421069.D</t>
  </si>
  <si>
    <t>Hep Stab 477 T240c</t>
  </si>
  <si>
    <t>CC052421068.D</t>
  </si>
  <si>
    <t>Hep Stab 477 T240b</t>
  </si>
  <si>
    <t>CC052421067.D</t>
  </si>
  <si>
    <t>Hep Stab 477 T240a</t>
  </si>
  <si>
    <t>CC052421066.D</t>
  </si>
  <si>
    <t>Hep Stab 477 T0c</t>
  </si>
  <si>
    <t>CC052421065.D</t>
  </si>
  <si>
    <t>Hep Stab 477 T0b</t>
  </si>
  <si>
    <t>Note 479 and 477 appear to be switched on instrument. Samples for 477 have data for 479.</t>
  </si>
  <si>
    <t>CC052421064.D</t>
  </si>
  <si>
    <t>Hep Stab 477 T0a</t>
  </si>
  <si>
    <t>CC052421063.D</t>
  </si>
  <si>
    <t>CC052421062.D</t>
  </si>
  <si>
    <t>Hep Stab 479 T240c</t>
  </si>
  <si>
    <t>CC052421061.D</t>
  </si>
  <si>
    <t>Hep Stab 479 T240b</t>
  </si>
  <si>
    <t>CC052421060.D</t>
  </si>
  <si>
    <t>Hep Stab 479 T240a</t>
  </si>
  <si>
    <t>CC052421059.D</t>
  </si>
  <si>
    <t>CC052421058.D</t>
  </si>
  <si>
    <t>CC052421057.D</t>
  </si>
  <si>
    <t>CC052421043.D</t>
  </si>
  <si>
    <t>CC052421042.D</t>
  </si>
  <si>
    <t>Hep Stab 3204 T240c</t>
  </si>
  <si>
    <t>CC052421041.D</t>
  </si>
  <si>
    <t>Hep Stab 3204 T240b</t>
  </si>
  <si>
    <t>CC052421040.D</t>
  </si>
  <si>
    <t>Hep Stab 3204 T240a</t>
  </si>
  <si>
    <t>CC052421039.D</t>
  </si>
  <si>
    <t>CC052421038.D</t>
  </si>
  <si>
    <t>CC052421037.D</t>
  </si>
  <si>
    <t>CC052421036.D</t>
  </si>
  <si>
    <t>Hep Stab 523 T240c</t>
  </si>
  <si>
    <t>CC052421035.D</t>
  </si>
  <si>
    <t>Hep Stab 523 T240b</t>
  </si>
  <si>
    <t>CC052421034.D</t>
  </si>
  <si>
    <t>Hep Stab 523 T240a</t>
  </si>
  <si>
    <t>CC052421033.D</t>
  </si>
  <si>
    <t>CC052421032.D</t>
  </si>
  <si>
    <t>Hep Stab 523 T0c</t>
  </si>
  <si>
    <t>CC052421031.D</t>
  </si>
  <si>
    <t>Hep Stab 523 T0b</t>
  </si>
  <si>
    <t>CC052421030.D</t>
  </si>
  <si>
    <t>Hep Stab 523 T0a</t>
  </si>
  <si>
    <t>CC052421023.D</t>
  </si>
  <si>
    <t>CC052421022.D</t>
  </si>
  <si>
    <t>Hep Stab 945 T240c</t>
  </si>
  <si>
    <t>CC052421021.D</t>
  </si>
  <si>
    <t>Hep Stab 945 T240b</t>
  </si>
  <si>
    <t>CC052421020.D</t>
  </si>
  <si>
    <t>Hep Stab 945 T240a</t>
  </si>
  <si>
    <t>CC052421019.D</t>
  </si>
  <si>
    <t>Hep Stab 945 T0c</t>
  </si>
  <si>
    <t>CC052421018.D</t>
  </si>
  <si>
    <t>Hep Stab 945 T0b</t>
  </si>
  <si>
    <t>CC052421017.D</t>
  </si>
  <si>
    <t>Hep Stab 945 T0a</t>
  </si>
  <si>
    <t>CC052421016.D</t>
  </si>
  <si>
    <t>Hep Stab 763 T240c</t>
  </si>
  <si>
    <t>CC052421015.D</t>
  </si>
  <si>
    <t>Hep Stab 763 T240b</t>
  </si>
  <si>
    <t>CC052421014.D</t>
  </si>
  <si>
    <t>Hep Stab 763 T240a</t>
  </si>
  <si>
    <t>CC052421013.D</t>
  </si>
  <si>
    <t>CC052421012.D</t>
  </si>
  <si>
    <t>CC052421011.D</t>
  </si>
  <si>
    <t>CC052421010.D</t>
  </si>
  <si>
    <t>CC052421003.D</t>
  </si>
  <si>
    <t>CC052421002.D</t>
  </si>
  <si>
    <t>CC052421001.D</t>
  </si>
  <si>
    <t>Hepatic Clearance</t>
  </si>
  <si>
    <t>Stability in Williams' Media</t>
  </si>
  <si>
    <t>Assay performed 5/25/21</t>
  </si>
  <si>
    <t>Stability check performed 5/21/21</t>
  </si>
  <si>
    <t>Williams' media in Blue, Plasma in yellow</t>
  </si>
  <si>
    <t>Precision check accuracy</t>
  </si>
  <si>
    <t>*at 240 min</t>
  </si>
  <si>
    <t>An initial screen on the GC was done at T0 &amp;T240; if compounds were unstable, dropping &gt; ~50%, an extended timecourse, consisting ot T0, T30, T60, and T120 min was run on the GC</t>
  </si>
  <si>
    <t>Exp. Conc.</t>
  </si>
  <si>
    <t>7010_1_060121341.D</t>
  </si>
  <si>
    <t>7010_1_060121340.D</t>
  </si>
  <si>
    <t>7010_1_060121339.D</t>
  </si>
  <si>
    <t>7010_1_060121338.D</t>
  </si>
  <si>
    <t>7010_1_060121337.D</t>
  </si>
  <si>
    <t>7010_1_060121336.D</t>
  </si>
  <si>
    <t>7010_1_060121335.D</t>
  </si>
  <si>
    <t>945 Method</t>
  </si>
  <si>
    <t>945 Results</t>
  </si>
  <si>
    <t>274 Method</t>
  </si>
  <si>
    <t>274 Results</t>
  </si>
  <si>
    <t>HC_G4-1 CC 15</t>
  </si>
  <si>
    <t>7010_1_060121148.D</t>
  </si>
  <si>
    <t>HC_G4-1 CC 14</t>
  </si>
  <si>
    <t>7010_1_060121149.D</t>
  </si>
  <si>
    <t>HC_G4-1 CC 13</t>
  </si>
  <si>
    <t>7010_1_060121150.D</t>
  </si>
  <si>
    <t>HC_G4-1 CC 12</t>
  </si>
  <si>
    <t>7010_1_060121151.D</t>
  </si>
  <si>
    <t>HC_G4-1 CC 11</t>
  </si>
  <si>
    <t>7010_1_060121152.D</t>
  </si>
  <si>
    <t>HC_G4-1 CC 10</t>
  </si>
  <si>
    <t>7010_1_060121153.D</t>
  </si>
  <si>
    <t>HC_G4-1 CC 9</t>
  </si>
  <si>
    <t>7010_1_060121154.D</t>
  </si>
  <si>
    <t>HC_G4-1 CC 8</t>
  </si>
  <si>
    <t>7010_1_060121155.D</t>
  </si>
  <si>
    <t>HC_G4-1 CC 7</t>
  </si>
  <si>
    <t>7010_1_060121156.D</t>
  </si>
  <si>
    <t>HC_G4-1 CC 6</t>
  </si>
  <si>
    <t>7010_1_060121157.D</t>
  </si>
  <si>
    <t>HC_G4-1 CC 5</t>
  </si>
  <si>
    <t>7010_1_060121158.D</t>
  </si>
  <si>
    <t>HC_G4-1 CC 4</t>
  </si>
  <si>
    <t>7010_1_060121159.D</t>
  </si>
  <si>
    <t>HC_G4-1 CC 3</t>
  </si>
  <si>
    <t>7010_1_060121160.D</t>
  </si>
  <si>
    <t>HC_G4-1 CC 2</t>
  </si>
  <si>
    <t>7010_1_060121161.D</t>
  </si>
  <si>
    <t>HC_G4-1 CC 1</t>
  </si>
  <si>
    <t>7010_1_060121162.D</t>
  </si>
  <si>
    <t>7010_1_060121144.D</t>
  </si>
  <si>
    <t>7010_1_060121145.D</t>
  </si>
  <si>
    <t>7010_1_060121146.D</t>
  </si>
  <si>
    <t>7010_1_060121147.D</t>
  </si>
  <si>
    <t>HC_G4-1 QCCC 3</t>
  </si>
  <si>
    <t>7010_1_060121172.D</t>
  </si>
  <si>
    <t>7010_1_060121173.D</t>
  </si>
  <si>
    <t>HC_G4-1 QCCC 8</t>
  </si>
  <si>
    <t>7010_1_060121183.D</t>
  </si>
  <si>
    <t>7010_1_060121184.D</t>
  </si>
  <si>
    <t>7010_1_060121195.D</t>
  </si>
  <si>
    <t>HC_G4-1 QCCC 11</t>
  </si>
  <si>
    <t>7010_1_060121205.D</t>
  </si>
  <si>
    <t>7010_1_060121206.D</t>
  </si>
  <si>
    <t>7010_1_060121216.D</t>
  </si>
  <si>
    <t>7010_1_060121226.D</t>
  </si>
  <si>
    <t>7010_1_060121236.D</t>
  </si>
  <si>
    <t>7010_1_060121247.D</t>
  </si>
  <si>
    <t>7010_1_060121257.D</t>
  </si>
  <si>
    <t>7010_1_060121267.D</t>
  </si>
  <si>
    <t>7010_1_060121277.D</t>
  </si>
  <si>
    <t>7010_1_060121287.D</t>
  </si>
  <si>
    <t>7010_1_060121296.D</t>
  </si>
  <si>
    <t>G4-3107 Hep052521 T0a</t>
  </si>
  <si>
    <t>7010_1_060121163.D</t>
  </si>
  <si>
    <t>G4-3107 Hep052521 T0b</t>
  </si>
  <si>
    <t>7010_1_060121164.D</t>
  </si>
  <si>
    <t>G4-3107 Hep052521 T0c</t>
  </si>
  <si>
    <t>7010_1_060121165.D</t>
  </si>
  <si>
    <t>G4-3107 Hep052521 Inactive T0a</t>
  </si>
  <si>
    <t>7010_1_060121166.D</t>
  </si>
  <si>
    <t>G4-3107 Hep052521 Inactive T0b</t>
  </si>
  <si>
    <t>7010_1_060121167.D</t>
  </si>
  <si>
    <t>G4-3107 Hep052521 Inactive T0c</t>
  </si>
  <si>
    <t>7010_1_060121168.D</t>
  </si>
  <si>
    <t>G4-3107 Hep052521 Media T0a</t>
  </si>
  <si>
    <t>7010_1_060121169.D</t>
  </si>
  <si>
    <t>G4-3107 Hep052521 Media T0b</t>
  </si>
  <si>
    <t>7010_1_060121170.D</t>
  </si>
  <si>
    <t>G4-3107 Hep052521 Media T0c</t>
  </si>
  <si>
    <t>7010_1_060121171.D</t>
  </si>
  <si>
    <t>G4-3107 Hep052521 T15a</t>
  </si>
  <si>
    <t>7010_1_060121174.D</t>
  </si>
  <si>
    <t>G4-3107 Hep052521 T15b</t>
  </si>
  <si>
    <t>7010_1_060121175.D</t>
  </si>
  <si>
    <t>G4-3107 Hep052521 T15c</t>
  </si>
  <si>
    <t>7010_1_060121176.D</t>
  </si>
  <si>
    <t>G4-3107 Hep052521 T30a</t>
  </si>
  <si>
    <t>7010_1_060121177.D</t>
  </si>
  <si>
    <t>G4-3107 Hep052521 T30b</t>
  </si>
  <si>
    <t>7010_1_060121178.D</t>
  </si>
  <si>
    <t>G4-3107 Hep052521 T30c</t>
  </si>
  <si>
    <t>7010_1_060121179.D</t>
  </si>
  <si>
    <t>G4-3107 Hep052521 T60a</t>
  </si>
  <si>
    <t>7010_1_060121180.D</t>
  </si>
  <si>
    <t>G4-3107 Hep052521 T60b</t>
  </si>
  <si>
    <t>7010_1_060121181.D</t>
  </si>
  <si>
    <t>G4-3107 Hep052521 T60c</t>
  </si>
  <si>
    <t>7010_1_060121182.D</t>
  </si>
  <si>
    <t>G4-3107 Hep052521 T120a</t>
  </si>
  <si>
    <t>7010_1_060121185.D</t>
  </si>
  <si>
    <t>G4-3107 Hep052521 T120b</t>
  </si>
  <si>
    <t>7010_1_060121186.D</t>
  </si>
  <si>
    <t>G4-3107 Hep052521 T120c</t>
  </si>
  <si>
    <t>7010_1_060121187.D</t>
  </si>
  <si>
    <t>G4-3107 Hep052521 T240a</t>
  </si>
  <si>
    <t>7010_1_060121188.D</t>
  </si>
  <si>
    <t>G4-3107 Hep052521 T240b</t>
  </si>
  <si>
    <t>7010_1_060121189.D</t>
  </si>
  <si>
    <t>G4-3107 Hep052521 T240c</t>
  </si>
  <si>
    <t>7010_1_060121190.D</t>
  </si>
  <si>
    <t>G4-3107 Hep052521 Inactive T240a</t>
  </si>
  <si>
    <t>7010_1_060121191.D</t>
  </si>
  <si>
    <t>G4-3107 Hep052521 Inactive T240b</t>
  </si>
  <si>
    <t>7010_1_060121192.D</t>
  </si>
  <si>
    <t>G4-3107 Hep052521 Inactive T240c</t>
  </si>
  <si>
    <t>7010_1_060121193.D</t>
  </si>
  <si>
    <t>G4-3107 Hep052521 Media T240a</t>
  </si>
  <si>
    <t>7010_1_060121196.D</t>
  </si>
  <si>
    <t>G4-3107 Hep052521 Media T240b</t>
  </si>
  <si>
    <t>7010_1_060121197.D</t>
  </si>
  <si>
    <t>G4-3107 Hep052521 Media T240c</t>
  </si>
  <si>
    <t>7010_1_060121198.D</t>
  </si>
  <si>
    <t>G4-274 Hep052521 T0a</t>
  </si>
  <si>
    <t>7010_1_060121199.D</t>
  </si>
  <si>
    <t>G4-274 Hep052521 T0b</t>
  </si>
  <si>
    <t>7010_1_060121200.D</t>
  </si>
  <si>
    <t>G4-274 Hep052521 T0c</t>
  </si>
  <si>
    <t>7010_1_060121201.D</t>
  </si>
  <si>
    <t>G4-274 Hep052521 Inactive T0a</t>
  </si>
  <si>
    <t>7010_1_060121202.D</t>
  </si>
  <si>
    <t>G4-274 Hep052521 Inactive T0b</t>
  </si>
  <si>
    <t>7010_1_060121203.D</t>
  </si>
  <si>
    <t>G4-274 Hep052521 Inactive T0c</t>
  </si>
  <si>
    <t>7010_1_060121204.D</t>
  </si>
  <si>
    <t>G4-274 Hep052521 Media T0a</t>
  </si>
  <si>
    <t>7010_1_060121207.D</t>
  </si>
  <si>
    <t>G4-274 Hep052521 Media T0b</t>
  </si>
  <si>
    <t>7010_1_060121208.D</t>
  </si>
  <si>
    <t>G4-274 Hep052521 Media T0c</t>
  </si>
  <si>
    <t>7010_1_060121209.D</t>
  </si>
  <si>
    <t>G4-274 Hep052521 T15a</t>
  </si>
  <si>
    <t>7010_1_060121210.D</t>
  </si>
  <si>
    <t>G4-274 Hep052521 T15b</t>
  </si>
  <si>
    <t>7010_1_060121211.D</t>
  </si>
  <si>
    <t>G4-274 Hep052521 T15c</t>
  </si>
  <si>
    <t>7010_1_060121212.D</t>
  </si>
  <si>
    <t>G4-274 Hep052521 T30a</t>
  </si>
  <si>
    <t>7010_1_060121213.D</t>
  </si>
  <si>
    <t>G4-274 Hep052521 T30b</t>
  </si>
  <si>
    <t>7010_1_060121214.D</t>
  </si>
  <si>
    <t>G4-274 Hep052521 T30c</t>
  </si>
  <si>
    <t>7010_1_060121215.D</t>
  </si>
  <si>
    <t>G4-274 Hep052521 T60a</t>
  </si>
  <si>
    <t>7010_1_060121217.D</t>
  </si>
  <si>
    <t>G4-274 Hep052521 T60b</t>
  </si>
  <si>
    <t>7010_1_060121218.D</t>
  </si>
  <si>
    <t>G4-274 Hep052521 T60c</t>
  </si>
  <si>
    <t>7010_1_060121219.D</t>
  </si>
  <si>
    <t>G4-274 Hep052521 T120a</t>
  </si>
  <si>
    <t>7010_1_060121220.D</t>
  </si>
  <si>
    <t>G4-274 Hep052521 T120b</t>
  </si>
  <si>
    <t>7010_1_060121221.D</t>
  </si>
  <si>
    <t>G4-274 Hep052521 T120c</t>
  </si>
  <si>
    <t>7010_1_060121222.D</t>
  </si>
  <si>
    <t>G4-274 Hep052521 T240a</t>
  </si>
  <si>
    <t>7010_1_060121223.D</t>
  </si>
  <si>
    <t>G4-274 Hep052521 T240b</t>
  </si>
  <si>
    <t>7010_1_060121224.D</t>
  </si>
  <si>
    <t>G4-274 Hep052521 T240c</t>
  </si>
  <si>
    <t>7010_1_060121225.D</t>
  </si>
  <si>
    <t>G4-274 Hep052521 Inactive T240a</t>
  </si>
  <si>
    <t>7010_1_060121227.D</t>
  </si>
  <si>
    <t>G4-274 Hep052521 Inactive T240b</t>
  </si>
  <si>
    <t>7010_1_060121228.D</t>
  </si>
  <si>
    <t>G4-274 Hep052521 Inactive T240c</t>
  </si>
  <si>
    <t>7010_1_060121229.D</t>
  </si>
  <si>
    <t>G4-274 Hep052521 Media T240a</t>
  </si>
  <si>
    <t>7010_1_060121230.D</t>
  </si>
  <si>
    <t>G4-274 Hep052521 Media T240b</t>
  </si>
  <si>
    <t>7010_1_060121231.D</t>
  </si>
  <si>
    <t>G4-274 Hep052521 Media T240c</t>
  </si>
  <si>
    <t>7010_1_060121232.D</t>
  </si>
  <si>
    <t>G4-945 Hep052521 T0a</t>
  </si>
  <si>
    <t>7010_1_060121233.D</t>
  </si>
  <si>
    <t>G4-945 Hep052521 T0b</t>
  </si>
  <si>
    <t>7010_1_060121234.D</t>
  </si>
  <si>
    <t>G4-945 Hep052521 T0c</t>
  </si>
  <si>
    <t>7010_1_060121235.D</t>
  </si>
  <si>
    <t>G4-945 Hep052521 Inactive T0a</t>
  </si>
  <si>
    <t>7010_1_060121237.D</t>
  </si>
  <si>
    <t>G4-945 Hep052521 Inactive T0b</t>
  </si>
  <si>
    <t>7010_1_060121238.D</t>
  </si>
  <si>
    <t>G4-945 Hep052521 Inactive T0c</t>
  </si>
  <si>
    <t>7010_1_060121239.D</t>
  </si>
  <si>
    <t>G4-945 Hep052521 Media T0a</t>
  </si>
  <si>
    <t>7010_1_060121240.D</t>
  </si>
  <si>
    <t>G4-945 Hep052521 Media T0b</t>
  </si>
  <si>
    <t>7010_1_060121241.D</t>
  </si>
  <si>
    <t>G4-945 Hep052521 Media T0c</t>
  </si>
  <si>
    <t>7010_1_060121242.D</t>
  </si>
  <si>
    <t>G4-945 Hep052521 T15a</t>
  </si>
  <si>
    <t>7010_1_060121243.D</t>
  </si>
  <si>
    <t>G4-945 Hep052521 T15b</t>
  </si>
  <si>
    <t>7010_1_060121244.D</t>
  </si>
  <si>
    <t>G4-945 Hep052521 T15c</t>
  </si>
  <si>
    <t>7010_1_060121245.D</t>
  </si>
  <si>
    <t>G4-945 Hep052521 T30a</t>
  </si>
  <si>
    <t>7010_1_060121248.D</t>
  </si>
  <si>
    <t>G4-945 Hep052521 T30b</t>
  </si>
  <si>
    <t>7010_1_060121249.D</t>
  </si>
  <si>
    <t>G4-945 Hep052521 T30c</t>
  </si>
  <si>
    <t>7010_1_060121250.D</t>
  </si>
  <si>
    <t>G4-945 Hep052521 T60a</t>
  </si>
  <si>
    <t>7010_1_060121251.D</t>
  </si>
  <si>
    <t>G4-945 Hep052521 T60b</t>
  </si>
  <si>
    <t>7010_1_060121252.D</t>
  </si>
  <si>
    <t>G4-945 Hep052521 T60c</t>
  </si>
  <si>
    <t>7010_1_060121253.D</t>
  </si>
  <si>
    <t>G4-945 Hep052521 T120a</t>
  </si>
  <si>
    <t>7010_1_060121254.D</t>
  </si>
  <si>
    <t>G4-945 Hep052521 T120b</t>
  </si>
  <si>
    <t>7010_1_060121255.D</t>
  </si>
  <si>
    <t>G4-945 Hep052521 T120c</t>
  </si>
  <si>
    <t>7010_1_060121256.D</t>
  </si>
  <si>
    <t>G4-945 Hep052521 T240a</t>
  </si>
  <si>
    <t>7010_1_060121258.D</t>
  </si>
  <si>
    <t>G4-945 Hep052521 T240b</t>
  </si>
  <si>
    <t>7010_1_060121259.D</t>
  </si>
  <si>
    <t>G4-945 Hep052521 T240c</t>
  </si>
  <si>
    <t>7010_1_060121260.D</t>
  </si>
  <si>
    <t>G4-945 Hep052521 Inactive T240a</t>
  </si>
  <si>
    <t>7010_1_060121261.D</t>
  </si>
  <si>
    <t>G4-945 Hep052521 Inactive T240b</t>
  </si>
  <si>
    <t>7010_1_060121262.D</t>
  </si>
  <si>
    <t>G4-945 Hep052521 Inactive T240c</t>
  </si>
  <si>
    <t>7010_1_060121263.D</t>
  </si>
  <si>
    <t>G4-945 Hep052521 Media T240a</t>
  </si>
  <si>
    <t>7010_1_060121264.D</t>
  </si>
  <si>
    <t>G4-945 Hep052521 Media T240b</t>
  </si>
  <si>
    <t>7010_1_060121265.D</t>
  </si>
  <si>
    <t>G4-945 Hep052521 Media T240c</t>
  </si>
  <si>
    <t>7010_1_060121266.D</t>
  </si>
  <si>
    <t>Dropped CC1,CC2, CC4</t>
  </si>
  <si>
    <t>DTXSID3059927</t>
  </si>
  <si>
    <t>DTXSID50369896</t>
  </si>
  <si>
    <t>Hexafluoroamylene</t>
  </si>
  <si>
    <t>1H,1H,10H,10H-Perfluorodecane-1,10-diol</t>
  </si>
  <si>
    <t>Analytical data generated 6/30/21 &amp; 7/6/21</t>
  </si>
  <si>
    <t>N/A</t>
  </si>
  <si>
    <t>Plasma blank</t>
  </si>
  <si>
    <t>T360 rep 3</t>
  </si>
  <si>
    <t>T360 rep 2</t>
  </si>
  <si>
    <t>T360 rep 1</t>
  </si>
  <si>
    <t>T20 rep 3</t>
  </si>
  <si>
    <t>T20 rep 2</t>
  </si>
  <si>
    <t>T20 rep 1</t>
  </si>
  <si>
    <t>T10 rep 3</t>
  </si>
  <si>
    <t>T10 rep 2</t>
  </si>
  <si>
    <t>T10 rep 1</t>
  </si>
  <si>
    <t>TODoA Stability in Plasma</t>
  </si>
  <si>
    <t>CC052421056.D</t>
  </si>
  <si>
    <t>Hep Stab 464 T240c</t>
  </si>
  <si>
    <t>CC052421055.D</t>
  </si>
  <si>
    <t>Hep Stab 464 T240b</t>
  </si>
  <si>
    <t>CC052421054.D</t>
  </si>
  <si>
    <t>Hep Stab 464 T240a</t>
  </si>
  <si>
    <t>CC052421053.D</t>
  </si>
  <si>
    <t>CC052421052.D</t>
  </si>
  <si>
    <t>CC052421051.D</t>
  </si>
  <si>
    <t>CC052421050.D</t>
  </si>
  <si>
    <t>CC052421049.D</t>
  </si>
  <si>
    <t>Hep Stab 964 T240c</t>
  </si>
  <si>
    <t>CC052421048.D</t>
  </si>
  <si>
    <t>Hep Stab 964 T240b</t>
  </si>
  <si>
    <t>CC052421047.D</t>
  </si>
  <si>
    <t>Hep Stab 964 T240a</t>
  </si>
  <si>
    <t>CC052421046.D</t>
  </si>
  <si>
    <t>CC052421045.D</t>
  </si>
  <si>
    <t>CC052421044.D</t>
  </si>
  <si>
    <t>CC052421029.D</t>
  </si>
  <si>
    <t>Hep Stab 274 T240c</t>
  </si>
  <si>
    <t>CC052421028.D</t>
  </si>
  <si>
    <t>Hep Stab 274 T240b</t>
  </si>
  <si>
    <t>CC052421027.D</t>
  </si>
  <si>
    <t>Hep Stab 274 T240a</t>
  </si>
  <si>
    <t>CC052421026.D</t>
  </si>
  <si>
    <t>Hep Stab 274 T0c</t>
  </si>
  <si>
    <t>CC052421025.D</t>
  </si>
  <si>
    <t>Hep Stab 274 T0b</t>
  </si>
  <si>
    <t>CC052421024.D</t>
  </si>
  <si>
    <t>Hep Stab 274 T0a</t>
  </si>
  <si>
    <t>CC052421009.D</t>
  </si>
  <si>
    <t>Hep Stab 3107 T240c</t>
  </si>
  <si>
    <t>CC052421008.D</t>
  </si>
  <si>
    <t>Hep Stab 3107 T240b</t>
  </si>
  <si>
    <t>CC052421007.D</t>
  </si>
  <si>
    <t>Hep Stab 3107 T240a</t>
  </si>
  <si>
    <t>CC052421006.D</t>
  </si>
  <si>
    <t>CC052421005.D</t>
  </si>
  <si>
    <t>CC052421004.D</t>
  </si>
  <si>
    <t>Precision check accuracy; T240a &amp; b &lt;LOQ, so used LOQ/sqrt(2)</t>
  </si>
  <si>
    <t>indicates &lt;LOQ, so LOD/sqrt(2) used</t>
  </si>
  <si>
    <t>Precision check accuracy; T240a,b, c &lt;LOQ, so used LOQ/sqrt(2)</t>
  </si>
  <si>
    <t>Precision check accuracy; T60a &amp; c &lt;LOQ so used LOQ/sqrt2</t>
  </si>
  <si>
    <t>Peak Area*</t>
  </si>
  <si>
    <t>*Peak area used as Ametryn was not included in the CC &amp; therefore could not be quantitated</t>
  </si>
  <si>
    <t>DTXSID1023869</t>
  </si>
  <si>
    <t>**</t>
  </si>
  <si>
    <t>**not able to be calculated as not in CC</t>
  </si>
  <si>
    <t>Not in CC, so calc'd based on peak areas</t>
  </si>
  <si>
    <t>QC Report completed 7/8/21</t>
  </si>
  <si>
    <t>% of Time 0 at 240 min Avg</t>
  </si>
  <si>
    <t>% of Time 0 at 240 min SD</t>
  </si>
  <si>
    <t>477*</t>
  </si>
  <si>
    <t>464*</t>
  </si>
  <si>
    <t>*at 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</si>
</sst>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\ h:mm\ AM/PM"/>
    <numFmt numFmtId="165" formatCode="0.0"/>
    <numFmt numFmtId="166" formatCode="0.000"/>
    <numFmt numFmtId="167" formatCode="0.0000"/>
    <numFmt numFmtId="168" formatCode="0.00000"/>
    <numFmt numFmtId="169" formatCode="0.000E+00"/>
  </numFmts>
  <fonts count="34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262">
    <xf numFmtId="0" fontId="0" fillId="0" borderId="0" xfId="0"/>
    <xf numFmtId="0" fontId="2" fillId="0" borderId="3" xfId="0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0" xfId="1"/>
    <xf numFmtId="9" fontId="0" fillId="0" borderId="5" xfId="2" applyFont="1" applyBorder="1" applyAlignment="1">
      <alignment vertical="center"/>
    </xf>
    <xf numFmtId="9" fontId="0" fillId="0" borderId="6" xfId="2" applyFont="1" applyBorder="1" applyAlignment="1">
      <alignment vertical="center" wrapText="1"/>
    </xf>
    <xf numFmtId="0" fontId="0" fillId="0" borderId="6" xfId="0" applyBorder="1"/>
    <xf numFmtId="9" fontId="2" fillId="0" borderId="3" xfId="2" applyFont="1" applyBorder="1" applyAlignment="1">
      <alignment horizontal="right" vertical="top"/>
    </xf>
    <xf numFmtId="2" fontId="0" fillId="3" borderId="7" xfId="0" applyNumberFormat="1" applyFill="1" applyBorder="1"/>
    <xf numFmtId="0" fontId="0" fillId="0" borderId="8" xfId="0" applyBorder="1"/>
    <xf numFmtId="9" fontId="0" fillId="0" borderId="9" xfId="2" applyFont="1" applyBorder="1" applyAlignment="1">
      <alignment vertical="center"/>
    </xf>
    <xf numFmtId="9" fontId="0" fillId="0" borderId="0" xfId="2" applyFont="1" applyAlignment="1">
      <alignment vertical="center" wrapText="1"/>
    </xf>
    <xf numFmtId="2" fontId="0" fillId="3" borderId="10" xfId="0" applyNumberFormat="1" applyFill="1" applyBorder="1"/>
    <xf numFmtId="0" fontId="0" fillId="0" borderId="11" xfId="0" applyBorder="1"/>
    <xf numFmtId="0" fontId="0" fillId="0" borderId="9" xfId="0" applyBorder="1"/>
    <xf numFmtId="2" fontId="0" fillId="4" borderId="10" xfId="0" applyNumberFormat="1" applyFill="1" applyBorder="1"/>
    <xf numFmtId="2" fontId="8" fillId="0" borderId="9" xfId="0" applyNumberFormat="1" applyFont="1" applyBorder="1"/>
    <xf numFmtId="2" fontId="8" fillId="0" borderId="0" xfId="0" applyNumberFormat="1" applyFont="1"/>
    <xf numFmtId="2" fontId="0" fillId="3" borderId="12" xfId="0" applyNumberFormat="1" applyFill="1" applyBorder="1"/>
    <xf numFmtId="2" fontId="0" fillId="3" borderId="13" xfId="0" applyNumberFormat="1" applyFill="1" applyBorder="1"/>
    <xf numFmtId="2" fontId="0" fillId="4" borderId="12" xfId="0" applyNumberFormat="1" applyFill="1" applyBorder="1"/>
    <xf numFmtId="2" fontId="0" fillId="4" borderId="13" xfId="0" applyNumberFormat="1" applyFill="1" applyBorder="1"/>
    <xf numFmtId="2" fontId="8" fillId="0" borderId="8" xfId="0" applyNumberFormat="1" applyFont="1" applyBorder="1"/>
    <xf numFmtId="2" fontId="0" fillId="0" borderId="0" xfId="0" applyNumberFormat="1"/>
    <xf numFmtId="2" fontId="0" fillId="0" borderId="11" xfId="0" applyNumberFormat="1" applyBorder="1"/>
    <xf numFmtId="2" fontId="0" fillId="5" borderId="14" xfId="0" applyNumberFormat="1" applyFill="1" applyBorder="1"/>
    <xf numFmtId="2" fontId="0" fillId="5" borderId="0" xfId="0" applyNumberFormat="1" applyFill="1"/>
    <xf numFmtId="2" fontId="0" fillId="5" borderId="12" xfId="0" applyNumberFormat="1" applyFill="1" applyBorder="1"/>
    <xf numFmtId="2" fontId="0" fillId="5" borderId="13" xfId="0" applyNumberFormat="1" applyFill="1" applyBorder="1"/>
    <xf numFmtId="2" fontId="0" fillId="5" borderId="10" xfId="0" applyNumberFormat="1" applyFill="1" applyBorder="1"/>
    <xf numFmtId="2" fontId="0" fillId="6" borderId="12" xfId="0" applyNumberFormat="1" applyFill="1" applyBorder="1"/>
    <xf numFmtId="2" fontId="0" fillId="6" borderId="13" xfId="0" applyNumberFormat="1" applyFill="1" applyBorder="1"/>
    <xf numFmtId="2" fontId="0" fillId="6" borderId="10" xfId="0" applyNumberFormat="1" applyFill="1" applyBorder="1"/>
    <xf numFmtId="0" fontId="9" fillId="0" borderId="0" xfId="0" applyFont="1"/>
    <xf numFmtId="2" fontId="10" fillId="0" borderId="0" xfId="0" applyNumberFormat="1" applyFont="1"/>
    <xf numFmtId="0" fontId="0" fillId="0" borderId="15" xfId="0" applyBorder="1"/>
    <xf numFmtId="0" fontId="0" fillId="0" borderId="16" xfId="0" applyBorder="1"/>
    <xf numFmtId="2" fontId="11" fillId="0" borderId="16" xfId="0" applyNumberFormat="1" applyFont="1" applyBorder="1"/>
    <xf numFmtId="2" fontId="0" fillId="0" borderId="16" xfId="0" applyNumberFormat="1" applyBorder="1"/>
    <xf numFmtId="0" fontId="11" fillId="0" borderId="17" xfId="0" applyFont="1" applyBorder="1"/>
    <xf numFmtId="0" fontId="2" fillId="7" borderId="3" xfId="0" applyFont="1" applyFill="1" applyBorder="1" applyAlignment="1">
      <alignment horizontal="right" vertical="top"/>
    </xf>
    <xf numFmtId="0" fontId="7" fillId="0" borderId="0" xfId="0" applyFont="1"/>
    <xf numFmtId="14" fontId="7" fillId="0" borderId="0" xfId="0" applyNumberFormat="1" applyFont="1"/>
    <xf numFmtId="0" fontId="12" fillId="0" borderId="0" xfId="0" applyFont="1"/>
    <xf numFmtId="0" fontId="7" fillId="0" borderId="3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/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0" fillId="0" borderId="22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14" fillId="0" borderId="0" xfId="0" applyFont="1"/>
    <xf numFmtId="0" fontId="0" fillId="0" borderId="0" xfId="0" applyAlignment="1">
      <alignment vertical="center" wrapText="1"/>
    </xf>
    <xf numFmtId="0" fontId="3" fillId="0" borderId="0" xfId="3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vertical="center"/>
    </xf>
    <xf numFmtId="0" fontId="13" fillId="0" borderId="0" xfId="0" applyFont="1"/>
    <xf numFmtId="0" fontId="23" fillId="0" borderId="0" xfId="0" applyFont="1" applyAlignment="1">
      <alignment horizontal="center"/>
    </xf>
    <xf numFmtId="165" fontId="24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6" fontId="27" fillId="0" borderId="0" xfId="0" applyNumberFormat="1" applyFont="1" applyAlignment="1">
      <alignment horizontal="center"/>
    </xf>
    <xf numFmtId="167" fontId="27" fillId="0" borderId="0" xfId="0" applyNumberFormat="1" applyFont="1" applyAlignment="1">
      <alignment horizontal="center"/>
    </xf>
    <xf numFmtId="165" fontId="2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4" applyAlignment="1">
      <alignment horizontal="center"/>
    </xf>
    <xf numFmtId="167" fontId="2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23" fillId="0" borderId="0" xfId="0" applyFont="1"/>
    <xf numFmtId="168" fontId="0" fillId="0" borderId="0" xfId="0" applyNumberFormat="1" applyAlignment="1">
      <alignment horizontal="center"/>
    </xf>
    <xf numFmtId="168" fontId="24" fillId="0" borderId="0" xfId="0" applyNumberFormat="1" applyFont="1" applyAlignment="1">
      <alignment horizontal="center" vertical="center"/>
    </xf>
    <xf numFmtId="168" fontId="24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 vertical="center"/>
    </xf>
    <xf numFmtId="0" fontId="28" fillId="0" borderId="0" xfId="0" applyFont="1" applyAlignment="1" applyProtection="1">
      <alignment horizontal="left"/>
      <protection locked="0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0" borderId="24" xfId="2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9" fontId="0" fillId="0" borderId="0" xfId="2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24" fillId="0" borderId="9" xfId="0" applyNumberFormat="1" applyFon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9" fillId="0" borderId="33" xfId="0" applyFont="1" applyBorder="1" applyAlignment="1">
      <alignment horizontal="center"/>
    </xf>
    <xf numFmtId="2" fontId="24" fillId="0" borderId="23" xfId="0" applyNumberFormat="1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8" borderId="0" xfId="0" applyFill="1"/>
    <xf numFmtId="2" fontId="0" fillId="8" borderId="5" xfId="0" applyNumberFormat="1" applyFill="1" applyBorder="1" applyAlignment="1">
      <alignment horizontal="center" vertical="center"/>
    </xf>
    <xf numFmtId="2" fontId="0" fillId="8" borderId="6" xfId="0" applyNumberFormat="1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9" fontId="0" fillId="8" borderId="3" xfId="0" applyNumberFormat="1" applyFill="1" applyBorder="1"/>
    <xf numFmtId="0" fontId="0" fillId="8" borderId="3" xfId="0" applyFill="1" applyBorder="1"/>
    <xf numFmtId="2" fontId="0" fillId="8" borderId="9" xfId="0" applyNumberForma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" fontId="0" fillId="8" borderId="11" xfId="0" applyNumberForma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0" fillId="8" borderId="16" xfId="0" applyNumberFormat="1" applyFill="1" applyBorder="1" applyAlignment="1">
      <alignment horizontal="center" vertical="center"/>
    </xf>
    <xf numFmtId="1" fontId="0" fillId="8" borderId="17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9" fontId="0" fillId="0" borderId="3" xfId="0" applyNumberFormat="1" applyBorder="1"/>
    <xf numFmtId="0" fontId="0" fillId="0" borderId="3" xfId="0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3" xfId="0" applyFont="1" applyBorder="1"/>
    <xf numFmtId="3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14" fontId="31" fillId="0" borderId="0" xfId="0" applyNumberFormat="1" applyFont="1" applyAlignment="1">
      <alignment horizontal="center" vertical="center"/>
    </xf>
    <xf numFmtId="0" fontId="30" fillId="0" borderId="0" xfId="0" quotePrefix="1" applyFont="1" applyAlignment="1">
      <alignment horizontal="left" vertical="center"/>
    </xf>
    <xf numFmtId="2" fontId="0" fillId="8" borderId="8" xfId="0" applyNumberFormat="1" applyFill="1" applyBorder="1" applyAlignment="1">
      <alignment horizontal="center" vertical="center"/>
    </xf>
    <xf numFmtId="2" fontId="0" fillId="8" borderId="11" xfId="0" applyNumberFormat="1" applyFill="1" applyBorder="1" applyAlignment="1">
      <alignment horizontal="center" vertical="center"/>
    </xf>
    <xf numFmtId="165" fontId="0" fillId="0" borderId="0" xfId="0" applyNumberFormat="1"/>
    <xf numFmtId="0" fontId="1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32" fillId="0" borderId="17" xfId="0" applyFont="1" applyBorder="1"/>
    <xf numFmtId="0" fontId="7" fillId="0" borderId="11" xfId="0" applyFont="1" applyBorder="1"/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11" fontId="0" fillId="4" borderId="3" xfId="0" applyNumberFormat="1" applyFill="1" applyBorder="1"/>
    <xf numFmtId="0" fontId="0" fillId="4" borderId="3" xfId="0" applyFill="1" applyBorder="1"/>
    <xf numFmtId="2" fontId="0" fillId="8" borderId="17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8" fillId="0" borderId="0" xfId="0" applyNumberFormat="1" applyFont="1" applyBorder="1"/>
    <xf numFmtId="2" fontId="10" fillId="0" borderId="0" xfId="0" applyNumberFormat="1" applyFont="1" applyBorder="1"/>
    <xf numFmtId="0" fontId="0" fillId="0" borderId="0" xfId="0" applyBorder="1"/>
    <xf numFmtId="0" fontId="9" fillId="0" borderId="0" xfId="0" applyFont="1" applyBorder="1"/>
    <xf numFmtId="2" fontId="0" fillId="5" borderId="0" xfId="0" applyNumberFormat="1" applyFill="1" applyBorder="1"/>
    <xf numFmtId="2" fontId="0" fillId="0" borderId="0" xfId="0" applyNumberFormat="1" applyBorder="1"/>
    <xf numFmtId="9" fontId="0" fillId="0" borderId="0" xfId="2" applyFont="1" applyBorder="1" applyAlignment="1">
      <alignment vertical="center" wrapText="1"/>
    </xf>
    <xf numFmtId="0" fontId="2" fillId="9" borderId="3" xfId="0" applyFont="1" applyFill="1" applyBorder="1" applyAlignment="1">
      <alignment horizontal="right" vertical="top"/>
    </xf>
    <xf numFmtId="0" fontId="0" fillId="9" borderId="0" xfId="0" applyFill="1"/>
    <xf numFmtId="0" fontId="0" fillId="0" borderId="38" xfId="0" applyBorder="1"/>
    <xf numFmtId="0" fontId="0" fillId="0" borderId="11" xfId="0" applyFill="1" applyBorder="1"/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0" fillId="0" borderId="26" xfId="0" applyBorder="1"/>
    <xf numFmtId="0" fontId="0" fillId="0" borderId="0" xfId="0" applyBorder="1" applyAlignment="1">
      <alignment horizontal="center"/>
    </xf>
    <xf numFmtId="0" fontId="29" fillId="0" borderId="0" xfId="0" applyFont="1" applyBorder="1"/>
    <xf numFmtId="0" fontId="29" fillId="0" borderId="24" xfId="0" applyFont="1" applyBorder="1"/>
    <xf numFmtId="0" fontId="0" fillId="0" borderId="25" xfId="0" applyBorder="1"/>
    <xf numFmtId="2" fontId="0" fillId="0" borderId="0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7" fillId="0" borderId="0" xfId="0" applyFont="1" applyBorder="1"/>
    <xf numFmtId="0" fontId="0" fillId="0" borderId="5" xfId="0" applyFill="1" applyBorder="1"/>
    <xf numFmtId="14" fontId="0" fillId="0" borderId="1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6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0" fillId="0" borderId="24" xfId="0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3" fontId="30" fillId="0" borderId="0" xfId="0" applyNumberFormat="1" applyFont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9" fontId="0" fillId="8" borderId="37" xfId="0" applyNumberFormat="1" applyFill="1" applyBorder="1" applyAlignment="1">
      <alignment horizontal="center" vertical="center"/>
    </xf>
    <xf numFmtId="169" fontId="0" fillId="8" borderId="36" xfId="0" applyNumberFormat="1" applyFill="1" applyBorder="1" applyAlignment="1">
      <alignment horizontal="center" vertical="center"/>
    </xf>
    <xf numFmtId="169" fontId="0" fillId="8" borderId="35" xfId="0" applyNumberFormat="1" applyFill="1" applyBorder="1" applyAlignment="1">
      <alignment horizontal="center" vertical="center"/>
    </xf>
    <xf numFmtId="169" fontId="0" fillId="8" borderId="17" xfId="0" applyNumberFormat="1" applyFill="1" applyBorder="1" applyAlignment="1">
      <alignment horizontal="center" vertical="center"/>
    </xf>
    <xf numFmtId="169" fontId="0" fillId="8" borderId="11" xfId="0" applyNumberFormat="1" applyFill="1" applyBorder="1" applyAlignment="1">
      <alignment horizontal="center" vertical="center"/>
    </xf>
    <xf numFmtId="169" fontId="0" fillId="8" borderId="8" xfId="0" applyNumberFormat="1" applyFill="1" applyBorder="1" applyAlignment="1">
      <alignment horizontal="center" vertical="center"/>
    </xf>
    <xf numFmtId="169" fontId="0" fillId="0" borderId="37" xfId="0" applyNumberFormat="1" applyBorder="1" applyAlignment="1">
      <alignment horizontal="center" vertical="center"/>
    </xf>
    <xf numFmtId="169" fontId="0" fillId="0" borderId="36" xfId="0" applyNumberFormat="1" applyBorder="1" applyAlignment="1">
      <alignment horizontal="center" vertical="center"/>
    </xf>
    <xf numFmtId="169" fontId="0" fillId="0" borderId="35" xfId="0" applyNumberFormat="1" applyBorder="1" applyAlignment="1">
      <alignment horizontal="center" vertical="center"/>
    </xf>
    <xf numFmtId="169" fontId="0" fillId="0" borderId="17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169" fontId="0" fillId="0" borderId="8" xfId="0" applyNumberFormat="1" applyBorder="1" applyAlignment="1">
      <alignment horizontal="center" vertical="center"/>
    </xf>
    <xf numFmtId="9" fontId="0" fillId="0" borderId="3" xfId="2" applyFont="1" applyBorder="1"/>
    <xf numFmtId="9" fontId="0" fillId="8" borderId="3" xfId="2" applyFont="1" applyFill="1" applyBorder="1"/>
    <xf numFmtId="9" fontId="0" fillId="0" borderId="11" xfId="2" applyFont="1" applyBorder="1" applyAlignment="1">
      <alignment horizontal="center" vertical="center"/>
    </xf>
    <xf numFmtId="0" fontId="0" fillId="7" borderId="0" xfId="0" applyFill="1"/>
    <xf numFmtId="9" fontId="0" fillId="0" borderId="0" xfId="2" applyFont="1" applyAlignment="1">
      <alignment horizontal="center"/>
    </xf>
    <xf numFmtId="9" fontId="0" fillId="0" borderId="6" xfId="2" applyFont="1" applyBorder="1" applyAlignment="1">
      <alignment horizontal="center"/>
    </xf>
  </cellXfs>
  <cellStyles count="5">
    <cellStyle name="Hyperlink" xfId="1" builtinId="8"/>
    <cellStyle name="Hyperlink 2" xfId="3" xr:uid="{2725D45A-F973-4020-8B74-1B55A89C18ED}"/>
    <cellStyle name="Normal" xfId="0" builtinId="0"/>
    <cellStyle name="Normal 3" xfId="4" xr:uid="{194B6D99-47EA-444F-9E1D-EFFD07DE0F65}"/>
    <cellStyle name="Percent" xfId="2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464 HC Stability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2302777777777784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('464_stab'!$U$5,'464_stab'!$U$14,'464_stab'!$U$17,'464_stab'!$U$20)</c:f>
              <c:numCache>
                <c:formatCode>0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120</c:v>
                </c:pt>
              </c:numCache>
            </c:numRef>
          </c:xVal>
          <c:yVal>
            <c:numRef>
              <c:f>('464_stab'!$W$5,'464_stab'!$W$14,'464_stab'!$W$17,'464_stab'!$W$20)</c:f>
              <c:numCache>
                <c:formatCode>0.00</c:formatCode>
                <c:ptCount val="4"/>
                <c:pt idx="0">
                  <c:v>1.0000000000000002</c:v>
                </c:pt>
                <c:pt idx="1">
                  <c:v>0.79630842156019144</c:v>
                </c:pt>
                <c:pt idx="2">
                  <c:v>0.92772210647175746</c:v>
                </c:pt>
                <c:pt idx="3">
                  <c:v>0.77127616448095326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96-4462-BCC4-16BEE966D0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45265096"/>
        <c:axId val="545265424"/>
      </c:scatterChart>
      <c:valAx>
        <c:axId val="54526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point (min)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65424"/>
        <c:crosses val="autoZero"/>
        <c:crossBetween val="midCat"/>
      </c:valAx>
      <c:valAx>
        <c:axId val="5452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% of Time 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6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4" Type="http://schemas.openxmlformats.org/officeDocument/2006/relationships/image" Target="../media/image14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205740</xdr:colOff>
      <xdr:row>13</xdr:row>
      <xdr:rowOff>11430</xdr:rowOff>
    </xdr:from>
    <xdr:ext cx="595312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" y="2487930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4</xdr:col>
          <xdr:colOff>200025</xdr:colOff>
          <xdr:row>33</xdr:row>
          <xdr:rowOff>123825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9</xdr:col>
          <xdr:colOff>561975</xdr:colOff>
          <xdr:row>32</xdr:row>
          <xdr:rowOff>114300</xdr:rowOff>
        </xdr:to>
        <xdr:sp macro="" textlink="">
          <xdr:nvSpPr>
            <xdr:cNvPr id="10249" name="Object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19050</xdr:rowOff>
        </xdr:from>
        <xdr:to>
          <xdr:col>4</xdr:col>
          <xdr:colOff>114300</xdr:colOff>
          <xdr:row>50</xdr:row>
          <xdr:rowOff>133350</xdr:rowOff>
        </xdr:to>
        <xdr:sp macro="" textlink="">
          <xdr:nvSpPr>
            <xdr:cNvPr id="10252" name="Object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0</xdr:rowOff>
        </xdr:from>
        <xdr:to>
          <xdr:col>9</xdr:col>
          <xdr:colOff>561975</xdr:colOff>
          <xdr:row>50</xdr:row>
          <xdr:rowOff>114300</xdr:rowOff>
        </xdr:to>
        <xdr:sp macro="" textlink="">
          <xdr:nvSpPr>
            <xdr:cNvPr id="10253" name="Object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35</xdr:row>
          <xdr:rowOff>0</xdr:rowOff>
        </xdr:from>
        <xdr:to>
          <xdr:col>19</xdr:col>
          <xdr:colOff>381000</xdr:colOff>
          <xdr:row>50</xdr:row>
          <xdr:rowOff>114300</xdr:rowOff>
        </xdr:to>
        <xdr:sp macro="" textlink="">
          <xdr:nvSpPr>
            <xdr:cNvPr id="10254" name="Object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17</xdr:row>
          <xdr:rowOff>19050</xdr:rowOff>
        </xdr:from>
        <xdr:to>
          <xdr:col>18</xdr:col>
          <xdr:colOff>590550</xdr:colOff>
          <xdr:row>32</xdr:row>
          <xdr:rowOff>133350</xdr:rowOff>
        </xdr:to>
        <xdr:sp macro="" textlink="">
          <xdr:nvSpPr>
            <xdr:cNvPr id="10255" name="Object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851</xdr:colOff>
      <xdr:row>38</xdr:row>
      <xdr:rowOff>181984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096851" cy="72304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</xdr:rowOff>
    </xdr:from>
    <xdr:to>
      <xdr:col>4</xdr:col>
      <xdr:colOff>520901</xdr:colOff>
      <xdr:row>52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1"/>
          <a:ext cx="2349701" cy="23622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343373</xdr:colOff>
      <xdr:row>38</xdr:row>
      <xdr:rowOff>20036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90500"/>
          <a:ext cx="3391373" cy="7068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199</xdr:row>
      <xdr:rowOff>0</xdr:rowOff>
    </xdr:from>
    <xdr:to>
      <xdr:col>13</xdr:col>
      <xdr:colOff>171450</xdr:colOff>
      <xdr:row>219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13</xdr:col>
      <xdr:colOff>171450</xdr:colOff>
      <xdr:row>240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13</xdr:col>
      <xdr:colOff>171450</xdr:colOff>
      <xdr:row>261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13</xdr:col>
      <xdr:colOff>171450</xdr:colOff>
      <xdr:row>282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197</xdr:row>
      <xdr:rowOff>0</xdr:rowOff>
    </xdr:from>
    <xdr:ext cx="9086850" cy="38671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28500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220</xdr:row>
      <xdr:rowOff>104775</xdr:rowOff>
    </xdr:from>
    <xdr:ext cx="9086850" cy="3867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42014775"/>
          <a:ext cx="908685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0</xdr:colOff>
          <xdr:row>32</xdr:row>
          <xdr:rowOff>0</xdr:rowOff>
        </xdr:from>
        <xdr:ext cx="2933700" cy="2971800"/>
        <xdr:sp macro="" textlink="">
          <xdr:nvSpPr>
            <xdr:cNvPr id="36865" name="Object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CEE330A8-AAA3-4FDC-92A6-9866D7CCE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0</xdr:colOff>
          <xdr:row>66</xdr:row>
          <xdr:rowOff>0</xdr:rowOff>
        </xdr:from>
        <xdr:ext cx="3228975" cy="2971800"/>
        <xdr:sp macro="" textlink="">
          <xdr:nvSpPr>
            <xdr:cNvPr id="40961" name="Object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DED69A8B-3EB1-4674-92A2-F505582D7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30</xdr:row>
      <xdr:rowOff>42862</xdr:rowOff>
    </xdr:from>
    <xdr:to>
      <xdr:col>23</xdr:col>
      <xdr:colOff>257175</xdr:colOff>
      <xdr:row>44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1D3D9A-5CD4-4B39-87EC-0A57023D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0</xdr:colOff>
          <xdr:row>30</xdr:row>
          <xdr:rowOff>0</xdr:rowOff>
        </xdr:from>
        <xdr:ext cx="2933700" cy="2971800"/>
        <xdr:sp macro="" textlink="">
          <xdr:nvSpPr>
            <xdr:cNvPr id="37889" name="Object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AD1A3AB3-F6D9-477A-B241-F8B1BD58B2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0</xdr:colOff>
          <xdr:row>67</xdr:row>
          <xdr:rowOff>0</xdr:rowOff>
        </xdr:from>
        <xdr:ext cx="3228975" cy="2971800"/>
        <xdr:sp macro="" textlink="">
          <xdr:nvSpPr>
            <xdr:cNvPr id="39937" name="Object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BB254043-261A-4CA4-AF27-905E43479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0</xdr:colOff>
          <xdr:row>53</xdr:row>
          <xdr:rowOff>0</xdr:rowOff>
        </xdr:from>
        <xdr:ext cx="3228975" cy="2971800"/>
        <xdr:sp macro="" textlink="">
          <xdr:nvSpPr>
            <xdr:cNvPr id="38914" name="Object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DFB89A4-F38A-47F7-8EC3-247660B7E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15</xdr:row>
      <xdr:rowOff>142875</xdr:rowOff>
    </xdr:from>
    <xdr:to>
      <xdr:col>9</xdr:col>
      <xdr:colOff>723900</xdr:colOff>
      <xdr:row>24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15</xdr:row>
      <xdr:rowOff>142875</xdr:rowOff>
    </xdr:from>
    <xdr:to>
      <xdr:col>9</xdr:col>
      <xdr:colOff>723900</xdr:colOff>
      <xdr:row>24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15</xdr:row>
      <xdr:rowOff>142875</xdr:rowOff>
    </xdr:from>
    <xdr:to>
      <xdr:col>9</xdr:col>
      <xdr:colOff>723900</xdr:colOff>
      <xdr:row>24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15</xdr:row>
      <xdr:rowOff>142875</xdr:rowOff>
    </xdr:from>
    <xdr:to>
      <xdr:col>9</xdr:col>
      <xdr:colOff>723900</xdr:colOff>
      <xdr:row>24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15</xdr:row>
      <xdr:rowOff>142875</xdr:rowOff>
    </xdr:from>
    <xdr:ext cx="595312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15</xdr:row>
      <xdr:rowOff>142875</xdr:rowOff>
    </xdr:from>
    <xdr:ext cx="595312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0037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eutz, Anna" id="{D9D53E1E-4BAC-427A-92C7-97CC55A93EA1}" userId="S::kreutz.anna@epa.gov::e5deb76a-04f0-47e9-bce9-c5afea2e81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5-26T20:20:42.31" personId="{D9D53E1E-4BAC-427A-92C7-97CC55A93EA1}" id="{20C9E587-B9F5-4B82-8B76-03A7C06580B8}">
    <text>disregard any concentration calculations i.e. “Final Conc.”– that was based off of the UC data run on another instrument and is wildly inaccurate for this application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fr.gov/cgi-bin/text-idx?SID=a6bb8a02b6d783f9356758b5ff0ed106&amp;mc=true&amp;node=pt40.25.136&amp;rgn=div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6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4.emf"/><Relationship Id="rId14" Type="http://schemas.openxmlformats.org/officeDocument/2006/relationships/oleObject" Target="../embeddings/oleObject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openxmlformats.org/officeDocument/2006/relationships/image" Target="../media/image17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Relationship Id="rId4" Type="http://schemas.openxmlformats.org/officeDocument/2006/relationships/image" Target="../media/image18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Relationship Id="rId4" Type="http://schemas.openxmlformats.org/officeDocument/2006/relationships/image" Target="../media/image19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0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9.xml"/><Relationship Id="rId4" Type="http://schemas.openxmlformats.org/officeDocument/2006/relationships/image" Target="../media/image20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1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0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image" Target="../media/image21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s://www.ecfr.gov/cgi-bin/text-idx?SID=a6bb8a02b6d783f9356758b5ff0ed106&amp;mc=true&amp;node=pt40.25.136&amp;rgn=div5" TargetMode="External"/><Relationship Id="rId1" Type="http://schemas.openxmlformats.org/officeDocument/2006/relationships/hyperlink" Target="https://www.epa.gov/sites/production/files/2016-12/documents/mdl-procedure_rev2_12-13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A26-AB60-415D-A0EF-1785C78B4F40}">
  <dimension ref="A1:G85"/>
  <sheetViews>
    <sheetView tabSelected="1" topLeftCell="A52" workbookViewId="0">
      <selection activeCell="E71" sqref="E71"/>
    </sheetView>
  </sheetViews>
  <sheetFormatPr defaultRowHeight="15"/>
  <cols>
    <col min="1" max="1" width="38.85546875" customWidth="1"/>
    <col min="2" max="2" width="60.5703125" customWidth="1"/>
    <col min="3" max="3" width="20.7109375" customWidth="1"/>
    <col min="4" max="5" width="27.42578125" customWidth="1"/>
    <col min="6" max="6" width="28.140625" customWidth="1"/>
    <col min="7" max="7" width="57.140625" bestFit="1" customWidth="1"/>
  </cols>
  <sheetData>
    <row r="1" spans="1:6" ht="18.75">
      <c r="A1" s="76" t="s">
        <v>552</v>
      </c>
    </row>
    <row r="2" spans="1:6">
      <c r="A2" s="45" t="s">
        <v>551</v>
      </c>
      <c r="B2" t="s">
        <v>550</v>
      </c>
    </row>
    <row r="3" spans="1:6">
      <c r="A3" s="45" t="s">
        <v>549</v>
      </c>
      <c r="B3" s="45" t="s">
        <v>584</v>
      </c>
      <c r="C3" s="68" t="s">
        <v>548</v>
      </c>
    </row>
    <row r="4" spans="1:6">
      <c r="A4" s="75" t="s">
        <v>547</v>
      </c>
      <c r="B4" t="s">
        <v>468</v>
      </c>
      <c r="C4" s="52" t="s">
        <v>546</v>
      </c>
    </row>
    <row r="5" spans="1:6">
      <c r="A5" s="45" t="s">
        <v>544</v>
      </c>
      <c r="B5" s="74">
        <v>44341</v>
      </c>
      <c r="C5" s="50" t="s">
        <v>545</v>
      </c>
    </row>
    <row r="6" spans="1:6">
      <c r="A6" s="45" t="s">
        <v>541</v>
      </c>
      <c r="B6" s="74" t="s">
        <v>579</v>
      </c>
    </row>
    <row r="7" spans="1:6">
      <c r="A7" s="45" t="s">
        <v>544</v>
      </c>
      <c r="B7" s="74">
        <v>44349</v>
      </c>
      <c r="C7" s="50" t="s">
        <v>543</v>
      </c>
    </row>
    <row r="8" spans="1:6">
      <c r="A8" s="45" t="s">
        <v>542</v>
      </c>
      <c r="B8" s="74">
        <v>44349</v>
      </c>
      <c r="C8" s="50"/>
    </row>
    <row r="9" spans="1:6">
      <c r="A9" s="45" t="s">
        <v>541</v>
      </c>
      <c r="B9" s="74" t="s">
        <v>482</v>
      </c>
    </row>
    <row r="10" spans="1:6">
      <c r="A10" s="45" t="s">
        <v>540</v>
      </c>
      <c r="B10" t="s">
        <v>482</v>
      </c>
    </row>
    <row r="11" spans="1:6">
      <c r="A11" s="45" t="s">
        <v>539</v>
      </c>
      <c r="B11" t="s">
        <v>538</v>
      </c>
      <c r="C11" s="50" t="s">
        <v>537</v>
      </c>
    </row>
    <row r="12" spans="1:6" ht="30">
      <c r="A12" s="45" t="s">
        <v>536</v>
      </c>
      <c r="B12" s="73" t="s">
        <v>535</v>
      </c>
      <c r="C12" s="52" t="s">
        <v>534</v>
      </c>
    </row>
    <row r="13" spans="1:6">
      <c r="A13" s="45"/>
    </row>
    <row r="14" spans="1:6" ht="15" customHeight="1">
      <c r="A14" s="45" t="s">
        <v>412</v>
      </c>
      <c r="B14" s="196"/>
      <c r="C14" s="196"/>
      <c r="D14" s="196"/>
      <c r="E14" t="s">
        <v>425</v>
      </c>
    </row>
    <row r="15" spans="1:6">
      <c r="A15" s="45"/>
      <c r="B15" s="196"/>
      <c r="C15" s="196"/>
      <c r="D15" s="196"/>
      <c r="E15" t="s">
        <v>426</v>
      </c>
      <c r="F15" s="72" t="s">
        <v>427</v>
      </c>
    </row>
    <row r="16" spans="1:6">
      <c r="A16" s="45"/>
      <c r="B16" s="196"/>
      <c r="C16" s="196"/>
      <c r="D16" s="196"/>
      <c r="E16" t="s">
        <v>428</v>
      </c>
    </row>
    <row r="17" spans="1:6">
      <c r="A17" s="45"/>
      <c r="B17" s="196"/>
      <c r="C17" s="196"/>
      <c r="D17" s="196"/>
      <c r="E17" s="71"/>
    </row>
    <row r="18" spans="1:6">
      <c r="A18" s="45"/>
      <c r="B18" s="196"/>
      <c r="C18" s="196"/>
      <c r="D18" s="196"/>
      <c r="E18" s="71"/>
    </row>
    <row r="19" spans="1:6">
      <c r="A19" s="45"/>
      <c r="B19" s="196"/>
      <c r="C19" s="196"/>
      <c r="D19" s="196"/>
      <c r="E19" s="71"/>
    </row>
    <row r="20" spans="1:6">
      <c r="A20" s="45"/>
      <c r="B20" s="196"/>
      <c r="C20" s="196"/>
      <c r="D20" s="196"/>
      <c r="E20" s="71"/>
    </row>
    <row r="21" spans="1:6">
      <c r="A21" s="45"/>
      <c r="B21" s="196"/>
      <c r="C21" s="196"/>
      <c r="D21" s="196"/>
    </row>
    <row r="22" spans="1:6">
      <c r="A22" s="45" t="s">
        <v>533</v>
      </c>
      <c r="B22" s="70" t="s">
        <v>532</v>
      </c>
      <c r="C22" s="50"/>
      <c r="D22" s="50"/>
      <c r="E22" s="50"/>
    </row>
    <row r="23" spans="1:6">
      <c r="A23" s="45"/>
      <c r="B23" s="69"/>
      <c r="C23" s="69"/>
      <c r="D23" s="69"/>
    </row>
    <row r="24" spans="1:6">
      <c r="A24" s="45" t="s">
        <v>531</v>
      </c>
      <c r="B24" s="68"/>
    </row>
    <row r="25" spans="1:6" ht="15.75" thickBot="1">
      <c r="A25" s="54" t="s">
        <v>530</v>
      </c>
      <c r="B25" s="54" t="s">
        <v>529</v>
      </c>
      <c r="C25" s="54" t="s">
        <v>526</v>
      </c>
      <c r="D25" s="54" t="s">
        <v>179</v>
      </c>
      <c r="E25" s="54"/>
      <c r="F25" s="54"/>
    </row>
    <row r="26" spans="1:6" ht="15.75">
      <c r="A26" s="67" t="s">
        <v>528</v>
      </c>
      <c r="B26" s="197" t="s">
        <v>527</v>
      </c>
      <c r="C26" s="197" t="s">
        <v>526</v>
      </c>
      <c r="D26" s="66" t="s">
        <v>525</v>
      </c>
      <c r="E26" s="66" t="s">
        <v>524</v>
      </c>
      <c r="F26" s="65"/>
    </row>
    <row r="27" spans="1:6" ht="16.5" thickBot="1">
      <c r="A27" s="62" t="s">
        <v>523</v>
      </c>
      <c r="B27" s="198"/>
      <c r="C27" s="198"/>
      <c r="D27" s="64" t="s">
        <v>522</v>
      </c>
      <c r="E27" s="64" t="s">
        <v>521</v>
      </c>
    </row>
    <row r="28" spans="1:6" ht="18.75">
      <c r="A28" s="193" t="s">
        <v>520</v>
      </c>
      <c r="B28" s="193" t="s">
        <v>519</v>
      </c>
      <c r="C28" s="63" t="s">
        <v>518</v>
      </c>
      <c r="D28" s="193" t="s">
        <v>517</v>
      </c>
      <c r="E28" s="193" t="s">
        <v>516</v>
      </c>
    </row>
    <row r="29" spans="1:6" ht="16.5" thickBot="1">
      <c r="A29" s="194"/>
      <c r="B29" s="194"/>
      <c r="C29" s="61" t="s">
        <v>515</v>
      </c>
      <c r="D29" s="194"/>
      <c r="E29" s="194"/>
    </row>
    <row r="30" spans="1:6" ht="16.5" thickBot="1">
      <c r="A30" s="62" t="s">
        <v>514</v>
      </c>
      <c r="B30" s="61" t="s">
        <v>513</v>
      </c>
      <c r="C30" s="61" t="s">
        <v>512</v>
      </c>
      <c r="D30" s="61" t="s">
        <v>451</v>
      </c>
      <c r="E30" s="61" t="s">
        <v>499</v>
      </c>
    </row>
    <row r="31" spans="1:6" ht="32.25" thickBot="1">
      <c r="A31" s="62" t="s">
        <v>511</v>
      </c>
      <c r="B31" s="61" t="s">
        <v>510</v>
      </c>
      <c r="C31" s="61" t="s">
        <v>509</v>
      </c>
      <c r="D31" s="61" t="s">
        <v>508</v>
      </c>
      <c r="E31" s="61" t="s">
        <v>507</v>
      </c>
    </row>
    <row r="32" spans="1:6" ht="16.5" thickBot="1">
      <c r="A32" s="62" t="s">
        <v>506</v>
      </c>
      <c r="B32" s="61" t="s">
        <v>505</v>
      </c>
      <c r="C32" s="61" t="s">
        <v>504</v>
      </c>
      <c r="D32" s="61" t="s">
        <v>451</v>
      </c>
      <c r="E32" s="61" t="s">
        <v>499</v>
      </c>
    </row>
    <row r="33" spans="1:6" ht="48" thickBot="1">
      <c r="A33" s="62" t="s">
        <v>503</v>
      </c>
      <c r="B33" s="61" t="s">
        <v>502</v>
      </c>
      <c r="C33" s="61" t="s">
        <v>501</v>
      </c>
      <c r="D33" s="61" t="s">
        <v>500</v>
      </c>
      <c r="E33" s="61" t="s">
        <v>499</v>
      </c>
    </row>
    <row r="35" spans="1:6">
      <c r="A35" s="45" t="s">
        <v>498</v>
      </c>
      <c r="B35" s="50"/>
    </row>
    <row r="36" spans="1:6">
      <c r="A36" s="54" t="s">
        <v>497</v>
      </c>
      <c r="B36" s="54" t="s">
        <v>173</v>
      </c>
      <c r="C36" s="54" t="s">
        <v>470</v>
      </c>
      <c r="D36" s="54" t="s">
        <v>496</v>
      </c>
      <c r="E36" s="54" t="s">
        <v>495</v>
      </c>
      <c r="F36" s="54" t="s">
        <v>494</v>
      </c>
    </row>
    <row r="37" spans="1:6">
      <c r="A37" t="s">
        <v>574</v>
      </c>
      <c r="B37" t="s">
        <v>573</v>
      </c>
      <c r="C37" s="50">
        <v>477</v>
      </c>
      <c r="D37" s="52" t="s">
        <v>493</v>
      </c>
      <c r="E37" s="199" t="s">
        <v>572</v>
      </c>
      <c r="F37" s="50">
        <v>486.27</v>
      </c>
    </row>
    <row r="38" spans="1:6">
      <c r="A38" t="s">
        <v>575</v>
      </c>
      <c r="B38" t="s">
        <v>576</v>
      </c>
      <c r="C38" s="50">
        <v>479</v>
      </c>
      <c r="D38" s="52" t="s">
        <v>493</v>
      </c>
      <c r="E38" s="199"/>
      <c r="F38" s="50">
        <v>228.11</v>
      </c>
    </row>
    <row r="39" spans="1:6">
      <c r="A39" t="s">
        <v>578</v>
      </c>
      <c r="B39" t="s">
        <v>577</v>
      </c>
      <c r="C39" s="50">
        <v>464</v>
      </c>
      <c r="D39" s="52" t="s">
        <v>493</v>
      </c>
      <c r="E39" s="199"/>
      <c r="F39" s="50">
        <v>410.11200000000002</v>
      </c>
    </row>
    <row r="40" spans="1:6">
      <c r="A40" t="s">
        <v>1104</v>
      </c>
      <c r="B40" t="s">
        <v>1106</v>
      </c>
      <c r="C40" s="50">
        <v>945</v>
      </c>
      <c r="D40" s="151" t="s">
        <v>493</v>
      </c>
      <c r="E40" s="199"/>
      <c r="F40" s="50">
        <v>212.09100000000001</v>
      </c>
    </row>
    <row r="41" spans="1:6">
      <c r="A41" t="s">
        <v>1105</v>
      </c>
      <c r="B41" t="s">
        <v>1107</v>
      </c>
      <c r="C41" s="50">
        <v>274</v>
      </c>
      <c r="D41" s="151" t="s">
        <v>493</v>
      </c>
      <c r="E41" s="199"/>
      <c r="F41" s="50">
        <v>462.13</v>
      </c>
    </row>
    <row r="42" spans="1:6">
      <c r="D42" s="60"/>
      <c r="E42" s="60"/>
    </row>
    <row r="43" spans="1:6">
      <c r="A43" s="54" t="s">
        <v>492</v>
      </c>
      <c r="D43" s="60"/>
      <c r="E43" s="60"/>
    </row>
    <row r="44" spans="1:6">
      <c r="A44" s="50" t="s">
        <v>326</v>
      </c>
      <c r="B44" s="59" t="s">
        <v>491</v>
      </c>
    </row>
    <row r="45" spans="1:6">
      <c r="A45" s="50" t="s">
        <v>73</v>
      </c>
      <c r="B45" s="59" t="s">
        <v>490</v>
      </c>
    </row>
    <row r="46" spans="1:6">
      <c r="A46" s="50" t="s">
        <v>489</v>
      </c>
      <c r="B46" s="59" t="s">
        <v>488</v>
      </c>
    </row>
    <row r="47" spans="1:6">
      <c r="A47" s="50"/>
    </row>
    <row r="48" spans="1:6">
      <c r="A48" s="195" t="s">
        <v>487</v>
      </c>
      <c r="B48" s="195"/>
    </row>
    <row r="49" spans="1:7">
      <c r="A49" s="58" t="s">
        <v>486</v>
      </c>
      <c r="B49" s="58" t="s">
        <v>485</v>
      </c>
    </row>
    <row r="50" spans="1:7">
      <c r="A50" s="50" t="s">
        <v>580</v>
      </c>
      <c r="B50" s="57" t="s">
        <v>581</v>
      </c>
    </row>
    <row r="51" spans="1:7">
      <c r="A51" s="50" t="s">
        <v>484</v>
      </c>
      <c r="B51" s="57" t="s">
        <v>582</v>
      </c>
    </row>
    <row r="52" spans="1:7">
      <c r="A52" s="50" t="s">
        <v>482</v>
      </c>
      <c r="B52" s="57" t="s">
        <v>583</v>
      </c>
    </row>
    <row r="53" spans="1:7">
      <c r="A53" s="50" t="s">
        <v>483</v>
      </c>
      <c r="B53" s="57" t="s">
        <v>1108</v>
      </c>
    </row>
    <row r="54" spans="1:7">
      <c r="A54" s="50" t="s">
        <v>482</v>
      </c>
      <c r="B54" s="57" t="s">
        <v>1171</v>
      </c>
    </row>
    <row r="55" spans="1:7">
      <c r="B55" s="56"/>
    </row>
    <row r="56" spans="1:7">
      <c r="A56" s="45" t="s">
        <v>481</v>
      </c>
    </row>
    <row r="57" spans="1:7">
      <c r="A57" s="55" t="s">
        <v>480</v>
      </c>
    </row>
    <row r="58" spans="1:7">
      <c r="A58" t="s">
        <v>479</v>
      </c>
    </row>
    <row r="59" spans="1:7" ht="15" customHeight="1">
      <c r="F59" s="147"/>
    </row>
    <row r="60" spans="1:7">
      <c r="A60" s="148" t="s">
        <v>850</v>
      </c>
      <c r="B60" s="40"/>
      <c r="C60" s="40"/>
      <c r="D60" s="40"/>
      <c r="E60" s="40"/>
      <c r="F60" s="191" t="s">
        <v>478</v>
      </c>
      <c r="G60" s="39"/>
    </row>
    <row r="61" spans="1:7">
      <c r="A61" s="149" t="s">
        <v>477</v>
      </c>
      <c r="B61" s="183" t="s">
        <v>476</v>
      </c>
      <c r="C61" s="183" t="s">
        <v>475</v>
      </c>
      <c r="D61" s="173" t="s">
        <v>453</v>
      </c>
      <c r="E61" s="183" t="s">
        <v>452</v>
      </c>
      <c r="F61" s="192"/>
      <c r="G61" s="150" t="s">
        <v>474</v>
      </c>
    </row>
    <row r="62" spans="1:7">
      <c r="A62" s="185">
        <v>44341</v>
      </c>
      <c r="B62" s="187">
        <v>44348</v>
      </c>
      <c r="C62" s="187" t="s">
        <v>461</v>
      </c>
      <c r="D62" s="175">
        <v>477</v>
      </c>
      <c r="E62" s="189">
        <v>1000</v>
      </c>
      <c r="F62" s="181">
        <f>'Hep Clearance Calcs'!Z7</f>
        <v>23.853999999999999</v>
      </c>
      <c r="G62" s="18" t="s">
        <v>855</v>
      </c>
    </row>
    <row r="63" spans="1:7">
      <c r="A63" s="185"/>
      <c r="B63" s="187"/>
      <c r="C63" s="187"/>
      <c r="D63" s="175">
        <v>479</v>
      </c>
      <c r="E63" s="189"/>
      <c r="F63" s="181">
        <f>'Hep Clearance Calcs'!Z8</f>
        <v>20.006000000000004</v>
      </c>
      <c r="G63" s="18" t="s">
        <v>1161</v>
      </c>
    </row>
    <row r="64" spans="1:7">
      <c r="A64" s="185"/>
      <c r="B64" s="187"/>
      <c r="C64" s="187"/>
      <c r="D64" s="175">
        <v>464</v>
      </c>
      <c r="E64" s="189"/>
      <c r="F64" s="181">
        <f>'Hep Clearance Calcs'!Z9</f>
        <v>19.926000000000002</v>
      </c>
      <c r="G64" s="18" t="s">
        <v>1163</v>
      </c>
    </row>
    <row r="65" spans="1:7">
      <c r="A65" s="185"/>
      <c r="B65" s="187"/>
      <c r="C65" s="187"/>
      <c r="D65" s="175">
        <v>945</v>
      </c>
      <c r="E65" s="189"/>
      <c r="F65" s="181">
        <f>'Hep Clearance Calcs'!Z10</f>
        <v>0</v>
      </c>
      <c r="G65" s="18" t="s">
        <v>855</v>
      </c>
    </row>
    <row r="66" spans="1:7">
      <c r="A66" s="185"/>
      <c r="B66" s="187"/>
      <c r="C66" s="187"/>
      <c r="D66" s="175">
        <v>274</v>
      </c>
      <c r="E66" s="189"/>
      <c r="F66" s="175">
        <f>'Hep Clearance Calcs'!Z11</f>
        <v>49.864000000000004</v>
      </c>
      <c r="G66" s="18" t="s">
        <v>1164</v>
      </c>
    </row>
    <row r="67" spans="1:7">
      <c r="A67" s="186"/>
      <c r="B67" s="188"/>
      <c r="C67" s="188"/>
      <c r="D67" s="153" t="s">
        <v>572</v>
      </c>
      <c r="E67" s="190"/>
      <c r="F67" s="153">
        <f>'Hep Clearance Calcs'!Z12</f>
        <v>23.184000000000005</v>
      </c>
      <c r="G67" s="184" t="s">
        <v>1170</v>
      </c>
    </row>
    <row r="69" spans="1:7">
      <c r="A69" s="148" t="s">
        <v>851</v>
      </c>
      <c r="B69" s="40"/>
      <c r="C69" s="40"/>
      <c r="D69" s="40"/>
      <c r="E69" s="40"/>
      <c r="F69" s="39"/>
    </row>
    <row r="70" spans="1:7">
      <c r="A70" s="149" t="s">
        <v>477</v>
      </c>
      <c r="B70" s="45" t="s">
        <v>476</v>
      </c>
      <c r="C70" s="54" t="s">
        <v>453</v>
      </c>
      <c r="D70" s="54" t="s">
        <v>1172</v>
      </c>
      <c r="E70" s="54" t="s">
        <v>1173</v>
      </c>
      <c r="F70" s="150" t="s">
        <v>474</v>
      </c>
    </row>
    <row r="71" spans="1:7">
      <c r="A71" s="185">
        <v>44337</v>
      </c>
      <c r="B71" s="187">
        <v>44340</v>
      </c>
      <c r="C71" s="50" t="s">
        <v>1174</v>
      </c>
      <c r="D71" s="260">
        <f>'477_stab'!AA20</f>
        <v>0.43100283939414391</v>
      </c>
      <c r="E71" s="260">
        <f>'477_stab'!AB20</f>
        <v>1.2281786463922594E-2</v>
      </c>
      <c r="F71" s="150" t="s">
        <v>473</v>
      </c>
    </row>
    <row r="72" spans="1:7">
      <c r="A72" s="185"/>
      <c r="B72" s="187"/>
      <c r="C72" s="50">
        <v>479</v>
      </c>
      <c r="D72" s="260">
        <f>'479_stab'!I72</f>
        <v>1.0993347537965859</v>
      </c>
      <c r="E72" s="260">
        <f>'479_stab'!J72</f>
        <v>5.5496744767919238E-3</v>
      </c>
      <c r="F72" s="108" t="s">
        <v>473</v>
      </c>
    </row>
    <row r="73" spans="1:7">
      <c r="A73" s="185"/>
      <c r="B73" s="187"/>
      <c r="C73" s="50" t="s">
        <v>1175</v>
      </c>
      <c r="D73" s="260">
        <f>'464_stab'!W20</f>
        <v>0.77127616448095326</v>
      </c>
      <c r="E73" s="260">
        <f>'464_stab'!X20</f>
        <v>0.10630010797389101</v>
      </c>
      <c r="F73" s="108" t="s">
        <v>473</v>
      </c>
    </row>
    <row r="74" spans="1:7">
      <c r="A74" s="185"/>
      <c r="B74" s="187"/>
      <c r="C74" s="50">
        <v>945</v>
      </c>
      <c r="D74" s="260">
        <f>'945_stab'!I72</f>
        <v>0.79659811504400757</v>
      </c>
      <c r="E74" s="260">
        <f>'945_stab'!J72</f>
        <v>5.8629495858824134E-2</v>
      </c>
      <c r="F74" s="108" t="s">
        <v>473</v>
      </c>
    </row>
    <row r="75" spans="1:7">
      <c r="A75" s="186"/>
      <c r="B75" s="188"/>
      <c r="C75" s="152">
        <v>274</v>
      </c>
      <c r="D75" s="261">
        <f>'274_stab'!I58</f>
        <v>0.83824780867292192</v>
      </c>
      <c r="E75" s="261">
        <f>'274_stab'!J58</f>
        <v>1.4039389906934662E-2</v>
      </c>
      <c r="F75" s="154" t="s">
        <v>473</v>
      </c>
    </row>
    <row r="76" spans="1:7">
      <c r="A76" t="s">
        <v>856</v>
      </c>
      <c r="C76" t="s">
        <v>1176</v>
      </c>
    </row>
    <row r="77" spans="1:7" ht="18.75">
      <c r="C77" s="49" t="s">
        <v>472</v>
      </c>
    </row>
    <row r="78" spans="1:7">
      <c r="A78" s="48" t="s">
        <v>471</v>
      </c>
      <c r="B78" s="48" t="s">
        <v>173</v>
      </c>
      <c r="C78" s="48" t="s">
        <v>470</v>
      </c>
      <c r="D78" s="48" t="s">
        <v>424</v>
      </c>
      <c r="E78" s="48" t="s">
        <v>469</v>
      </c>
    </row>
    <row r="79" spans="1:7">
      <c r="A79" s="17" t="s">
        <v>574</v>
      </c>
      <c r="B79" s="163" t="s">
        <v>573</v>
      </c>
      <c r="C79" s="175">
        <v>477</v>
      </c>
      <c r="D79" s="179">
        <f>'477 MDL'!J15</f>
        <v>2.2400000000000002</v>
      </c>
      <c r="E79" s="180">
        <v>12</v>
      </c>
    </row>
    <row r="80" spans="1:7">
      <c r="A80" s="17" t="s">
        <v>575</v>
      </c>
      <c r="B80" s="163" t="s">
        <v>576</v>
      </c>
      <c r="C80" s="175">
        <v>479</v>
      </c>
      <c r="D80" s="181">
        <f>'479 MDL'!J15</f>
        <v>7.36</v>
      </c>
      <c r="E80" s="182">
        <v>50</v>
      </c>
    </row>
    <row r="81" spans="1:5">
      <c r="A81" s="17" t="s">
        <v>578</v>
      </c>
      <c r="B81" s="163" t="s">
        <v>577</v>
      </c>
      <c r="C81" s="175">
        <v>464</v>
      </c>
      <c r="D81" s="181">
        <f>'464 MDL'!J15</f>
        <v>20.55</v>
      </c>
      <c r="E81" s="182">
        <v>125</v>
      </c>
    </row>
    <row r="82" spans="1:5">
      <c r="A82" s="17" t="s">
        <v>1104</v>
      </c>
      <c r="B82" s="163" t="s">
        <v>1106</v>
      </c>
      <c r="C82" s="175">
        <v>945</v>
      </c>
      <c r="D82" s="181">
        <f>'945 MDL'!J15</f>
        <v>1.34</v>
      </c>
      <c r="E82" s="182">
        <v>50</v>
      </c>
    </row>
    <row r="83" spans="1:5">
      <c r="A83" s="17" t="s">
        <v>1105</v>
      </c>
      <c r="B83" s="163" t="s">
        <v>1107</v>
      </c>
      <c r="C83" s="175">
        <v>274</v>
      </c>
      <c r="D83" s="181">
        <f>'274 MDL'!J15</f>
        <v>1.9</v>
      </c>
      <c r="E83" s="182">
        <v>80</v>
      </c>
    </row>
    <row r="84" spans="1:5">
      <c r="A84" s="13" t="s">
        <v>1167</v>
      </c>
      <c r="B84" s="153" t="s">
        <v>572</v>
      </c>
      <c r="C84" s="153" t="s">
        <v>572</v>
      </c>
      <c r="D84" s="153" t="s">
        <v>1168</v>
      </c>
      <c r="E84" s="154" t="s">
        <v>1168</v>
      </c>
    </row>
    <row r="85" spans="1:5">
      <c r="A85" s="171" t="s">
        <v>1169</v>
      </c>
    </row>
  </sheetData>
  <mergeCells count="16">
    <mergeCell ref="F60:F61"/>
    <mergeCell ref="E28:E29"/>
    <mergeCell ref="A48:B48"/>
    <mergeCell ref="B14:D21"/>
    <mergeCell ref="B26:B27"/>
    <mergeCell ref="C26:C27"/>
    <mergeCell ref="A28:A29"/>
    <mergeCell ref="B28:B29"/>
    <mergeCell ref="D28:D29"/>
    <mergeCell ref="E37:E41"/>
    <mergeCell ref="A71:A75"/>
    <mergeCell ref="B71:B75"/>
    <mergeCell ref="A62:A67"/>
    <mergeCell ref="B62:B67"/>
    <mergeCell ref="E62:E67"/>
    <mergeCell ref="C62:C67"/>
  </mergeCells>
  <hyperlinks>
    <hyperlink ref="F15" r:id="rId1" xr:uid="{D010C2F0-6875-4D0A-8BFD-F2B1591F9FA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053-5350-46C5-9C23-719FAA5A9BD8}">
  <sheetPr>
    <pageSetUpPr fitToPage="1"/>
  </sheetPr>
  <dimension ref="A1:HV682"/>
  <sheetViews>
    <sheetView zoomScaleNormal="100" workbookViewId="0">
      <selection activeCell="Q10" sqref="Q10"/>
    </sheetView>
  </sheetViews>
  <sheetFormatPr defaultRowHeight="15"/>
  <cols>
    <col min="1" max="1" width="17.7109375" customWidth="1"/>
    <col min="2" max="2" width="35.28515625" bestFit="1" customWidth="1"/>
    <col min="3" max="3" width="13.42578125" customWidth="1"/>
    <col min="4" max="4" width="9.28515625" style="50" bestFit="1" customWidth="1"/>
    <col min="5" max="7" width="20.5703125" style="50" customWidth="1"/>
    <col min="8" max="8" width="18.7109375" style="77" bestFit="1" customWidth="1"/>
    <col min="9" max="11" width="9.140625" style="50"/>
    <col min="12" max="13" width="9.28515625" style="50" bestFit="1" customWidth="1"/>
    <col min="14" max="14" width="9.5703125" style="50" bestFit="1" customWidth="1"/>
    <col min="15" max="16" width="9.140625" style="50"/>
    <col min="17" max="17" width="12.7109375" style="50" bestFit="1" customWidth="1"/>
    <col min="18" max="18" width="9.5703125" style="50" customWidth="1"/>
    <col min="19" max="19" width="9" style="50" bestFit="1" customWidth="1"/>
    <col min="20" max="20" width="8" style="50" bestFit="1" customWidth="1"/>
    <col min="21" max="21" width="9.5703125" style="50" customWidth="1"/>
    <col min="22" max="22" width="12.140625" style="50" customWidth="1"/>
    <col min="23" max="24" width="9.5703125" style="50" customWidth="1"/>
    <col min="25" max="25" width="10.5703125" style="50" bestFit="1" customWidth="1"/>
    <col min="26" max="26" width="13.28515625" style="50" customWidth="1"/>
  </cols>
  <sheetData>
    <row r="1" spans="1:26">
      <c r="A1" s="94" t="s">
        <v>570</v>
      </c>
    </row>
    <row r="2" spans="1:26">
      <c r="H2" s="50"/>
    </row>
    <row r="3" spans="1:26">
      <c r="H3"/>
      <c r="I3" s="106" t="s">
        <v>569</v>
      </c>
    </row>
    <row r="4" spans="1:26" ht="15.75" thickBot="1">
      <c r="S4" s="105"/>
      <c r="T4" s="105"/>
      <c r="U4" s="105"/>
    </row>
    <row r="5" spans="1:26" ht="30" customHeight="1">
      <c r="A5" s="215" t="s">
        <v>497</v>
      </c>
      <c r="B5" s="211" t="s">
        <v>173</v>
      </c>
      <c r="C5" s="211" t="s">
        <v>470</v>
      </c>
      <c r="D5" s="211" t="s">
        <v>496</v>
      </c>
      <c r="E5" s="211" t="s">
        <v>495</v>
      </c>
      <c r="F5" s="211" t="s">
        <v>439</v>
      </c>
      <c r="G5" s="211" t="s">
        <v>438</v>
      </c>
      <c r="H5" s="213" t="s">
        <v>568</v>
      </c>
      <c r="I5" s="200" t="s">
        <v>567</v>
      </c>
      <c r="J5" s="201"/>
      <c r="K5" s="201"/>
      <c r="L5" s="201"/>
      <c r="M5" s="201"/>
      <c r="N5" s="201"/>
      <c r="O5" s="201"/>
      <c r="P5" s="201"/>
      <c r="Q5" s="202"/>
      <c r="R5" s="203" t="s">
        <v>566</v>
      </c>
      <c r="S5" s="204"/>
      <c r="T5" s="204"/>
      <c r="U5" s="205"/>
      <c r="V5" s="203" t="s">
        <v>565</v>
      </c>
      <c r="W5" s="204"/>
      <c r="X5" s="204"/>
      <c r="Y5" s="204"/>
      <c r="Z5" s="206" t="s">
        <v>478</v>
      </c>
    </row>
    <row r="6" spans="1:26" ht="33.75" customHeight="1" thickBot="1">
      <c r="A6" s="216"/>
      <c r="B6" s="212"/>
      <c r="C6" s="212"/>
      <c r="D6" s="212"/>
      <c r="E6" s="212"/>
      <c r="F6" s="212" t="s">
        <v>564</v>
      </c>
      <c r="G6" s="212" t="s">
        <v>564</v>
      </c>
      <c r="H6" s="214"/>
      <c r="I6" s="103" t="s">
        <v>556</v>
      </c>
      <c r="J6" s="172" t="s">
        <v>563</v>
      </c>
      <c r="K6" s="172" t="s">
        <v>562</v>
      </c>
      <c r="L6" s="172" t="s">
        <v>561</v>
      </c>
      <c r="M6" s="172" t="s">
        <v>560</v>
      </c>
      <c r="N6" s="173" t="s">
        <v>559</v>
      </c>
      <c r="O6" s="172" t="s">
        <v>558</v>
      </c>
      <c r="P6" s="172" t="s">
        <v>555</v>
      </c>
      <c r="Q6" s="104" t="s">
        <v>554</v>
      </c>
      <c r="R6" s="103" t="s">
        <v>557</v>
      </c>
      <c r="S6" s="172" t="s">
        <v>556</v>
      </c>
      <c r="T6" s="172" t="s">
        <v>555</v>
      </c>
      <c r="U6" s="104" t="s">
        <v>554</v>
      </c>
      <c r="V6" s="103" t="s">
        <v>557</v>
      </c>
      <c r="W6" s="172" t="s">
        <v>556</v>
      </c>
      <c r="X6" s="172" t="s">
        <v>555</v>
      </c>
      <c r="Y6" s="172" t="s">
        <v>554</v>
      </c>
      <c r="Z6" s="207"/>
    </row>
    <row r="7" spans="1:26">
      <c r="A7" s="174" t="s">
        <v>574</v>
      </c>
      <c r="B7" s="163" t="s">
        <v>573</v>
      </c>
      <c r="C7" s="175">
        <v>477</v>
      </c>
      <c r="D7" s="189" t="s">
        <v>493</v>
      </c>
      <c r="E7" s="189" t="s">
        <v>572</v>
      </c>
      <c r="F7" s="107">
        <f>'Hep Data for Prism'!N36</f>
        <v>0.5822930589663432</v>
      </c>
      <c r="G7" s="107">
        <f>'Hep Data for Prism'!P36</f>
        <v>8.2910302032817809E-2</v>
      </c>
      <c r="H7" s="209">
        <v>1000</v>
      </c>
      <c r="I7" s="176">
        <v>-1.549E-2</v>
      </c>
      <c r="J7" s="176">
        <v>0.88219999999999998</v>
      </c>
      <c r="K7" s="176">
        <v>0.49440000000000001</v>
      </c>
      <c r="L7" s="176">
        <v>119.8</v>
      </c>
      <c r="M7" s="175">
        <v>1</v>
      </c>
      <c r="N7" s="175">
        <v>16</v>
      </c>
      <c r="O7" s="176" t="s">
        <v>553</v>
      </c>
      <c r="P7" s="175">
        <f t="shared" ref="P7:P12" si="0">0.693/(-I7)</f>
        <v>44.738540994189798</v>
      </c>
      <c r="Q7" s="108">
        <f>((2000*0.693)/(P7))</f>
        <v>30.98</v>
      </c>
      <c r="R7" s="176">
        <v>4.0000000000000001E-3</v>
      </c>
      <c r="S7" s="176">
        <v>-3.5630000000000002E-3</v>
      </c>
      <c r="T7" s="175">
        <f t="shared" ref="T7" si="1">0.693/(-S7)</f>
        <v>194.49901768172884</v>
      </c>
      <c r="U7" s="109">
        <f t="shared" ref="U7:U12" si="2">((2000*0.693)/(T7))</f>
        <v>7.1260000000000012</v>
      </c>
      <c r="V7" s="176">
        <v>7.1000000000000004E-3</v>
      </c>
      <c r="W7" s="176">
        <v>-4.4130000000000003E-3</v>
      </c>
      <c r="X7" s="175">
        <f>0.693/(-W7)</f>
        <v>157.03602991162472</v>
      </c>
      <c r="Y7" s="175">
        <f>((2000*0.693)/(X7))</f>
        <v>8.8260000000000005</v>
      </c>
      <c r="Z7" s="110">
        <f>Q7-U7</f>
        <v>23.853999999999999</v>
      </c>
    </row>
    <row r="8" spans="1:26">
      <c r="A8" s="174" t="s">
        <v>575</v>
      </c>
      <c r="B8" s="163" t="s">
        <v>576</v>
      </c>
      <c r="C8" s="175">
        <v>479</v>
      </c>
      <c r="D8" s="189"/>
      <c r="E8" s="189"/>
      <c r="F8" s="111">
        <f>'Hep Data for Prism'!N73</f>
        <v>0.28983755432223224</v>
      </c>
      <c r="G8" s="111">
        <f>'Hep Data for Prism'!P73</f>
        <v>3.974719748080599E-2</v>
      </c>
      <c r="H8" s="209"/>
      <c r="I8" s="176">
        <v>-1.141E-2</v>
      </c>
      <c r="J8" s="176">
        <v>0.87039999999999995</v>
      </c>
      <c r="K8" s="176">
        <v>0.3846</v>
      </c>
      <c r="L8" s="176">
        <v>107.5</v>
      </c>
      <c r="M8" s="175">
        <v>1</v>
      </c>
      <c r="N8" s="175">
        <v>16</v>
      </c>
      <c r="O8" s="176" t="s">
        <v>553</v>
      </c>
      <c r="P8" s="175">
        <f t="shared" si="0"/>
        <v>60.736196319018397</v>
      </c>
      <c r="Q8" s="108">
        <f>((2000*0.693)/(P8))</f>
        <v>22.820000000000004</v>
      </c>
      <c r="R8" s="176">
        <v>2.7900000000000001E-2</v>
      </c>
      <c r="S8" s="176">
        <v>-1.407E-3</v>
      </c>
      <c r="T8" s="175">
        <f t="shared" ref="T8:T9" si="3">0.693/(-S8)</f>
        <v>492.53731343283579</v>
      </c>
      <c r="U8" s="109">
        <f t="shared" si="2"/>
        <v>2.8140000000000001</v>
      </c>
      <c r="V8" s="176">
        <v>0.2311</v>
      </c>
      <c r="W8" s="176">
        <v>-1.0300000000000001E-3</v>
      </c>
      <c r="X8" s="175" t="s">
        <v>571</v>
      </c>
      <c r="Y8" s="175" t="s">
        <v>571</v>
      </c>
      <c r="Z8" s="112">
        <f t="shared" ref="Z8:Z12" si="4">Q8-U8</f>
        <v>20.006000000000004</v>
      </c>
    </row>
    <row r="9" spans="1:26">
      <c r="A9" s="174" t="s">
        <v>578</v>
      </c>
      <c r="B9" s="163" t="s">
        <v>577</v>
      </c>
      <c r="C9" s="175">
        <v>464</v>
      </c>
      <c r="D9" s="189"/>
      <c r="E9" s="189"/>
      <c r="F9" s="107">
        <f>'Hep Data for Prism'!N111</f>
        <v>0.40819114027506836</v>
      </c>
      <c r="G9" s="107">
        <f>'Hep Data for Prism'!P111</f>
        <v>2.1142090186307586E-2</v>
      </c>
      <c r="H9" s="209"/>
      <c r="I9" s="176">
        <v>-1.2149999999999999E-2</v>
      </c>
      <c r="J9" s="176">
        <v>0.91449999999999998</v>
      </c>
      <c r="K9" s="176">
        <v>0.32440000000000002</v>
      </c>
      <c r="L9" s="176">
        <v>171.2</v>
      </c>
      <c r="M9" s="175">
        <v>1</v>
      </c>
      <c r="N9" s="175">
        <v>16</v>
      </c>
      <c r="O9" s="176" t="s">
        <v>553</v>
      </c>
      <c r="P9" s="175">
        <f t="shared" si="0"/>
        <v>57.037037037037038</v>
      </c>
      <c r="Q9" s="108">
        <f>((2000*0.693)/(P9))</f>
        <v>24.3</v>
      </c>
      <c r="R9" s="176">
        <v>1E-4</v>
      </c>
      <c r="S9" s="176">
        <v>-2.1870000000000001E-3</v>
      </c>
      <c r="T9" s="175">
        <f t="shared" si="3"/>
        <v>316.87242798353907</v>
      </c>
      <c r="U9" s="109">
        <f t="shared" si="2"/>
        <v>4.3740000000000006</v>
      </c>
      <c r="V9" s="176">
        <v>1.17E-2</v>
      </c>
      <c r="W9" s="176">
        <v>-2.833E-3</v>
      </c>
      <c r="X9" s="175">
        <f>0.693/(-W9)</f>
        <v>244.61701376632544</v>
      </c>
      <c r="Y9" s="175">
        <f>((2000*0.693)/(X9))</f>
        <v>5.6660000000000004</v>
      </c>
      <c r="Z9" s="113">
        <f t="shared" si="4"/>
        <v>19.926000000000002</v>
      </c>
    </row>
    <row r="10" spans="1:26">
      <c r="A10" s="174" t="s">
        <v>1104</v>
      </c>
      <c r="B10" s="163" t="s">
        <v>1106</v>
      </c>
      <c r="C10" s="175">
        <v>945</v>
      </c>
      <c r="D10" s="189"/>
      <c r="E10" s="189"/>
      <c r="F10" s="107">
        <f>'Hep Data for Prism'!N148</f>
        <v>0.2886438577434835</v>
      </c>
      <c r="G10" s="107">
        <f>'Hep Data for Prism'!P148</f>
        <v>0.12999198063852349</v>
      </c>
      <c r="H10" s="209"/>
      <c r="I10" s="176">
        <v>-1.3979999999999999E-3</v>
      </c>
      <c r="J10" s="176">
        <v>0.46929999999999999</v>
      </c>
      <c r="K10" s="176">
        <v>0.12989999999999999</v>
      </c>
      <c r="L10" s="176">
        <v>14.15</v>
      </c>
      <c r="M10" s="175">
        <v>1</v>
      </c>
      <c r="N10" s="175">
        <v>16</v>
      </c>
      <c r="O10" s="176">
        <v>1.6999999999999999E-3</v>
      </c>
      <c r="P10" s="175">
        <f t="shared" si="0"/>
        <v>495.70815450643778</v>
      </c>
      <c r="Q10" s="108">
        <f t="shared" ref="Q10:Q11" si="5">((2000*0.693)/(P10))</f>
        <v>2.7959999999999998</v>
      </c>
      <c r="R10" s="176">
        <v>1.2E-2</v>
      </c>
      <c r="S10" s="176">
        <v>-1.4139999999999999E-3</v>
      </c>
      <c r="T10" s="175">
        <f t="shared" ref="T10" si="6">0.693/(-S10)</f>
        <v>490.0990099009901</v>
      </c>
      <c r="U10" s="109">
        <f t="shared" si="2"/>
        <v>2.8279999999999998</v>
      </c>
      <c r="V10" s="176">
        <v>1.6199999999999999E-2</v>
      </c>
      <c r="W10" s="176">
        <v>-2.1059999999999998E-3</v>
      </c>
      <c r="X10" s="175">
        <f>0.693/(-W10)</f>
        <v>329.05982905982904</v>
      </c>
      <c r="Y10" s="175">
        <f>((2000*0.693)/(X10))</f>
        <v>4.2120000000000006</v>
      </c>
      <c r="Z10" s="113">
        <v>0</v>
      </c>
    </row>
    <row r="11" spans="1:26">
      <c r="A11" s="174" t="s">
        <v>1105</v>
      </c>
      <c r="B11" s="163" t="s">
        <v>1107</v>
      </c>
      <c r="C11" s="175">
        <v>274</v>
      </c>
      <c r="D11" s="189"/>
      <c r="E11" s="189"/>
      <c r="F11" s="107">
        <f>'Hep Data for Prism'!N185</f>
        <v>0.55163703083478588</v>
      </c>
      <c r="G11" s="107">
        <f>'Hep Data for Prism'!P185</f>
        <v>6.3286705254650036E-2</v>
      </c>
      <c r="H11" s="209"/>
      <c r="I11" s="164">
        <v>-2.8299999999999999E-2</v>
      </c>
      <c r="J11" s="164">
        <v>0.77880000000000005</v>
      </c>
      <c r="K11" s="164">
        <v>0.36649999999999999</v>
      </c>
      <c r="L11" s="164">
        <v>35.200000000000003</v>
      </c>
      <c r="M11" s="175">
        <v>1</v>
      </c>
      <c r="N11" s="175">
        <v>10</v>
      </c>
      <c r="O11" s="164">
        <v>1E-4</v>
      </c>
      <c r="P11" s="175">
        <f t="shared" si="0"/>
        <v>24.487632508833922</v>
      </c>
      <c r="Q11" s="108">
        <f t="shared" si="5"/>
        <v>56.6</v>
      </c>
      <c r="R11" s="176">
        <v>5.0000000000000001E-4</v>
      </c>
      <c r="S11" s="176">
        <v>-3.3679999999999999E-3</v>
      </c>
      <c r="T11" s="175">
        <f t="shared" ref="T11" si="7">0.693/(-S11)</f>
        <v>205.76009501187647</v>
      </c>
      <c r="U11" s="109">
        <f t="shared" si="2"/>
        <v>6.7360000000000007</v>
      </c>
      <c r="V11" s="176">
        <v>1.9E-3</v>
      </c>
      <c r="W11" s="176">
        <v>-2.496E-3</v>
      </c>
      <c r="X11" s="175">
        <f>0.693/(-W11)</f>
        <v>277.64423076923077</v>
      </c>
      <c r="Y11" s="175">
        <f>((2000*0.693)/(X11))</f>
        <v>4.992</v>
      </c>
      <c r="Z11" s="113">
        <f t="shared" si="4"/>
        <v>49.864000000000004</v>
      </c>
    </row>
    <row r="12" spans="1:26" ht="15.75" thickBot="1">
      <c r="A12" s="178" t="s">
        <v>1167</v>
      </c>
      <c r="B12" s="101" t="s">
        <v>572</v>
      </c>
      <c r="C12" s="101" t="s">
        <v>572</v>
      </c>
      <c r="D12" s="208"/>
      <c r="E12" s="208"/>
      <c r="F12" s="102">
        <f>'Hep Data for Prism'!N222</f>
        <v>0.50502440004538929</v>
      </c>
      <c r="G12" s="102">
        <f>'Hep Data for Prism'!P222</f>
        <v>4.3034896049332326E-2</v>
      </c>
      <c r="H12" s="210"/>
      <c r="I12" s="114">
        <f>-0.01454</f>
        <v>-1.4540000000000001E-2</v>
      </c>
      <c r="J12" s="177">
        <v>0.98009999999999997</v>
      </c>
      <c r="K12" s="177">
        <v>0.18079999999999999</v>
      </c>
      <c r="L12" s="177">
        <v>789.4</v>
      </c>
      <c r="M12" s="101">
        <v>1</v>
      </c>
      <c r="N12" s="101">
        <v>16</v>
      </c>
      <c r="O12" s="177" t="s">
        <v>553</v>
      </c>
      <c r="P12" s="101">
        <f t="shared" si="0"/>
        <v>47.661623108665744</v>
      </c>
      <c r="Q12" s="100">
        <f>((2000*0.693)/(P12))</f>
        <v>29.080000000000005</v>
      </c>
      <c r="R12" s="177">
        <v>5.0000000000000001E-4</v>
      </c>
      <c r="S12" s="177">
        <v>-2.9480000000000001E-3</v>
      </c>
      <c r="T12" s="101">
        <f t="shared" ref="T12" si="8">0.693/(-S12)</f>
        <v>235.0746268656716</v>
      </c>
      <c r="U12" s="115">
        <f t="shared" si="2"/>
        <v>5.8960000000000008</v>
      </c>
      <c r="V12" s="177">
        <v>1.8E-3</v>
      </c>
      <c r="W12" s="177">
        <v>-2.274E-3</v>
      </c>
      <c r="X12" s="101">
        <f>0.693/(-W12)</f>
        <v>304.74934036939311</v>
      </c>
      <c r="Y12" s="101">
        <f>((2000*0.693)/(X12))</f>
        <v>4.548</v>
      </c>
      <c r="Z12" s="116">
        <f t="shared" si="4"/>
        <v>23.184000000000005</v>
      </c>
    </row>
    <row r="14" spans="1:26">
      <c r="A14" s="99"/>
      <c r="C14" s="50"/>
      <c r="D14" s="53"/>
      <c r="I14" s="87"/>
      <c r="J14" s="87"/>
      <c r="K14" s="87"/>
      <c r="L14" s="87"/>
      <c r="O14" s="87"/>
      <c r="R14" s="98"/>
      <c r="S14" s="98"/>
      <c r="T14" s="98"/>
      <c r="U14" s="80"/>
      <c r="V14" s="80"/>
    </row>
    <row r="15" spans="1:26">
      <c r="C15" s="50"/>
      <c r="D15" s="53"/>
      <c r="K15" s="51"/>
      <c r="R15" s="98"/>
      <c r="S15" s="98"/>
      <c r="T15" s="98"/>
    </row>
    <row r="16" spans="1:26">
      <c r="C16" s="50"/>
      <c r="D16" s="53"/>
      <c r="K16" s="51"/>
      <c r="R16" s="52"/>
      <c r="S16" s="52"/>
      <c r="T16" s="52"/>
      <c r="V16" s="97"/>
    </row>
    <row r="17" spans="1:32">
      <c r="A17" s="99"/>
      <c r="C17" s="50"/>
      <c r="D17" s="53"/>
      <c r="I17" s="87"/>
      <c r="J17" s="87"/>
      <c r="K17" s="87"/>
      <c r="L17" s="87"/>
      <c r="M17" s="87"/>
      <c r="N17" s="87"/>
      <c r="O17" s="87"/>
      <c r="R17" s="52"/>
      <c r="S17" s="52"/>
      <c r="T17" s="52"/>
      <c r="U17" s="52"/>
      <c r="V17" s="97"/>
    </row>
    <row r="18" spans="1:32">
      <c r="R18" s="52"/>
      <c r="S18" s="52"/>
      <c r="T18" s="52"/>
      <c r="AB18" s="50"/>
      <c r="AC18" s="50"/>
    </row>
    <row r="19" spans="1:32">
      <c r="D19" s="53"/>
      <c r="I19" s="87"/>
      <c r="J19" s="87"/>
      <c r="K19" s="87"/>
      <c r="L19" s="87"/>
      <c r="M19" s="87"/>
      <c r="N19" s="87"/>
      <c r="O19" s="87"/>
      <c r="P19" s="87"/>
      <c r="Q19" s="87"/>
      <c r="T19" s="96"/>
      <c r="W19" s="87"/>
      <c r="X19" s="87"/>
      <c r="Y19" s="87"/>
      <c r="Z19" s="87"/>
      <c r="AA19" s="90"/>
      <c r="AB19" s="90"/>
      <c r="AC19" s="90"/>
      <c r="AD19" s="90"/>
      <c r="AE19" s="90"/>
      <c r="AF19" s="90"/>
    </row>
    <row r="20" spans="1:32">
      <c r="A20" s="99"/>
      <c r="C20" s="50"/>
      <c r="D20" s="53"/>
      <c r="I20" s="87"/>
      <c r="J20" s="87"/>
      <c r="K20" s="87"/>
      <c r="L20" s="87"/>
      <c r="M20" s="87"/>
      <c r="N20" s="87"/>
      <c r="O20" s="87"/>
      <c r="P20" s="87"/>
      <c r="R20" s="96"/>
      <c r="S20" s="87"/>
      <c r="T20" s="98"/>
      <c r="V20" s="97"/>
      <c r="AA20" s="37"/>
      <c r="AB20" s="37"/>
      <c r="AC20" s="37"/>
      <c r="AD20" s="37"/>
      <c r="AE20" s="37"/>
      <c r="AF20" s="37"/>
    </row>
    <row r="21" spans="1:32">
      <c r="H21"/>
      <c r="AB21" s="50"/>
      <c r="AC21" s="50"/>
    </row>
    <row r="22" spans="1:32">
      <c r="H22"/>
      <c r="I22" s="87"/>
      <c r="J22" s="87"/>
      <c r="K22" s="87"/>
      <c r="L22" s="87"/>
      <c r="M22" s="87"/>
      <c r="N22" s="87"/>
      <c r="O22" s="87"/>
      <c r="P22" s="87"/>
      <c r="Q22" s="87"/>
      <c r="R22" s="96"/>
      <c r="S22" s="96"/>
      <c r="T22" s="96"/>
      <c r="U22" s="96"/>
      <c r="W22" s="87"/>
      <c r="X22" s="87"/>
      <c r="Y22" s="87"/>
      <c r="Z22" s="87"/>
      <c r="AA22" s="90"/>
      <c r="AB22" s="90"/>
      <c r="AC22" s="90"/>
      <c r="AD22" s="90"/>
      <c r="AE22" s="90"/>
    </row>
    <row r="23" spans="1:32">
      <c r="H23"/>
      <c r="M23" s="87"/>
      <c r="N23" s="87"/>
      <c r="X23" s="87"/>
      <c r="AA23" s="37"/>
      <c r="AB23" s="37"/>
      <c r="AC23" s="37"/>
      <c r="AD23" s="37"/>
      <c r="AE23" s="37"/>
    </row>
    <row r="24" spans="1:32">
      <c r="H24"/>
    </row>
    <row r="25" spans="1:32">
      <c r="H25"/>
    </row>
    <row r="26" spans="1:32">
      <c r="H26" s="90"/>
      <c r="P26" s="89"/>
      <c r="Q26" s="89"/>
      <c r="W26" s="89"/>
    </row>
    <row r="27" spans="1:32">
      <c r="H27" s="90"/>
      <c r="P27" s="95"/>
    </row>
    <row r="28" spans="1:32">
      <c r="H28" s="90"/>
    </row>
    <row r="29" spans="1:32">
      <c r="H29" s="90"/>
    </row>
    <row r="30" spans="1:32">
      <c r="H30" s="90"/>
      <c r="W30" s="87"/>
      <c r="X30" s="87"/>
      <c r="Y30" s="87"/>
      <c r="Z30" s="87"/>
    </row>
    <row r="31" spans="1:32">
      <c r="H31" s="90"/>
      <c r="W31" s="87"/>
      <c r="X31" s="87"/>
      <c r="Y31" s="87"/>
      <c r="Z31" s="87"/>
    </row>
    <row r="32" spans="1:32">
      <c r="H32" s="90"/>
      <c r="S32" s="79"/>
      <c r="T32" s="79"/>
      <c r="U32" s="79"/>
    </row>
    <row r="33" spans="8:230">
      <c r="H33" s="90"/>
      <c r="R33" s="79"/>
      <c r="S33" s="79"/>
      <c r="T33" s="79"/>
      <c r="U33" s="79"/>
    </row>
    <row r="34" spans="8:230">
      <c r="H34" s="90"/>
      <c r="R34" s="79"/>
      <c r="S34" s="79"/>
      <c r="T34" s="79"/>
      <c r="U34" s="79"/>
    </row>
    <row r="35" spans="8:230">
      <c r="H35" s="90"/>
      <c r="P35" s="87"/>
      <c r="Q35" s="87"/>
      <c r="W35" s="87"/>
      <c r="X35" s="87"/>
      <c r="Y35" s="87"/>
      <c r="Z35" s="87"/>
    </row>
    <row r="36" spans="8:230">
      <c r="H36" s="90"/>
      <c r="P36" s="87"/>
      <c r="Q36" s="87"/>
      <c r="W36" s="87"/>
      <c r="X36" s="87"/>
      <c r="Y36" s="87"/>
      <c r="Z36" s="87"/>
    </row>
    <row r="37" spans="8:230">
      <c r="H37" s="90"/>
      <c r="Y37" s="87"/>
      <c r="Z37" s="87"/>
    </row>
    <row r="38" spans="8:230">
      <c r="H38" s="90"/>
      <c r="Y38" s="87"/>
      <c r="Z38" s="87"/>
    </row>
    <row r="39" spans="8:230">
      <c r="H39" s="90"/>
      <c r="Y39" s="87"/>
      <c r="Z39" s="87"/>
    </row>
    <row r="40" spans="8:230">
      <c r="H40" s="90"/>
    </row>
    <row r="41" spans="8:230">
      <c r="H41" s="94"/>
      <c r="R41" s="93"/>
      <c r="S41" s="93"/>
      <c r="T41" s="93"/>
      <c r="U41" s="93"/>
      <c r="V41" s="93"/>
    </row>
    <row r="44" spans="8:230">
      <c r="J44" s="92"/>
    </row>
    <row r="45" spans="8:230">
      <c r="K45" s="91"/>
    </row>
    <row r="46" spans="8:230">
      <c r="H46"/>
      <c r="K46" s="91"/>
    </row>
    <row r="47" spans="8:230">
      <c r="H47"/>
      <c r="J47" s="57"/>
      <c r="K47" s="57"/>
      <c r="L47" s="57"/>
      <c r="M47" s="57"/>
      <c r="N47" s="57"/>
      <c r="O47" s="57"/>
      <c r="P47" s="57"/>
      <c r="Q47" s="57"/>
      <c r="W47" s="57"/>
      <c r="X47" s="57"/>
      <c r="Y47" s="57"/>
      <c r="Z47" s="57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  <c r="FX47" s="70"/>
      <c r="FY47" s="70"/>
      <c r="FZ47" s="70"/>
      <c r="GA47" s="70"/>
      <c r="GB47" s="70"/>
      <c r="GC47" s="70"/>
      <c r="GD47" s="70"/>
      <c r="GE47" s="70"/>
      <c r="GF47" s="70"/>
      <c r="GG47" s="70"/>
      <c r="GH47" s="70"/>
      <c r="GI47" s="70"/>
      <c r="GJ47" s="70"/>
      <c r="GK47" s="70"/>
      <c r="GL47" s="70"/>
      <c r="GM47" s="70"/>
      <c r="GN47" s="70"/>
      <c r="GO47" s="70"/>
      <c r="GP47" s="70"/>
      <c r="GQ47" s="70"/>
      <c r="GR47" s="70"/>
      <c r="GS47" s="70"/>
      <c r="GT47" s="70"/>
      <c r="GU47" s="70"/>
      <c r="GV47" s="70"/>
      <c r="GW47" s="70"/>
      <c r="GX47" s="70"/>
      <c r="GY47" s="70"/>
      <c r="GZ47" s="70"/>
      <c r="HA47" s="70"/>
      <c r="HB47" s="70"/>
      <c r="HC47" s="70"/>
      <c r="HD47" s="70"/>
      <c r="HE47" s="70"/>
      <c r="HF47" s="70"/>
      <c r="HG47" s="70"/>
      <c r="HH47" s="70"/>
      <c r="HI47" s="70"/>
      <c r="HJ47" s="70"/>
      <c r="HK47" s="70"/>
      <c r="HL47" s="70"/>
      <c r="HM47" s="70"/>
      <c r="HN47" s="70"/>
      <c r="HO47" s="70"/>
      <c r="HP47" s="70"/>
      <c r="HQ47" s="70"/>
      <c r="HR47" s="70"/>
      <c r="HS47" s="70"/>
      <c r="HT47" s="70"/>
      <c r="HU47" s="70"/>
      <c r="HV47" s="70"/>
    </row>
    <row r="48" spans="8:230">
      <c r="H48"/>
      <c r="J48" s="57"/>
      <c r="K48" s="57"/>
      <c r="L48" s="57"/>
      <c r="M48" s="57"/>
      <c r="N48" s="57"/>
      <c r="O48" s="57"/>
      <c r="P48" s="57"/>
      <c r="Q48" s="57"/>
      <c r="W48" s="57"/>
      <c r="X48" s="57"/>
      <c r="Y48" s="57"/>
      <c r="Z48" s="57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X48" s="70"/>
      <c r="DY48" s="70"/>
      <c r="DZ48" s="70"/>
      <c r="EA48" s="70"/>
      <c r="EB48" s="70"/>
      <c r="EC48" s="70"/>
      <c r="ED48" s="70"/>
      <c r="EE48" s="70"/>
      <c r="EF48" s="70"/>
      <c r="EG48" s="70"/>
      <c r="EH48" s="70"/>
      <c r="EI48" s="70"/>
      <c r="EJ48" s="70"/>
      <c r="EK48" s="70"/>
      <c r="EL48" s="70"/>
      <c r="EM48" s="70"/>
      <c r="EN48" s="70"/>
      <c r="EO48" s="70"/>
      <c r="EP48" s="70"/>
      <c r="EQ48" s="70"/>
      <c r="ER48" s="70"/>
      <c r="ES48" s="70"/>
      <c r="ET48" s="70"/>
      <c r="EU48" s="70"/>
      <c r="EV48" s="70"/>
      <c r="EW48" s="70"/>
      <c r="EX48" s="70"/>
      <c r="EY48" s="70"/>
      <c r="EZ48" s="70"/>
      <c r="FA48" s="70"/>
      <c r="FB48" s="70"/>
      <c r="FC48" s="70"/>
      <c r="FD48" s="70"/>
      <c r="FE48" s="70"/>
      <c r="FF48" s="70"/>
      <c r="FG48" s="70"/>
      <c r="FH48" s="70"/>
      <c r="FI48" s="70"/>
      <c r="FJ48" s="70"/>
      <c r="FK48" s="70"/>
      <c r="FL48" s="70"/>
      <c r="FM48" s="70"/>
      <c r="FN48" s="70"/>
      <c r="FO48" s="70"/>
      <c r="FP48" s="70"/>
      <c r="FQ48" s="70"/>
      <c r="FR48" s="70"/>
      <c r="FS48" s="70"/>
      <c r="FT48" s="70"/>
      <c r="FU48" s="70"/>
      <c r="FV48" s="70"/>
      <c r="FW48" s="70"/>
      <c r="FX48" s="70"/>
      <c r="FY48" s="70"/>
      <c r="FZ48" s="70"/>
      <c r="GA48" s="70"/>
      <c r="GB48" s="70"/>
      <c r="GC48" s="70"/>
      <c r="GD48" s="70"/>
      <c r="GE48" s="70"/>
      <c r="GF48" s="70"/>
      <c r="GG48" s="70"/>
      <c r="GH48" s="70"/>
      <c r="GI48" s="70"/>
      <c r="GJ48" s="70"/>
      <c r="GK48" s="70"/>
      <c r="GL48" s="70"/>
      <c r="GM48" s="70"/>
      <c r="GN48" s="70"/>
      <c r="GO48" s="70"/>
      <c r="GP48" s="70"/>
      <c r="GQ48" s="70"/>
      <c r="GR48" s="70"/>
      <c r="GS48" s="70"/>
      <c r="GT48" s="70"/>
      <c r="GU48" s="70"/>
      <c r="GV48" s="70"/>
      <c r="GW48" s="70"/>
      <c r="GX48" s="70"/>
      <c r="GY48" s="70"/>
      <c r="GZ48" s="70"/>
      <c r="HA48" s="70"/>
      <c r="HB48" s="70"/>
      <c r="HC48" s="70"/>
      <c r="HD48" s="70"/>
      <c r="HE48" s="70"/>
      <c r="HF48" s="70"/>
      <c r="HG48" s="70"/>
      <c r="HH48" s="70"/>
      <c r="HI48" s="70"/>
      <c r="HJ48" s="70"/>
      <c r="HK48" s="70"/>
      <c r="HL48" s="70"/>
      <c r="HM48" s="70"/>
      <c r="HN48" s="70"/>
      <c r="HO48" s="70"/>
      <c r="HP48" s="70"/>
      <c r="HQ48" s="70"/>
      <c r="HR48" s="70"/>
      <c r="HS48" s="70"/>
      <c r="HT48" s="70"/>
      <c r="HU48" s="70"/>
      <c r="HV48" s="70"/>
    </row>
    <row r="49" spans="5:229">
      <c r="H49"/>
      <c r="J49" s="57"/>
      <c r="K49" s="57"/>
      <c r="L49" s="57"/>
      <c r="M49" s="57"/>
      <c r="N49" s="57"/>
      <c r="O49" s="57"/>
      <c r="P49" s="57"/>
      <c r="Q49" s="57"/>
      <c r="W49" s="57"/>
      <c r="X49" s="57"/>
      <c r="Y49" s="57"/>
      <c r="Z49" s="57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X49" s="70"/>
      <c r="DY49" s="70"/>
      <c r="DZ49" s="70"/>
      <c r="EA49" s="70"/>
      <c r="EB49" s="70"/>
      <c r="EC49" s="70"/>
      <c r="ED49" s="70"/>
      <c r="EE49" s="70"/>
      <c r="EF49" s="70"/>
      <c r="EG49" s="70"/>
      <c r="EH49" s="70"/>
      <c r="EI49" s="70"/>
      <c r="EJ49" s="70"/>
      <c r="EK49" s="70"/>
      <c r="EL49" s="70"/>
      <c r="EM49" s="70"/>
      <c r="EN49" s="70"/>
      <c r="EO49" s="70"/>
      <c r="EP49" s="70"/>
      <c r="EQ49" s="70"/>
      <c r="ER49" s="70"/>
      <c r="ES49" s="70"/>
      <c r="ET49" s="70"/>
      <c r="EU49" s="70"/>
      <c r="EV49" s="70"/>
      <c r="EW49" s="70"/>
      <c r="EX49" s="70"/>
      <c r="EY49" s="70"/>
      <c r="EZ49" s="70"/>
      <c r="FA49" s="70"/>
      <c r="FB49" s="70"/>
      <c r="FC49" s="70"/>
      <c r="FD49" s="70"/>
      <c r="FE49" s="70"/>
      <c r="FF49" s="70"/>
      <c r="FG49" s="70"/>
      <c r="FH49" s="70"/>
      <c r="FI49" s="70"/>
      <c r="FJ49" s="70"/>
      <c r="FK49" s="70"/>
      <c r="FL49" s="70"/>
      <c r="FM49" s="70"/>
      <c r="FN49" s="70"/>
      <c r="FO49" s="70"/>
      <c r="FP49" s="70"/>
      <c r="FQ49" s="70"/>
      <c r="FR49" s="70"/>
      <c r="FS49" s="70"/>
      <c r="FT49" s="70"/>
      <c r="FU49" s="70"/>
      <c r="FV49" s="70"/>
      <c r="FW49" s="70"/>
      <c r="FX49" s="70"/>
      <c r="FY49" s="70"/>
      <c r="FZ49" s="70"/>
      <c r="GA49" s="70"/>
      <c r="GB49" s="70"/>
      <c r="GC49" s="70"/>
      <c r="GD49" s="70"/>
      <c r="GE49" s="70"/>
      <c r="GF49" s="70"/>
      <c r="GG49" s="70"/>
      <c r="GH49" s="70"/>
      <c r="GI49" s="70"/>
      <c r="GJ49" s="70"/>
      <c r="GK49" s="70"/>
      <c r="GL49" s="70"/>
      <c r="GM49" s="70"/>
      <c r="GN49" s="70"/>
      <c r="GO49" s="70"/>
      <c r="GP49" s="70"/>
      <c r="GQ49" s="70"/>
      <c r="GR49" s="70"/>
      <c r="GS49" s="70"/>
      <c r="GT49" s="70"/>
      <c r="GU49" s="70"/>
      <c r="GV49" s="70"/>
      <c r="GW49" s="70"/>
      <c r="GX49" s="70"/>
      <c r="GY49" s="70"/>
      <c r="GZ49" s="70"/>
      <c r="HA49" s="70"/>
      <c r="HB49" s="70"/>
      <c r="HC49" s="70"/>
      <c r="HD49" s="70"/>
      <c r="HE49" s="70"/>
      <c r="HF49" s="70"/>
      <c r="HG49" s="70"/>
      <c r="HH49" s="70"/>
      <c r="HI49" s="70"/>
      <c r="HJ49" s="70"/>
      <c r="HK49" s="70"/>
      <c r="HL49" s="70"/>
      <c r="HM49" s="70"/>
      <c r="HN49" s="70"/>
      <c r="HO49" s="70"/>
      <c r="HP49" s="70"/>
      <c r="HQ49" s="70"/>
      <c r="HR49" s="70"/>
      <c r="HS49" s="70"/>
      <c r="HT49" s="70"/>
      <c r="HU49" s="70"/>
    </row>
    <row r="50" spans="5:229">
      <c r="H50"/>
      <c r="J50" s="57"/>
      <c r="K50" s="57"/>
      <c r="L50" s="57"/>
      <c r="M50" s="57"/>
      <c r="N50" s="57"/>
      <c r="O50" s="57"/>
      <c r="P50" s="57"/>
      <c r="Q50" s="57"/>
      <c r="W50" s="57"/>
      <c r="X50" s="57"/>
      <c r="Y50" s="57"/>
      <c r="Z50" s="57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  <c r="FX50" s="70"/>
      <c r="FY50" s="70"/>
      <c r="FZ50" s="70"/>
      <c r="GA50" s="70"/>
      <c r="GB50" s="70"/>
      <c r="GC50" s="70"/>
      <c r="GD50" s="70"/>
      <c r="GE50" s="70"/>
      <c r="GF50" s="70"/>
      <c r="GG50" s="70"/>
      <c r="GH50" s="70"/>
      <c r="GI50" s="70"/>
      <c r="GJ50" s="70"/>
      <c r="GK50" s="70"/>
      <c r="GL50" s="70"/>
      <c r="GM50" s="70"/>
      <c r="GN50" s="70"/>
      <c r="GO50" s="70"/>
      <c r="GP50" s="70"/>
      <c r="GQ50" s="70"/>
      <c r="GR50" s="70"/>
      <c r="GS50" s="70"/>
      <c r="GT50" s="70"/>
      <c r="GU50" s="70"/>
      <c r="GV50" s="70"/>
      <c r="GW50" s="70"/>
      <c r="GX50" s="70"/>
      <c r="GY50" s="70"/>
      <c r="GZ50" s="70"/>
      <c r="HA50" s="70"/>
      <c r="HB50" s="70"/>
      <c r="HC50" s="70"/>
      <c r="HD50" s="70"/>
      <c r="HE50" s="70"/>
      <c r="HF50" s="70"/>
      <c r="HG50" s="70"/>
      <c r="HH50" s="70"/>
      <c r="HI50" s="70"/>
      <c r="HJ50" s="70"/>
      <c r="HK50" s="70"/>
      <c r="HL50" s="70"/>
      <c r="HM50" s="70"/>
      <c r="HN50" s="70"/>
      <c r="HO50" s="70"/>
      <c r="HP50" s="70"/>
      <c r="HQ50" s="70"/>
      <c r="HR50" s="70"/>
      <c r="HS50" s="70"/>
      <c r="HT50" s="70"/>
    </row>
    <row r="51" spans="5:229">
      <c r="H51"/>
      <c r="J51" s="57"/>
      <c r="K51" s="57"/>
      <c r="L51" s="57"/>
      <c r="M51" s="57"/>
      <c r="N51" s="57"/>
      <c r="O51" s="57"/>
      <c r="P51" s="57"/>
      <c r="Q51" s="57"/>
      <c r="W51" s="57"/>
      <c r="X51" s="57"/>
      <c r="Y51" s="57"/>
      <c r="Z51" s="57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X51" s="70"/>
      <c r="DY51" s="70"/>
      <c r="DZ51" s="70"/>
      <c r="EA51" s="70"/>
      <c r="EB51" s="70"/>
      <c r="EC51" s="70"/>
      <c r="ED51" s="70"/>
      <c r="EE51" s="70"/>
      <c r="EF51" s="70"/>
      <c r="EG51" s="70"/>
      <c r="EH51" s="70"/>
      <c r="EI51" s="70"/>
      <c r="EJ51" s="70"/>
      <c r="EK51" s="70"/>
      <c r="EL51" s="70"/>
      <c r="EM51" s="70"/>
      <c r="EN51" s="70"/>
      <c r="EO51" s="70"/>
      <c r="EP51" s="70"/>
      <c r="EQ51" s="70"/>
      <c r="ER51" s="70"/>
      <c r="ES51" s="70"/>
      <c r="ET51" s="70"/>
      <c r="EU51" s="70"/>
      <c r="EV51" s="70"/>
      <c r="EW51" s="70"/>
      <c r="EX51" s="70"/>
      <c r="EY51" s="70"/>
      <c r="EZ51" s="70"/>
      <c r="FA51" s="70"/>
      <c r="FB51" s="70"/>
      <c r="FC51" s="70"/>
      <c r="FD51" s="70"/>
      <c r="FE51" s="70"/>
      <c r="FF51" s="70"/>
      <c r="FG51" s="70"/>
      <c r="FH51" s="70"/>
      <c r="FI51" s="70"/>
      <c r="FJ51" s="70"/>
      <c r="FK51" s="70"/>
      <c r="FL51" s="70"/>
      <c r="FM51" s="70"/>
      <c r="FN51" s="70"/>
      <c r="FO51" s="70"/>
      <c r="FP51" s="70"/>
      <c r="FQ51" s="70"/>
      <c r="FR51" s="70"/>
      <c r="FS51" s="70"/>
      <c r="FT51" s="70"/>
      <c r="FU51" s="70"/>
      <c r="FV51" s="70"/>
      <c r="FW51" s="70"/>
      <c r="FX51" s="70"/>
      <c r="FY51" s="70"/>
      <c r="FZ51" s="70"/>
      <c r="GA51" s="70"/>
      <c r="GB51" s="70"/>
      <c r="GC51" s="70"/>
      <c r="GD51" s="70"/>
      <c r="GE51" s="70"/>
      <c r="GF51" s="70"/>
      <c r="GG51" s="70"/>
      <c r="GH51" s="70"/>
      <c r="GI51" s="70"/>
      <c r="GJ51" s="70"/>
      <c r="GK51" s="70"/>
      <c r="GL51" s="70"/>
      <c r="GM51" s="70"/>
      <c r="GN51" s="70"/>
      <c r="GO51" s="70"/>
      <c r="GP51" s="70"/>
      <c r="GQ51" s="70"/>
      <c r="GR51" s="70"/>
      <c r="GS51" s="70"/>
      <c r="GT51" s="70"/>
      <c r="GU51" s="70"/>
      <c r="GV51" s="70"/>
      <c r="GW51" s="70"/>
      <c r="GX51" s="70"/>
      <c r="GY51" s="70"/>
      <c r="GZ51" s="70"/>
      <c r="HA51" s="70"/>
      <c r="HB51" s="70"/>
      <c r="HC51" s="70"/>
      <c r="HD51" s="70"/>
      <c r="HE51" s="70"/>
      <c r="HF51" s="70"/>
      <c r="HG51" s="70"/>
      <c r="HH51" s="70"/>
      <c r="HI51" s="70"/>
      <c r="HJ51" s="70"/>
      <c r="HK51" s="70"/>
      <c r="HL51" s="70"/>
      <c r="HM51" s="70"/>
      <c r="HN51" s="70"/>
      <c r="HO51" s="70"/>
      <c r="HP51" s="70"/>
      <c r="HQ51" s="70"/>
      <c r="HR51" s="70"/>
      <c r="HS51" s="70"/>
      <c r="HT51" s="70"/>
    </row>
    <row r="52" spans="5:229">
      <c r="H52"/>
      <c r="J52" s="57"/>
      <c r="K52" s="57"/>
      <c r="L52" s="57"/>
      <c r="M52" s="57"/>
      <c r="N52" s="57"/>
      <c r="O52" s="57"/>
      <c r="P52" s="57"/>
      <c r="Q52" s="57"/>
      <c r="W52" s="57"/>
      <c r="X52" s="57"/>
      <c r="Y52" s="57"/>
      <c r="Z52" s="57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/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70"/>
      <c r="EN52" s="70"/>
      <c r="EO52" s="70"/>
      <c r="EP52" s="70"/>
      <c r="EQ52" s="70"/>
      <c r="ER52" s="70"/>
      <c r="ES52" s="70"/>
      <c r="ET52" s="70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  <c r="FQ52" s="70"/>
      <c r="FR52" s="70"/>
      <c r="FS52" s="70"/>
      <c r="FT52" s="70"/>
      <c r="FU52" s="70"/>
      <c r="FV52" s="70"/>
      <c r="FW52" s="70"/>
      <c r="FX52" s="70"/>
      <c r="FY52" s="70"/>
      <c r="FZ52" s="70"/>
      <c r="GA52" s="70"/>
      <c r="GB52" s="70"/>
      <c r="GC52" s="70"/>
      <c r="GD52" s="70"/>
      <c r="GE52" s="70"/>
      <c r="GF52" s="70"/>
      <c r="GG52" s="70"/>
      <c r="GH52" s="70"/>
      <c r="GI52" s="70"/>
      <c r="GJ52" s="70"/>
      <c r="GK52" s="70"/>
      <c r="GL52" s="70"/>
      <c r="GM52" s="70"/>
      <c r="GN52" s="70"/>
      <c r="GO52" s="70"/>
      <c r="GP52" s="70"/>
      <c r="GQ52" s="70"/>
      <c r="GR52" s="70"/>
      <c r="GS52" s="70"/>
      <c r="GT52" s="70"/>
      <c r="GU52" s="70"/>
      <c r="GV52" s="70"/>
      <c r="GW52" s="70"/>
      <c r="GX52" s="70"/>
      <c r="GY52" s="70"/>
      <c r="GZ52" s="70"/>
      <c r="HA52" s="70"/>
      <c r="HB52" s="70"/>
      <c r="HC52" s="70"/>
      <c r="HD52" s="70"/>
      <c r="HE52" s="70"/>
      <c r="HF52" s="70"/>
      <c r="HG52" s="70"/>
      <c r="HH52" s="70"/>
      <c r="HI52" s="70"/>
      <c r="HJ52" s="70"/>
      <c r="HK52" s="70"/>
      <c r="HL52" s="70"/>
      <c r="HM52" s="70"/>
      <c r="HN52" s="70"/>
      <c r="HO52" s="70"/>
      <c r="HP52" s="70"/>
      <c r="HQ52" s="70"/>
      <c r="HR52" s="70"/>
      <c r="HS52" s="70"/>
      <c r="HT52" s="70"/>
    </row>
    <row r="53" spans="5:229">
      <c r="H53"/>
      <c r="J53" s="57"/>
      <c r="K53" s="57"/>
      <c r="L53" s="57"/>
      <c r="M53" s="57"/>
      <c r="N53" s="57"/>
      <c r="O53" s="57"/>
      <c r="P53" s="57"/>
      <c r="Q53" s="57"/>
      <c r="W53" s="57"/>
      <c r="X53" s="57"/>
      <c r="Y53" s="57"/>
      <c r="Z53" s="57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0"/>
      <c r="FN53" s="70"/>
      <c r="FO53" s="70"/>
      <c r="FP53" s="70"/>
      <c r="FQ53" s="70"/>
      <c r="FR53" s="70"/>
      <c r="FS53" s="70"/>
      <c r="FT53" s="70"/>
      <c r="FU53" s="70"/>
      <c r="FV53" s="70"/>
      <c r="FW53" s="70"/>
      <c r="FX53" s="70"/>
      <c r="FY53" s="70"/>
      <c r="FZ53" s="70"/>
      <c r="GA53" s="70"/>
      <c r="GB53" s="70"/>
      <c r="GC53" s="70"/>
      <c r="GD53" s="70"/>
      <c r="GE53" s="70"/>
      <c r="GF53" s="70"/>
      <c r="GG53" s="70"/>
      <c r="GH53" s="70"/>
      <c r="GI53" s="70"/>
      <c r="GJ53" s="70"/>
      <c r="GK53" s="70"/>
      <c r="GL53" s="70"/>
      <c r="GM53" s="70"/>
      <c r="GN53" s="70"/>
      <c r="GO53" s="70"/>
      <c r="GP53" s="70"/>
      <c r="GQ53" s="70"/>
      <c r="GR53" s="70"/>
      <c r="GS53" s="70"/>
      <c r="GT53" s="70"/>
      <c r="GU53" s="70"/>
      <c r="GV53" s="70"/>
      <c r="GW53" s="70"/>
      <c r="GX53" s="70"/>
      <c r="GY53" s="70"/>
      <c r="GZ53" s="70"/>
      <c r="HA53" s="70"/>
      <c r="HB53" s="70"/>
      <c r="HC53" s="70"/>
      <c r="HD53" s="70"/>
      <c r="HE53" s="70"/>
      <c r="HF53" s="70"/>
      <c r="HG53" s="70"/>
      <c r="HH53" s="70"/>
      <c r="HI53" s="70"/>
      <c r="HJ53" s="70"/>
      <c r="HK53" s="70"/>
      <c r="HL53" s="70"/>
      <c r="HM53" s="70"/>
      <c r="HN53" s="70"/>
      <c r="HO53" s="70"/>
      <c r="HP53" s="70"/>
      <c r="HQ53" s="70"/>
      <c r="HR53" s="70"/>
      <c r="HS53" s="70"/>
    </row>
    <row r="54" spans="5:229">
      <c r="H54"/>
      <c r="J54" s="57"/>
      <c r="K54" s="57"/>
      <c r="L54" s="57"/>
      <c r="M54" s="57"/>
      <c r="N54" s="57"/>
      <c r="O54" s="57"/>
      <c r="P54" s="57"/>
      <c r="Q54" s="57"/>
      <c r="W54" s="57"/>
      <c r="X54" s="57"/>
      <c r="Y54" s="57"/>
      <c r="Z54" s="57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X54" s="70"/>
      <c r="DY54" s="70"/>
      <c r="DZ54" s="70"/>
      <c r="EA54" s="70"/>
      <c r="EB54" s="70"/>
      <c r="EC54" s="70"/>
      <c r="ED54" s="70"/>
      <c r="EE54" s="70"/>
      <c r="EF54" s="70"/>
      <c r="EG54" s="70"/>
      <c r="EH54" s="70"/>
      <c r="EI54" s="70"/>
      <c r="EJ54" s="70"/>
      <c r="EK54" s="70"/>
      <c r="EL54" s="70"/>
      <c r="EM54" s="70"/>
      <c r="EN54" s="70"/>
      <c r="EO54" s="70"/>
      <c r="EP54" s="70"/>
      <c r="EQ54" s="70"/>
      <c r="ER54" s="70"/>
      <c r="ES54" s="70"/>
      <c r="ET54" s="70"/>
      <c r="EU54" s="70"/>
      <c r="EV54" s="70"/>
      <c r="EW54" s="70"/>
      <c r="EX54" s="70"/>
      <c r="EY54" s="70"/>
      <c r="EZ54" s="70"/>
      <c r="FA54" s="70"/>
      <c r="FB54" s="70"/>
      <c r="FC54" s="70"/>
      <c r="FD54" s="70"/>
      <c r="FE54" s="70"/>
      <c r="FF54" s="70"/>
      <c r="FG54" s="70"/>
      <c r="FH54" s="70"/>
      <c r="FI54" s="70"/>
      <c r="FJ54" s="70"/>
      <c r="FK54" s="70"/>
      <c r="FL54" s="70"/>
      <c r="FM54" s="70"/>
      <c r="FN54" s="70"/>
      <c r="FO54" s="70"/>
      <c r="FP54" s="70"/>
      <c r="FQ54" s="70"/>
      <c r="FR54" s="70"/>
      <c r="FS54" s="70"/>
      <c r="FT54" s="70"/>
      <c r="FU54" s="70"/>
      <c r="FV54" s="70"/>
      <c r="FW54" s="70"/>
      <c r="FX54" s="70"/>
      <c r="FY54" s="70"/>
      <c r="FZ54" s="70"/>
      <c r="GA54" s="70"/>
      <c r="GB54" s="70"/>
      <c r="GC54" s="70"/>
      <c r="GD54" s="70"/>
      <c r="GE54" s="70"/>
      <c r="GF54" s="70"/>
      <c r="GG54" s="70"/>
      <c r="GH54" s="70"/>
      <c r="GI54" s="70"/>
      <c r="GJ54" s="70"/>
      <c r="GK54" s="70"/>
      <c r="GL54" s="70"/>
      <c r="GM54" s="70"/>
      <c r="GN54" s="70"/>
      <c r="GO54" s="70"/>
      <c r="GP54" s="70"/>
      <c r="GQ54" s="70"/>
      <c r="GR54" s="70"/>
      <c r="GS54" s="70"/>
      <c r="GT54" s="70"/>
      <c r="GU54" s="70"/>
      <c r="GV54" s="70"/>
      <c r="GW54" s="70"/>
      <c r="GX54" s="70"/>
      <c r="GY54" s="70"/>
      <c r="GZ54" s="70"/>
      <c r="HA54" s="70"/>
      <c r="HB54" s="70"/>
      <c r="HC54" s="70"/>
      <c r="HD54" s="70"/>
      <c r="HE54" s="70"/>
      <c r="HF54" s="70"/>
      <c r="HG54" s="70"/>
      <c r="HH54" s="70"/>
      <c r="HI54" s="70"/>
      <c r="HJ54" s="70"/>
      <c r="HK54" s="70"/>
      <c r="HL54" s="70"/>
      <c r="HM54" s="70"/>
      <c r="HN54" s="70"/>
      <c r="HO54" s="70"/>
      <c r="HP54" s="70"/>
      <c r="HQ54" s="70"/>
      <c r="HR54" s="70"/>
      <c r="HS54" s="70"/>
    </row>
    <row r="55" spans="5:229">
      <c r="H55" s="90"/>
      <c r="L55" s="79"/>
    </row>
    <row r="56" spans="5:229">
      <c r="H56" s="90"/>
      <c r="L56" s="79"/>
    </row>
    <row r="57" spans="5:229">
      <c r="H57" s="90"/>
      <c r="L57" s="79"/>
    </row>
    <row r="58" spans="5:229">
      <c r="H58" s="90"/>
      <c r="K58" s="79"/>
    </row>
    <row r="59" spans="5:229">
      <c r="H59" s="90"/>
      <c r="K59" s="79"/>
    </row>
    <row r="60" spans="5:229">
      <c r="H60" s="90"/>
      <c r="K60" s="79"/>
    </row>
    <row r="61" spans="5:229">
      <c r="H61" s="90"/>
      <c r="L61" s="79"/>
    </row>
    <row r="62" spans="5:229">
      <c r="H62"/>
      <c r="L62" s="79"/>
    </row>
    <row r="63" spans="5:229">
      <c r="H63" s="89"/>
      <c r="L63" s="79"/>
    </row>
    <row r="64" spans="5:229" s="50" customFormat="1">
      <c r="E64" s="87"/>
      <c r="F64" s="87"/>
      <c r="G64" s="87"/>
      <c r="H64" s="88"/>
    </row>
    <row r="65" spans="5:8" s="50" customFormat="1">
      <c r="E65" s="87"/>
      <c r="F65" s="87"/>
      <c r="G65" s="87"/>
      <c r="H65" s="37"/>
    </row>
    <row r="66" spans="5:8" s="50" customFormat="1">
      <c r="E66" s="87"/>
      <c r="F66" s="87"/>
      <c r="G66" s="87"/>
      <c r="H66" s="37"/>
    </row>
    <row r="78" spans="5:8" s="50" customFormat="1"/>
    <row r="79" spans="5:8" s="50" customFormat="1"/>
    <row r="80" spans="5:8" s="50" customFormat="1"/>
    <row r="81" s="50" customFormat="1"/>
    <row r="82" s="50" customFormat="1"/>
    <row r="83" s="50" customFormat="1"/>
    <row r="84" s="50" customFormat="1"/>
    <row r="85" s="50" customFormat="1"/>
    <row r="86" s="50" customFormat="1"/>
    <row r="87" s="50" customFormat="1"/>
    <row r="88" s="50" customFormat="1"/>
    <row r="89" s="50" customFormat="1"/>
    <row r="90" s="50" customFormat="1"/>
    <row r="91" s="50" customFormat="1"/>
    <row r="92" s="50" customFormat="1"/>
    <row r="93" s="50" customFormat="1"/>
    <row r="94" s="50" customFormat="1"/>
    <row r="95" s="50" customFormat="1"/>
    <row r="96" s="50" customFormat="1"/>
    <row r="97" spans="16:16" s="50" customFormat="1"/>
    <row r="98" spans="16:16" s="50" customFormat="1"/>
    <row r="99" spans="16:16" s="50" customFormat="1"/>
    <row r="100" spans="16:16" s="50" customFormat="1"/>
    <row r="101" spans="16:16" s="50" customFormat="1"/>
    <row r="102" spans="16:16" s="50" customFormat="1">
      <c r="P102" s="82"/>
    </row>
    <row r="103" spans="16:16" s="50" customFormat="1">
      <c r="P103" s="82"/>
    </row>
    <row r="104" spans="16:16" s="50" customFormat="1"/>
    <row r="105" spans="16:16" s="50" customFormat="1"/>
    <row r="106" spans="16:16" s="50" customFormat="1"/>
    <row r="107" spans="16:16" s="50" customFormat="1"/>
    <row r="108" spans="16:16" s="50" customFormat="1"/>
    <row r="109" spans="16:16" s="50" customFormat="1"/>
    <row r="110" spans="16:16" s="50" customFormat="1"/>
    <row r="111" spans="16:16" s="50" customFormat="1"/>
    <row r="112" spans="16:16" s="50" customFormat="1"/>
    <row r="113" spans="8:10" s="50" customFormat="1"/>
    <row r="114" spans="8:10" s="50" customFormat="1"/>
    <row r="115" spans="8:10" s="50" customFormat="1"/>
    <row r="116" spans="8:10" s="50" customFormat="1"/>
    <row r="117" spans="8:10" s="50" customFormat="1"/>
    <row r="118" spans="8:10" s="50" customFormat="1"/>
    <row r="119" spans="8:10" s="50" customFormat="1"/>
    <row r="120" spans="8:10" s="50" customFormat="1"/>
    <row r="121" spans="8:10" s="50" customFormat="1"/>
    <row r="122" spans="8:10" s="50" customFormat="1"/>
    <row r="123" spans="8:10" s="50" customFormat="1"/>
    <row r="124" spans="8:10" s="50" customFormat="1"/>
    <row r="125" spans="8:10" s="50" customFormat="1"/>
    <row r="126" spans="8:10" s="50" customFormat="1"/>
    <row r="127" spans="8:10" s="50" customFormat="1">
      <c r="I127" s="82"/>
      <c r="J127" s="82"/>
    </row>
    <row r="128" spans="8:10">
      <c r="H128" s="50"/>
      <c r="I128" s="82"/>
      <c r="J128" s="82"/>
    </row>
    <row r="129" spans="8:26">
      <c r="H129" s="50"/>
      <c r="I129" s="82"/>
      <c r="J129" s="82"/>
    </row>
    <row r="130" spans="8:26">
      <c r="H130" s="50"/>
      <c r="I130" s="84"/>
      <c r="J130" s="84"/>
      <c r="M130" s="82"/>
      <c r="N130" s="82"/>
      <c r="O130" s="84"/>
      <c r="Q130" s="82"/>
      <c r="W130" s="82"/>
      <c r="X130" s="82"/>
      <c r="Y130" s="82"/>
      <c r="Z130" s="84"/>
    </row>
    <row r="131" spans="8:26">
      <c r="H131" s="50"/>
      <c r="I131" s="84"/>
      <c r="J131" s="84"/>
      <c r="M131" s="82"/>
      <c r="N131" s="82"/>
      <c r="O131" s="84"/>
      <c r="Q131" s="82"/>
      <c r="W131" s="82"/>
      <c r="X131" s="82"/>
      <c r="Y131" s="82"/>
      <c r="Z131" s="84"/>
    </row>
    <row r="132" spans="8:26">
      <c r="H132" s="50"/>
    </row>
    <row r="133" spans="8:26">
      <c r="H133" s="50"/>
    </row>
    <row r="134" spans="8:26">
      <c r="H134" s="50"/>
    </row>
    <row r="135" spans="8:26">
      <c r="H135" s="50"/>
    </row>
    <row r="136" spans="8:26">
      <c r="H136" s="50"/>
    </row>
    <row r="137" spans="8:26">
      <c r="H137" s="50"/>
    </row>
    <row r="138" spans="8:26">
      <c r="H138" s="50"/>
    </row>
    <row r="139" spans="8:26">
      <c r="H139" s="50"/>
    </row>
    <row r="140" spans="8:26">
      <c r="H140" s="50"/>
    </row>
    <row r="141" spans="8:26">
      <c r="H141" s="50"/>
    </row>
    <row r="142" spans="8:26">
      <c r="H142" s="50"/>
    </row>
    <row r="143" spans="8:26">
      <c r="H143" s="50"/>
    </row>
    <row r="144" spans="8:26" s="50" customFormat="1"/>
    <row r="145" s="50" customFormat="1"/>
    <row r="146" s="50" customFormat="1"/>
    <row r="147" s="50" customFormat="1"/>
    <row r="148" s="50" customFormat="1"/>
    <row r="149" s="50" customFormat="1"/>
    <row r="150" s="50" customFormat="1"/>
    <row r="151" s="50" customFormat="1"/>
    <row r="152" s="50" customFormat="1"/>
    <row r="153" s="50" customFormat="1"/>
    <row r="154" s="50" customFormat="1"/>
    <row r="155" s="50" customFormat="1"/>
    <row r="156" s="50" customFormat="1"/>
    <row r="157" s="50" customFormat="1"/>
    <row r="158" s="50" customFormat="1"/>
    <row r="159" s="50" customFormat="1"/>
    <row r="160" s="50" customFormat="1"/>
    <row r="161" spans="9:12" s="50" customFormat="1"/>
    <row r="162" spans="9:12" s="50" customFormat="1"/>
    <row r="163" spans="9:12" s="50" customFormat="1">
      <c r="L163" s="82"/>
    </row>
    <row r="164" spans="9:12" s="50" customFormat="1"/>
    <row r="165" spans="9:12" s="50" customFormat="1"/>
    <row r="166" spans="9:12" s="50" customFormat="1"/>
    <row r="167" spans="9:12" s="50" customFormat="1">
      <c r="I167" s="86"/>
      <c r="J167" s="86"/>
    </row>
    <row r="168" spans="9:12" s="50" customFormat="1">
      <c r="I168" s="83"/>
      <c r="J168" s="83"/>
    </row>
    <row r="169" spans="9:12" s="50" customFormat="1">
      <c r="I169" s="83"/>
      <c r="J169" s="83"/>
    </row>
    <row r="170" spans="9:12" s="50" customFormat="1"/>
    <row r="171" spans="9:12" s="50" customFormat="1"/>
    <row r="172" spans="9:12" s="50" customFormat="1"/>
    <row r="173" spans="9:12" s="50" customFormat="1"/>
    <row r="174" spans="9:12" s="50" customFormat="1"/>
    <row r="175" spans="9:12" s="50" customFormat="1"/>
    <row r="176" spans="9:12" s="50" customFormat="1"/>
    <row r="177" spans="8:26" s="50" customFormat="1"/>
    <row r="178" spans="8:26" s="50" customFormat="1"/>
    <row r="179" spans="8:26">
      <c r="H179" s="50"/>
    </row>
    <row r="180" spans="8:26">
      <c r="H180" s="50"/>
    </row>
    <row r="181" spans="8:26">
      <c r="H181" s="50"/>
    </row>
    <row r="182" spans="8:26">
      <c r="H182" s="50"/>
    </row>
    <row r="183" spans="8:26">
      <c r="H183" s="50"/>
    </row>
    <row r="184" spans="8:26">
      <c r="H184" s="50"/>
    </row>
    <row r="185" spans="8:26">
      <c r="H185" s="50"/>
      <c r="I185" s="82"/>
      <c r="J185" s="82"/>
      <c r="M185" s="82"/>
      <c r="N185" s="82"/>
      <c r="O185" s="82"/>
      <c r="Q185" s="82"/>
      <c r="W185" s="82"/>
      <c r="X185" s="82"/>
      <c r="Y185" s="82"/>
      <c r="Z185" s="82"/>
    </row>
    <row r="186" spans="8:26">
      <c r="H186" s="50"/>
      <c r="I186" s="82"/>
      <c r="J186" s="82"/>
      <c r="M186" s="82"/>
      <c r="N186" s="82"/>
      <c r="O186" s="82"/>
      <c r="Q186" s="82"/>
      <c r="W186" s="82"/>
      <c r="X186" s="82"/>
      <c r="Y186" s="82"/>
      <c r="Z186" s="82"/>
    </row>
    <row r="187" spans="8:26">
      <c r="H187" s="50"/>
      <c r="I187" s="82"/>
      <c r="J187" s="82"/>
      <c r="M187" s="82"/>
      <c r="N187" s="82"/>
      <c r="O187" s="82"/>
      <c r="Q187" s="82"/>
      <c r="W187" s="82"/>
      <c r="X187" s="82"/>
      <c r="Y187" s="82"/>
      <c r="Z187" s="82"/>
    </row>
    <row r="188" spans="8:26">
      <c r="H188" s="50"/>
      <c r="I188" s="82"/>
      <c r="J188" s="82"/>
      <c r="M188" s="82"/>
      <c r="N188" s="82"/>
      <c r="O188" s="82"/>
      <c r="Q188" s="82"/>
      <c r="W188" s="82"/>
      <c r="X188" s="82"/>
      <c r="Y188" s="82"/>
      <c r="Z188" s="82"/>
    </row>
    <row r="189" spans="8:26">
      <c r="H189" s="50"/>
      <c r="I189" s="81"/>
      <c r="J189" s="81"/>
      <c r="M189" s="82"/>
      <c r="N189" s="82"/>
      <c r="O189" s="82"/>
      <c r="Q189" s="82"/>
      <c r="W189" s="82"/>
      <c r="X189" s="82"/>
      <c r="Y189" s="82"/>
      <c r="Z189" s="82"/>
    </row>
    <row r="190" spans="8:26">
      <c r="H190" s="50"/>
    </row>
    <row r="191" spans="8:26">
      <c r="H191" s="50"/>
    </row>
    <row r="192" spans="8:26" s="50" customFormat="1"/>
    <row r="193" spans="12:12" s="50" customFormat="1"/>
    <row r="194" spans="12:12" s="50" customFormat="1"/>
    <row r="195" spans="12:12" s="50" customFormat="1"/>
    <row r="196" spans="12:12" s="50" customFormat="1">
      <c r="L196" s="81"/>
    </row>
    <row r="197" spans="12:12" s="50" customFormat="1"/>
    <row r="198" spans="12:12" s="50" customFormat="1"/>
    <row r="199" spans="12:12" s="50" customFormat="1"/>
    <row r="200" spans="12:12" s="50" customFormat="1"/>
    <row r="201" spans="12:12" s="50" customFormat="1"/>
    <row r="202" spans="12:12" s="50" customFormat="1">
      <c r="L202" s="81"/>
    </row>
    <row r="203" spans="12:12" s="50" customFormat="1"/>
    <row r="204" spans="12:12" s="50" customFormat="1"/>
    <row r="205" spans="12:12" s="50" customFormat="1"/>
    <row r="206" spans="12:12" s="50" customFormat="1">
      <c r="L206" s="81"/>
    </row>
    <row r="207" spans="12:12" s="50" customFormat="1">
      <c r="L207" s="81"/>
    </row>
    <row r="208" spans="12:12" s="50" customFormat="1">
      <c r="L208" s="81"/>
    </row>
    <row r="209" spans="8:12" s="50" customFormat="1">
      <c r="L209" s="81"/>
    </row>
    <row r="210" spans="8:12" s="50" customFormat="1">
      <c r="L210" s="81"/>
    </row>
    <row r="211" spans="8:12" s="50" customFormat="1">
      <c r="L211" s="81"/>
    </row>
    <row r="212" spans="8:12" s="50" customFormat="1"/>
    <row r="213" spans="8:12" s="50" customFormat="1"/>
    <row r="214" spans="8:12" s="50" customFormat="1"/>
    <row r="215" spans="8:12" s="50" customFormat="1">
      <c r="L215" s="81"/>
    </row>
    <row r="216" spans="8:12" s="50" customFormat="1">
      <c r="L216" s="81"/>
    </row>
    <row r="217" spans="8:12" s="50" customFormat="1">
      <c r="L217" s="81"/>
    </row>
    <row r="218" spans="8:12" s="50" customFormat="1">
      <c r="L218" s="81"/>
    </row>
    <row r="219" spans="8:12" s="50" customFormat="1">
      <c r="L219" s="81"/>
    </row>
    <row r="220" spans="8:12" s="50" customFormat="1">
      <c r="H220" s="77"/>
      <c r="K220" s="81"/>
    </row>
    <row r="221" spans="8:12" s="50" customFormat="1">
      <c r="H221" s="77"/>
      <c r="K221" s="81"/>
    </row>
    <row r="222" spans="8:12" s="50" customFormat="1">
      <c r="H222" s="77"/>
      <c r="K222" s="81"/>
    </row>
    <row r="223" spans="8:12" s="50" customFormat="1">
      <c r="H223" s="77"/>
      <c r="K223" s="81"/>
    </row>
    <row r="230" spans="8:11" s="50" customFormat="1">
      <c r="H230" s="77"/>
      <c r="K230" s="81"/>
    </row>
    <row r="231" spans="8:11" s="50" customFormat="1">
      <c r="H231" s="77"/>
      <c r="K231" s="81"/>
    </row>
    <row r="232" spans="8:11" s="50" customFormat="1">
      <c r="H232" s="77"/>
      <c r="K232" s="81"/>
    </row>
    <row r="233" spans="8:11" s="50" customFormat="1">
      <c r="H233" s="77"/>
      <c r="K233" s="81"/>
    </row>
    <row r="234" spans="8:11" s="50" customFormat="1">
      <c r="H234" s="77"/>
      <c r="K234" s="81"/>
    </row>
    <row r="241" spans="8:15" s="50" customFormat="1">
      <c r="H241" s="77"/>
      <c r="K241" s="81"/>
    </row>
    <row r="252" spans="8:15" s="50" customFormat="1">
      <c r="H252" s="77"/>
      <c r="O252" s="84"/>
    </row>
    <row r="254" spans="8:15" s="50" customFormat="1">
      <c r="H254" s="77"/>
      <c r="J254" s="80"/>
    </row>
    <row r="255" spans="8:15" s="50" customFormat="1">
      <c r="H255" s="77"/>
      <c r="J255" s="80"/>
      <c r="K255" s="82"/>
    </row>
    <row r="256" spans="8:15" s="50" customFormat="1">
      <c r="H256" s="77"/>
      <c r="J256" s="80"/>
    </row>
    <row r="257" spans="8:11" s="50" customFormat="1">
      <c r="H257" s="77"/>
      <c r="J257" s="80"/>
      <c r="K257" s="81"/>
    </row>
    <row r="258" spans="8:11" s="50" customFormat="1">
      <c r="H258" s="77"/>
      <c r="J258" s="80"/>
      <c r="K258" s="81"/>
    </row>
    <row r="259" spans="8:11" s="50" customFormat="1">
      <c r="H259" s="77"/>
      <c r="J259" s="80"/>
      <c r="K259" s="81"/>
    </row>
    <row r="266" spans="8:11" s="50" customFormat="1">
      <c r="H266" s="77"/>
      <c r="K266" s="81"/>
    </row>
    <row r="267" spans="8:11" s="50" customFormat="1">
      <c r="H267" s="77"/>
      <c r="K267" s="81"/>
    </row>
    <row r="275" spans="9:26">
      <c r="I275" s="82"/>
      <c r="L275" s="82"/>
      <c r="M275" s="82"/>
      <c r="N275" s="82"/>
      <c r="P275" s="84"/>
      <c r="Q275" s="84"/>
      <c r="R275" s="82"/>
      <c r="S275" s="82"/>
      <c r="T275" s="82"/>
      <c r="U275" s="82"/>
      <c r="V275" s="82"/>
      <c r="W275" s="84"/>
      <c r="X275" s="84"/>
      <c r="Y275" s="83"/>
      <c r="Z275" s="83"/>
    </row>
    <row r="279" spans="9:26">
      <c r="I279" s="82"/>
      <c r="L279" s="85"/>
      <c r="M279" s="83"/>
      <c r="N279" s="83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340" spans="8:15" s="50" customFormat="1">
      <c r="H340" s="77"/>
      <c r="J340" s="79"/>
    </row>
    <row r="341" spans="8:15" s="50" customFormat="1">
      <c r="H341" s="77"/>
      <c r="J341" s="79"/>
    </row>
    <row r="342" spans="8:15" s="50" customFormat="1">
      <c r="H342" s="77"/>
      <c r="J342" s="80"/>
      <c r="O342" s="82"/>
    </row>
    <row r="343" spans="8:15" s="50" customFormat="1">
      <c r="H343" s="77"/>
      <c r="J343" s="80"/>
      <c r="O343" s="82"/>
    </row>
    <row r="344" spans="8:15" s="50" customFormat="1">
      <c r="H344" s="77"/>
      <c r="J344" s="80"/>
    </row>
    <row r="345" spans="8:15" s="50" customFormat="1">
      <c r="H345" s="77"/>
      <c r="J345" s="80"/>
    </row>
    <row r="346" spans="8:15" s="50" customFormat="1">
      <c r="H346" s="77"/>
      <c r="J346" s="80"/>
    </row>
    <row r="347" spans="8:15" s="50" customFormat="1">
      <c r="H347" s="77"/>
      <c r="J347" s="80"/>
    </row>
    <row r="348" spans="8:15" s="50" customFormat="1">
      <c r="H348" s="77"/>
      <c r="J348" s="79"/>
    </row>
    <row r="349" spans="8:15" s="50" customFormat="1">
      <c r="H349" s="77"/>
      <c r="J349" s="79"/>
    </row>
    <row r="350" spans="8:15" s="50" customFormat="1">
      <c r="H350" s="77"/>
      <c r="J350" s="79"/>
    </row>
    <row r="351" spans="8:15" s="50" customFormat="1">
      <c r="H351" s="77"/>
      <c r="J351" s="79"/>
    </row>
    <row r="352" spans="8:15" s="50" customFormat="1">
      <c r="H352" s="77"/>
      <c r="J352" s="79"/>
    </row>
    <row r="353" spans="8:25" s="50" customFormat="1">
      <c r="H353" s="77"/>
      <c r="J353" s="79"/>
    </row>
    <row r="354" spans="8:25" s="50" customFormat="1">
      <c r="H354" s="77"/>
      <c r="J354" s="79"/>
    </row>
    <row r="355" spans="8:25" s="50" customFormat="1">
      <c r="H355" s="77"/>
      <c r="J355" s="79"/>
    </row>
    <row r="366" spans="8:25" s="50" customFormat="1">
      <c r="H366" s="77"/>
      <c r="I366" s="82"/>
      <c r="L366" s="82"/>
      <c r="R366" s="82"/>
      <c r="S366" s="82"/>
      <c r="T366" s="82"/>
      <c r="U366" s="82"/>
      <c r="V366" s="82"/>
    </row>
    <row r="367" spans="8:25" s="50" customFormat="1">
      <c r="H367" s="77"/>
      <c r="I367" s="84"/>
      <c r="K367" s="83"/>
      <c r="L367" s="85"/>
      <c r="M367" s="82"/>
      <c r="N367" s="82"/>
      <c r="P367" s="84"/>
      <c r="Q367" s="84"/>
      <c r="R367" s="84"/>
      <c r="S367" s="84"/>
      <c r="T367" s="84"/>
      <c r="U367" s="84"/>
      <c r="V367" s="84"/>
      <c r="W367" s="84"/>
      <c r="X367" s="84"/>
      <c r="Y367" s="84"/>
    </row>
    <row r="368" spans="8:25" s="50" customFormat="1">
      <c r="H368" s="77"/>
      <c r="I368" s="84"/>
      <c r="L368" s="85"/>
      <c r="M368" s="82"/>
      <c r="N368" s="82"/>
      <c r="P368" s="84"/>
      <c r="Q368" s="84"/>
      <c r="R368" s="84"/>
      <c r="S368" s="84"/>
      <c r="T368" s="84"/>
      <c r="U368" s="84"/>
      <c r="V368" s="84"/>
      <c r="W368" s="84"/>
      <c r="X368" s="84"/>
      <c r="Y368" s="84"/>
    </row>
    <row r="370" spans="8:11" s="50" customFormat="1">
      <c r="H370" s="77"/>
      <c r="J370" s="80"/>
    </row>
    <row r="371" spans="8:11" s="50" customFormat="1">
      <c r="H371" s="77"/>
      <c r="J371" s="80"/>
    </row>
    <row r="372" spans="8:11" s="50" customFormat="1">
      <c r="H372" s="77"/>
      <c r="J372" s="80"/>
    </row>
    <row r="373" spans="8:11" s="50" customFormat="1">
      <c r="H373" s="77"/>
      <c r="J373" s="80"/>
    </row>
    <row r="374" spans="8:11" s="50" customFormat="1">
      <c r="H374" s="77"/>
      <c r="J374" s="80"/>
    </row>
    <row r="377" spans="8:11" s="50" customFormat="1">
      <c r="H377" s="77"/>
      <c r="K377" s="83"/>
    </row>
    <row r="378" spans="8:11" s="50" customFormat="1">
      <c r="H378" s="77"/>
      <c r="K378" s="83"/>
    </row>
    <row r="379" spans="8:11" s="50" customFormat="1">
      <c r="H379" s="77"/>
      <c r="K379" s="82"/>
    </row>
    <row r="381" spans="8:11" s="50" customFormat="1">
      <c r="H381" s="77"/>
      <c r="K381" s="82"/>
    </row>
    <row r="396" spans="8:22" s="50" customFormat="1">
      <c r="H396" s="77"/>
      <c r="I396" s="83"/>
      <c r="L396" s="83"/>
      <c r="R396" s="83"/>
      <c r="S396" s="83"/>
      <c r="T396" s="83"/>
      <c r="U396" s="83"/>
      <c r="V396" s="83"/>
    </row>
    <row r="397" spans="8:22" s="50" customFormat="1">
      <c r="H397" s="77"/>
      <c r="I397" s="83"/>
      <c r="L397" s="83"/>
      <c r="R397" s="83"/>
      <c r="S397" s="83"/>
      <c r="T397" s="83"/>
      <c r="U397" s="83"/>
      <c r="V397" s="83"/>
    </row>
    <row r="398" spans="8:22" s="50" customFormat="1">
      <c r="H398" s="77"/>
      <c r="I398" s="83"/>
      <c r="L398" s="83"/>
      <c r="R398" s="83"/>
      <c r="S398" s="83"/>
      <c r="T398" s="83"/>
      <c r="U398" s="83"/>
      <c r="V398" s="83"/>
    </row>
    <row r="399" spans="8:22" s="50" customFormat="1">
      <c r="H399" s="77"/>
      <c r="I399" s="83"/>
      <c r="L399" s="83"/>
      <c r="R399" s="83"/>
      <c r="S399" s="83"/>
      <c r="T399" s="83"/>
      <c r="U399" s="83"/>
      <c r="V399" s="83"/>
    </row>
    <row r="400" spans="8:22" s="50" customFormat="1">
      <c r="H400" s="77"/>
      <c r="I400" s="83"/>
      <c r="L400" s="83"/>
      <c r="R400" s="83"/>
      <c r="S400" s="83"/>
      <c r="T400" s="83"/>
      <c r="U400" s="83"/>
      <c r="V400" s="83"/>
    </row>
    <row r="450" spans="8:13" s="50" customFormat="1">
      <c r="H450" s="77"/>
      <c r="K450" s="82"/>
    </row>
    <row r="451" spans="8:13" s="50" customFormat="1">
      <c r="H451" s="77"/>
      <c r="K451" s="82"/>
    </row>
    <row r="453" spans="8:13" s="50" customFormat="1">
      <c r="H453" s="77"/>
      <c r="M453" s="81"/>
    </row>
    <row r="454" spans="8:13" s="50" customFormat="1">
      <c r="H454" s="77"/>
      <c r="M454" s="81"/>
    </row>
    <row r="455" spans="8:13" s="50" customFormat="1">
      <c r="H455" s="77"/>
      <c r="M455" s="81"/>
    </row>
    <row r="456" spans="8:13" s="50" customFormat="1">
      <c r="H456" s="77"/>
      <c r="M456" s="81"/>
    </row>
    <row r="457" spans="8:13" s="50" customFormat="1">
      <c r="H457" s="77"/>
      <c r="M457" s="81"/>
    </row>
    <row r="458" spans="8:13" s="50" customFormat="1">
      <c r="H458" s="77"/>
      <c r="M458" s="81"/>
    </row>
    <row r="459" spans="8:13" s="50" customFormat="1">
      <c r="H459" s="77"/>
      <c r="M459" s="81"/>
    </row>
    <row r="465" spans="8:13" s="50" customFormat="1">
      <c r="H465" s="77"/>
      <c r="M465" s="81"/>
    </row>
    <row r="466" spans="8:13" s="50" customFormat="1">
      <c r="H466" s="77"/>
      <c r="M466" s="81"/>
    </row>
    <row r="467" spans="8:13" s="50" customFormat="1">
      <c r="H467" s="77"/>
      <c r="M467" s="81"/>
    </row>
    <row r="468" spans="8:13" s="50" customFormat="1">
      <c r="H468" s="77"/>
      <c r="M468" s="81"/>
    </row>
    <row r="469" spans="8:13" s="50" customFormat="1">
      <c r="H469" s="77"/>
      <c r="M469" s="81"/>
    </row>
    <row r="470" spans="8:13" s="50" customFormat="1">
      <c r="H470" s="77"/>
      <c r="M470" s="81"/>
    </row>
    <row r="471" spans="8:13" s="50" customFormat="1">
      <c r="H471" s="77"/>
      <c r="M471" s="81"/>
    </row>
    <row r="472" spans="8:13" s="50" customFormat="1">
      <c r="H472" s="77"/>
      <c r="M472" s="81"/>
    </row>
    <row r="473" spans="8:13" s="50" customFormat="1">
      <c r="H473" s="77"/>
      <c r="M473" s="81"/>
    </row>
    <row r="477" spans="8:13" s="50" customFormat="1">
      <c r="H477" s="77"/>
      <c r="M477" s="81"/>
    </row>
    <row r="478" spans="8:13" s="50" customFormat="1">
      <c r="H478" s="77"/>
      <c r="M478" s="81"/>
    </row>
    <row r="523" spans="8:15" s="50" customFormat="1">
      <c r="H523" s="77"/>
      <c r="O523" s="78"/>
    </row>
    <row r="524" spans="8:15" s="50" customFormat="1">
      <c r="H524" s="77"/>
      <c r="O524" s="78"/>
    </row>
    <row r="525" spans="8:15" s="50" customFormat="1">
      <c r="H525" s="77"/>
      <c r="J525" s="79"/>
      <c r="O525" s="78"/>
    </row>
    <row r="526" spans="8:15" s="50" customFormat="1">
      <c r="H526" s="77"/>
      <c r="J526" s="79"/>
      <c r="O526" s="78"/>
    </row>
    <row r="527" spans="8:15" s="50" customFormat="1">
      <c r="H527" s="77"/>
      <c r="J527" s="79"/>
    </row>
    <row r="528" spans="8:15" s="50" customFormat="1">
      <c r="H528" s="77"/>
      <c r="J528" s="79"/>
    </row>
    <row r="529" spans="8:10" s="50" customFormat="1">
      <c r="H529" s="77"/>
      <c r="J529" s="79"/>
    </row>
    <row r="530" spans="8:10" s="50" customFormat="1">
      <c r="H530" s="77"/>
      <c r="J530" s="79"/>
    </row>
    <row r="531" spans="8:10" s="50" customFormat="1">
      <c r="H531" s="77"/>
      <c r="J531" s="79"/>
    </row>
    <row r="532" spans="8:10" s="50" customFormat="1">
      <c r="H532" s="77"/>
      <c r="J532" s="79"/>
    </row>
    <row r="533" spans="8:10" s="50" customFormat="1">
      <c r="H533" s="77"/>
      <c r="J533" s="79"/>
    </row>
    <row r="534" spans="8:10" s="50" customFormat="1">
      <c r="H534" s="77"/>
      <c r="J534" s="79"/>
    </row>
    <row r="535" spans="8:10" s="50" customFormat="1">
      <c r="H535" s="77"/>
      <c r="J535" s="51"/>
    </row>
    <row r="548" spans="8:16" s="50" customFormat="1">
      <c r="H548" s="77"/>
      <c r="K548" s="78"/>
      <c r="L548" s="78"/>
      <c r="M548" s="78"/>
      <c r="N548" s="78"/>
      <c r="P548" s="78"/>
    </row>
    <row r="549" spans="8:16" s="50" customFormat="1">
      <c r="H549" s="77"/>
      <c r="K549" s="78"/>
      <c r="L549" s="78"/>
      <c r="M549" s="78"/>
      <c r="N549" s="78"/>
      <c r="P549" s="78"/>
    </row>
    <row r="550" spans="8:16" s="50" customFormat="1">
      <c r="H550" s="77"/>
      <c r="K550" s="78"/>
      <c r="L550" s="78"/>
      <c r="M550" s="78"/>
      <c r="N550" s="78"/>
      <c r="P550" s="78"/>
    </row>
    <row r="551" spans="8:16" s="50" customFormat="1">
      <c r="H551" s="77"/>
      <c r="K551" s="78"/>
      <c r="L551" s="78"/>
      <c r="M551" s="78"/>
      <c r="N551" s="78"/>
      <c r="P551" s="78"/>
    </row>
    <row r="552" spans="8:16" s="50" customFormat="1">
      <c r="H552" s="77"/>
      <c r="K552" s="78"/>
      <c r="L552" s="78"/>
      <c r="M552" s="78"/>
      <c r="N552" s="78"/>
      <c r="P552" s="78"/>
    </row>
    <row r="553" spans="8:16" s="50" customFormat="1">
      <c r="H553" s="77"/>
      <c r="K553" s="78"/>
      <c r="L553" s="78"/>
      <c r="M553" s="78"/>
      <c r="N553" s="78"/>
      <c r="P553" s="78"/>
    </row>
    <row r="580" spans="8:10" s="50" customFormat="1">
      <c r="H580" s="77"/>
      <c r="J580" s="80"/>
    </row>
    <row r="595" spans="8:11" s="50" customFormat="1">
      <c r="H595" s="77"/>
      <c r="K595" s="80"/>
    </row>
    <row r="596" spans="8:11" s="50" customFormat="1">
      <c r="H596" s="77"/>
      <c r="K596" s="80"/>
    </row>
    <row r="597" spans="8:11" s="50" customFormat="1">
      <c r="H597" s="77"/>
      <c r="K597" s="80"/>
    </row>
    <row r="598" spans="8:11" s="50" customFormat="1">
      <c r="H598" s="77"/>
      <c r="K598" s="80"/>
    </row>
    <row r="599" spans="8:11" s="50" customFormat="1">
      <c r="H599" s="77"/>
      <c r="K599" s="80"/>
    </row>
    <row r="600" spans="8:11" s="50" customFormat="1">
      <c r="H600" s="77"/>
      <c r="K600" s="80"/>
    </row>
    <row r="609" spans="8:10" s="50" customFormat="1">
      <c r="H609" s="77"/>
      <c r="J609" s="79"/>
    </row>
    <row r="610" spans="8:10" s="50" customFormat="1">
      <c r="H610" s="77"/>
      <c r="J610" s="79"/>
    </row>
    <row r="611" spans="8:10" s="50" customFormat="1">
      <c r="H611" s="77"/>
      <c r="J611" s="79"/>
    </row>
    <row r="612" spans="8:10" s="50" customFormat="1">
      <c r="H612" s="77"/>
      <c r="J612" s="79"/>
    </row>
    <row r="613" spans="8:10" s="50" customFormat="1">
      <c r="H613" s="77"/>
      <c r="J613" s="79"/>
    </row>
    <row r="614" spans="8:10" s="50" customFormat="1">
      <c r="H614" s="77"/>
      <c r="J614" s="79"/>
    </row>
    <row r="615" spans="8:10" s="50" customFormat="1">
      <c r="H615" s="77"/>
      <c r="J615" s="79"/>
    </row>
    <row r="616" spans="8:10" s="50" customFormat="1">
      <c r="H616" s="77"/>
      <c r="J616" s="79"/>
    </row>
    <row r="617" spans="8:10" s="50" customFormat="1">
      <c r="H617" s="77"/>
      <c r="J617" s="79"/>
    </row>
    <row r="618" spans="8:10" s="50" customFormat="1">
      <c r="H618" s="77"/>
      <c r="J618" s="79"/>
    </row>
    <row r="619" spans="8:10" s="50" customFormat="1">
      <c r="H619" s="77"/>
      <c r="J619" s="79"/>
    </row>
    <row r="620" spans="8:10" s="50" customFormat="1">
      <c r="H620" s="77"/>
      <c r="J620" s="79"/>
    </row>
    <row r="621" spans="8:10" s="50" customFormat="1">
      <c r="H621" s="77"/>
      <c r="J621" s="79"/>
    </row>
    <row r="653" spans="8:10" s="50" customFormat="1">
      <c r="H653" s="77"/>
      <c r="J653" s="79"/>
    </row>
    <row r="654" spans="8:10" s="50" customFormat="1">
      <c r="H654" s="77"/>
      <c r="J654" s="79"/>
    </row>
    <row r="655" spans="8:10" s="50" customFormat="1">
      <c r="H655" s="77"/>
      <c r="J655" s="79"/>
    </row>
    <row r="656" spans="8:10" s="50" customFormat="1">
      <c r="H656" s="77"/>
      <c r="J656" s="79"/>
    </row>
    <row r="657" spans="8:10" s="50" customFormat="1">
      <c r="H657" s="77"/>
      <c r="J657" s="79"/>
    </row>
    <row r="658" spans="8:10" s="50" customFormat="1">
      <c r="H658" s="77"/>
      <c r="J658" s="79"/>
    </row>
    <row r="659" spans="8:10" s="50" customFormat="1">
      <c r="H659" s="77"/>
      <c r="J659" s="79"/>
    </row>
    <row r="660" spans="8:10" s="50" customFormat="1">
      <c r="H660" s="77"/>
      <c r="J660" s="79"/>
    </row>
    <row r="661" spans="8:10" s="50" customFormat="1">
      <c r="H661" s="77"/>
      <c r="J661" s="79"/>
    </row>
    <row r="674" spans="8:10" s="50" customFormat="1">
      <c r="H674" s="77"/>
      <c r="J674" s="78"/>
    </row>
    <row r="675" spans="8:10" s="50" customFormat="1">
      <c r="H675" s="77"/>
      <c r="J675" s="78"/>
    </row>
    <row r="676" spans="8:10" s="50" customFormat="1">
      <c r="H676" s="77"/>
      <c r="J676" s="78"/>
    </row>
    <row r="677" spans="8:10" s="50" customFormat="1">
      <c r="H677" s="77"/>
      <c r="J677" s="78"/>
    </row>
    <row r="678" spans="8:10" s="50" customFormat="1">
      <c r="H678" s="77"/>
      <c r="J678" s="78"/>
    </row>
    <row r="679" spans="8:10" s="50" customFormat="1">
      <c r="H679" s="77"/>
      <c r="J679" s="78"/>
    </row>
    <row r="680" spans="8:10" s="50" customFormat="1">
      <c r="H680" s="77"/>
      <c r="J680" s="78"/>
    </row>
    <row r="681" spans="8:10" s="50" customFormat="1">
      <c r="H681" s="77"/>
      <c r="J681" s="78"/>
    </row>
    <row r="682" spans="8:10" s="50" customFormat="1">
      <c r="H682" s="77"/>
      <c r="J682" s="78"/>
    </row>
  </sheetData>
  <mergeCells count="15">
    <mergeCell ref="A5:A6"/>
    <mergeCell ref="B5:B6"/>
    <mergeCell ref="C5:C6"/>
    <mergeCell ref="D5:D6"/>
    <mergeCell ref="E5:E6"/>
    <mergeCell ref="I5:Q5"/>
    <mergeCell ref="R5:U5"/>
    <mergeCell ref="V5:Y5"/>
    <mergeCell ref="Z5:Z6"/>
    <mergeCell ref="D7:D12"/>
    <mergeCell ref="E7:E12"/>
    <mergeCell ref="H7:H12"/>
    <mergeCell ref="F5:F6"/>
    <mergeCell ref="G5:G6"/>
    <mergeCell ref="H5:H6"/>
  </mergeCells>
  <pageMargins left="0.7" right="0.7" top="0.75" bottom="0.75" header="0.3" footer="0.3"/>
  <pageSetup scale="59" fitToHeight="13" orientation="landscape" r:id="rId1"/>
  <drawing r:id="rId2"/>
  <legacyDrawing r:id="rId3"/>
  <oleObjects>
    <mc:AlternateContent xmlns:mc="http://schemas.openxmlformats.org/markup-compatibility/2006">
      <mc:Choice Requires="x14">
        <oleObject progId="Prism9.Document" shapeId="1024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4</xdr:col>
                <xdr:colOff>200025</xdr:colOff>
                <xdr:row>33</xdr:row>
                <xdr:rowOff>123825</xdr:rowOff>
              </to>
            </anchor>
          </objectPr>
        </oleObject>
      </mc:Choice>
      <mc:Fallback>
        <oleObject progId="Prism9.Document" shapeId="10243" r:id="rId4"/>
      </mc:Fallback>
    </mc:AlternateContent>
    <mc:AlternateContent xmlns:mc="http://schemas.openxmlformats.org/markup-compatibility/2006">
      <mc:Choice Requires="x14">
        <oleObject progId="Prism9.Document" shapeId="10249" r:id="rId6">
          <object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9</xdr:col>
                <xdr:colOff>561975</xdr:colOff>
                <xdr:row>32</xdr:row>
                <xdr:rowOff>114300</xdr:rowOff>
              </to>
            </anchor>
          </objectPr>
        </oleObject>
      </mc:Choice>
      <mc:Fallback>
        <oleObject progId="Prism9.Document" shapeId="10249" r:id="rId6"/>
      </mc:Fallback>
    </mc:AlternateContent>
    <mc:AlternateContent xmlns:mc="http://schemas.openxmlformats.org/markup-compatibility/2006">
      <mc:Choice Requires="x14">
        <oleObject progId="Prism9.Document" shapeId="10252" r:id="rId8">
          <objectPr defaultSize="0" r:id="rId9">
            <anchor moveWithCells="1">
              <from>
                <xdr:col>0</xdr:col>
                <xdr:colOff>0</xdr:colOff>
                <xdr:row>35</xdr:row>
                <xdr:rowOff>19050</xdr:rowOff>
              </from>
              <to>
                <xdr:col>4</xdr:col>
                <xdr:colOff>114300</xdr:colOff>
                <xdr:row>50</xdr:row>
                <xdr:rowOff>133350</xdr:rowOff>
              </to>
            </anchor>
          </objectPr>
        </oleObject>
      </mc:Choice>
      <mc:Fallback>
        <oleObject progId="Prism9.Document" shapeId="10252" r:id="rId8"/>
      </mc:Fallback>
    </mc:AlternateContent>
    <mc:AlternateContent xmlns:mc="http://schemas.openxmlformats.org/markup-compatibility/2006">
      <mc:Choice Requires="x14">
        <oleObject progId="Prism9.Document" shapeId="10253" r:id="rId10">
          <objectPr defaultSize="0" r:id="rId11">
            <anchor moveWithCells="1">
              <from>
                <xdr:col>5</xdr:col>
                <xdr:colOff>0</xdr:colOff>
                <xdr:row>35</xdr:row>
                <xdr:rowOff>0</xdr:rowOff>
              </from>
              <to>
                <xdr:col>9</xdr:col>
                <xdr:colOff>561975</xdr:colOff>
                <xdr:row>50</xdr:row>
                <xdr:rowOff>114300</xdr:rowOff>
              </to>
            </anchor>
          </objectPr>
        </oleObject>
      </mc:Choice>
      <mc:Fallback>
        <oleObject progId="Prism9.Document" shapeId="10253" r:id="rId10"/>
      </mc:Fallback>
    </mc:AlternateContent>
    <mc:AlternateContent xmlns:mc="http://schemas.openxmlformats.org/markup-compatibility/2006">
      <mc:Choice Requires="x14">
        <oleObject progId="Prism9.Document" shapeId="10254" r:id="rId12">
          <objectPr defaultSize="0" r:id="rId13">
            <anchor moveWithCells="1">
              <from>
                <xdr:col>11</xdr:col>
                <xdr:colOff>9525</xdr:colOff>
                <xdr:row>35</xdr:row>
                <xdr:rowOff>0</xdr:rowOff>
              </from>
              <to>
                <xdr:col>19</xdr:col>
                <xdr:colOff>381000</xdr:colOff>
                <xdr:row>50</xdr:row>
                <xdr:rowOff>114300</xdr:rowOff>
              </to>
            </anchor>
          </objectPr>
        </oleObject>
      </mc:Choice>
      <mc:Fallback>
        <oleObject progId="Prism9.Document" shapeId="10254" r:id="rId12"/>
      </mc:Fallback>
    </mc:AlternateContent>
    <mc:AlternateContent xmlns:mc="http://schemas.openxmlformats.org/markup-compatibility/2006">
      <mc:Choice Requires="x14">
        <oleObject progId="Prism9.Document" shapeId="10255" r:id="rId14">
          <objectPr defaultSize="0" r:id="rId15">
            <anchor moveWithCells="1">
              <from>
                <xdr:col>11</xdr:col>
                <xdr:colOff>9525</xdr:colOff>
                <xdr:row>17</xdr:row>
                <xdr:rowOff>19050</xdr:rowOff>
              </from>
              <to>
                <xdr:col>18</xdr:col>
                <xdr:colOff>590550</xdr:colOff>
                <xdr:row>32</xdr:row>
                <xdr:rowOff>133350</xdr:rowOff>
              </to>
            </anchor>
          </objectPr>
        </oleObject>
      </mc:Choice>
      <mc:Fallback>
        <oleObject progId="Prism9.Document" shapeId="10255" r:id="rId1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23BD-741B-42CD-A087-B432FA63E764}">
  <dimension ref="A1:P224"/>
  <sheetViews>
    <sheetView topLeftCell="A31" zoomScaleNormal="100" workbookViewId="0">
      <selection activeCell="N222" sqref="N222"/>
    </sheetView>
  </sheetViews>
  <sheetFormatPr defaultRowHeight="15"/>
  <cols>
    <col min="1" max="1" width="33.42578125" customWidth="1"/>
    <col min="4" max="4" width="11.140625" customWidth="1"/>
    <col min="5" max="5" width="12" bestFit="1" customWidth="1"/>
    <col min="6" max="6" width="10.7109375" customWidth="1"/>
    <col min="7" max="7" width="10.140625" customWidth="1"/>
    <col min="8" max="8" width="13.140625" bestFit="1" customWidth="1"/>
    <col min="15" max="15" width="12.7109375" customWidth="1"/>
  </cols>
  <sheetData>
    <row r="1" spans="1:16">
      <c r="A1" s="45" t="s">
        <v>467</v>
      </c>
    </row>
    <row r="2" spans="1:16">
      <c r="D2" s="47" t="s">
        <v>466</v>
      </c>
    </row>
    <row r="3" spans="1:16" ht="18.75">
      <c r="D3" s="43">
        <v>477</v>
      </c>
      <c r="E3" s="42"/>
      <c r="F3" s="42"/>
      <c r="G3" s="42"/>
      <c r="H3" s="42"/>
      <c r="I3" s="40"/>
      <c r="J3" s="40"/>
      <c r="K3" s="40"/>
      <c r="L3" s="40"/>
      <c r="M3" s="41" t="s">
        <v>465</v>
      </c>
      <c r="N3" s="40"/>
      <c r="O3" s="40"/>
      <c r="P3" s="39"/>
    </row>
    <row r="4" spans="1:16">
      <c r="A4" s="46">
        <v>44167</v>
      </c>
      <c r="B4" s="45" t="s">
        <v>461</v>
      </c>
      <c r="C4" s="45" t="s">
        <v>464</v>
      </c>
      <c r="D4" s="26" t="s">
        <v>453</v>
      </c>
      <c r="E4" s="21" t="s">
        <v>179</v>
      </c>
      <c r="F4" s="21" t="s">
        <v>452</v>
      </c>
      <c r="G4" s="21" t="s">
        <v>451</v>
      </c>
      <c r="H4" s="21"/>
      <c r="I4" s="21" t="s">
        <v>450</v>
      </c>
      <c r="J4" s="21" t="s">
        <v>449</v>
      </c>
      <c r="K4" s="21"/>
      <c r="L4" s="21"/>
      <c r="M4" s="38" t="s">
        <v>461</v>
      </c>
      <c r="P4" s="18"/>
    </row>
    <row r="5" spans="1:16">
      <c r="D5" s="17">
        <v>477</v>
      </c>
      <c r="E5" s="36" t="s">
        <v>459</v>
      </c>
      <c r="F5" s="1">
        <v>1367.8934881130699</v>
      </c>
      <c r="G5">
        <f>100*(F5/AVERAGE(F$5:F$7))</f>
        <v>99.255531289366289</v>
      </c>
      <c r="I5" s="219">
        <f>AVERAGE(F5:F7)</f>
        <v>1378.153409027814</v>
      </c>
      <c r="J5" s="219">
        <f>100*(STDEV(F5:F7)/I5)</f>
        <v>35.082982409775795</v>
      </c>
      <c r="K5" s="37" t="s">
        <v>460</v>
      </c>
      <c r="M5" s="21" t="s">
        <v>444</v>
      </c>
      <c r="N5" s="21" t="s">
        <v>443</v>
      </c>
      <c r="O5" s="21" t="s">
        <v>442</v>
      </c>
      <c r="P5" s="20" t="s">
        <v>441</v>
      </c>
    </row>
    <row r="6" spans="1:16">
      <c r="A6" s="169" t="s">
        <v>1162</v>
      </c>
      <c r="D6" s="17">
        <v>477</v>
      </c>
      <c r="E6" s="35" t="s">
        <v>459</v>
      </c>
      <c r="F6" s="1">
        <v>1866.6990364809801</v>
      </c>
      <c r="G6">
        <f>100*(F6/AVERAGE(F$5:F$7))</f>
        <v>135.44929209280113</v>
      </c>
      <c r="I6" s="219"/>
      <c r="J6" s="219"/>
      <c r="M6">
        <v>0</v>
      </c>
      <c r="N6">
        <f>LN(F5)</f>
        <v>7.2210272355848133</v>
      </c>
      <c r="O6">
        <f>LN(F6)</f>
        <v>7.5319269288767314</v>
      </c>
      <c r="P6" s="18">
        <f>LN(F7)</f>
        <v>6.8022477552851495</v>
      </c>
    </row>
    <row r="7" spans="1:16">
      <c r="D7" s="17">
        <v>477</v>
      </c>
      <c r="E7" s="34" t="s">
        <v>459</v>
      </c>
      <c r="F7" s="1">
        <v>899.86770248939195</v>
      </c>
      <c r="G7">
        <f>100*(F7/AVERAGE(F$5:F$7))</f>
        <v>65.295176617832595</v>
      </c>
      <c r="I7" s="219"/>
      <c r="J7" s="219"/>
      <c r="M7">
        <v>15</v>
      </c>
      <c r="N7">
        <f>LN(F8)</f>
        <v>6.978237317845168</v>
      </c>
      <c r="O7">
        <f>LN(F9)</f>
        <v>7.0799562671896794</v>
      </c>
      <c r="P7" s="18">
        <f>LN(F10)</f>
        <v>6.8492848992172748</v>
      </c>
    </row>
    <row r="8" spans="1:16">
      <c r="D8" s="17">
        <v>477</v>
      </c>
      <c r="E8" s="33" t="s">
        <v>458</v>
      </c>
      <c r="F8" s="1">
        <v>1073.0252965033101</v>
      </c>
      <c r="G8">
        <f>100*(F8/AVERAGE(F$8:F$10))</f>
        <v>100.46589135077627</v>
      </c>
      <c r="I8" s="219">
        <f>AVERAGE(F8:F10)</f>
        <v>1068.0493469737369</v>
      </c>
      <c r="J8" s="219">
        <f>100*(STDEV(F8:F10)/I8)</f>
        <v>11.463052424588817</v>
      </c>
      <c r="M8">
        <v>30</v>
      </c>
      <c r="N8">
        <f>LN(F11)</f>
        <v>6.8931267061540051</v>
      </c>
      <c r="O8">
        <f>LN(F12)</f>
        <v>6.9202520284658249</v>
      </c>
      <c r="P8" s="18">
        <f>LN(F13)</f>
        <v>6.7695505732325634</v>
      </c>
    </row>
    <row r="9" spans="1:16">
      <c r="D9" s="17">
        <v>477</v>
      </c>
      <c r="E9" s="32" t="s">
        <v>458</v>
      </c>
      <c r="F9" s="1">
        <v>1187.9165664432201</v>
      </c>
      <c r="G9">
        <f>100*(F9/AVERAGE(F$8:F$10))</f>
        <v>111.22300386298825</v>
      </c>
      <c r="I9" s="219"/>
      <c r="J9" s="219"/>
      <c r="M9">
        <v>60</v>
      </c>
      <c r="N9">
        <f>LN(F14)</f>
        <v>6.8021843669716562</v>
      </c>
      <c r="O9">
        <f>LN(F15)</f>
        <v>6.7734861607966197</v>
      </c>
      <c r="P9" s="18">
        <f>LN(F16)</f>
        <v>6.8901054852690322</v>
      </c>
    </row>
    <row r="10" spans="1:16">
      <c r="D10" s="17">
        <v>477</v>
      </c>
      <c r="E10" s="31" t="s">
        <v>458</v>
      </c>
      <c r="F10" s="1">
        <v>943.20617797468105</v>
      </c>
      <c r="G10">
        <f>100*(F10/AVERAGE(F$8:F$10))</f>
        <v>88.311104786235532</v>
      </c>
      <c r="I10" s="219"/>
      <c r="J10" s="219"/>
      <c r="M10">
        <v>120</v>
      </c>
      <c r="N10">
        <f>LN(F17)</f>
        <v>4.7161697933765696</v>
      </c>
      <c r="O10">
        <f>LN(F18)</f>
        <v>6.1419423096334045</v>
      </c>
      <c r="P10" s="18">
        <f>LN(F19)</f>
        <v>6.1114861167253922</v>
      </c>
    </row>
    <row r="11" spans="1:16">
      <c r="D11" s="17">
        <v>477</v>
      </c>
      <c r="E11" s="36" t="s">
        <v>457</v>
      </c>
      <c r="F11" s="1">
        <v>985.47790490528405</v>
      </c>
      <c r="G11">
        <f>100*(F11/AVERAGE(F$11:F$13))</f>
        <v>103.04848615434234</v>
      </c>
      <c r="I11" s="219">
        <f>AVERAGE(F11:F13)</f>
        <v>956.32448537795142</v>
      </c>
      <c r="J11" s="219">
        <f>100*(STDEV(F11:F13)/I11)</f>
        <v>7.8626887252042437</v>
      </c>
      <c r="M11">
        <v>240</v>
      </c>
      <c r="N11">
        <f>LN(F20)</f>
        <v>2.6577720796315893</v>
      </c>
      <c r="O11">
        <f>LN(F21)</f>
        <v>4.3840651725470794</v>
      </c>
      <c r="P11" s="18">
        <f>LN(F22)</f>
        <v>3.4261540976600182</v>
      </c>
    </row>
    <row r="12" spans="1:16">
      <c r="D12" s="17">
        <v>477</v>
      </c>
      <c r="E12" s="35" t="s">
        <v>457</v>
      </c>
      <c r="F12" s="1">
        <v>1012.57516014321</v>
      </c>
      <c r="G12">
        <f>100*(F12/AVERAGE(F$11:F$13))</f>
        <v>105.88196533972751</v>
      </c>
      <c r="I12" s="219"/>
      <c r="J12" s="219"/>
      <c r="P12" s="18"/>
    </row>
    <row r="13" spans="1:16">
      <c r="D13" s="17">
        <v>477</v>
      </c>
      <c r="E13" s="34" t="s">
        <v>457</v>
      </c>
      <c r="F13" s="1">
        <v>870.92039108536005</v>
      </c>
      <c r="G13">
        <f>100*(F13/AVERAGE(F$11:F$13))</f>
        <v>91.069548505930115</v>
      </c>
      <c r="I13" s="219"/>
      <c r="J13" s="219"/>
      <c r="P13" s="18"/>
    </row>
    <row r="14" spans="1:16">
      <c r="D14" s="17">
        <v>477</v>
      </c>
      <c r="E14" s="33" t="s">
        <v>456</v>
      </c>
      <c r="F14" s="1">
        <v>899.81066320119498</v>
      </c>
      <c r="G14">
        <f>100*(F14/AVERAGE(F$14:F$16))</f>
        <v>97.923638152460697</v>
      </c>
      <c r="I14" s="219">
        <f>AVERAGE(F14:F16)</f>
        <v>918.89014764775038</v>
      </c>
      <c r="J14" s="219">
        <f>100*(STDEV(F14:F16)/I14)</f>
        <v>6.1534325770812046</v>
      </c>
      <c r="P14" s="18"/>
    </row>
    <row r="15" spans="1:16">
      <c r="D15" s="17">
        <v>477</v>
      </c>
      <c r="E15" s="32" t="s">
        <v>456</v>
      </c>
      <c r="F15" s="1">
        <v>874.35472818015205</v>
      </c>
      <c r="G15">
        <f>100*(F15/AVERAGE(F$14:F$16))</f>
        <v>95.153346721411296</v>
      </c>
      <c r="I15" s="219"/>
      <c r="J15" s="219"/>
      <c r="P15" s="18"/>
    </row>
    <row r="16" spans="1:16">
      <c r="D16" s="17">
        <v>477</v>
      </c>
      <c r="E16" s="31" t="s">
        <v>456</v>
      </c>
      <c r="F16" s="1">
        <v>982.505051561904</v>
      </c>
      <c r="G16">
        <f>100*(F16/AVERAGE(F$14:F$16))</f>
        <v>106.92301512612798</v>
      </c>
      <c r="I16" s="219"/>
      <c r="J16" s="219"/>
      <c r="P16" s="18"/>
    </row>
    <row r="17" spans="4:16">
      <c r="D17" s="17">
        <v>477</v>
      </c>
      <c r="E17" s="30" t="s">
        <v>455</v>
      </c>
      <c r="F17" s="1">
        <v>111.739446815243</v>
      </c>
      <c r="G17">
        <f>100*(F17/AVERAGE(F$17:F$19))</f>
        <v>32.618189574361097</v>
      </c>
      <c r="I17" s="219">
        <f>AVERAGE(F17:F19)</f>
        <v>342.56789930203132</v>
      </c>
      <c r="J17" s="219">
        <f>100*(STDEV(F17:F19)/I17)</f>
        <v>58.389856647340387</v>
      </c>
      <c r="P17" s="18"/>
    </row>
    <row r="18" spans="4:16">
      <c r="D18" s="17">
        <v>477</v>
      </c>
      <c r="E18" s="30" t="s">
        <v>455</v>
      </c>
      <c r="F18" s="1">
        <v>464.95578248389899</v>
      </c>
      <c r="G18">
        <f>100*(F18/AVERAGE(F$17:F$19))</f>
        <v>135.72660585864239</v>
      </c>
      <c r="I18" s="219"/>
      <c r="J18" s="219"/>
      <c r="P18" s="18"/>
    </row>
    <row r="19" spans="4:16">
      <c r="D19" s="17">
        <v>477</v>
      </c>
      <c r="E19" s="29" t="s">
        <v>455</v>
      </c>
      <c r="F19" s="1">
        <v>451.00846860695202</v>
      </c>
      <c r="G19">
        <f>100*(F19/AVERAGE(F$17:F$19))</f>
        <v>131.65520456699653</v>
      </c>
      <c r="I19" s="219"/>
      <c r="J19" s="219"/>
      <c r="P19" s="18"/>
    </row>
    <row r="20" spans="4:16">
      <c r="D20" s="17">
        <v>477</v>
      </c>
      <c r="E20" s="30" t="s">
        <v>454</v>
      </c>
      <c r="F20" s="1">
        <v>14.264473559405999</v>
      </c>
      <c r="G20">
        <f>100*(F20/AVERAGE(F$20:F$22))</f>
        <v>34.183913218524992</v>
      </c>
      <c r="I20" s="219">
        <f>AVERAGE(F20:F22)</f>
        <v>41.728615060009503</v>
      </c>
      <c r="J20" s="219">
        <f>100*(STDEV(F20:F22)/I20)</f>
        <v>82.178084815199711</v>
      </c>
      <c r="P20" s="18"/>
    </row>
    <row r="21" spans="4:16">
      <c r="D21" s="17">
        <v>477</v>
      </c>
      <c r="E21" s="30" t="s">
        <v>454</v>
      </c>
      <c r="F21" s="1">
        <v>80.163249368332103</v>
      </c>
      <c r="G21">
        <f>100*(F21/AVERAGE(F$20:F$22))</f>
        <v>192.10618241954626</v>
      </c>
      <c r="I21" s="219"/>
      <c r="J21" s="219"/>
      <c r="P21" s="18"/>
    </row>
    <row r="22" spans="4:16">
      <c r="D22" s="17">
        <v>477</v>
      </c>
      <c r="E22" s="29" t="s">
        <v>454</v>
      </c>
      <c r="F22" s="1">
        <v>30.758122252290399</v>
      </c>
      <c r="G22">
        <f>100*(F22/AVERAGE(F$20:F$22))</f>
        <v>73.70990436192875</v>
      </c>
      <c r="I22" s="219"/>
      <c r="J22" s="219"/>
      <c r="P22" s="18"/>
    </row>
    <row r="23" spans="4:16">
      <c r="D23" s="28"/>
      <c r="E23" s="27"/>
      <c r="F23" s="27"/>
      <c r="G23" s="27"/>
      <c r="H23" s="27"/>
      <c r="P23" s="18"/>
    </row>
    <row r="24" spans="4:16">
      <c r="D24" s="28"/>
      <c r="E24" s="27"/>
      <c r="F24" s="27"/>
      <c r="G24" s="27"/>
      <c r="H24" s="27"/>
      <c r="P24" s="18"/>
    </row>
    <row r="25" spans="4:16">
      <c r="D25" s="26" t="s">
        <v>453</v>
      </c>
      <c r="E25" s="21" t="s">
        <v>179</v>
      </c>
      <c r="F25" s="21" t="s">
        <v>452</v>
      </c>
      <c r="G25" s="21" t="s">
        <v>451</v>
      </c>
      <c r="H25" s="21"/>
      <c r="I25" s="21" t="s">
        <v>450</v>
      </c>
      <c r="J25" s="21" t="s">
        <v>449</v>
      </c>
      <c r="P25" s="18"/>
    </row>
    <row r="26" spans="4:16">
      <c r="D26" s="17">
        <v>477</v>
      </c>
      <c r="E26" s="19" t="s">
        <v>447</v>
      </c>
      <c r="F26" s="1">
        <v>1655.8752037911599</v>
      </c>
      <c r="G26">
        <f>100*(F26/AVERAGE(F$26:F$28))</f>
        <v>93.250254641287924</v>
      </c>
      <c r="I26" s="219">
        <f>AVERAGE(F26:F28)</f>
        <v>1775.7326348983468</v>
      </c>
      <c r="J26" s="219">
        <f>100*(STDEV(F26:F28)/I26)</f>
        <v>17.599856600291556</v>
      </c>
      <c r="M26" t="s">
        <v>448</v>
      </c>
      <c r="P26" s="18"/>
    </row>
    <row r="27" spans="4:16">
      <c r="D27" s="17">
        <v>477</v>
      </c>
      <c r="E27" s="25" t="s">
        <v>447</v>
      </c>
      <c r="F27" s="1">
        <v>1540.8760112730899</v>
      </c>
      <c r="G27">
        <f>100*(F27/AVERAGE(F$26:F$28))</f>
        <v>86.774099939955136</v>
      </c>
      <c r="I27" s="219"/>
      <c r="J27" s="219"/>
      <c r="M27" s="21" t="s">
        <v>444</v>
      </c>
      <c r="N27" s="21" t="s">
        <v>443</v>
      </c>
      <c r="O27" s="21" t="s">
        <v>442</v>
      </c>
      <c r="P27" s="20" t="s">
        <v>441</v>
      </c>
    </row>
    <row r="28" spans="4:16">
      <c r="D28" s="17">
        <v>477</v>
      </c>
      <c r="E28" s="24" t="s">
        <v>447</v>
      </c>
      <c r="F28" s="1">
        <v>2130.4466896307899</v>
      </c>
      <c r="G28">
        <f>100*(F28/AVERAGE(F$26:F$28))</f>
        <v>119.97564541875691</v>
      </c>
      <c r="I28" s="219"/>
      <c r="J28" s="219"/>
      <c r="M28">
        <v>0</v>
      </c>
      <c r="N28">
        <f>LN(F26)</f>
        <v>7.4120849720760029</v>
      </c>
      <c r="O28">
        <f>LN(F27)</f>
        <v>7.3401063721694095</v>
      </c>
      <c r="P28" s="18">
        <f>LN(F28)</f>
        <v>7.6640869501583664</v>
      </c>
    </row>
    <row r="29" spans="4:16">
      <c r="D29" s="17">
        <v>477</v>
      </c>
      <c r="E29" s="16" t="s">
        <v>446</v>
      </c>
      <c r="F29" s="1">
        <v>1381.58724095721</v>
      </c>
      <c r="G29">
        <f>100*(F29/AVERAGE(F$29:F$31))</f>
        <v>74.715434853384551</v>
      </c>
      <c r="I29" s="219">
        <f>AVERAGE(F29:F31)</f>
        <v>1849.1323026739035</v>
      </c>
      <c r="J29" s="219">
        <f>100*(STDEV(F29:F31)/I29)</f>
        <v>22.800026868209734</v>
      </c>
      <c r="M29">
        <v>240</v>
      </c>
      <c r="N29">
        <f>LN(F32)</f>
        <v>6.6231812542899746</v>
      </c>
      <c r="O29">
        <f>LN(F33)</f>
        <v>6.56936023375102</v>
      </c>
      <c r="P29" s="18">
        <f>LN(F34)</f>
        <v>6.0464281231967236</v>
      </c>
    </row>
    <row r="30" spans="4:16">
      <c r="D30" s="17">
        <v>477</v>
      </c>
      <c r="E30" s="23" t="s">
        <v>446</v>
      </c>
      <c r="F30" s="1">
        <v>1965.4313645383099</v>
      </c>
      <c r="G30">
        <f>100*(F30/AVERAGE(F$29:F$31))</f>
        <v>106.28938565922159</v>
      </c>
      <c r="I30" s="219"/>
      <c r="J30" s="219"/>
      <c r="P30" s="18"/>
    </row>
    <row r="31" spans="4:16">
      <c r="D31" s="17">
        <v>477</v>
      </c>
      <c r="E31" s="22" t="s">
        <v>446</v>
      </c>
      <c r="F31" s="1">
        <v>2200.3783025261901</v>
      </c>
      <c r="G31">
        <f>100*(F31/AVERAGE(F$29:F$31))</f>
        <v>118.99517948739384</v>
      </c>
      <c r="I31" s="219"/>
      <c r="J31" s="219"/>
      <c r="M31" t="s">
        <v>445</v>
      </c>
      <c r="P31" s="18"/>
    </row>
    <row r="32" spans="4:16">
      <c r="D32" s="17">
        <v>477</v>
      </c>
      <c r="E32" s="19" t="s">
        <v>440</v>
      </c>
      <c r="F32" s="1">
        <v>752.33466206091305</v>
      </c>
      <c r="G32">
        <f>100*(F32/AVERAGE(F$32:F$34))</f>
        <v>119.55425724556297</v>
      </c>
      <c r="I32" s="219">
        <f>AVERAGE(F32:F34)</f>
        <v>629.28303800644005</v>
      </c>
      <c r="J32" s="219">
        <f>100*(STDEV(F32:F34)/I32)</f>
        <v>28.615742005171629</v>
      </c>
      <c r="M32" s="21" t="s">
        <v>444</v>
      </c>
      <c r="N32" s="21" t="s">
        <v>443</v>
      </c>
      <c r="O32" s="21" t="s">
        <v>442</v>
      </c>
      <c r="P32" s="20" t="s">
        <v>441</v>
      </c>
    </row>
    <row r="33" spans="4:16">
      <c r="D33" s="17">
        <v>477</v>
      </c>
      <c r="E33" s="19" t="s">
        <v>440</v>
      </c>
      <c r="F33" s="1">
        <v>712.91359914450595</v>
      </c>
      <c r="G33">
        <f>100*(F33/AVERAGE(F$32:F$34))</f>
        <v>113.28981651928937</v>
      </c>
      <c r="I33" s="219"/>
      <c r="J33" s="219"/>
      <c r="M33">
        <v>0</v>
      </c>
      <c r="N33">
        <f>LN(F29)</f>
        <v>7.2309882918138637</v>
      </c>
      <c r="O33">
        <f>LN(F30)</f>
        <v>7.583467024149579</v>
      </c>
      <c r="P33" s="18">
        <f>LN(F31)</f>
        <v>7.696384580257444</v>
      </c>
    </row>
    <row r="34" spans="4:16">
      <c r="D34" s="17">
        <v>477</v>
      </c>
      <c r="E34" s="19" t="s">
        <v>440</v>
      </c>
      <c r="F34" s="1">
        <v>422.60085281390099</v>
      </c>
      <c r="G34">
        <f>100*(F34/AVERAGE(F$32:F$34))</f>
        <v>67.155926235147646</v>
      </c>
      <c r="I34" s="219"/>
      <c r="J34" s="219"/>
      <c r="M34">
        <v>240</v>
      </c>
      <c r="N34">
        <f>LN(F35)</f>
        <v>6.5839218836582969</v>
      </c>
      <c r="O34">
        <f>LN(F36)</f>
        <v>6.672834043739706</v>
      </c>
      <c r="P34" s="18">
        <f>LN(F37)</f>
        <v>6.688581740050366</v>
      </c>
    </row>
    <row r="35" spans="4:16">
      <c r="D35" s="17">
        <v>477</v>
      </c>
      <c r="E35" s="16" t="s">
        <v>437</v>
      </c>
      <c r="F35" s="1">
        <v>723.37074929048504</v>
      </c>
      <c r="G35">
        <f>100*(F35/AVERAGE(F$35:F$37))</f>
        <v>93.652907750241255</v>
      </c>
      <c r="H35" s="11">
        <f>(F29-F35)/F29</f>
        <v>0.47642050545479164</v>
      </c>
      <c r="I35" s="219">
        <f>AVERAGE(F35:F37)</f>
        <v>772.39539771643831</v>
      </c>
      <c r="J35" s="219">
        <f>100*(STDEV(F35:F37)/I35)</f>
        <v>5.5564473693862224</v>
      </c>
      <c r="P35" s="18"/>
    </row>
    <row r="36" spans="4:16">
      <c r="D36" s="17">
        <v>477</v>
      </c>
      <c r="E36" s="16" t="s">
        <v>437</v>
      </c>
      <c r="F36" s="1">
        <v>790.63312120241801</v>
      </c>
      <c r="G36">
        <f>100*(F36/AVERAGE(F$35:F$37))</f>
        <v>102.36119007698635</v>
      </c>
      <c r="H36" s="11">
        <f>(F30-F36)/F30</f>
        <v>0.5977304852931653</v>
      </c>
      <c r="I36" s="219"/>
      <c r="J36" s="219"/>
      <c r="M36" s="220" t="s">
        <v>439</v>
      </c>
      <c r="N36" s="15">
        <f>(I29-I35)/I29</f>
        <v>0.5822930589663432</v>
      </c>
      <c r="O36" s="220" t="s">
        <v>438</v>
      </c>
      <c r="P36" s="14">
        <f>STDEV(H35:H37)</f>
        <v>8.2910302032817809E-2</v>
      </c>
    </row>
    <row r="37" spans="4:16">
      <c r="D37" s="13">
        <v>477</v>
      </c>
      <c r="E37" s="12" t="s">
        <v>437</v>
      </c>
      <c r="F37" s="1">
        <v>803.182322656412</v>
      </c>
      <c r="G37" s="10">
        <f>100*(F37/AVERAGE(F$35:F$37))</f>
        <v>103.98590217277241</v>
      </c>
      <c r="H37" s="11">
        <f>(F31-F37)/F31</f>
        <v>0.63497989335092886</v>
      </c>
      <c r="I37" s="190"/>
      <c r="J37" s="190"/>
      <c r="K37" s="10"/>
      <c r="L37" s="10"/>
      <c r="M37" s="218"/>
      <c r="N37" s="9"/>
      <c r="O37" s="218"/>
      <c r="P37" s="8"/>
    </row>
    <row r="38" spans="4:16">
      <c r="D38" s="27"/>
      <c r="E38" s="27"/>
      <c r="F38" s="27"/>
      <c r="G38" s="27"/>
      <c r="H38" s="27"/>
    </row>
    <row r="39" spans="4:16">
      <c r="D39" s="27"/>
      <c r="E39" s="27"/>
      <c r="F39" s="27"/>
      <c r="G39" s="27"/>
      <c r="H39" s="27"/>
    </row>
    <row r="40" spans="4:16" ht="18.75">
      <c r="D40" s="43">
        <v>479</v>
      </c>
      <c r="E40" s="40"/>
      <c r="F40" s="40"/>
      <c r="G40" s="40"/>
      <c r="H40" s="40"/>
      <c r="I40" s="40"/>
      <c r="J40" s="40"/>
      <c r="K40" s="40"/>
      <c r="L40" s="40"/>
      <c r="M40" s="41"/>
      <c r="N40" s="40"/>
      <c r="O40" s="40"/>
      <c r="P40" s="39"/>
    </row>
    <row r="41" spans="4:16">
      <c r="D41" s="26" t="s">
        <v>453</v>
      </c>
      <c r="E41" s="21" t="s">
        <v>179</v>
      </c>
      <c r="F41" s="21" t="s">
        <v>452</v>
      </c>
      <c r="G41" s="21" t="s">
        <v>451</v>
      </c>
      <c r="H41" s="21"/>
      <c r="I41" s="21" t="s">
        <v>450</v>
      </c>
      <c r="J41" s="21" t="s">
        <v>449</v>
      </c>
      <c r="K41" s="21"/>
      <c r="L41" s="21"/>
      <c r="M41" s="38" t="s">
        <v>461</v>
      </c>
      <c r="P41" s="18"/>
    </row>
    <row r="42" spans="4:16">
      <c r="D42" s="17">
        <v>479</v>
      </c>
      <c r="E42" s="36" t="s">
        <v>459</v>
      </c>
      <c r="F42" s="1">
        <v>833.87962139715501</v>
      </c>
      <c r="G42" s="10">
        <f>100*(F42/AVERAGE(F42:F44))</f>
        <v>94.79001376374714</v>
      </c>
      <c r="I42" s="219">
        <f>AVERAGE(F42:F44)</f>
        <v>879.71252275107906</v>
      </c>
      <c r="J42" s="219">
        <f>100*(STDEV(F42:F44)/I42)</f>
        <v>4.8686268183301014</v>
      </c>
      <c r="K42" s="37" t="s">
        <v>460</v>
      </c>
      <c r="M42" s="21" t="s">
        <v>444</v>
      </c>
      <c r="N42" s="21" t="s">
        <v>443</v>
      </c>
      <c r="O42" s="21" t="s">
        <v>442</v>
      </c>
      <c r="P42" s="20" t="s">
        <v>441</v>
      </c>
    </row>
    <row r="43" spans="4:16">
      <c r="D43" s="17">
        <v>479</v>
      </c>
      <c r="E43" s="35" t="s">
        <v>459</v>
      </c>
      <c r="F43" s="1">
        <v>886.53826506035898</v>
      </c>
      <c r="G43" s="10">
        <f>100*(F43/AVERAGE(F42:F44))</f>
        <v>100.77590600710494</v>
      </c>
      <c r="I43" s="219"/>
      <c r="J43" s="219"/>
      <c r="M43">
        <v>0</v>
      </c>
      <c r="N43">
        <f>LN(F42)</f>
        <v>6.7260890530885602</v>
      </c>
      <c r="O43">
        <f>LN(F43)</f>
        <v>6.7873242887793976</v>
      </c>
      <c r="P43" s="18">
        <f>LN(F44)</f>
        <v>6.822981050576538</v>
      </c>
    </row>
    <row r="44" spans="4:16">
      <c r="D44" s="17">
        <v>479</v>
      </c>
      <c r="E44" s="34" t="s">
        <v>459</v>
      </c>
      <c r="F44" s="1">
        <v>918.71968179572298</v>
      </c>
      <c r="G44" s="10">
        <f>100*(F44/AVERAGE(F42:F44))</f>
        <v>104.43408022914791</v>
      </c>
      <c r="I44" s="219"/>
      <c r="J44" s="219"/>
      <c r="M44">
        <v>15</v>
      </c>
      <c r="N44">
        <f>LN(F45)</f>
        <v>6.3136703899926676</v>
      </c>
      <c r="O44">
        <f>LN(F46)</f>
        <v>6.3362728506007464</v>
      </c>
      <c r="P44" s="18">
        <f>LN(F47)</f>
        <v>6.4403662681900409</v>
      </c>
    </row>
    <row r="45" spans="4:16">
      <c r="D45" s="17">
        <v>479</v>
      </c>
      <c r="E45" s="33" t="s">
        <v>458</v>
      </c>
      <c r="F45" s="1">
        <v>552.06753786232798</v>
      </c>
      <c r="G45" s="10">
        <f>100*(F45/AVERAGE(F45:F47))</f>
        <v>94.998891141061065</v>
      </c>
      <c r="I45" s="219">
        <f>AVERAGE(F45:F47)</f>
        <v>581.13050713674022</v>
      </c>
      <c r="J45" s="219">
        <f>100*(STDEV(F45:F47)/I45)</f>
        <v>6.8678429462389543</v>
      </c>
      <c r="M45">
        <v>30</v>
      </c>
      <c r="N45">
        <f>LN(F48)</f>
        <v>6.350358182896894</v>
      </c>
      <c r="O45">
        <f>LN(F49)</f>
        <v>6.6496966933166268</v>
      </c>
      <c r="P45" s="18">
        <f>LN(F50)</f>
        <v>6.5155678748132413</v>
      </c>
    </row>
    <row r="46" spans="4:16">
      <c r="D46" s="17">
        <v>479</v>
      </c>
      <c r="E46" s="32" t="s">
        <v>458</v>
      </c>
      <c r="F46" s="1">
        <v>564.687708829494</v>
      </c>
      <c r="G46" s="10">
        <f>100*(F46/AVERAGE(F45:F47))</f>
        <v>97.17054979814074</v>
      </c>
      <c r="I46" s="219"/>
      <c r="J46" s="219"/>
      <c r="M46">
        <v>60</v>
      </c>
      <c r="N46">
        <f>LN(F51)</f>
        <v>6.8194802838901571</v>
      </c>
      <c r="O46">
        <f>LN(F52)</f>
        <v>6.7828273347049928</v>
      </c>
      <c r="P46" s="18">
        <f>LN(F53)</f>
        <v>6.8585176586948009</v>
      </c>
    </row>
    <row r="47" spans="4:16">
      <c r="D47" s="17">
        <v>479</v>
      </c>
      <c r="E47" s="31" t="s">
        <v>458</v>
      </c>
      <c r="F47" s="1">
        <v>626.63627471839902</v>
      </c>
      <c r="G47" s="10">
        <f>100*(F47/AVERAGE(F45:F47))</f>
        <v>107.83055906079824</v>
      </c>
      <c r="I47" s="219"/>
      <c r="J47" s="219"/>
      <c r="M47">
        <v>120</v>
      </c>
      <c r="N47">
        <f>LN(F54)</f>
        <v>5.5330964237919735</v>
      </c>
      <c r="O47">
        <f>LN(F55)</f>
        <v>5.2873729213763365</v>
      </c>
      <c r="P47" s="18">
        <f>LN(F56)</f>
        <v>5.3587508825396597</v>
      </c>
    </row>
    <row r="48" spans="4:16">
      <c r="D48" s="17">
        <v>479</v>
      </c>
      <c r="E48" s="36" t="s">
        <v>457</v>
      </c>
      <c r="F48" s="1">
        <v>572.69780283899399</v>
      </c>
      <c r="G48" s="10">
        <f>100*(F48/AVERAGE(F48:F50))</f>
        <v>85.019394531434472</v>
      </c>
      <c r="I48" s="219">
        <f>AVERAGE(F48:F50)</f>
        <v>673.60842310779901</v>
      </c>
      <c r="J48" s="219">
        <f>100*(STDEV(F48:F50)/I48)</f>
        <v>14.836606809318251</v>
      </c>
      <c r="M48">
        <v>240</v>
      </c>
      <c r="N48">
        <f>LN(F57)</f>
        <v>4.6733160213207308</v>
      </c>
      <c r="O48">
        <f>LN(F58)</f>
        <v>3.5654494151481733</v>
      </c>
      <c r="P48" s="18">
        <f>LN(F59)</f>
        <v>3.5654494151481733</v>
      </c>
    </row>
    <row r="49" spans="1:16">
      <c r="D49" s="17">
        <v>479</v>
      </c>
      <c r="E49" s="35" t="s">
        <v>457</v>
      </c>
      <c r="F49" s="1">
        <v>772.54997042694094</v>
      </c>
      <c r="G49" s="10">
        <f>100*(F49/AVERAGE(F48:F50))</f>
        <v>114.68828831781221</v>
      </c>
      <c r="I49" s="219"/>
      <c r="J49" s="219"/>
      <c r="P49" s="18"/>
    </row>
    <row r="50" spans="1:16">
      <c r="D50" s="17">
        <v>479</v>
      </c>
      <c r="E50" s="34" t="s">
        <v>457</v>
      </c>
      <c r="F50" s="1">
        <v>675.57749605746199</v>
      </c>
      <c r="G50" s="10">
        <f>100*(F50/AVERAGE(F48:F50))</f>
        <v>100.29231715075331</v>
      </c>
      <c r="I50" s="219"/>
      <c r="J50" s="219"/>
      <c r="P50" s="18"/>
    </row>
    <row r="51" spans="1:16">
      <c r="D51" s="17">
        <v>479</v>
      </c>
      <c r="E51" s="33" t="s">
        <v>456</v>
      </c>
      <c r="F51" s="1">
        <v>915.50908159959795</v>
      </c>
      <c r="G51" s="10">
        <f>100*(F51/AVERAGE(F51:F53))</f>
        <v>99.872829144410005</v>
      </c>
      <c r="I51" s="219">
        <f>AVERAGE(F51:F53)</f>
        <v>916.67482481729621</v>
      </c>
      <c r="J51" s="219">
        <f>100*(STDEV(F51:F53)/I51)</f>
        <v>3.7867175876045844</v>
      </c>
      <c r="P51" s="18"/>
    </row>
    <row r="52" spans="1:16">
      <c r="A52" s="46"/>
      <c r="B52" s="45"/>
      <c r="C52" s="45"/>
      <c r="D52" s="17">
        <v>479</v>
      </c>
      <c r="E52" s="32" t="s">
        <v>456</v>
      </c>
      <c r="F52" s="1">
        <v>882.56049382785795</v>
      </c>
      <c r="G52" s="10">
        <f>100*(F52/AVERAGE(F51:F53))</f>
        <v>96.278469740211563</v>
      </c>
      <c r="I52" s="219"/>
      <c r="J52" s="219"/>
      <c r="P52" s="18"/>
    </row>
    <row r="53" spans="1:16">
      <c r="D53" s="17">
        <v>479</v>
      </c>
      <c r="E53" s="31" t="s">
        <v>456</v>
      </c>
      <c r="F53" s="1">
        <v>951.95489902443296</v>
      </c>
      <c r="G53" s="10">
        <f>100*(F53/AVERAGE(F51:F53))</f>
        <v>103.84870111537845</v>
      </c>
      <c r="I53" s="219"/>
      <c r="J53" s="219"/>
      <c r="P53" s="18"/>
    </row>
    <row r="54" spans="1:16">
      <c r="D54" s="17">
        <v>479</v>
      </c>
      <c r="E54" s="30" t="s">
        <v>455</v>
      </c>
      <c r="F54" s="1">
        <v>252.92586543495801</v>
      </c>
      <c r="G54" s="10">
        <f>100*(F54/AVERAGE(F54:F56))</f>
        <v>114.41014697951756</v>
      </c>
      <c r="I54" s="219">
        <f>AVERAGE(F54:F56)</f>
        <v>221.06943493415702</v>
      </c>
      <c r="J54" s="219">
        <f>100*(STDEV(F54:F56)/I54)</f>
        <v>12.911145402235007</v>
      </c>
      <c r="P54" s="18"/>
    </row>
    <row r="55" spans="1:16">
      <c r="D55" s="17">
        <v>479</v>
      </c>
      <c r="E55" s="30" t="s">
        <v>455</v>
      </c>
      <c r="F55" s="1">
        <v>197.82304547512999</v>
      </c>
      <c r="G55" s="10">
        <f>100*(F55/AVERAGE(F54:F56))</f>
        <v>89.484575528973195</v>
      </c>
      <c r="I55" s="219"/>
      <c r="J55" s="219"/>
      <c r="P55" s="18"/>
    </row>
    <row r="56" spans="1:16">
      <c r="D56" s="17">
        <v>479</v>
      </c>
      <c r="E56" s="29" t="s">
        <v>455</v>
      </c>
      <c r="F56" s="1">
        <v>212.45939389238299</v>
      </c>
      <c r="G56" s="10">
        <f>100*(F56/AVERAGE(F54:F56))</f>
        <v>96.105277491509199</v>
      </c>
      <c r="I56" s="219"/>
      <c r="J56" s="219"/>
      <c r="P56" s="18"/>
    </row>
    <row r="57" spans="1:16">
      <c r="D57" s="17">
        <v>479</v>
      </c>
      <c r="E57" s="30" t="s">
        <v>454</v>
      </c>
      <c r="F57" s="1">
        <v>107.05214169423699</v>
      </c>
      <c r="G57" s="10">
        <f>100*(F57/AVERAGE(F57:F59))</f>
        <v>180.66569005866998</v>
      </c>
      <c r="I57" s="219">
        <f>AVERAGE(F57:F59)</f>
        <v>59.254273270963914</v>
      </c>
      <c r="J57" s="219">
        <f>100*(STDEV(F57:F59)/I57)</f>
        <v>69.858536804610054</v>
      </c>
      <c r="P57" s="18"/>
    </row>
    <row r="58" spans="1:16">
      <c r="D58" s="17">
        <v>479</v>
      </c>
      <c r="E58" s="30" t="s">
        <v>454</v>
      </c>
      <c r="F58" s="168">
        <f>50/SQRT(2)</f>
        <v>35.35533905932737</v>
      </c>
      <c r="G58" s="10">
        <f>100*(F58/AVERAGE(F57:F59))</f>
        <v>59.667154970665003</v>
      </c>
      <c r="I58" s="219"/>
      <c r="J58" s="219"/>
      <c r="P58" s="18"/>
    </row>
    <row r="59" spans="1:16">
      <c r="D59" s="17">
        <v>479</v>
      </c>
      <c r="E59" s="29" t="s">
        <v>454</v>
      </c>
      <c r="F59" s="168">
        <f>50/SQRT(2)</f>
        <v>35.35533905932737</v>
      </c>
      <c r="G59" s="10">
        <f>100*(F59/AVERAGE(F57:F59))</f>
        <v>59.667154970665003</v>
      </c>
      <c r="I59" s="219"/>
      <c r="J59" s="219"/>
      <c r="P59" s="18"/>
    </row>
    <row r="60" spans="1:16">
      <c r="D60" s="28"/>
      <c r="E60" s="27"/>
      <c r="F60" s="27"/>
      <c r="G60" s="27"/>
      <c r="H60" s="27"/>
      <c r="P60" s="18"/>
    </row>
    <row r="61" spans="1:16">
      <c r="D61" s="28"/>
      <c r="E61" s="27"/>
      <c r="F61" s="27"/>
      <c r="G61" s="27"/>
      <c r="H61" s="27"/>
      <c r="P61" s="18"/>
    </row>
    <row r="62" spans="1:16">
      <c r="D62" s="26" t="s">
        <v>453</v>
      </c>
      <c r="E62" s="21" t="s">
        <v>179</v>
      </c>
      <c r="F62" s="21" t="s">
        <v>452</v>
      </c>
      <c r="G62" s="21" t="s">
        <v>451</v>
      </c>
      <c r="H62" s="21" t="s">
        <v>463</v>
      </c>
      <c r="I62" s="21" t="s">
        <v>450</v>
      </c>
      <c r="J62" s="21" t="s">
        <v>449</v>
      </c>
      <c r="P62" s="18"/>
    </row>
    <row r="63" spans="1:16">
      <c r="D63" s="17">
        <v>479</v>
      </c>
      <c r="E63" s="19" t="s">
        <v>447</v>
      </c>
      <c r="F63" s="1">
        <v>1090.2842388432</v>
      </c>
      <c r="G63" s="1">
        <f>100*(F63/AVERAGE(F63:F65))</f>
        <v>120.75178793312169</v>
      </c>
      <c r="H63" s="11"/>
      <c r="I63" s="219">
        <f>AVERAGE(F63:F65)</f>
        <v>902.91353652424039</v>
      </c>
      <c r="J63" s="219">
        <f>100*(STDEV(F63:F65)/I63)</f>
        <v>25.563589442210045</v>
      </c>
      <c r="M63" t="s">
        <v>448</v>
      </c>
      <c r="P63" s="18"/>
    </row>
    <row r="64" spans="1:16">
      <c r="D64" s="17">
        <v>479</v>
      </c>
      <c r="E64" s="25" t="s">
        <v>447</v>
      </c>
      <c r="F64" s="1">
        <v>973.37964886750399</v>
      </c>
      <c r="G64" s="1">
        <f>100*(F64/AVERAGE(F63:F65))</f>
        <v>107.80430345684289</v>
      </c>
      <c r="H64" s="11"/>
      <c r="I64" s="219"/>
      <c r="J64" s="219"/>
      <c r="M64" s="21" t="s">
        <v>444</v>
      </c>
      <c r="N64" s="21" t="s">
        <v>443</v>
      </c>
      <c r="O64" s="21" t="s">
        <v>442</v>
      </c>
      <c r="P64" s="20" t="s">
        <v>441</v>
      </c>
    </row>
    <row r="65" spans="4:16">
      <c r="D65" s="17">
        <v>479</v>
      </c>
      <c r="E65" s="24" t="s">
        <v>447</v>
      </c>
      <c r="F65" s="1">
        <v>645.07672186201705</v>
      </c>
      <c r="G65" s="1">
        <f>100*(F65/AVERAGE(F63:F65))</f>
        <v>71.443908610035407</v>
      </c>
      <c r="H65" s="11"/>
      <c r="I65" s="219"/>
      <c r="J65" s="219"/>
      <c r="M65">
        <v>0</v>
      </c>
      <c r="N65">
        <f>LN(F63)</f>
        <v>6.994193710809629</v>
      </c>
      <c r="O65">
        <f>LN(F64)</f>
        <v>6.8807741899150283</v>
      </c>
      <c r="P65" s="18">
        <f>LN(F65)</f>
        <v>6.4693692583452282</v>
      </c>
    </row>
    <row r="66" spans="4:16">
      <c r="D66" s="17">
        <v>479</v>
      </c>
      <c r="E66" s="16" t="s">
        <v>446</v>
      </c>
      <c r="F66" s="1">
        <v>937.46542158515001</v>
      </c>
      <c r="G66" s="1">
        <f>100*(F66/AVERAGE(F66:F68))</f>
        <v>94.373348348664848</v>
      </c>
      <c r="H66" s="11"/>
      <c r="I66" s="219">
        <f>AVERAGE(F66:F68)</f>
        <v>993.35822876778639</v>
      </c>
      <c r="J66" s="219">
        <f>100*(STDEV(F66:F68)/I66)</f>
        <v>15.155810206796701</v>
      </c>
      <c r="M66">
        <v>240</v>
      </c>
      <c r="N66">
        <f>LN(F69)</f>
        <v>6.3890435103432006</v>
      </c>
      <c r="O66">
        <f>LN(F70)</f>
        <v>6.6031960634263251</v>
      </c>
      <c r="P66" s="18">
        <f>LN(F71)</f>
        <v>6.610483471992664</v>
      </c>
    </row>
    <row r="67" spans="4:16">
      <c r="D67" s="17">
        <v>479</v>
      </c>
      <c r="E67" s="23" t="s">
        <v>446</v>
      </c>
      <c r="F67" s="1">
        <v>878.74676317802903</v>
      </c>
      <c r="G67" s="1">
        <f>100*(F67/AVERAGE(F66:F68))</f>
        <v>88.462222160083442</v>
      </c>
      <c r="H67" s="11"/>
      <c r="I67" s="219"/>
      <c r="J67" s="219"/>
      <c r="P67" s="18"/>
    </row>
    <row r="68" spans="4:16">
      <c r="D68" s="17">
        <v>479</v>
      </c>
      <c r="E68" s="22" t="s">
        <v>446</v>
      </c>
      <c r="F68" s="1">
        <v>1163.8625015401799</v>
      </c>
      <c r="G68" s="1">
        <f>100*(F68/AVERAGE(F66:F68))</f>
        <v>117.1644294912517</v>
      </c>
      <c r="H68" s="11"/>
      <c r="I68" s="219"/>
      <c r="J68" s="219"/>
      <c r="M68" t="s">
        <v>445</v>
      </c>
      <c r="P68" s="18"/>
    </row>
    <row r="69" spans="4:16">
      <c r="D69" s="17">
        <v>479</v>
      </c>
      <c r="E69" s="19" t="s">
        <v>440</v>
      </c>
      <c r="F69" s="1">
        <v>595.28692151211601</v>
      </c>
      <c r="G69" s="1">
        <f>100*(F69/AVERAGE(F69:F71))</f>
        <v>86.041638486003563</v>
      </c>
      <c r="H69" s="11"/>
      <c r="I69" s="219">
        <f>AVERAGE(F69:F71)</f>
        <v>691.85911843014435</v>
      </c>
      <c r="J69" s="219">
        <f>100*(STDEV(F69:F71)/I69)</f>
        <v>12.094578752516759</v>
      </c>
      <c r="M69" s="21" t="s">
        <v>444</v>
      </c>
      <c r="N69" s="21" t="s">
        <v>443</v>
      </c>
      <c r="O69" s="21" t="s">
        <v>442</v>
      </c>
      <c r="P69" s="20" t="s">
        <v>441</v>
      </c>
    </row>
    <row r="70" spans="4:16">
      <c r="D70" s="17">
        <v>479</v>
      </c>
      <c r="E70" s="19" t="s">
        <v>440</v>
      </c>
      <c r="F70" s="1">
        <v>737.44835852722099</v>
      </c>
      <c r="G70" s="1">
        <f>100*(F70/AVERAGE(F69:F71))</f>
        <v>106.58938198292745</v>
      </c>
      <c r="H70" s="11"/>
      <c r="I70" s="219"/>
      <c r="J70" s="219"/>
      <c r="M70">
        <v>0</v>
      </c>
      <c r="N70">
        <f>LN(F66)</f>
        <v>6.8431798735218408</v>
      </c>
      <c r="O70">
        <f>LN(F67)</f>
        <v>6.7784967596791477</v>
      </c>
      <c r="P70" s="18">
        <f>LN(F68)</f>
        <v>7.0594994954893906</v>
      </c>
    </row>
    <row r="71" spans="4:16">
      <c r="D71" s="17">
        <v>479</v>
      </c>
      <c r="E71" s="19" t="s">
        <v>440</v>
      </c>
      <c r="F71" s="1">
        <v>742.84207525109605</v>
      </c>
      <c r="G71" s="1">
        <f>100*(F71/AVERAGE(F69:F71))</f>
        <v>107.36897953106899</v>
      </c>
      <c r="H71" s="11"/>
      <c r="I71" s="219"/>
      <c r="J71" s="219"/>
      <c r="M71">
        <v>240</v>
      </c>
      <c r="N71">
        <f>LN(F72)</f>
        <v>6.5173857155045738</v>
      </c>
      <c r="O71">
        <f>LN(F73)</f>
        <v>6.4899916850007182</v>
      </c>
      <c r="P71" s="18">
        <f>LN(F74)</f>
        <v>6.6605911992323161</v>
      </c>
    </row>
    <row r="72" spans="4:16">
      <c r="D72" s="17">
        <v>479</v>
      </c>
      <c r="E72" s="16" t="s">
        <v>437</v>
      </c>
      <c r="F72" s="1">
        <v>676.80670523467597</v>
      </c>
      <c r="G72" s="1">
        <f>100*(F72/AVERAGE(F72:F74))</f>
        <v>95.94029652903437</v>
      </c>
      <c r="H72" s="11">
        <f>(F66-F72)/F66</f>
        <v>0.27804621946453134</v>
      </c>
      <c r="I72" s="219">
        <f>AVERAGE(F72:F74)</f>
        <v>705.44570917586668</v>
      </c>
      <c r="J72" s="219">
        <f>100*(STDEV(F72:F74)/I72)</f>
        <v>9.3669266851476518</v>
      </c>
      <c r="P72" s="18"/>
    </row>
    <row r="73" spans="4:16">
      <c r="D73" s="17">
        <v>479</v>
      </c>
      <c r="E73" s="16" t="s">
        <v>437</v>
      </c>
      <c r="F73" s="1">
        <v>658.51788761669297</v>
      </c>
      <c r="G73" s="1">
        <f>100*(F73/AVERAGE(F72:F74))</f>
        <v>93.347777022558276</v>
      </c>
      <c r="H73" s="11">
        <f>(F67-F73)/F67</f>
        <v>0.25061699773990398</v>
      </c>
      <c r="I73" s="219"/>
      <c r="J73" s="219"/>
      <c r="M73" s="220" t="s">
        <v>439</v>
      </c>
      <c r="N73" s="15">
        <f>(I66-I72)/I66</f>
        <v>0.28983755432223224</v>
      </c>
      <c r="O73" s="220" t="s">
        <v>438</v>
      </c>
      <c r="P73" s="14">
        <f>STDEV(H72:H74)</f>
        <v>3.974719748080599E-2</v>
      </c>
    </row>
    <row r="74" spans="4:16">
      <c r="D74" s="170">
        <v>479</v>
      </c>
      <c r="E74" s="12" t="s">
        <v>437</v>
      </c>
      <c r="F74" s="1">
        <v>781.01253467623098</v>
      </c>
      <c r="G74" s="1">
        <f>100*(F74/AVERAGE(F72:F74))</f>
        <v>110.71192644840733</v>
      </c>
      <c r="H74" s="11">
        <f>(F68-F74)/F68</f>
        <v>0.32894776346631166</v>
      </c>
      <c r="I74" s="190"/>
      <c r="J74" s="190"/>
      <c r="K74" s="10"/>
      <c r="L74" s="10"/>
      <c r="M74" s="218"/>
      <c r="N74" s="9"/>
      <c r="O74" s="218"/>
      <c r="P74" s="8"/>
    </row>
    <row r="78" spans="4:16" ht="18.75">
      <c r="D78" s="43">
        <v>464</v>
      </c>
      <c r="E78" s="42"/>
      <c r="F78" s="42"/>
      <c r="G78" s="42"/>
      <c r="H78" s="42"/>
      <c r="I78" s="40"/>
      <c r="J78" s="40"/>
      <c r="K78" s="40"/>
      <c r="L78" s="40"/>
      <c r="M78" s="41"/>
      <c r="N78" s="40"/>
      <c r="O78" s="40"/>
      <c r="P78" s="39"/>
    </row>
    <row r="79" spans="4:16">
      <c r="D79" s="26" t="s">
        <v>453</v>
      </c>
      <c r="E79" s="21" t="s">
        <v>179</v>
      </c>
      <c r="F79" s="21" t="s">
        <v>452</v>
      </c>
      <c r="G79" s="21" t="s">
        <v>451</v>
      </c>
      <c r="H79" s="21"/>
      <c r="I79" s="21" t="s">
        <v>450</v>
      </c>
      <c r="J79" s="21" t="s">
        <v>449</v>
      </c>
      <c r="K79" s="21"/>
      <c r="L79" s="21"/>
      <c r="M79" s="38" t="s">
        <v>461</v>
      </c>
      <c r="P79" s="18"/>
    </row>
    <row r="80" spans="4:16">
      <c r="D80" s="17">
        <v>464</v>
      </c>
      <c r="E80" s="36" t="s">
        <v>459</v>
      </c>
      <c r="F80" s="1">
        <v>1169.6847607278501</v>
      </c>
      <c r="G80">
        <f>100*(F80/AVERAGE(F$80:F$82))</f>
        <v>67.709401925397913</v>
      </c>
      <c r="I80" s="219">
        <f>AVERAGE(F80:F82)</f>
        <v>1727.5071518377999</v>
      </c>
      <c r="J80" s="219">
        <f>100*(STDEV(F80:F82)/I80)</f>
        <v>27.998386672731485</v>
      </c>
      <c r="K80" s="37" t="s">
        <v>460</v>
      </c>
      <c r="M80" s="21" t="s">
        <v>444</v>
      </c>
      <c r="N80" s="21" t="s">
        <v>443</v>
      </c>
      <c r="O80" s="21" t="s">
        <v>442</v>
      </c>
      <c r="P80" s="20" t="s">
        <v>441</v>
      </c>
    </row>
    <row r="81" spans="1:16">
      <c r="D81" s="17">
        <v>464</v>
      </c>
      <c r="E81" s="35" t="s">
        <v>459</v>
      </c>
      <c r="F81" s="1">
        <v>1982.62126535941</v>
      </c>
      <c r="G81">
        <f>100*(F81/AVERAGE(F$80:F$82))</f>
        <v>114.76776019423181</v>
      </c>
      <c r="I81" s="219"/>
      <c r="J81" s="219"/>
      <c r="M81">
        <v>0</v>
      </c>
      <c r="N81">
        <f>LN(F80)</f>
        <v>7.0644895562122549</v>
      </c>
      <c r="O81">
        <f>LN(F81)</f>
        <v>7.592175119537143</v>
      </c>
      <c r="P81" s="18">
        <f>LN(F82)</f>
        <v>7.615897189275219</v>
      </c>
    </row>
    <row r="82" spans="1:16">
      <c r="D82" s="17">
        <v>464</v>
      </c>
      <c r="E82" s="34" t="s">
        <v>459</v>
      </c>
      <c r="F82" s="1">
        <v>2030.21542942614</v>
      </c>
      <c r="G82">
        <f>100*(F82/AVERAGE(F$80:F$82))</f>
        <v>117.5228378803703</v>
      </c>
      <c r="I82" s="219"/>
      <c r="J82" s="219"/>
      <c r="M82">
        <v>15</v>
      </c>
      <c r="N82">
        <f>LN(F83)</f>
        <v>6.8920202781760782</v>
      </c>
      <c r="O82">
        <f>LN(F84)</f>
        <v>6.9770970715671679</v>
      </c>
      <c r="P82" s="18">
        <f>LN(F85)</f>
        <v>6.957049507000753</v>
      </c>
    </row>
    <row r="83" spans="1:16">
      <c r="A83" s="46"/>
      <c r="C83" s="45"/>
      <c r="D83" s="17">
        <v>464</v>
      </c>
      <c r="E83" s="33" t="s">
        <v>458</v>
      </c>
      <c r="F83" s="1">
        <v>984.38814755984799</v>
      </c>
      <c r="G83">
        <f>100*(F83/AVERAGE(F$83:F$85))</f>
        <v>95.057308524472489</v>
      </c>
      <c r="I83" s="219">
        <f>AVERAGE(F83:F85)</f>
        <v>1035.573342902316</v>
      </c>
      <c r="J83" s="219">
        <f>100*(STDEV(F83:F85)/I83)</f>
        <v>4.4020014388065105</v>
      </c>
      <c r="M83">
        <v>30</v>
      </c>
      <c r="N83">
        <f>LN(F86)</f>
        <v>7.7588664901756079</v>
      </c>
      <c r="O83">
        <f>LN(F87)</f>
        <v>6.7027987287796789</v>
      </c>
      <c r="P83" s="18">
        <f>LN(F88)</f>
        <v>6.8095425022110563</v>
      </c>
    </row>
    <row r="84" spans="1:16">
      <c r="D84" s="17">
        <v>464</v>
      </c>
      <c r="E84" s="32" t="s">
        <v>458</v>
      </c>
      <c r="F84" s="1">
        <v>1071.80248069085</v>
      </c>
      <c r="G84">
        <f>100*(F84/AVERAGE(F$83:F$85))</f>
        <v>103.49846179769339</v>
      </c>
      <c r="I84" s="219"/>
      <c r="J84" s="219"/>
      <c r="M84">
        <v>60</v>
      </c>
      <c r="N84">
        <f>LN(F89)</f>
        <v>6.8598450294139814</v>
      </c>
      <c r="O84">
        <f>LN(F90)</f>
        <v>6.6108113486742406</v>
      </c>
      <c r="P84" s="18">
        <f>LN(F91)</f>
        <v>6.0840852949024082</v>
      </c>
    </row>
    <row r="85" spans="1:16">
      <c r="D85" s="17">
        <v>464</v>
      </c>
      <c r="E85" s="31" t="s">
        <v>458</v>
      </c>
      <c r="F85" s="1">
        <v>1050.52940045625</v>
      </c>
      <c r="G85">
        <f>100*(F85/AVERAGE(F$83:F$85))</f>
        <v>101.4442296778341</v>
      </c>
      <c r="I85" s="219"/>
      <c r="J85" s="219"/>
      <c r="M85">
        <v>120</v>
      </c>
      <c r="N85">
        <f>LN(F92)</f>
        <v>5.7876987094402352</v>
      </c>
      <c r="O85">
        <f>LN(F93)</f>
        <v>5.4788913777859563</v>
      </c>
      <c r="P85" s="18">
        <f>LN(F94)</f>
        <v>5.4978390162365454</v>
      </c>
    </row>
    <row r="86" spans="1:16">
      <c r="D86" s="17">
        <v>464</v>
      </c>
      <c r="E86" s="36" t="s">
        <v>457</v>
      </c>
      <c r="F86" s="1">
        <v>2342.2481387184498</v>
      </c>
      <c r="G86">
        <f>100*(F86/AVERAGE(F$86:F$88))</f>
        <v>172.92826535453753</v>
      </c>
      <c r="I86" s="219">
        <f>AVERAGE(F86:F88)</f>
        <v>1354.462287536611</v>
      </c>
      <c r="J86" s="219">
        <f>100*(STDEV(F86:F88)/I86)</f>
        <v>63.248527193624405</v>
      </c>
      <c r="M86">
        <v>240</v>
      </c>
      <c r="N86">
        <f>LN(F95)</f>
        <v>4.4817401470223279</v>
      </c>
      <c r="O86">
        <f>LN(F96)</f>
        <v>4.4817401470223279</v>
      </c>
      <c r="P86" s="18">
        <f>LN(F97)</f>
        <v>4.4817401470223279</v>
      </c>
    </row>
    <row r="87" spans="1:16">
      <c r="D87" s="17">
        <v>464</v>
      </c>
      <c r="E87" s="35" t="s">
        <v>457</v>
      </c>
      <c r="F87" s="1">
        <v>814.68271344137202</v>
      </c>
      <c r="G87">
        <f>100*(F87/AVERAGE(F$86:F$88))</f>
        <v>60.148054393087058</v>
      </c>
      <c r="I87" s="219"/>
      <c r="J87" s="219"/>
      <c r="P87" s="18"/>
    </row>
    <row r="88" spans="1:16">
      <c r="D88" s="17">
        <v>464</v>
      </c>
      <c r="E88" s="34" t="s">
        <v>457</v>
      </c>
      <c r="F88" s="1">
        <v>906.45601045001104</v>
      </c>
      <c r="G88">
        <f>100*(F88/AVERAGE(F$86:F$88))</f>
        <v>66.923680252375391</v>
      </c>
      <c r="I88" s="219"/>
      <c r="J88" s="219"/>
      <c r="P88" s="18"/>
    </row>
    <row r="89" spans="1:16">
      <c r="D89" s="17">
        <v>464</v>
      </c>
      <c r="E89" s="33" t="s">
        <v>456</v>
      </c>
      <c r="F89" s="1">
        <v>953.21933508542804</v>
      </c>
      <c r="G89">
        <f>100*(F89/AVERAGE(F$89:F$91))</f>
        <v>133.93409511231789</v>
      </c>
      <c r="I89" s="219">
        <f>AVERAGE(F89:F91)</f>
        <v>711.70775020808026</v>
      </c>
      <c r="J89" s="219">
        <f>100*(STDEV(F89:F91)/I89)</f>
        <v>36.339646308251886</v>
      </c>
      <c r="P89" s="18"/>
    </row>
    <row r="90" spans="1:16">
      <c r="D90" s="17">
        <v>464</v>
      </c>
      <c r="E90" s="32" t="s">
        <v>456</v>
      </c>
      <c r="F90" s="1">
        <v>743.08567577894905</v>
      </c>
      <c r="G90">
        <f>100*(F90/AVERAGE(F$89:F$91))</f>
        <v>104.40882167739424</v>
      </c>
      <c r="I90" s="219"/>
      <c r="J90" s="219"/>
      <c r="P90" s="18"/>
    </row>
    <row r="91" spans="1:16">
      <c r="D91" s="17">
        <v>464</v>
      </c>
      <c r="E91" s="31" t="s">
        <v>456</v>
      </c>
      <c r="F91" s="1">
        <v>438.81823975986401</v>
      </c>
      <c r="G91">
        <f>100*(F91/AVERAGE(F$89:F$91))</f>
        <v>61.657083210287901</v>
      </c>
      <c r="I91" s="219"/>
      <c r="J91" s="219"/>
      <c r="P91" s="18"/>
    </row>
    <row r="92" spans="1:16">
      <c r="D92" s="17">
        <v>464</v>
      </c>
      <c r="E92" s="30" t="s">
        <v>455</v>
      </c>
      <c r="F92" s="1">
        <v>326.26133764658198</v>
      </c>
      <c r="G92">
        <f t="shared" ref="G92:G97" si="0">100*(F92/AVERAGE(F$92:F$94))</f>
        <v>120.8366342625208</v>
      </c>
      <c r="I92" s="219">
        <f>AVERAGE(F92:F94)</f>
        <v>270.00200695574699</v>
      </c>
      <c r="J92" s="219">
        <f>100*(STDEV(F92:F94)/I92)</f>
        <v>18.064999621541439</v>
      </c>
      <c r="P92" s="18"/>
    </row>
    <row r="93" spans="1:16">
      <c r="D93" s="17">
        <v>464</v>
      </c>
      <c r="E93" s="30" t="s">
        <v>455</v>
      </c>
      <c r="F93" s="1">
        <v>239.58095532302701</v>
      </c>
      <c r="G93">
        <f t="shared" si="0"/>
        <v>88.733027589048277</v>
      </c>
      <c r="I93" s="219"/>
      <c r="J93" s="219"/>
      <c r="P93" s="18"/>
    </row>
    <row r="94" spans="1:16">
      <c r="D94" s="17">
        <v>464</v>
      </c>
      <c r="E94" s="29" t="s">
        <v>455</v>
      </c>
      <c r="F94" s="1">
        <v>244.16372789763199</v>
      </c>
      <c r="G94">
        <f t="shared" si="0"/>
        <v>90.43033814843092</v>
      </c>
      <c r="I94" s="219"/>
      <c r="J94" s="219"/>
      <c r="P94" s="18"/>
    </row>
    <row r="95" spans="1:16">
      <c r="D95" s="17">
        <v>464</v>
      </c>
      <c r="E95" s="30" t="s">
        <v>454</v>
      </c>
      <c r="F95" s="1">
        <f>125/SQRT(2)</f>
        <v>88.38834764831843</v>
      </c>
      <c r="G95">
        <f t="shared" si="0"/>
        <v>32.736181721347421</v>
      </c>
      <c r="I95" s="219">
        <f>AVERAGE(F95:F97)</f>
        <v>88.38834764831843</v>
      </c>
      <c r="J95" s="219">
        <f>100*(STDEV(F95:F97)/I95)</f>
        <v>0</v>
      </c>
      <c r="P95" s="18"/>
    </row>
    <row r="96" spans="1:16">
      <c r="D96" s="17">
        <v>464</v>
      </c>
      <c r="E96" s="30" t="s">
        <v>454</v>
      </c>
      <c r="F96" s="1">
        <f>125/SQRT(2)</f>
        <v>88.38834764831843</v>
      </c>
      <c r="G96">
        <f t="shared" si="0"/>
        <v>32.736181721347421</v>
      </c>
      <c r="I96" s="219"/>
      <c r="J96" s="219"/>
      <c r="P96" s="18"/>
    </row>
    <row r="97" spans="4:16">
      <c r="D97" s="17">
        <v>464</v>
      </c>
      <c r="E97" s="29" t="s">
        <v>454</v>
      </c>
      <c r="F97" s="1">
        <f>125/SQRT(2)</f>
        <v>88.38834764831843</v>
      </c>
      <c r="G97">
        <f t="shared" si="0"/>
        <v>32.736181721347421</v>
      </c>
      <c r="I97" s="219"/>
      <c r="J97" s="219"/>
      <c r="P97" s="18"/>
    </row>
    <row r="98" spans="4:16">
      <c r="D98" s="28"/>
      <c r="E98" s="27"/>
      <c r="F98" s="27"/>
      <c r="G98" s="27"/>
      <c r="H98" s="27"/>
      <c r="P98" s="18"/>
    </row>
    <row r="99" spans="4:16">
      <c r="D99" s="28"/>
      <c r="E99" s="27"/>
      <c r="F99" s="27"/>
      <c r="G99" s="27"/>
      <c r="H99" s="27"/>
      <c r="P99" s="18"/>
    </row>
    <row r="100" spans="4:16">
      <c r="D100" s="26" t="s">
        <v>453</v>
      </c>
      <c r="E100" s="21" t="s">
        <v>179</v>
      </c>
      <c r="F100" s="21" t="s">
        <v>452</v>
      </c>
      <c r="G100" s="21" t="s">
        <v>451</v>
      </c>
      <c r="H100" s="21"/>
      <c r="I100" s="21" t="s">
        <v>450</v>
      </c>
      <c r="J100" s="21" t="s">
        <v>449</v>
      </c>
      <c r="P100" s="18"/>
    </row>
    <row r="101" spans="4:16">
      <c r="D101" s="17">
        <v>464</v>
      </c>
      <c r="E101" s="19" t="s">
        <v>447</v>
      </c>
      <c r="F101" s="44" t="s">
        <v>462</v>
      </c>
      <c r="I101" s="219">
        <f>AVERAGE(F102:F103)</f>
        <v>1877.1620211250952</v>
      </c>
      <c r="J101" s="219">
        <f>100*(STDEV(F102:F103)/I101)</f>
        <v>7.0633799059789695</v>
      </c>
      <c r="M101" t="s">
        <v>448</v>
      </c>
      <c r="P101" s="18"/>
    </row>
    <row r="102" spans="4:16">
      <c r="D102" s="17">
        <v>464</v>
      </c>
      <c r="E102" s="25" t="s">
        <v>447</v>
      </c>
      <c r="F102" s="1">
        <v>1783.40596579472</v>
      </c>
      <c r="G102">
        <f>100*(F102/AVERAGE(F$101:F$103))</f>
        <v>95.005436170385465</v>
      </c>
      <c r="I102" s="219"/>
      <c r="J102" s="219"/>
      <c r="M102" s="21" t="s">
        <v>444</v>
      </c>
      <c r="N102" s="21" t="s">
        <v>443</v>
      </c>
      <c r="O102" s="21" t="s">
        <v>442</v>
      </c>
      <c r="P102" s="20" t="s">
        <v>441</v>
      </c>
    </row>
    <row r="103" spans="4:16">
      <c r="D103" s="17">
        <v>464</v>
      </c>
      <c r="E103" s="24" t="s">
        <v>447</v>
      </c>
      <c r="F103" s="1">
        <v>1970.9180764554701</v>
      </c>
      <c r="G103">
        <f>100*(F103/AVERAGE(F$101:F$103))</f>
        <v>104.99456382961452</v>
      </c>
      <c r="I103" s="219"/>
      <c r="J103" s="219"/>
      <c r="M103">
        <v>0</v>
      </c>
      <c r="O103">
        <f>LN(F102)</f>
        <v>7.4862802788755811</v>
      </c>
      <c r="P103" s="18">
        <f>LN(F103)</f>
        <v>7.5862547418320041</v>
      </c>
    </row>
    <row r="104" spans="4:16">
      <c r="D104" s="17">
        <v>464</v>
      </c>
      <c r="E104" s="16" t="s">
        <v>446</v>
      </c>
      <c r="F104" s="1">
        <v>1976.91250846145</v>
      </c>
      <c r="G104">
        <f>100*(F104/AVERAGE(F$104:F$106))</f>
        <v>104.17092217618371</v>
      </c>
      <c r="I104" s="219">
        <f>AVERAGE(F104:F106)</f>
        <v>1897.7584792020068</v>
      </c>
      <c r="J104" s="219">
        <f>100*(STDEV(F104:F106)/I104)</f>
        <v>3.6704283573052767</v>
      </c>
      <c r="M104">
        <v>240</v>
      </c>
      <c r="N104">
        <f>LN(F107)</f>
        <v>6.9080625595299834</v>
      </c>
      <c r="O104">
        <f>LN(F108)</f>
        <v>6.9815454380104409</v>
      </c>
      <c r="P104" s="18">
        <f>LN(F109)</f>
        <v>6.6796476087269063</v>
      </c>
    </row>
    <row r="105" spans="4:16">
      <c r="D105" s="17">
        <v>464</v>
      </c>
      <c r="E105" s="23" t="s">
        <v>446</v>
      </c>
      <c r="F105" s="1">
        <v>1870.5475197221199</v>
      </c>
      <c r="G105">
        <f>100*(F105/AVERAGE(F$104:F$106))</f>
        <v>98.566152659672014</v>
      </c>
      <c r="I105" s="219"/>
      <c r="J105" s="219"/>
      <c r="P105" s="18"/>
    </row>
    <row r="106" spans="4:16">
      <c r="D106" s="17">
        <v>464</v>
      </c>
      <c r="E106" s="22" t="s">
        <v>446</v>
      </c>
      <c r="F106" s="1">
        <v>1845.8154094224501</v>
      </c>
      <c r="G106">
        <f>100*(F106/AVERAGE(F$104:F$106))</f>
        <v>97.262925164144264</v>
      </c>
      <c r="I106" s="219"/>
      <c r="J106" s="219"/>
      <c r="M106" t="s">
        <v>445</v>
      </c>
      <c r="P106" s="18"/>
    </row>
    <row r="107" spans="4:16">
      <c r="D107" s="17">
        <v>464</v>
      </c>
      <c r="E107" s="19" t="s">
        <v>440</v>
      </c>
      <c r="F107" s="1">
        <v>1000.30732776335</v>
      </c>
      <c r="G107">
        <f>100*(F107/AVERAGE(F$107:F$109))</f>
        <v>104.45522111609411</v>
      </c>
      <c r="I107" s="219">
        <f>AVERAGE(F107:F109)</f>
        <v>957.64224810896133</v>
      </c>
      <c r="J107" s="219">
        <f>100*(STDEV(F107:F109)/I107)</f>
        <v>15.14719698048691</v>
      </c>
      <c r="M107" s="21" t="s">
        <v>444</v>
      </c>
      <c r="N107" s="21" t="s">
        <v>443</v>
      </c>
      <c r="O107" s="21" t="s">
        <v>442</v>
      </c>
      <c r="P107" s="20" t="s">
        <v>441</v>
      </c>
    </row>
    <row r="108" spans="4:16">
      <c r="D108" s="17">
        <v>464</v>
      </c>
      <c r="E108" s="19" t="s">
        <v>440</v>
      </c>
      <c r="F108" s="1">
        <v>1076.5808710158101</v>
      </c>
      <c r="G108">
        <f>100*(F108/AVERAGE(F$107:F$109))</f>
        <v>112.41994316162582</v>
      </c>
      <c r="I108" s="219"/>
      <c r="J108" s="219"/>
      <c r="M108">
        <v>0</v>
      </c>
      <c r="N108">
        <f>LN(F104)</f>
        <v>7.589291567493043</v>
      </c>
      <c r="O108">
        <f>LN(F105)</f>
        <v>7.5339864582888776</v>
      </c>
      <c r="P108" s="18">
        <f>LN(F106)</f>
        <v>7.5206764151672267</v>
      </c>
    </row>
    <row r="109" spans="4:16">
      <c r="D109" s="17">
        <v>464</v>
      </c>
      <c r="E109" s="19" t="s">
        <v>440</v>
      </c>
      <c r="F109" s="1">
        <v>796.03854554772397</v>
      </c>
      <c r="G109">
        <f>100*(F109/AVERAGE(F$107:F$109))</f>
        <v>83.124835722280082</v>
      </c>
      <c r="I109" s="219"/>
      <c r="J109" s="219"/>
      <c r="M109">
        <v>240</v>
      </c>
      <c r="N109">
        <f>LN(F110)</f>
        <v>7.0654673484148258</v>
      </c>
      <c r="O109">
        <f>LN(F111)</f>
        <v>6.9728746919189559</v>
      </c>
      <c r="P109" s="18">
        <f>LN(F112)</f>
        <v>7.031047866072182</v>
      </c>
    </row>
    <row r="110" spans="4:16">
      <c r="D110" s="17">
        <v>464</v>
      </c>
      <c r="E110" s="16" t="s">
        <v>437</v>
      </c>
      <c r="F110" s="1">
        <v>1170.8290287033401</v>
      </c>
      <c r="G110">
        <f>100*(F110/AVERAGE(F$109:F$111))</f>
        <v>115.76495593664919</v>
      </c>
      <c r="H110" s="11">
        <f>(F104-F110)/F104</f>
        <v>0.40774868706023398</v>
      </c>
      <c r="I110" s="219">
        <f>AVERAGE(F110:F112)</f>
        <v>1123.1102816098601</v>
      </c>
      <c r="J110" s="219">
        <f>100*(STDEV(F110:F112)/I110)</f>
        <v>4.6518094006366368</v>
      </c>
      <c r="P110" s="18"/>
    </row>
    <row r="111" spans="4:16">
      <c r="D111" s="17">
        <v>464</v>
      </c>
      <c r="E111" s="16" t="s">
        <v>437</v>
      </c>
      <c r="F111" s="1">
        <v>1067.2864645862001</v>
      </c>
      <c r="G111">
        <f>100*(F111/AVERAGE(F$109:F$111))</f>
        <v>105.52725249854498</v>
      </c>
      <c r="H111" s="11">
        <f>(F105-F111)/F105</f>
        <v>0.42942563429516545</v>
      </c>
      <c r="I111" s="219"/>
      <c r="J111" s="219"/>
      <c r="M111" s="220" t="s">
        <v>439</v>
      </c>
      <c r="N111" s="15">
        <f>(I104-I110)/I104</f>
        <v>0.40819114027506836</v>
      </c>
      <c r="O111" s="220" t="s">
        <v>438</v>
      </c>
      <c r="P111" s="14">
        <f>STDEV(H110:H112)</f>
        <v>2.1142090186307586E-2</v>
      </c>
    </row>
    <row r="112" spans="4:16">
      <c r="D112" s="13">
        <v>464</v>
      </c>
      <c r="E112" s="12" t="s">
        <v>437</v>
      </c>
      <c r="F112" s="1">
        <v>1131.21535154004</v>
      </c>
      <c r="G112" s="10">
        <f>100*(F112/AVERAGE(F$109:F$111))</f>
        <v>111.84817946555606</v>
      </c>
      <c r="H112" s="11">
        <f>(F106-F112)/F106</f>
        <v>0.38714600291803081</v>
      </c>
      <c r="I112" s="190"/>
      <c r="J112" s="190"/>
      <c r="K112" s="10"/>
      <c r="L112" s="10"/>
      <c r="M112" s="218"/>
      <c r="N112" s="9"/>
      <c r="O112" s="218"/>
      <c r="P112" s="8"/>
    </row>
    <row r="115" spans="4:16" ht="18.75">
      <c r="D115" s="43">
        <v>945</v>
      </c>
      <c r="E115" s="40"/>
      <c r="F115" s="40"/>
      <c r="G115" s="40"/>
      <c r="H115" s="40"/>
      <c r="I115" s="40"/>
      <c r="J115" s="40"/>
      <c r="K115" s="40"/>
      <c r="L115" s="40"/>
      <c r="M115" s="41"/>
      <c r="N115" s="40"/>
      <c r="O115" s="40"/>
      <c r="P115" s="39"/>
    </row>
    <row r="116" spans="4:16">
      <c r="D116" s="26" t="s">
        <v>453</v>
      </c>
      <c r="E116" s="161" t="s">
        <v>179</v>
      </c>
      <c r="F116" s="161" t="s">
        <v>452</v>
      </c>
      <c r="G116" s="161" t="s">
        <v>451</v>
      </c>
      <c r="H116" s="161"/>
      <c r="I116" s="161" t="s">
        <v>450</v>
      </c>
      <c r="J116" s="161" t="s">
        <v>449</v>
      </c>
      <c r="K116" s="161"/>
      <c r="L116" s="161"/>
      <c r="M116" s="162" t="s">
        <v>461</v>
      </c>
      <c r="N116" s="163"/>
      <c r="O116" s="163"/>
      <c r="P116" s="18"/>
    </row>
    <row r="117" spans="4:16">
      <c r="D117" s="17">
        <v>945</v>
      </c>
      <c r="E117" s="36" t="s">
        <v>459</v>
      </c>
      <c r="F117" s="1">
        <v>904.28899298364001</v>
      </c>
      <c r="G117" s="1">
        <f>100*(F117/AVERAGE(F117:F119))</f>
        <v>110.57457865220685</v>
      </c>
      <c r="H117" s="163"/>
      <c r="I117" s="189">
        <f>AVERAGE(F117:F119)</f>
        <v>817.80912394694633</v>
      </c>
      <c r="J117" s="189">
        <f>100*(STDEV(F117:F119)/I117)</f>
        <v>16.985302725579388</v>
      </c>
      <c r="K117" s="164" t="s">
        <v>460</v>
      </c>
      <c r="L117" s="163"/>
      <c r="M117" s="161" t="s">
        <v>444</v>
      </c>
      <c r="N117" s="161" t="s">
        <v>443</v>
      </c>
      <c r="O117" s="161" t="s">
        <v>442</v>
      </c>
      <c r="P117" s="20" t="s">
        <v>441</v>
      </c>
    </row>
    <row r="118" spans="4:16">
      <c r="D118" s="17">
        <v>945</v>
      </c>
      <c r="E118" s="35" t="s">
        <v>459</v>
      </c>
      <c r="F118" s="1">
        <v>891.55712717548499</v>
      </c>
      <c r="G118" s="1">
        <f>100*(F118/AVERAGE(F117:F119))</f>
        <v>109.01775256218869</v>
      </c>
      <c r="H118" s="163"/>
      <c r="I118" s="189"/>
      <c r="J118" s="189"/>
      <c r="K118" s="163"/>
      <c r="L118" s="163"/>
      <c r="M118" s="163">
        <v>0</v>
      </c>
      <c r="N118" s="163">
        <f>LN(F117)</f>
        <v>6.8071489918086385</v>
      </c>
      <c r="O118" s="163">
        <f>LN(F118)</f>
        <v>6.7929695150880667</v>
      </c>
      <c r="P118" s="18">
        <f>LN(F119)</f>
        <v>6.4885683331191748</v>
      </c>
    </row>
    <row r="119" spans="4:16">
      <c r="D119" s="17">
        <v>945</v>
      </c>
      <c r="E119" s="34" t="s">
        <v>459</v>
      </c>
      <c r="F119" s="1">
        <v>657.58125168171398</v>
      </c>
      <c r="G119" s="1">
        <f>100*(F119/AVERAGE(F117:F119))</f>
        <v>80.407668785604443</v>
      </c>
      <c r="H119" s="163"/>
      <c r="I119" s="189"/>
      <c r="J119" s="189"/>
      <c r="K119" s="163"/>
      <c r="L119" s="163"/>
      <c r="M119" s="163">
        <v>15</v>
      </c>
      <c r="N119" s="163">
        <f>LN(F120)</f>
        <v>6.7909026803458659</v>
      </c>
      <c r="O119" s="163">
        <f>LN(F121)</f>
        <v>6.686579666569437</v>
      </c>
      <c r="P119" s="18">
        <f>LN(F122)</f>
        <v>6.8446751948375892</v>
      </c>
    </row>
    <row r="120" spans="4:16">
      <c r="D120" s="17">
        <v>945</v>
      </c>
      <c r="E120" s="33" t="s">
        <v>458</v>
      </c>
      <c r="F120" s="1">
        <v>889.716328898592</v>
      </c>
      <c r="G120" s="1">
        <f>100*(F120/AVERAGE(F120:F122))</f>
        <v>101.48236102501957</v>
      </c>
      <c r="H120" s="163"/>
      <c r="I120" s="189">
        <f>AVERAGE(F120:F122)</f>
        <v>876.72017078834062</v>
      </c>
      <c r="J120" s="189">
        <f>100*(STDEV(F120:F122)/I120)</f>
        <v>7.9344288671466714</v>
      </c>
      <c r="K120" s="163"/>
      <c r="L120" s="163"/>
      <c r="M120" s="163">
        <v>30</v>
      </c>
      <c r="N120" s="163">
        <f>LN(F123)</f>
        <v>6.6521694873454571</v>
      </c>
      <c r="O120" s="163">
        <f>LN(F124)</f>
        <v>6.5972113068928788</v>
      </c>
      <c r="P120" s="18">
        <f>LN(F125)</f>
        <v>6.6285941188118578</v>
      </c>
    </row>
    <row r="121" spans="4:16">
      <c r="D121" s="17">
        <v>945</v>
      </c>
      <c r="E121" s="32" t="s">
        <v>458</v>
      </c>
      <c r="F121" s="1">
        <v>801.57590125130298</v>
      </c>
      <c r="G121" s="1">
        <f>100*(F121/AVERAGE(F120:F122))</f>
        <v>91.428933422454691</v>
      </c>
      <c r="H121" s="163"/>
      <c r="I121" s="189"/>
      <c r="J121" s="189"/>
      <c r="K121" s="163"/>
      <c r="L121" s="163"/>
      <c r="M121" s="163">
        <v>60</v>
      </c>
      <c r="N121" s="163">
        <f>LN(F126)</f>
        <v>6.8036239125131219</v>
      </c>
      <c r="O121" s="163">
        <f>LN(F127)</f>
        <v>6.8349577477938146</v>
      </c>
      <c r="P121" s="18">
        <f>LN(F128)</f>
        <v>6.7100412058602981</v>
      </c>
    </row>
    <row r="122" spans="4:16">
      <c r="D122" s="17">
        <v>945</v>
      </c>
      <c r="E122" s="31" t="s">
        <v>458</v>
      </c>
      <c r="F122" s="1">
        <v>938.86828221512701</v>
      </c>
      <c r="G122" s="1">
        <f>100*(F122/AVERAGE(F120:F122))</f>
        <v>107.08870555252577</v>
      </c>
      <c r="H122" s="163"/>
      <c r="I122" s="189"/>
      <c r="J122" s="189"/>
      <c r="K122" s="163"/>
      <c r="L122" s="163"/>
      <c r="M122" s="163">
        <v>120</v>
      </c>
      <c r="N122" s="163">
        <f>LN(F129)</f>
        <v>6.7635302874512284</v>
      </c>
      <c r="O122" s="163">
        <f>LN(F130)</f>
        <v>6.6944029306415596</v>
      </c>
      <c r="P122" s="18">
        <f>LN(F131)</f>
        <v>6.5100398009634359</v>
      </c>
    </row>
    <row r="123" spans="4:16">
      <c r="D123" s="17">
        <v>945</v>
      </c>
      <c r="E123" s="36" t="s">
        <v>457</v>
      </c>
      <c r="F123" s="1">
        <v>774.46269128850395</v>
      </c>
      <c r="G123" s="1">
        <f>100*(F123/AVERAGE(F123:F125))</f>
        <v>102.62637695898947</v>
      </c>
      <c r="H123" s="163"/>
      <c r="I123" s="189">
        <f>AVERAGE(F123:F125)</f>
        <v>754.64292342502461</v>
      </c>
      <c r="J123" s="189">
        <f>100*(STDEV(F123:F125)/I123)</f>
        <v>2.7515374759705136</v>
      </c>
      <c r="K123" s="163"/>
      <c r="L123" s="163"/>
      <c r="M123" s="163">
        <v>240</v>
      </c>
      <c r="N123" s="163">
        <f>LN(F132)</f>
        <v>6.5137508889877198</v>
      </c>
      <c r="O123" s="163">
        <f>LN(F133)</f>
        <v>6.4162664426595528</v>
      </c>
      <c r="P123" s="18">
        <f>LN(F134)</f>
        <v>6.1962702429107379</v>
      </c>
    </row>
    <row r="124" spans="4:16">
      <c r="D124" s="17">
        <v>945</v>
      </c>
      <c r="E124" s="35" t="s">
        <v>457</v>
      </c>
      <c r="F124" s="1">
        <v>733.04809004702099</v>
      </c>
      <c r="G124" s="1">
        <f>100*(F124/AVERAGE(F123:F125))</f>
        <v>97.138403779102148</v>
      </c>
      <c r="H124" s="163"/>
      <c r="I124" s="189"/>
      <c r="J124" s="189"/>
      <c r="K124" s="163"/>
      <c r="L124" s="163"/>
      <c r="M124" s="163"/>
      <c r="N124" s="163"/>
      <c r="O124" s="163"/>
      <c r="P124" s="18"/>
    </row>
    <row r="125" spans="4:16">
      <c r="D125" s="17">
        <v>945</v>
      </c>
      <c r="E125" s="34" t="s">
        <v>457</v>
      </c>
      <c r="F125" s="1">
        <v>756.41798893954899</v>
      </c>
      <c r="G125" s="1">
        <f>100*(F125/AVERAGE(F123:F125))</f>
        <v>100.23521926190841</v>
      </c>
      <c r="H125" s="163"/>
      <c r="I125" s="189"/>
      <c r="J125" s="189"/>
      <c r="K125" s="163"/>
      <c r="L125" s="163"/>
      <c r="M125" s="163"/>
      <c r="N125" s="163"/>
      <c r="O125" s="163"/>
      <c r="P125" s="18"/>
    </row>
    <row r="126" spans="4:16">
      <c r="D126" s="17">
        <v>945</v>
      </c>
      <c r="E126" s="33" t="s">
        <v>456</v>
      </c>
      <c r="F126" s="1">
        <v>901.10691441204494</v>
      </c>
      <c r="G126" s="1">
        <f>100*(F126/AVERAGE(F126:F128))</f>
        <v>101.95437690648185</v>
      </c>
      <c r="H126" s="163"/>
      <c r="I126" s="189">
        <f>AVERAGE(F126:F128)</f>
        <v>883.83347704492326</v>
      </c>
      <c r="J126" s="189">
        <f>100*(STDEV(F126:F128)/I126)</f>
        <v>6.4044595671189555</v>
      </c>
      <c r="K126" s="163"/>
      <c r="L126" s="163"/>
      <c r="M126" s="163"/>
      <c r="N126" s="163"/>
      <c r="O126" s="163"/>
      <c r="P126" s="18"/>
    </row>
    <row r="127" spans="4:16">
      <c r="D127" s="17">
        <v>945</v>
      </c>
      <c r="E127" s="32" t="s">
        <v>456</v>
      </c>
      <c r="F127" s="1">
        <v>929.78906425631999</v>
      </c>
      <c r="G127" s="1">
        <f>100*(F127/AVERAGE(F126:F128))</f>
        <v>105.19957530518624</v>
      </c>
      <c r="H127" s="163"/>
      <c r="I127" s="189"/>
      <c r="J127" s="189"/>
      <c r="K127" s="163"/>
      <c r="L127" s="163"/>
      <c r="M127" s="163"/>
      <c r="N127" s="163"/>
      <c r="O127" s="163"/>
      <c r="P127" s="18"/>
    </row>
    <row r="128" spans="4:16">
      <c r="D128" s="17">
        <v>945</v>
      </c>
      <c r="E128" s="31" t="s">
        <v>456</v>
      </c>
      <c r="F128" s="1">
        <v>820.60445246640495</v>
      </c>
      <c r="G128" s="1">
        <f>100*(F128/AVERAGE(F126:F128))</f>
        <v>92.846047788331916</v>
      </c>
      <c r="H128" s="163"/>
      <c r="I128" s="189"/>
      <c r="J128" s="189"/>
      <c r="K128" s="163"/>
      <c r="L128" s="163"/>
      <c r="M128" s="163"/>
      <c r="N128" s="163"/>
      <c r="O128" s="163"/>
      <c r="P128" s="18"/>
    </row>
    <row r="129" spans="4:16">
      <c r="D129" s="17">
        <v>945</v>
      </c>
      <c r="E129" s="165" t="s">
        <v>455</v>
      </c>
      <c r="F129" s="1">
        <v>865.69295256366399</v>
      </c>
      <c r="G129" s="1">
        <f>100*(F129/AVERAGE(F129:F131))</f>
        <v>110.7299151618804</v>
      </c>
      <c r="H129" s="163"/>
      <c r="I129" s="189">
        <f>AVERAGE(F129:F131)</f>
        <v>781.80584830944156</v>
      </c>
      <c r="J129" s="189">
        <f>100*(STDEV(F129:F131)/I129)</f>
        <v>12.728730189141816</v>
      </c>
      <c r="K129" s="163"/>
      <c r="L129" s="163"/>
      <c r="M129" s="163"/>
      <c r="N129" s="163"/>
      <c r="O129" s="163"/>
      <c r="P129" s="18"/>
    </row>
    <row r="130" spans="4:16">
      <c r="D130" s="17">
        <v>945</v>
      </c>
      <c r="E130" s="165" t="s">
        <v>455</v>
      </c>
      <c r="F130" s="1">
        <v>807.87143490275196</v>
      </c>
      <c r="G130" s="1">
        <f>100*(F130/AVERAGE(F129:F131))</f>
        <v>103.33402297382068</v>
      </c>
      <c r="H130" s="163"/>
      <c r="I130" s="189"/>
      <c r="J130" s="189"/>
      <c r="K130" s="163"/>
      <c r="L130" s="163"/>
      <c r="M130" s="163"/>
      <c r="N130" s="163"/>
      <c r="O130" s="163"/>
      <c r="P130" s="18"/>
    </row>
    <row r="131" spans="4:16">
      <c r="D131" s="17">
        <v>945</v>
      </c>
      <c r="E131" s="29" t="s">
        <v>455</v>
      </c>
      <c r="F131" s="1">
        <v>671.85315746190895</v>
      </c>
      <c r="G131" s="1">
        <f>100*(F131/AVERAGE(F129:F131))</f>
        <v>85.936061864298949</v>
      </c>
      <c r="H131" s="163"/>
      <c r="I131" s="189"/>
      <c r="J131" s="189"/>
      <c r="K131" s="163"/>
      <c r="L131" s="163"/>
      <c r="M131" s="163"/>
      <c r="N131" s="163"/>
      <c r="O131" s="163"/>
      <c r="P131" s="18"/>
    </row>
    <row r="132" spans="4:16">
      <c r="D132" s="17">
        <v>945</v>
      </c>
      <c r="E132" s="165" t="s">
        <v>454</v>
      </c>
      <c r="F132" s="1">
        <v>674.35109583639996</v>
      </c>
      <c r="G132" s="1">
        <f>100*(F132/AVERAGE(F132:F134))</f>
        <v>113.84779190768582</v>
      </c>
      <c r="H132" s="163"/>
      <c r="I132" s="189">
        <f>AVERAGE(F132:F134)</f>
        <v>592.32689939494105</v>
      </c>
      <c r="J132" s="189">
        <f>100*(STDEV(F132:F134)/I132)</f>
        <v>15.741723891173869</v>
      </c>
      <c r="K132" s="163"/>
      <c r="L132" s="163"/>
      <c r="M132" s="163"/>
      <c r="N132" s="163"/>
      <c r="O132" s="163"/>
      <c r="P132" s="18"/>
    </row>
    <row r="133" spans="4:16">
      <c r="D133" s="17">
        <v>945</v>
      </c>
      <c r="E133" s="165" t="s">
        <v>454</v>
      </c>
      <c r="F133" s="1">
        <v>611.71497240386395</v>
      </c>
      <c r="G133" s="1">
        <f>100*(F133/AVERAGE(F132:F134))</f>
        <v>103.27320488546574</v>
      </c>
      <c r="H133" s="163"/>
      <c r="I133" s="189"/>
      <c r="J133" s="189"/>
      <c r="K133" s="163"/>
      <c r="L133" s="163"/>
      <c r="M133" s="163"/>
      <c r="N133" s="163"/>
      <c r="O133" s="163"/>
      <c r="P133" s="18"/>
    </row>
    <row r="134" spans="4:16">
      <c r="D134" s="17">
        <v>945</v>
      </c>
      <c r="E134" s="29" t="s">
        <v>454</v>
      </c>
      <c r="F134" s="1">
        <v>490.91462994455901</v>
      </c>
      <c r="G134" s="1">
        <f>100*(F134/AVERAGE(F132:F134))</f>
        <v>82.879003206848424</v>
      </c>
      <c r="H134" s="163"/>
      <c r="I134" s="189"/>
      <c r="J134" s="189"/>
      <c r="K134" s="163"/>
      <c r="L134" s="163"/>
      <c r="M134" s="163"/>
      <c r="N134" s="163"/>
      <c r="O134" s="163"/>
      <c r="P134" s="18"/>
    </row>
    <row r="135" spans="4:16">
      <c r="D135" s="28"/>
      <c r="E135" s="166"/>
      <c r="F135" s="166"/>
      <c r="G135" s="166"/>
      <c r="H135" s="166"/>
      <c r="I135" s="163"/>
      <c r="J135" s="163"/>
      <c r="K135" s="163"/>
      <c r="L135" s="163"/>
      <c r="M135" s="163"/>
      <c r="N135" s="163"/>
      <c r="O135" s="163"/>
      <c r="P135" s="18"/>
    </row>
    <row r="136" spans="4:16">
      <c r="D136" s="28"/>
      <c r="E136" s="166"/>
      <c r="F136" s="166"/>
      <c r="G136" s="166"/>
      <c r="H136" s="166"/>
      <c r="I136" s="163"/>
      <c r="J136" s="163"/>
      <c r="K136" s="163"/>
      <c r="L136" s="163"/>
      <c r="M136" s="163"/>
      <c r="N136" s="163"/>
      <c r="O136" s="163"/>
      <c r="P136" s="18"/>
    </row>
    <row r="137" spans="4:16">
      <c r="D137" s="26" t="s">
        <v>453</v>
      </c>
      <c r="E137" s="161" t="s">
        <v>179</v>
      </c>
      <c r="F137" s="161" t="s">
        <v>452</v>
      </c>
      <c r="G137" s="161" t="s">
        <v>451</v>
      </c>
      <c r="H137" s="161" t="s">
        <v>463</v>
      </c>
      <c r="I137" s="161" t="s">
        <v>450</v>
      </c>
      <c r="J137" s="161" t="s">
        <v>449</v>
      </c>
      <c r="K137" s="163"/>
      <c r="L137" s="163"/>
      <c r="M137" s="163"/>
      <c r="N137" s="163"/>
      <c r="O137" s="163"/>
      <c r="P137" s="18"/>
    </row>
    <row r="138" spans="4:16">
      <c r="D138" s="17">
        <v>945</v>
      </c>
      <c r="E138" s="19" t="s">
        <v>447</v>
      </c>
      <c r="F138" s="1">
        <v>941.37685798596704</v>
      </c>
      <c r="G138" s="1">
        <f>100*(F138/AVERAGE(F138:F140))</f>
        <v>114.24842037157373</v>
      </c>
      <c r="H138" s="11"/>
      <c r="I138" s="189">
        <f>AVERAGE(F138:F140)</f>
        <v>823.97363125397931</v>
      </c>
      <c r="J138" s="189">
        <f>100*(STDEV(F138:F140)/I138)</f>
        <v>12.847776116269078</v>
      </c>
      <c r="K138" s="163"/>
      <c r="L138" s="163"/>
      <c r="M138" s="163" t="s">
        <v>448</v>
      </c>
      <c r="N138" s="163"/>
      <c r="O138" s="163"/>
      <c r="P138" s="18"/>
    </row>
    <row r="139" spans="4:16">
      <c r="D139" s="17">
        <v>945</v>
      </c>
      <c r="E139" s="25" t="s">
        <v>447</v>
      </c>
      <c r="F139" s="1">
        <v>735.79006309567603</v>
      </c>
      <c r="G139" s="1">
        <f>100*(F139/AVERAGE(F138:F140))</f>
        <v>89.297768179292405</v>
      </c>
      <c r="H139" s="11"/>
      <c r="I139" s="189"/>
      <c r="J139" s="189"/>
      <c r="K139" s="163"/>
      <c r="L139" s="163"/>
      <c r="M139" s="161" t="s">
        <v>444</v>
      </c>
      <c r="N139" s="161" t="s">
        <v>443</v>
      </c>
      <c r="O139" s="161" t="s">
        <v>442</v>
      </c>
      <c r="P139" s="20" t="s">
        <v>441</v>
      </c>
    </row>
    <row r="140" spans="4:16">
      <c r="D140" s="17">
        <v>945</v>
      </c>
      <c r="E140" s="24" t="s">
        <v>447</v>
      </c>
      <c r="F140" s="1">
        <v>794.75397268029496</v>
      </c>
      <c r="G140" s="1">
        <f>100*(F140/AVERAGE(F138:F140))</f>
        <v>96.45381144913388</v>
      </c>
      <c r="H140" s="11"/>
      <c r="I140" s="189"/>
      <c r="J140" s="189"/>
      <c r="K140" s="163"/>
      <c r="L140" s="163"/>
      <c r="M140" s="163">
        <v>0</v>
      </c>
      <c r="N140" s="163">
        <f>LN(F138)</f>
        <v>6.8473435461133318</v>
      </c>
      <c r="O140" s="163">
        <f>LN(F139)</f>
        <v>6.6009448376809718</v>
      </c>
      <c r="P140" s="18">
        <f>LN(F140)</f>
        <v>6.6780325984324547</v>
      </c>
    </row>
    <row r="141" spans="4:16">
      <c r="D141" s="17">
        <v>945</v>
      </c>
      <c r="E141" s="16" t="s">
        <v>446</v>
      </c>
      <c r="F141" s="1">
        <v>830.12202142979504</v>
      </c>
      <c r="G141" s="1">
        <f>100*(F141/AVERAGE(F141:F143))</f>
        <v>112.14579995609148</v>
      </c>
      <c r="H141" s="11"/>
      <c r="I141" s="189">
        <f>AVERAGE(F141:F143)</f>
        <v>740.21677294630138</v>
      </c>
      <c r="J141" s="189">
        <f>100*(STDEV(F141:F143)/I141)</f>
        <v>10.647688188613014</v>
      </c>
      <c r="K141" s="163"/>
      <c r="L141" s="163"/>
      <c r="M141" s="163">
        <v>240</v>
      </c>
      <c r="N141" s="163">
        <f>LN(F144)</f>
        <v>6.1886135487444198</v>
      </c>
      <c r="O141" s="163">
        <f>LN(F145)</f>
        <v>6.3897309281364887</v>
      </c>
      <c r="P141" s="18">
        <f>LN(F146)</f>
        <v>6.0317632446380776</v>
      </c>
    </row>
    <row r="142" spans="4:16">
      <c r="D142" s="17">
        <v>945</v>
      </c>
      <c r="E142" s="23" t="s">
        <v>446</v>
      </c>
      <c r="F142" s="1">
        <v>683.02721838520097</v>
      </c>
      <c r="G142" s="1">
        <f>100*(F142/AVERAGE(F141:F143))</f>
        <v>92.273945058895706</v>
      </c>
      <c r="H142" s="11"/>
      <c r="I142" s="189"/>
      <c r="J142" s="189"/>
      <c r="K142" s="163"/>
      <c r="L142" s="163"/>
      <c r="M142" s="163"/>
      <c r="N142" s="163"/>
      <c r="O142" s="163"/>
      <c r="P142" s="18"/>
    </row>
    <row r="143" spans="4:16">
      <c r="D143" s="17">
        <v>945</v>
      </c>
      <c r="E143" s="22" t="s">
        <v>446</v>
      </c>
      <c r="F143" s="1">
        <v>707.50107902390801</v>
      </c>
      <c r="G143" s="1">
        <f>100*(F143/AVERAGE(F141:F143))</f>
        <v>95.580254985012786</v>
      </c>
      <c r="H143" s="11"/>
      <c r="I143" s="189"/>
      <c r="J143" s="189"/>
      <c r="K143" s="163"/>
      <c r="L143" s="163"/>
      <c r="M143" s="163" t="s">
        <v>445</v>
      </c>
      <c r="N143" s="163"/>
      <c r="O143" s="163"/>
      <c r="P143" s="18"/>
    </row>
    <row r="144" spans="4:16">
      <c r="D144" s="17">
        <v>945</v>
      </c>
      <c r="E144" s="19" t="s">
        <v>440</v>
      </c>
      <c r="F144" s="1">
        <v>487.17020003170899</v>
      </c>
      <c r="G144" s="1">
        <f>100*(F144/AVERAGE(F144:F146))</f>
        <v>97.478545048618457</v>
      </c>
      <c r="H144" s="11"/>
      <c r="I144" s="189">
        <f>AVERAGE(F144:F146)</f>
        <v>499.77171878050467</v>
      </c>
      <c r="J144" s="189">
        <f>100*(STDEV(F144:F146)/I144)</f>
        <v>18.065405360196074</v>
      </c>
      <c r="K144" s="163"/>
      <c r="L144" s="163"/>
      <c r="M144" s="161" t="s">
        <v>444</v>
      </c>
      <c r="N144" s="161" t="s">
        <v>443</v>
      </c>
      <c r="O144" s="161" t="s">
        <v>442</v>
      </c>
      <c r="P144" s="20" t="s">
        <v>441</v>
      </c>
    </row>
    <row r="145" spans="4:16">
      <c r="D145" s="17">
        <v>945</v>
      </c>
      <c r="E145" s="19" t="s">
        <v>440</v>
      </c>
      <c r="F145" s="1">
        <v>595.69627301570904</v>
      </c>
      <c r="G145" s="1">
        <f>100*(F145/AVERAGE(F144:F146))</f>
        <v>119.19367395763616</v>
      </c>
      <c r="H145" s="11"/>
      <c r="I145" s="189"/>
      <c r="J145" s="189"/>
      <c r="K145" s="163"/>
      <c r="L145" s="163"/>
      <c r="M145" s="163">
        <v>0</v>
      </c>
      <c r="N145" s="163">
        <f>LN(F141)</f>
        <v>6.7215727037560153</v>
      </c>
      <c r="O145" s="163">
        <f>LN(F142)</f>
        <v>6.5265347099995932</v>
      </c>
      <c r="P145" s="18">
        <f>LN(F143)</f>
        <v>6.561739154638361</v>
      </c>
    </row>
    <row r="146" spans="4:16">
      <c r="D146" s="17">
        <v>945</v>
      </c>
      <c r="E146" s="19" t="s">
        <v>440</v>
      </c>
      <c r="F146" s="1">
        <v>416.44868329409599</v>
      </c>
      <c r="G146" s="1">
        <f>100*(F146/AVERAGE(F144:F146))</f>
        <v>83.327780993745378</v>
      </c>
      <c r="H146" s="11"/>
      <c r="I146" s="189"/>
      <c r="J146" s="189"/>
      <c r="K146" s="163"/>
      <c r="L146" s="163"/>
      <c r="M146" s="163">
        <v>240</v>
      </c>
      <c r="N146" s="163">
        <f>LN(F147)</f>
        <v>6.1726690017992452</v>
      </c>
      <c r="O146" s="163">
        <f>LN(F148)</f>
        <v>6.342283535932256</v>
      </c>
      <c r="P146" s="18">
        <f>LN(F149)</f>
        <v>6.2768635096659029</v>
      </c>
    </row>
    <row r="147" spans="4:16">
      <c r="D147" s="17">
        <v>945</v>
      </c>
      <c r="E147" s="16" t="s">
        <v>437</v>
      </c>
      <c r="F147" s="1">
        <v>479.46409037932102</v>
      </c>
      <c r="G147" s="1">
        <f>100*(F147/AVERAGE(F147:F149))</f>
        <v>91.05631664657416</v>
      </c>
      <c r="H147" s="11">
        <f>(F141-F147)/F141</f>
        <v>0.42241733383545688</v>
      </c>
      <c r="I147" s="189">
        <f>AVERAGE(F147:F149)</f>
        <v>526.55774803664872</v>
      </c>
      <c r="J147" s="189">
        <f>100*(STDEV(F147:F149)/I147)</f>
        <v>8.4653145153978588</v>
      </c>
      <c r="K147" s="163"/>
      <c r="L147" s="163"/>
      <c r="M147" s="163"/>
      <c r="N147" s="163"/>
      <c r="O147" s="163"/>
      <c r="P147" s="18"/>
    </row>
    <row r="148" spans="4:16" ht="15" customHeight="1">
      <c r="D148" s="17">
        <v>945</v>
      </c>
      <c r="E148" s="16" t="s">
        <v>437</v>
      </c>
      <c r="F148" s="1">
        <v>568.09209004039599</v>
      </c>
      <c r="G148" s="1">
        <f>100*(F148/AVERAGE(F147:F149))</f>
        <v>107.88789874588578</v>
      </c>
      <c r="H148" s="11">
        <f>(F142-F148)/F142</f>
        <v>0.16827313063238133</v>
      </c>
      <c r="I148" s="189"/>
      <c r="J148" s="189"/>
      <c r="K148" s="163"/>
      <c r="L148" s="163"/>
      <c r="M148" s="217" t="s">
        <v>439</v>
      </c>
      <c r="N148" s="167">
        <f>(I141-I147)/I141</f>
        <v>0.2886438577434835</v>
      </c>
      <c r="O148" s="217" t="s">
        <v>438</v>
      </c>
      <c r="P148" s="14">
        <f>STDEV(H147:H149)</f>
        <v>0.12999198063852349</v>
      </c>
    </row>
    <row r="149" spans="4:16">
      <c r="D149" s="13">
        <v>945</v>
      </c>
      <c r="E149" s="12" t="s">
        <v>437</v>
      </c>
      <c r="F149" s="1">
        <v>532.11706369022897</v>
      </c>
      <c r="G149" s="1">
        <f>100*(F149/AVERAGE(F147:F149))</f>
        <v>101.05578460754001</v>
      </c>
      <c r="H149" s="11">
        <f>(F143-F149)/F143</f>
        <v>0.24789222311242923</v>
      </c>
      <c r="I149" s="190"/>
      <c r="J149" s="190"/>
      <c r="K149" s="10"/>
      <c r="L149" s="10"/>
      <c r="M149" s="218"/>
      <c r="N149" s="9"/>
      <c r="O149" s="218"/>
      <c r="P149" s="8"/>
    </row>
    <row r="152" spans="4:16" ht="18.75">
      <c r="D152" s="43">
        <v>274</v>
      </c>
      <c r="E152" s="40"/>
      <c r="F152" s="40"/>
      <c r="G152" s="40"/>
      <c r="H152" s="40"/>
      <c r="I152" s="40"/>
      <c r="J152" s="40"/>
      <c r="K152" s="40"/>
      <c r="L152" s="40"/>
      <c r="M152" s="41"/>
      <c r="N152" s="40"/>
      <c r="O152" s="40"/>
      <c r="P152" s="39"/>
    </row>
    <row r="153" spans="4:16">
      <c r="D153" s="26" t="s">
        <v>453</v>
      </c>
      <c r="E153" s="161" t="s">
        <v>179</v>
      </c>
      <c r="F153" s="161" t="s">
        <v>452</v>
      </c>
      <c r="G153" s="161" t="s">
        <v>451</v>
      </c>
      <c r="H153" s="161"/>
      <c r="I153" s="161" t="s">
        <v>450</v>
      </c>
      <c r="J153" s="161" t="s">
        <v>449</v>
      </c>
      <c r="K153" s="161"/>
      <c r="L153" s="161"/>
      <c r="M153" s="162" t="s">
        <v>461</v>
      </c>
      <c r="N153" s="163"/>
      <c r="O153" s="163"/>
      <c r="P153" s="18"/>
    </row>
    <row r="154" spans="4:16">
      <c r="D154" s="17">
        <v>274</v>
      </c>
      <c r="E154" s="36" t="s">
        <v>459</v>
      </c>
      <c r="F154" s="1">
        <v>503.85976283765399</v>
      </c>
      <c r="G154" s="1">
        <f>100*(F154/AVERAGE(F154:F156))</f>
        <v>108.08098851310002</v>
      </c>
      <c r="H154" s="163"/>
      <c r="I154" s="189">
        <f>AVERAGE(F154:F156)</f>
        <v>466.18722660607733</v>
      </c>
      <c r="J154" s="189">
        <f>100*(STDEV(F154:F156)/I154)</f>
        <v>10.463261598299258</v>
      </c>
      <c r="K154" s="164" t="s">
        <v>460</v>
      </c>
      <c r="L154" s="163"/>
      <c r="M154" s="161" t="s">
        <v>444</v>
      </c>
      <c r="N154" s="161" t="s">
        <v>443</v>
      </c>
      <c r="O154" s="161" t="s">
        <v>442</v>
      </c>
      <c r="P154" s="20" t="s">
        <v>441</v>
      </c>
    </row>
    <row r="155" spans="4:16">
      <c r="D155" s="17">
        <v>274</v>
      </c>
      <c r="E155" s="35" t="s">
        <v>459</v>
      </c>
      <c r="F155" s="1">
        <v>483.61273243296699</v>
      </c>
      <c r="G155" s="1">
        <f>100*(F155/AVERAGE(F154:F156))</f>
        <v>103.73787715157927</v>
      </c>
      <c r="H155" s="163"/>
      <c r="I155" s="189"/>
      <c r="J155" s="189"/>
      <c r="K155" s="163"/>
      <c r="L155" s="163"/>
      <c r="M155" s="163">
        <v>0</v>
      </c>
      <c r="N155" s="163">
        <f>LN(F154)</f>
        <v>6.2222979810151298</v>
      </c>
      <c r="O155" s="163">
        <f>LN(F155)</f>
        <v>6.1812844468327741</v>
      </c>
      <c r="P155" s="18">
        <f>LN(F156)</f>
        <v>6.0188101849895519</v>
      </c>
    </row>
    <row r="156" spans="4:16">
      <c r="D156" s="17">
        <v>274</v>
      </c>
      <c r="E156" s="34" t="s">
        <v>459</v>
      </c>
      <c r="F156" s="1">
        <v>411.08918454761101</v>
      </c>
      <c r="G156" s="1">
        <f>100*(F156/AVERAGE(F154:F156))</f>
        <v>88.181134335320706</v>
      </c>
      <c r="H156" s="163"/>
      <c r="I156" s="189"/>
      <c r="J156" s="189"/>
      <c r="K156" s="163"/>
      <c r="L156" s="163"/>
      <c r="M156" s="163">
        <v>15</v>
      </c>
      <c r="N156" s="163">
        <f>LN(F157)</f>
        <v>5.2012882690784892</v>
      </c>
      <c r="O156" s="163">
        <f>LN(F158)</f>
        <v>5.7581982408728623</v>
      </c>
      <c r="P156" s="18">
        <f>LN(F159)</f>
        <v>5.6004365269937395</v>
      </c>
    </row>
    <row r="157" spans="4:16">
      <c r="D157" s="17">
        <v>274</v>
      </c>
      <c r="E157" s="33" t="s">
        <v>458</v>
      </c>
      <c r="F157" s="1">
        <v>181.50591978684301</v>
      </c>
      <c r="G157" s="1">
        <f>100*(F157/AVERAGE(F157:F159))</f>
        <v>70.824442124643497</v>
      </c>
      <c r="H157" s="163"/>
      <c r="I157" s="189">
        <f>AVERAGE(F157:F159)</f>
        <v>256.27581995974197</v>
      </c>
      <c r="J157" s="189">
        <f>100*(STDEV(F157:F159)/I157)</f>
        <v>26.828562344738927</v>
      </c>
      <c r="K157" s="163"/>
      <c r="L157" s="163"/>
      <c r="M157" s="163">
        <v>30</v>
      </c>
      <c r="N157" s="163">
        <f>LN(F160)</f>
        <v>5.3364103455114966</v>
      </c>
      <c r="O157" s="163">
        <f>LN(F161)</f>
        <v>5.315874371563857</v>
      </c>
      <c r="P157" s="18">
        <f>LN(F162)</f>
        <v>4.6770587373600314</v>
      </c>
    </row>
    <row r="158" spans="4:16">
      <c r="D158" s="17">
        <v>274</v>
      </c>
      <c r="E158" s="32" t="s">
        <v>458</v>
      </c>
      <c r="F158" s="1">
        <v>316.77705847015699</v>
      </c>
      <c r="G158" s="1">
        <f>100*(F158/AVERAGE(F157:F159))</f>
        <v>123.60786067133414</v>
      </c>
      <c r="H158" s="163"/>
      <c r="I158" s="189"/>
      <c r="J158" s="189"/>
      <c r="K158" s="163"/>
      <c r="L158" s="163"/>
      <c r="M158" s="163">
        <v>60</v>
      </c>
      <c r="N158" s="163">
        <f>LN(F163)</f>
        <v>4.0354530443939085</v>
      </c>
      <c r="O158" s="163">
        <f>LN(F164)</f>
        <v>5.1224891064990565</v>
      </c>
      <c r="P158" s="18">
        <f>LN(F165)</f>
        <v>4.0354530443939085</v>
      </c>
    </row>
    <row r="159" spans="4:16">
      <c r="D159" s="17">
        <v>274</v>
      </c>
      <c r="E159" s="31" t="s">
        <v>458</v>
      </c>
      <c r="F159" s="1">
        <v>270.54448162222599</v>
      </c>
      <c r="G159" s="1">
        <f>100*(F159/AVERAGE(F157:F159))</f>
        <v>105.56769720402239</v>
      </c>
      <c r="H159" s="163"/>
      <c r="I159" s="189"/>
      <c r="J159" s="189"/>
      <c r="K159" s="163"/>
      <c r="L159" s="163"/>
      <c r="M159" s="163">
        <v>120</v>
      </c>
      <c r="N159" s="163"/>
      <c r="O159" s="163"/>
      <c r="P159" s="18"/>
    </row>
    <row r="160" spans="4:16">
      <c r="D160" s="17">
        <v>274</v>
      </c>
      <c r="E160" s="36" t="s">
        <v>457</v>
      </c>
      <c r="F160" s="1">
        <v>207.76556350438901</v>
      </c>
      <c r="G160" s="1">
        <f>100*(F160/AVERAGE(F160:F162))</f>
        <v>120.15090865351148</v>
      </c>
      <c r="H160" s="163"/>
      <c r="I160" s="189">
        <f>AVERAGE(F160:F162)</f>
        <v>172.92050957645168</v>
      </c>
      <c r="J160" s="189">
        <f>100*(STDEV(F160:F162)/I160)</f>
        <v>32.810076238238871</v>
      </c>
      <c r="K160" s="163"/>
      <c r="L160" s="163"/>
      <c r="M160" s="163">
        <v>240</v>
      </c>
      <c r="N160" s="163"/>
      <c r="O160" s="163"/>
      <c r="P160" s="18"/>
    </row>
    <row r="161" spans="4:16">
      <c r="D161" s="17">
        <v>274</v>
      </c>
      <c r="E161" s="35" t="s">
        <v>457</v>
      </c>
      <c r="F161" s="1">
        <v>203.54240703757901</v>
      </c>
      <c r="G161" s="1">
        <f>100*(F161/AVERAGE(F160:F162))</f>
        <v>117.70865557598231</v>
      </c>
      <c r="H161" s="163"/>
      <c r="I161" s="189"/>
      <c r="J161" s="189"/>
      <c r="K161" s="163"/>
      <c r="L161" s="163"/>
      <c r="M161" s="163"/>
      <c r="N161" s="163"/>
      <c r="O161" s="163"/>
      <c r="P161" s="18"/>
    </row>
    <row r="162" spans="4:16">
      <c r="D162" s="17">
        <v>274</v>
      </c>
      <c r="E162" s="34" t="s">
        <v>457</v>
      </c>
      <c r="F162" s="1">
        <v>107.453558187387</v>
      </c>
      <c r="G162" s="1">
        <f>100*(F162/AVERAGE(F160:F162))</f>
        <v>62.140435770506222</v>
      </c>
      <c r="H162" s="163"/>
      <c r="I162" s="189"/>
      <c r="J162" s="189"/>
      <c r="K162" s="163"/>
      <c r="L162" s="163"/>
      <c r="M162" s="163"/>
      <c r="N162" s="163"/>
      <c r="O162" s="163"/>
      <c r="P162" s="18"/>
    </row>
    <row r="163" spans="4:16">
      <c r="D163" s="17">
        <v>274</v>
      </c>
      <c r="E163" s="33" t="s">
        <v>456</v>
      </c>
      <c r="F163" s="168">
        <f>80/SQRT(2)</f>
        <v>56.568542494923797</v>
      </c>
      <c r="G163" s="1">
        <f>100*(F163/AVERAGE(F163:F165))</f>
        <v>60.417222483178236</v>
      </c>
      <c r="H163" s="163"/>
      <c r="I163" s="189">
        <f>AVERAGE(F163:F165)</f>
        <v>93.629829657717195</v>
      </c>
      <c r="J163" s="189">
        <f>100*(STDEV(F163:F165)/I163)</f>
        <v>68.559381763830345</v>
      </c>
      <c r="K163" s="163"/>
      <c r="L163" s="163"/>
      <c r="M163" s="163"/>
      <c r="N163" s="163"/>
      <c r="O163" s="163"/>
      <c r="P163" s="18"/>
    </row>
    <row r="164" spans="4:16">
      <c r="D164" s="17">
        <v>274</v>
      </c>
      <c r="E164" s="32" t="s">
        <v>456</v>
      </c>
      <c r="F164" s="1">
        <v>167.75240398330399</v>
      </c>
      <c r="G164" s="1">
        <f>100*(F164/AVERAGE(F163:F165))</f>
        <v>179.16555503364353</v>
      </c>
      <c r="H164" s="163"/>
      <c r="I164" s="189"/>
      <c r="J164" s="189"/>
      <c r="K164" s="163"/>
      <c r="L164" s="163"/>
      <c r="M164" s="163"/>
      <c r="N164" s="163"/>
      <c r="O164" s="163"/>
      <c r="P164" s="18"/>
    </row>
    <row r="165" spans="4:16">
      <c r="D165" s="17">
        <v>274</v>
      </c>
      <c r="E165" s="31" t="s">
        <v>456</v>
      </c>
      <c r="F165" s="168">
        <f>80/SQRT(2)</f>
        <v>56.568542494923797</v>
      </c>
      <c r="G165" s="1">
        <f>100*(F165/AVERAGE(F163:F165))</f>
        <v>60.417222483178236</v>
      </c>
      <c r="H165" s="163"/>
      <c r="I165" s="189"/>
      <c r="J165" s="189"/>
      <c r="K165" s="163"/>
      <c r="L165" s="163"/>
      <c r="M165" s="163"/>
      <c r="N165" s="163"/>
      <c r="O165" s="163"/>
      <c r="P165" s="18"/>
    </row>
    <row r="166" spans="4:16">
      <c r="D166" s="17">
        <v>274</v>
      </c>
      <c r="E166" s="165" t="s">
        <v>455</v>
      </c>
      <c r="F166" s="1"/>
      <c r="G166" s="1"/>
      <c r="H166" s="163"/>
      <c r="I166" s="189" t="e">
        <f>AVERAGE(F166:F168)</f>
        <v>#DIV/0!</v>
      </c>
      <c r="J166" s="189" t="e">
        <f>100*(STDEV(F166:F168)/I166)</f>
        <v>#DIV/0!</v>
      </c>
      <c r="K166" s="163"/>
      <c r="L166" s="163"/>
      <c r="M166" s="163"/>
      <c r="N166" s="163"/>
      <c r="O166" s="163"/>
      <c r="P166" s="18"/>
    </row>
    <row r="167" spans="4:16">
      <c r="D167" s="17">
        <v>274</v>
      </c>
      <c r="E167" s="165" t="s">
        <v>455</v>
      </c>
      <c r="F167" s="1"/>
      <c r="G167" s="1"/>
      <c r="H167" s="163"/>
      <c r="I167" s="189"/>
      <c r="J167" s="189"/>
      <c r="K167" s="163"/>
      <c r="L167" s="163"/>
      <c r="M167" s="163"/>
      <c r="N167" s="163"/>
      <c r="O167" s="163"/>
      <c r="P167" s="18"/>
    </row>
    <row r="168" spans="4:16">
      <c r="D168" s="17">
        <v>274</v>
      </c>
      <c r="E168" s="29" t="s">
        <v>455</v>
      </c>
      <c r="F168" s="1"/>
      <c r="G168" s="1"/>
      <c r="H168" s="163"/>
      <c r="I168" s="189"/>
      <c r="J168" s="189"/>
      <c r="K168" s="163"/>
      <c r="L168" s="163"/>
      <c r="M168" s="163"/>
      <c r="N168" s="163"/>
      <c r="O168" s="163"/>
      <c r="P168" s="18"/>
    </row>
    <row r="169" spans="4:16">
      <c r="D169" s="17">
        <v>274</v>
      </c>
      <c r="E169" s="165" t="s">
        <v>454</v>
      </c>
      <c r="F169" s="1"/>
      <c r="G169" s="1"/>
      <c r="H169" s="163"/>
      <c r="I169" s="189" t="e">
        <f>AVERAGE(F169:F171)</f>
        <v>#DIV/0!</v>
      </c>
      <c r="J169" s="189" t="e">
        <f>100*(STDEV(F169:F171)/I169)</f>
        <v>#DIV/0!</v>
      </c>
      <c r="K169" s="163"/>
      <c r="L169" s="163"/>
      <c r="M169" s="163"/>
      <c r="N169" s="163"/>
      <c r="O169" s="163"/>
      <c r="P169" s="18"/>
    </row>
    <row r="170" spans="4:16">
      <c r="D170" s="17">
        <v>274</v>
      </c>
      <c r="E170" s="165" t="s">
        <v>454</v>
      </c>
      <c r="F170" s="1"/>
      <c r="G170" s="1"/>
      <c r="H170" s="163"/>
      <c r="I170" s="189"/>
      <c r="J170" s="189"/>
      <c r="K170" s="163"/>
      <c r="L170" s="163"/>
      <c r="M170" s="163"/>
      <c r="N170" s="163"/>
      <c r="O170" s="163"/>
      <c r="P170" s="18"/>
    </row>
    <row r="171" spans="4:16">
      <c r="D171" s="17">
        <v>274</v>
      </c>
      <c r="E171" s="29" t="s">
        <v>454</v>
      </c>
      <c r="F171" s="1"/>
      <c r="G171" s="1"/>
      <c r="H171" s="163"/>
      <c r="I171" s="189"/>
      <c r="J171" s="189"/>
      <c r="K171" s="163"/>
      <c r="L171" s="163"/>
      <c r="M171" s="163"/>
      <c r="N171" s="163"/>
      <c r="O171" s="163"/>
      <c r="P171" s="18"/>
    </row>
    <row r="172" spans="4:16">
      <c r="D172" s="28"/>
      <c r="E172" s="166"/>
      <c r="F172" s="166"/>
      <c r="G172" s="166"/>
      <c r="H172" s="166"/>
      <c r="I172" s="163"/>
      <c r="J172" s="163"/>
      <c r="K172" s="163"/>
      <c r="L172" s="163"/>
      <c r="M172" s="163"/>
      <c r="N172" s="163"/>
      <c r="O172" s="163"/>
      <c r="P172" s="18"/>
    </row>
    <row r="173" spans="4:16">
      <c r="D173" s="28"/>
      <c r="E173" s="166"/>
      <c r="F173" s="166"/>
      <c r="G173" s="166"/>
      <c r="H173" s="166"/>
      <c r="I173" s="163"/>
      <c r="J173" s="163"/>
      <c r="K173" s="163"/>
      <c r="L173" s="163"/>
      <c r="M173" s="163"/>
      <c r="N173" s="163"/>
      <c r="O173" s="163"/>
      <c r="P173" s="18"/>
    </row>
    <row r="174" spans="4:16">
      <c r="D174" s="26" t="s">
        <v>453</v>
      </c>
      <c r="E174" s="161" t="s">
        <v>179</v>
      </c>
      <c r="F174" s="161" t="s">
        <v>452</v>
      </c>
      <c r="G174" s="161" t="s">
        <v>451</v>
      </c>
      <c r="H174" s="161" t="s">
        <v>463</v>
      </c>
      <c r="I174" s="161" t="s">
        <v>450</v>
      </c>
      <c r="J174" s="161" t="s">
        <v>449</v>
      </c>
      <c r="K174" s="163"/>
      <c r="L174" s="163"/>
      <c r="M174" s="163"/>
      <c r="N174" s="163"/>
      <c r="O174" s="163"/>
      <c r="P174" s="18"/>
    </row>
    <row r="175" spans="4:16">
      <c r="D175" s="17">
        <v>274</v>
      </c>
      <c r="E175" s="19" t="s">
        <v>447</v>
      </c>
      <c r="F175" s="1">
        <v>370.15626497725901</v>
      </c>
      <c r="G175" s="1">
        <f>100*(F175/AVERAGE(F175:F177))</f>
        <v>95.335204048795688</v>
      </c>
      <c r="H175" s="11"/>
      <c r="I175" s="189">
        <f>AVERAGE(F175:F177)</f>
        <v>388.26818348005099</v>
      </c>
      <c r="J175" s="189">
        <f>100*(STDEV(F175:F177)/I175)</f>
        <v>7.3423992055559051</v>
      </c>
      <c r="K175" s="163"/>
      <c r="L175" s="163"/>
      <c r="M175" s="163" t="s">
        <v>448</v>
      </c>
      <c r="N175" s="163"/>
      <c r="O175" s="163"/>
      <c r="P175" s="18"/>
    </row>
    <row r="176" spans="4:16">
      <c r="D176" s="17">
        <v>274</v>
      </c>
      <c r="E176" s="25" t="s">
        <v>447</v>
      </c>
      <c r="F176" s="1">
        <v>373.518969460714</v>
      </c>
      <c r="G176" s="1">
        <f>100*(F176/AVERAGE(F175:F177))</f>
        <v>96.201281833824325</v>
      </c>
      <c r="H176" s="11"/>
      <c r="I176" s="189"/>
      <c r="J176" s="189"/>
      <c r="K176" s="163"/>
      <c r="L176" s="163"/>
      <c r="M176" s="161" t="s">
        <v>444</v>
      </c>
      <c r="N176" s="161" t="s">
        <v>443</v>
      </c>
      <c r="O176" s="161" t="s">
        <v>442</v>
      </c>
      <c r="P176" s="20" t="s">
        <v>441</v>
      </c>
    </row>
    <row r="177" spans="4:16">
      <c r="D177" s="17">
        <v>274</v>
      </c>
      <c r="E177" s="24" t="s">
        <v>447</v>
      </c>
      <c r="F177" s="1">
        <v>421.12931600218002</v>
      </c>
      <c r="G177" s="1">
        <f>100*(F177/AVERAGE(F175:F177))</f>
        <v>108.46351411738</v>
      </c>
      <c r="H177" s="11"/>
      <c r="I177" s="189"/>
      <c r="J177" s="189"/>
      <c r="K177" s="163"/>
      <c r="L177" s="163"/>
      <c r="M177" s="163">
        <v>0</v>
      </c>
      <c r="N177" s="163">
        <f>LN(F175)</f>
        <v>5.9139252542551501</v>
      </c>
      <c r="O177" s="163">
        <f>LN(F176)</f>
        <v>5.9229687916652844</v>
      </c>
      <c r="P177" s="18">
        <f>LN(F177)</f>
        <v>6.0429399504178738</v>
      </c>
    </row>
    <row r="178" spans="4:16">
      <c r="D178" s="17">
        <v>274</v>
      </c>
      <c r="E178" s="16" t="s">
        <v>446</v>
      </c>
      <c r="F178" s="1">
        <v>394.882860897802</v>
      </c>
      <c r="G178" s="1">
        <f>100*(F178/AVERAGE(F178:F180))</f>
        <v>99.668320508443912</v>
      </c>
      <c r="H178" s="11"/>
      <c r="I178" s="189">
        <f>AVERAGE(F178:F180)</f>
        <v>396.19696497679769</v>
      </c>
      <c r="J178" s="189">
        <f>100*(STDEV(F178:F180)/I178)</f>
        <v>0.98708886780667493</v>
      </c>
      <c r="K178" s="163"/>
      <c r="L178" s="163"/>
      <c r="M178" s="163">
        <v>240</v>
      </c>
      <c r="N178" s="163">
        <f>LN(F181)</f>
        <v>5.3532149696445739</v>
      </c>
      <c r="O178" s="163">
        <f>LN(F182)</f>
        <v>5.4875876106941979</v>
      </c>
      <c r="P178" s="18">
        <f>LN(F183)</f>
        <v>5.2422334075197021</v>
      </c>
    </row>
    <row r="179" spans="4:16">
      <c r="D179" s="17">
        <v>274</v>
      </c>
      <c r="E179" s="23" t="s">
        <v>446</v>
      </c>
      <c r="F179" s="1">
        <v>393.11244906946001</v>
      </c>
      <c r="G179" s="1">
        <f>100*(F179/AVERAGE(F178:F180))</f>
        <v>99.221469072202936</v>
      </c>
      <c r="H179" s="11"/>
      <c r="I179" s="189"/>
      <c r="J179" s="189"/>
      <c r="K179" s="163"/>
      <c r="L179" s="163"/>
      <c r="M179" s="163"/>
      <c r="N179" s="163"/>
      <c r="O179" s="163"/>
      <c r="P179" s="18"/>
    </row>
    <row r="180" spans="4:16">
      <c r="D180" s="17">
        <v>274</v>
      </c>
      <c r="E180" s="22" t="s">
        <v>446</v>
      </c>
      <c r="F180" s="1">
        <v>400.59558496313099</v>
      </c>
      <c r="G180" s="1">
        <f>100*(F180/AVERAGE(F178:F180))</f>
        <v>101.11021041935314</v>
      </c>
      <c r="H180" s="11"/>
      <c r="I180" s="189"/>
      <c r="J180" s="189"/>
      <c r="K180" s="163"/>
      <c r="L180" s="163"/>
      <c r="M180" s="163" t="s">
        <v>445</v>
      </c>
      <c r="N180" s="163"/>
      <c r="O180" s="163"/>
      <c r="P180" s="18"/>
    </row>
    <row r="181" spans="4:16">
      <c r="D181" s="17">
        <v>274</v>
      </c>
      <c r="E181" s="19" t="s">
        <v>440</v>
      </c>
      <c r="F181" s="1">
        <v>211.28648674539201</v>
      </c>
      <c r="G181" s="1">
        <f>100*(F181/AVERAGE(F181:F183))</f>
        <v>98.724017609290769</v>
      </c>
      <c r="H181" s="11"/>
      <c r="I181" s="189">
        <f>AVERAGE(F181:F183)</f>
        <v>214.01730993320936</v>
      </c>
      <c r="J181" s="189">
        <f>100*(STDEV(F181:F183)/I181)</f>
        <v>12.33401433599925</v>
      </c>
      <c r="K181" s="163"/>
      <c r="L181" s="163"/>
      <c r="M181" s="161" t="s">
        <v>444</v>
      </c>
      <c r="N181" s="161" t="s">
        <v>443</v>
      </c>
      <c r="O181" s="161" t="s">
        <v>442</v>
      </c>
      <c r="P181" s="20" t="s">
        <v>441</v>
      </c>
    </row>
    <row r="182" spans="4:16">
      <c r="D182" s="17">
        <v>274</v>
      </c>
      <c r="E182" s="19" t="s">
        <v>440</v>
      </c>
      <c r="F182" s="1">
        <v>241.67349251907399</v>
      </c>
      <c r="G182" s="1">
        <f>100*(F182/AVERAGE(F181:F183))</f>
        <v>112.92240454498543</v>
      </c>
      <c r="H182" s="11"/>
      <c r="I182" s="189"/>
      <c r="J182" s="189"/>
      <c r="K182" s="163"/>
      <c r="L182" s="163"/>
      <c r="M182" s="163">
        <v>0</v>
      </c>
      <c r="N182" s="163">
        <f>LN(F178)</f>
        <v>5.978589166230976</v>
      </c>
      <c r="O182" s="163">
        <f>LN(F179)</f>
        <v>5.97409570088963</v>
      </c>
      <c r="P182" s="18">
        <f>LN(F180)</f>
        <v>5.9929524021104035</v>
      </c>
    </row>
    <row r="183" spans="4:16">
      <c r="D183" s="17">
        <v>274</v>
      </c>
      <c r="E183" s="19" t="s">
        <v>440</v>
      </c>
      <c r="F183" s="1">
        <v>189.091950535162</v>
      </c>
      <c r="G183" s="1">
        <f>100*(F183/AVERAGE(F181:F183))</f>
        <v>88.353577845723748</v>
      </c>
      <c r="H183" s="11"/>
      <c r="I183" s="189"/>
      <c r="J183" s="189"/>
      <c r="K183" s="163"/>
      <c r="L183" s="163"/>
      <c r="M183" s="163">
        <v>240</v>
      </c>
      <c r="N183" s="163">
        <f>LN(F184)</f>
        <v>5.3253348995296692</v>
      </c>
      <c r="O183" s="163">
        <f>LN(F185)</f>
        <v>5.0610743614970541</v>
      </c>
      <c r="P183" s="18">
        <f>LN(F186)</f>
        <v>5.1339323625255204</v>
      </c>
    </row>
    <row r="184" spans="4:16">
      <c r="D184" s="17">
        <v>274</v>
      </c>
      <c r="E184" s="16" t="s">
        <v>437</v>
      </c>
      <c r="F184" s="1">
        <v>205.477163148443</v>
      </c>
      <c r="G184" s="1">
        <f>100*(F184/AVERAGE(F184:F186))</f>
        <v>115.67051795733241</v>
      </c>
      <c r="H184" s="11">
        <f>(F178-F184)/F178</f>
        <v>0.47965033812490104</v>
      </c>
      <c r="I184" s="189">
        <f>AVERAGE(F184:F186)</f>
        <v>177.64004759124336</v>
      </c>
      <c r="J184" s="189">
        <f>100*(STDEV(F184:F186)/I184)</f>
        <v>13.979859978054849</v>
      </c>
      <c r="K184" s="163"/>
      <c r="L184" s="163"/>
      <c r="M184" s="163"/>
      <c r="N184" s="163"/>
      <c r="O184" s="163"/>
      <c r="P184" s="18"/>
    </row>
    <row r="185" spans="4:16" ht="15" customHeight="1">
      <c r="D185" s="17">
        <v>274</v>
      </c>
      <c r="E185" s="16" t="s">
        <v>437</v>
      </c>
      <c r="F185" s="1">
        <v>157.75991648861901</v>
      </c>
      <c r="G185" s="1">
        <f>100*(F185/AVERAGE(F184:F186))</f>
        <v>88.808756036606511</v>
      </c>
      <c r="H185" s="11">
        <f>(F179-F185)/F179</f>
        <v>0.59869010289026992</v>
      </c>
      <c r="I185" s="189"/>
      <c r="J185" s="189"/>
      <c r="K185" s="163"/>
      <c r="L185" s="163"/>
      <c r="M185" s="217" t="s">
        <v>439</v>
      </c>
      <c r="N185" s="167">
        <f>(I178-I184)/I178</f>
        <v>0.55163703083478588</v>
      </c>
      <c r="O185" s="217" t="s">
        <v>438</v>
      </c>
      <c r="P185" s="14">
        <f>STDEV(H184:H186)</f>
        <v>6.3286705254650036E-2</v>
      </c>
    </row>
    <row r="186" spans="4:16">
      <c r="D186" s="13">
        <v>274</v>
      </c>
      <c r="E186" s="12" t="s">
        <v>437</v>
      </c>
      <c r="F186" s="1">
        <v>169.68306313666801</v>
      </c>
      <c r="G186" s="1">
        <f>100*(F186/AVERAGE(F184:F186))</f>
        <v>95.520726006061039</v>
      </c>
      <c r="H186" s="11">
        <f>(F180-F186)/F180</f>
        <v>0.57642303233999725</v>
      </c>
      <c r="I186" s="190"/>
      <c r="J186" s="190"/>
      <c r="K186" s="10"/>
      <c r="L186" s="10"/>
      <c r="M186" s="218"/>
      <c r="N186" s="9"/>
      <c r="O186" s="218"/>
      <c r="P186" s="8"/>
    </row>
    <row r="189" spans="4:16" ht="18.75">
      <c r="D189" s="43" t="s">
        <v>572</v>
      </c>
      <c r="E189" s="40"/>
      <c r="F189" s="40"/>
      <c r="G189" s="40"/>
      <c r="H189" s="40"/>
      <c r="I189" s="40"/>
      <c r="J189" s="40"/>
      <c r="K189" s="40"/>
      <c r="L189" s="40"/>
      <c r="M189" s="41"/>
      <c r="N189" s="40"/>
      <c r="O189" s="40"/>
      <c r="P189" s="39"/>
    </row>
    <row r="190" spans="4:16">
      <c r="D190" s="26" t="s">
        <v>453</v>
      </c>
      <c r="E190" s="161" t="s">
        <v>179</v>
      </c>
      <c r="F190" s="161" t="s">
        <v>1165</v>
      </c>
      <c r="G190" s="161" t="s">
        <v>451</v>
      </c>
      <c r="H190" s="161"/>
      <c r="I190" s="161" t="s">
        <v>450</v>
      </c>
      <c r="J190" s="161" t="s">
        <v>449</v>
      </c>
      <c r="K190" s="161"/>
      <c r="L190" s="161"/>
      <c r="M190" s="162" t="s">
        <v>461</v>
      </c>
      <c r="N190" s="163"/>
      <c r="O190" s="163"/>
      <c r="P190" s="18"/>
    </row>
    <row r="191" spans="4:16">
      <c r="D191" s="17" t="s">
        <v>572</v>
      </c>
      <c r="E191" s="36" t="s">
        <v>459</v>
      </c>
      <c r="F191" s="1">
        <v>248093.88579890999</v>
      </c>
      <c r="G191" s="1">
        <f>100*(F191/AVERAGE(F191:F193))</f>
        <v>103.87222091524637</v>
      </c>
      <c r="H191" s="163"/>
      <c r="I191" s="189">
        <f>AVERAGE(F191:F193)</f>
        <v>238845.26932502966</v>
      </c>
      <c r="J191" s="189">
        <f>100*(STDEV(F191:F193)/I191)</f>
        <v>4.393700157023166</v>
      </c>
      <c r="K191" s="164" t="s">
        <v>460</v>
      </c>
      <c r="L191" s="163"/>
      <c r="M191" s="161" t="s">
        <v>444</v>
      </c>
      <c r="N191" s="161" t="s">
        <v>443</v>
      </c>
      <c r="O191" s="161" t="s">
        <v>442</v>
      </c>
      <c r="P191" s="20" t="s">
        <v>441</v>
      </c>
    </row>
    <row r="192" spans="4:16">
      <c r="D192" s="17" t="s">
        <v>572</v>
      </c>
      <c r="E192" s="35" t="s">
        <v>459</v>
      </c>
      <c r="F192" s="1">
        <v>227440.51871966399</v>
      </c>
      <c r="G192" s="1">
        <f>100*(F192/AVERAGE(F191:F193))</f>
        <v>95.225046475655475</v>
      </c>
      <c r="H192" s="163"/>
      <c r="I192" s="189"/>
      <c r="J192" s="189"/>
      <c r="K192" s="163"/>
      <c r="L192" s="163"/>
      <c r="M192" s="163">
        <v>0</v>
      </c>
      <c r="N192" s="163">
        <f>LN(F191)</f>
        <v>12.421562525276705</v>
      </c>
      <c r="O192" s="163">
        <f>LN(F192)</f>
        <v>12.334644027010215</v>
      </c>
      <c r="P192" s="18">
        <f>LN(F193)</f>
        <v>12.392558035926852</v>
      </c>
    </row>
    <row r="193" spans="4:16">
      <c r="D193" s="17" t="s">
        <v>572</v>
      </c>
      <c r="E193" s="34" t="s">
        <v>459</v>
      </c>
      <c r="F193" s="1">
        <v>241001.40345651499</v>
      </c>
      <c r="G193" s="1">
        <f>100*(F193/AVERAGE(F191:F193))</f>
        <v>100.90273260909814</v>
      </c>
      <c r="H193" s="163"/>
      <c r="I193" s="189"/>
      <c r="J193" s="189"/>
      <c r="K193" s="163"/>
      <c r="L193" s="163"/>
      <c r="M193" s="163">
        <v>15</v>
      </c>
      <c r="N193" s="163">
        <f>LN(F194)</f>
        <v>12.080259659237367</v>
      </c>
      <c r="O193" s="163">
        <f>LN(F195)</f>
        <v>11.920153918473744</v>
      </c>
      <c r="P193" s="18">
        <f>LN(F196)</f>
        <v>11.914323451374312</v>
      </c>
    </row>
    <row r="194" spans="4:16">
      <c r="D194" s="17" t="s">
        <v>572</v>
      </c>
      <c r="E194" s="33" t="s">
        <v>458</v>
      </c>
      <c r="F194" s="1">
        <v>176355.94725240901</v>
      </c>
      <c r="G194" s="1">
        <f>100*(F194/AVERAGE(F194:F196))</f>
        <v>111.14593855933946</v>
      </c>
      <c r="H194" s="163"/>
      <c r="I194" s="189">
        <f>AVERAGE(F194:F196)</f>
        <v>158670.61769266066</v>
      </c>
      <c r="J194" s="189">
        <f>100*(STDEV(F194:F196)/I194)</f>
        <v>9.6565903242353848</v>
      </c>
      <c r="K194" s="163"/>
      <c r="L194" s="163"/>
      <c r="M194" s="163">
        <v>30</v>
      </c>
      <c r="N194" s="163">
        <f>LN(F197)</f>
        <v>11.673334882090726</v>
      </c>
      <c r="O194" s="163">
        <f>LN(F198)</f>
        <v>11.795561434639367</v>
      </c>
      <c r="P194" s="18">
        <f>LN(F199)</f>
        <v>11.539128691201102</v>
      </c>
    </row>
    <row r="195" spans="4:16">
      <c r="D195" s="17" t="s">
        <v>572</v>
      </c>
      <c r="E195" s="32" t="s">
        <v>458</v>
      </c>
      <c r="F195" s="1">
        <v>150264.73515046001</v>
      </c>
      <c r="G195" s="1">
        <f>100*(F195/AVERAGE(F194:F196))</f>
        <v>94.702306788467567</v>
      </c>
      <c r="H195" s="163"/>
      <c r="I195" s="189"/>
      <c r="J195" s="189"/>
      <c r="K195" s="163"/>
      <c r="L195" s="163"/>
      <c r="M195" s="163">
        <v>60</v>
      </c>
      <c r="N195" s="163">
        <f>LN(F200)</f>
        <v>11.649437483664396</v>
      </c>
      <c r="O195" s="163">
        <f>LN(F201)</f>
        <v>11.566306627893544</v>
      </c>
      <c r="P195" s="18">
        <f>LN(F202)</f>
        <v>11.603937566815233</v>
      </c>
    </row>
    <row r="196" spans="4:16">
      <c r="D196" s="17" t="s">
        <v>572</v>
      </c>
      <c r="E196" s="31" t="s">
        <v>458</v>
      </c>
      <c r="F196" s="1">
        <v>149391.17067511301</v>
      </c>
      <c r="G196" s="1">
        <f>100*(F196/AVERAGE(F194:F196))</f>
        <v>94.151754652193006</v>
      </c>
      <c r="H196" s="163"/>
      <c r="I196" s="189"/>
      <c r="J196" s="189"/>
      <c r="K196" s="163"/>
      <c r="L196" s="163"/>
      <c r="M196" s="163">
        <v>120</v>
      </c>
      <c r="N196" s="163">
        <f>LN(F203)</f>
        <v>10.310991432062565</v>
      </c>
      <c r="O196" s="163">
        <f>LN(F204)</f>
        <v>10.530307155484657</v>
      </c>
      <c r="P196" s="18">
        <f>LN(F205)</f>
        <v>10.354040490188181</v>
      </c>
    </row>
    <row r="197" spans="4:16">
      <c r="D197" s="17" t="s">
        <v>572</v>
      </c>
      <c r="E197" s="36" t="s">
        <v>457</v>
      </c>
      <c r="F197" s="1">
        <v>117399.142480025</v>
      </c>
      <c r="G197" s="1">
        <f>100*(F197/AVERAGE(F197:F199))</f>
        <v>99.852889063897749</v>
      </c>
      <c r="H197" s="163"/>
      <c r="I197" s="189">
        <f>AVERAGE(F197:F199)</f>
        <v>117572.10390267133</v>
      </c>
      <c r="J197" s="189">
        <f>100*(STDEV(F197:F199)/I197)</f>
        <v>12.761851579192665</v>
      </c>
      <c r="K197" s="163"/>
      <c r="L197" s="163"/>
      <c r="M197" s="163">
        <v>240</v>
      </c>
      <c r="N197" s="163">
        <f>LN(F206)</f>
        <v>8.866030316505018</v>
      </c>
      <c r="O197" s="163">
        <f>LN(F207)</f>
        <v>9.0209982051520257</v>
      </c>
      <c r="P197" s="18">
        <f>LN(F208)</f>
        <v>8.5458515738664502</v>
      </c>
    </row>
    <row r="198" spans="4:16">
      <c r="D198" s="17" t="s">
        <v>572</v>
      </c>
      <c r="E198" s="35" t="s">
        <v>457</v>
      </c>
      <c r="F198" s="1">
        <v>132662.214320806</v>
      </c>
      <c r="G198" s="1">
        <f>100*(F198/AVERAGE(F197:F199))</f>
        <v>112.83477110405933</v>
      </c>
      <c r="H198" s="163"/>
      <c r="I198" s="189"/>
      <c r="J198" s="189"/>
      <c r="K198" s="163"/>
      <c r="L198" s="163"/>
      <c r="M198" s="163"/>
      <c r="N198" s="163"/>
      <c r="O198" s="163"/>
      <c r="P198" s="18"/>
    </row>
    <row r="199" spans="4:16">
      <c r="D199" s="17" t="s">
        <v>572</v>
      </c>
      <c r="E199" s="34" t="s">
        <v>457</v>
      </c>
      <c r="F199" s="1">
        <v>102654.954907183</v>
      </c>
      <c r="G199" s="1">
        <f>100*(F199/AVERAGE(F197:F199))</f>
        <v>87.312339832042923</v>
      </c>
      <c r="H199" s="163"/>
      <c r="I199" s="189"/>
      <c r="J199" s="189"/>
      <c r="K199" s="163"/>
      <c r="L199" s="163"/>
      <c r="M199" s="163"/>
      <c r="N199" s="163"/>
      <c r="O199" s="163"/>
      <c r="P199" s="18"/>
    </row>
    <row r="200" spans="4:16">
      <c r="D200" s="17" t="s">
        <v>572</v>
      </c>
      <c r="E200" s="33" t="s">
        <v>456</v>
      </c>
      <c r="F200" s="1">
        <v>114626.865434537</v>
      </c>
      <c r="G200" s="1">
        <f>100*(F200/AVERAGE(F200:F202))</f>
        <v>104.32059736367079</v>
      </c>
      <c r="H200" s="163"/>
      <c r="I200" s="189">
        <f>AVERAGE(F200:F202)</f>
        <v>109879.41818904434</v>
      </c>
      <c r="J200" s="189">
        <f>100*(STDEV(F200:F202)/I200)</f>
        <v>4.1699860909380275</v>
      </c>
      <c r="K200" s="163"/>
      <c r="L200" s="163"/>
      <c r="M200" s="163"/>
      <c r="N200" s="163"/>
      <c r="O200" s="163"/>
      <c r="P200" s="18"/>
    </row>
    <row r="201" spans="4:16">
      <c r="D201" s="17" t="s">
        <v>572</v>
      </c>
      <c r="E201" s="32" t="s">
        <v>456</v>
      </c>
      <c r="F201" s="1">
        <v>105483.163121155</v>
      </c>
      <c r="G201" s="1">
        <f>100*(F201/AVERAGE(F200:F202))</f>
        <v>95.999018614818553</v>
      </c>
      <c r="H201" s="163"/>
      <c r="I201" s="189"/>
      <c r="J201" s="189"/>
      <c r="K201" s="163"/>
      <c r="L201" s="163"/>
      <c r="M201" s="163"/>
      <c r="N201" s="163"/>
      <c r="O201" s="163"/>
      <c r="P201" s="18"/>
    </row>
    <row r="202" spans="4:16">
      <c r="D202" s="17" t="s">
        <v>572</v>
      </c>
      <c r="E202" s="31" t="s">
        <v>456</v>
      </c>
      <c r="F202" s="1">
        <v>109528.226011441</v>
      </c>
      <c r="G202" s="1">
        <f>100*(F202/AVERAGE(F200:F202))</f>
        <v>99.680384021510633</v>
      </c>
      <c r="H202" s="163"/>
      <c r="I202" s="189"/>
      <c r="J202" s="189"/>
      <c r="K202" s="163"/>
      <c r="L202" s="163"/>
      <c r="M202" s="163"/>
      <c r="N202" s="163"/>
      <c r="O202" s="163"/>
      <c r="P202" s="18"/>
    </row>
    <row r="203" spans="4:16">
      <c r="D203" s="17" t="s">
        <v>572</v>
      </c>
      <c r="E203" s="165" t="s">
        <v>455</v>
      </c>
      <c r="F203" s="1">
        <v>30061.225533774901</v>
      </c>
      <c r="G203" s="1">
        <f>100*(F203/AVERAGE(F203:F205))</f>
        <v>91.207214933529542</v>
      </c>
      <c r="H203" s="163"/>
      <c r="I203" s="189">
        <f>AVERAGE(F203:F205)</f>
        <v>32959.262658862099</v>
      </c>
      <c r="J203" s="189">
        <f>100*(STDEV(F203:F205)/I203)</f>
        <v>11.924894601502123</v>
      </c>
      <c r="K203" s="163"/>
      <c r="L203" s="163"/>
      <c r="M203" s="163"/>
      <c r="N203" s="163"/>
      <c r="O203" s="163"/>
      <c r="P203" s="18"/>
    </row>
    <row r="204" spans="4:16">
      <c r="D204" s="17" t="s">
        <v>572</v>
      </c>
      <c r="E204" s="165" t="s">
        <v>455</v>
      </c>
      <c r="F204" s="1">
        <v>37432.970360015097</v>
      </c>
      <c r="G204" s="1">
        <f>100*(F204/AVERAGE(F203:F205))</f>
        <v>113.57344594585494</v>
      </c>
      <c r="H204" s="163"/>
      <c r="I204" s="189"/>
      <c r="J204" s="189"/>
      <c r="K204" s="163"/>
      <c r="L204" s="163"/>
      <c r="M204" s="163"/>
      <c r="N204" s="163"/>
      <c r="O204" s="163"/>
      <c r="P204" s="18"/>
    </row>
    <row r="205" spans="4:16">
      <c r="D205" s="17" t="s">
        <v>572</v>
      </c>
      <c r="E205" s="29" t="s">
        <v>455</v>
      </c>
      <c r="F205" s="1">
        <v>31383.592082796298</v>
      </c>
      <c r="G205" s="1">
        <f>100*(F205/AVERAGE(F203:F205))</f>
        <v>95.219339120615516</v>
      </c>
      <c r="H205" s="163"/>
      <c r="I205" s="189"/>
      <c r="J205" s="189"/>
      <c r="K205" s="163"/>
      <c r="L205" s="163"/>
      <c r="M205" s="163"/>
      <c r="N205" s="163"/>
      <c r="O205" s="163"/>
      <c r="P205" s="18"/>
    </row>
    <row r="206" spans="4:16">
      <c r="D206" s="17" t="s">
        <v>572</v>
      </c>
      <c r="E206" s="165" t="s">
        <v>454</v>
      </c>
      <c r="F206" s="1">
        <v>7087.09154829407</v>
      </c>
      <c r="G206" s="1">
        <f>100*(F206/AVERAGE(F206:F208))</f>
        <v>103.67565725965493</v>
      </c>
      <c r="H206" s="163"/>
      <c r="I206" s="189">
        <f>AVERAGE(F206:F208)</f>
        <v>6835.8298713694203</v>
      </c>
      <c r="J206" s="189">
        <f>100*(STDEV(F206:F208)/I206)</f>
        <v>23.111910079305051</v>
      </c>
      <c r="K206" s="163"/>
      <c r="L206" s="163"/>
      <c r="M206" s="163"/>
      <c r="N206" s="163"/>
      <c r="O206" s="163"/>
      <c r="P206" s="18"/>
    </row>
    <row r="207" spans="4:16">
      <c r="D207" s="17" t="s">
        <v>572</v>
      </c>
      <c r="E207" s="165" t="s">
        <v>454</v>
      </c>
      <c r="F207" s="1">
        <v>8275.0331406698206</v>
      </c>
      <c r="G207" s="1">
        <f>100*(F207/AVERAGE(F206:F208))</f>
        <v>121.05381930770733</v>
      </c>
      <c r="H207" s="163"/>
      <c r="I207" s="189"/>
      <c r="J207" s="189"/>
      <c r="K207" s="163"/>
      <c r="L207" s="163"/>
      <c r="M207" s="163"/>
      <c r="N207" s="163"/>
      <c r="O207" s="163"/>
      <c r="P207" s="18"/>
    </row>
    <row r="208" spans="4:16">
      <c r="D208" s="17" t="s">
        <v>572</v>
      </c>
      <c r="E208" s="29" t="s">
        <v>454</v>
      </c>
      <c r="F208" s="1">
        <v>5145.3649251443703</v>
      </c>
      <c r="G208" s="1">
        <f>100*(F208/AVERAGE(F206:F208))</f>
        <v>75.270523432637745</v>
      </c>
      <c r="H208" s="163"/>
      <c r="I208" s="189"/>
      <c r="J208" s="189"/>
      <c r="K208" s="163"/>
      <c r="L208" s="163"/>
      <c r="M208" s="163"/>
      <c r="N208" s="163"/>
      <c r="O208" s="163"/>
      <c r="P208" s="18"/>
    </row>
    <row r="209" spans="4:16">
      <c r="D209" s="28"/>
      <c r="E209" s="166"/>
      <c r="F209" s="166"/>
      <c r="G209" s="166"/>
      <c r="H209" s="166"/>
      <c r="I209" s="163"/>
      <c r="J209" s="163"/>
      <c r="K209" s="163"/>
      <c r="L209" s="163"/>
      <c r="M209" s="163"/>
      <c r="N209" s="163"/>
      <c r="O209" s="163"/>
      <c r="P209" s="18"/>
    </row>
    <row r="210" spans="4:16">
      <c r="D210" s="28"/>
      <c r="E210" s="166"/>
      <c r="F210" s="166"/>
      <c r="G210" s="166"/>
      <c r="H210" s="166"/>
      <c r="I210" s="163"/>
      <c r="J210" s="163"/>
      <c r="K210" s="163"/>
      <c r="L210" s="163"/>
      <c r="M210" s="163"/>
      <c r="N210" s="163"/>
      <c r="O210" s="163"/>
      <c r="P210" s="18"/>
    </row>
    <row r="211" spans="4:16">
      <c r="D211" s="26" t="s">
        <v>453</v>
      </c>
      <c r="E211" s="161" t="s">
        <v>179</v>
      </c>
      <c r="F211" s="161" t="s">
        <v>1165</v>
      </c>
      <c r="G211" s="161" t="s">
        <v>451</v>
      </c>
      <c r="H211" s="161" t="s">
        <v>463</v>
      </c>
      <c r="I211" s="161" t="s">
        <v>450</v>
      </c>
      <c r="J211" s="161" t="s">
        <v>449</v>
      </c>
      <c r="K211" s="163"/>
      <c r="L211" s="163"/>
      <c r="M211" s="163"/>
      <c r="N211" s="163"/>
      <c r="O211" s="163"/>
      <c r="P211" s="18"/>
    </row>
    <row r="212" spans="4:16">
      <c r="D212" s="17" t="s">
        <v>572</v>
      </c>
      <c r="E212" s="19" t="s">
        <v>447</v>
      </c>
      <c r="F212" s="1">
        <v>244537.95893756201</v>
      </c>
      <c r="G212" s="1">
        <f>100*(F212/AVERAGE(F212:F214))</f>
        <v>113.80373232275971</v>
      </c>
      <c r="H212" s="11"/>
      <c r="I212" s="189">
        <f>AVERAGE(F212:F214)</f>
        <v>214876.92358281001</v>
      </c>
      <c r="J212" s="189">
        <f>100*(STDEV(F212:F214)/I212)</f>
        <v>11.95690143036326</v>
      </c>
      <c r="K212" s="163"/>
      <c r="L212" s="163"/>
      <c r="M212" s="163" t="s">
        <v>448</v>
      </c>
      <c r="N212" s="163"/>
      <c r="O212" s="163"/>
      <c r="P212" s="18"/>
    </row>
    <row r="213" spans="4:16">
      <c r="D213" s="17" t="s">
        <v>572</v>
      </c>
      <c r="E213" s="25" t="s">
        <v>447</v>
      </c>
      <c r="F213" s="1">
        <v>200573.71880834299</v>
      </c>
      <c r="G213" s="1">
        <f>100*(F213/AVERAGE(F212:F214))</f>
        <v>93.343536134090826</v>
      </c>
      <c r="H213" s="11"/>
      <c r="I213" s="189"/>
      <c r="J213" s="189"/>
      <c r="K213" s="163"/>
      <c r="L213" s="163"/>
      <c r="M213" s="161" t="s">
        <v>444</v>
      </c>
      <c r="N213" s="161" t="s">
        <v>443</v>
      </c>
      <c r="O213" s="161" t="s">
        <v>442</v>
      </c>
      <c r="P213" s="20" t="s">
        <v>441</v>
      </c>
    </row>
    <row r="214" spans="4:16">
      <c r="D214" s="17" t="s">
        <v>572</v>
      </c>
      <c r="E214" s="24" t="s">
        <v>447</v>
      </c>
      <c r="F214" s="1">
        <v>199519.09300252501</v>
      </c>
      <c r="G214" s="1">
        <f>100*(F214/AVERAGE(F212:F214))</f>
        <v>92.852731543149474</v>
      </c>
      <c r="H214" s="11"/>
      <c r="I214" s="189"/>
      <c r="J214" s="189"/>
      <c r="K214" s="163"/>
      <c r="L214" s="163"/>
      <c r="M214" s="163">
        <v>0</v>
      </c>
      <c r="N214" s="163">
        <f>LN(F212)</f>
        <v>12.407125827125203</v>
      </c>
      <c r="O214" s="163">
        <f>LN(F213)</f>
        <v>12.208937133007504</v>
      </c>
      <c r="P214" s="18">
        <f>LN(F214)</f>
        <v>12.203665215006001</v>
      </c>
    </row>
    <row r="215" spans="4:16">
      <c r="D215" s="17" t="s">
        <v>572</v>
      </c>
      <c r="E215" s="16" t="s">
        <v>446</v>
      </c>
      <c r="F215" s="1">
        <v>222171.13231019999</v>
      </c>
      <c r="G215" s="1">
        <f>100*(F215/AVERAGE(F215:F217))</f>
        <v>100.84736109106109</v>
      </c>
      <c r="H215" s="11"/>
      <c r="I215" s="189">
        <f>AVERAGE(F215:F217)</f>
        <v>220304.35889104567</v>
      </c>
      <c r="J215" s="189">
        <f>100*(STDEV(F215:F217)/I215)</f>
        <v>2.8491072124355941</v>
      </c>
      <c r="K215" s="163"/>
      <c r="L215" s="163"/>
      <c r="M215" s="163">
        <v>240</v>
      </c>
      <c r="N215" s="163">
        <f>LN(F218)</f>
        <v>11.782087244189864</v>
      </c>
      <c r="O215" s="163">
        <f>LN(F219)</f>
        <v>11.727328799713794</v>
      </c>
      <c r="P215" s="18">
        <f>LN(F220)</f>
        <v>11.673183931481516</v>
      </c>
    </row>
    <row r="216" spans="4:16">
      <c r="D216" s="17" t="s">
        <v>572</v>
      </c>
      <c r="E216" s="23" t="s">
        <v>446</v>
      </c>
      <c r="F216" s="1">
        <v>213306.03827695199</v>
      </c>
      <c r="G216" s="1">
        <f>100*(F216/AVERAGE(F215:F217))</f>
        <v>96.823339924220562</v>
      </c>
      <c r="H216" s="11"/>
      <c r="I216" s="189"/>
      <c r="J216" s="189"/>
      <c r="K216" s="163"/>
      <c r="L216" s="163"/>
      <c r="M216" s="163"/>
      <c r="N216" s="163"/>
      <c r="O216" s="163"/>
      <c r="P216" s="18"/>
    </row>
    <row r="217" spans="4:16">
      <c r="D217" s="17" t="s">
        <v>572</v>
      </c>
      <c r="E217" s="22" t="s">
        <v>446</v>
      </c>
      <c r="F217" s="1">
        <v>225435.90608598501</v>
      </c>
      <c r="G217" s="1">
        <f>100*(F217/AVERAGE(F215:F217))</f>
        <v>102.32929898471832</v>
      </c>
      <c r="H217" s="11"/>
      <c r="I217" s="189"/>
      <c r="J217" s="189"/>
      <c r="K217" s="163"/>
      <c r="L217" s="163"/>
      <c r="M217" s="163" t="s">
        <v>445</v>
      </c>
      <c r="N217" s="163"/>
      <c r="O217" s="163"/>
      <c r="P217" s="18"/>
    </row>
    <row r="218" spans="4:16">
      <c r="D218" s="17" t="s">
        <v>572</v>
      </c>
      <c r="E218" s="19" t="s">
        <v>440</v>
      </c>
      <c r="F218" s="1">
        <v>130886.68713802801</v>
      </c>
      <c r="G218" s="1">
        <f>100*(F218/AVERAGE(F218:F220))</f>
        <v>105.5026330125911</v>
      </c>
      <c r="H218" s="11"/>
      <c r="I218" s="189">
        <f>AVERAGE(F218:F220)</f>
        <v>124060.11433137167</v>
      </c>
      <c r="J218" s="189">
        <f>100*(STDEV(F218:F220)/I218)</f>
        <v>5.4440113808850565</v>
      </c>
      <c r="K218" s="163"/>
      <c r="L218" s="163"/>
      <c r="M218" s="161" t="s">
        <v>444</v>
      </c>
      <c r="N218" s="161" t="s">
        <v>443</v>
      </c>
      <c r="O218" s="161" t="s">
        <v>442</v>
      </c>
      <c r="P218" s="20" t="s">
        <v>441</v>
      </c>
    </row>
    <row r="219" spans="4:16">
      <c r="D219" s="17" t="s">
        <v>572</v>
      </c>
      <c r="E219" s="19" t="s">
        <v>440</v>
      </c>
      <c r="F219" s="1">
        <v>123912.23351067401</v>
      </c>
      <c r="G219" s="1">
        <f>100*(F219/AVERAGE(F218:F220))</f>
        <v>99.880799061410926</v>
      </c>
      <c r="H219" s="11"/>
      <c r="I219" s="189"/>
      <c r="J219" s="189"/>
      <c r="K219" s="163"/>
      <c r="L219" s="163"/>
      <c r="M219" s="163">
        <v>0</v>
      </c>
      <c r="N219" s="163">
        <f>LN(F215)</f>
        <v>12.311203230151785</v>
      </c>
      <c r="O219" s="163">
        <f>LN(F216)</f>
        <v>12.270483212905225</v>
      </c>
      <c r="P219" s="18">
        <f>LN(F217)</f>
        <v>12.325791167306445</v>
      </c>
    </row>
    <row r="220" spans="4:16">
      <c r="D220" s="17" t="s">
        <v>572</v>
      </c>
      <c r="E220" s="19" t="s">
        <v>440</v>
      </c>
      <c r="F220" s="1">
        <v>117381.422345413</v>
      </c>
      <c r="G220" s="1">
        <f>100*(F220/AVERAGE(F218:F220))</f>
        <v>94.616567925997956</v>
      </c>
      <c r="H220" s="11"/>
      <c r="I220" s="189"/>
      <c r="J220" s="189"/>
      <c r="K220" s="163"/>
      <c r="L220" s="163"/>
      <c r="M220" s="163">
        <v>240</v>
      </c>
      <c r="N220" s="163">
        <f>LN(F221)</f>
        <v>11.628100705942776</v>
      </c>
      <c r="O220" s="163">
        <f>LN(F222)</f>
        <v>11.464672050012586</v>
      </c>
      <c r="P220" s="18">
        <f>LN(F223)</f>
        <v>11.692239281485513</v>
      </c>
    </row>
    <row r="221" spans="4:16">
      <c r="D221" s="17" t="s">
        <v>572</v>
      </c>
      <c r="E221" s="16" t="s">
        <v>437</v>
      </c>
      <c r="F221" s="1">
        <v>112207.005299125</v>
      </c>
      <c r="G221" s="1">
        <f>100*(F221/AVERAGE(F221:F223))</f>
        <v>102.89945884883707</v>
      </c>
      <c r="H221" s="11">
        <f>(F215-F221)/F215</f>
        <v>0.494952363376988</v>
      </c>
      <c r="I221" s="189">
        <f>AVERAGE(F221:F223)</f>
        <v>109045.2822147112</v>
      </c>
      <c r="J221" s="189">
        <f>100*(STDEV(F221:F223)/I221)</f>
        <v>11.444135965774876</v>
      </c>
      <c r="K221" s="163"/>
      <c r="L221" s="163"/>
      <c r="M221" s="163"/>
      <c r="N221" s="163"/>
      <c r="O221" s="163"/>
      <c r="P221" s="18"/>
    </row>
    <row r="222" spans="4:16">
      <c r="D222" s="17" t="s">
        <v>572</v>
      </c>
      <c r="E222" s="16" t="s">
        <v>437</v>
      </c>
      <c r="F222" s="1">
        <v>95289.227932135604</v>
      </c>
      <c r="G222" s="1">
        <f>100*(F222/AVERAGE(F221:F223))</f>
        <v>87.38500739950419</v>
      </c>
      <c r="H222" s="11">
        <f>(F216-F222)/F216</f>
        <v>0.55327458752754988</v>
      </c>
      <c r="I222" s="189"/>
      <c r="J222" s="189"/>
      <c r="K222" s="163"/>
      <c r="L222" s="163"/>
      <c r="M222" s="217" t="s">
        <v>439</v>
      </c>
      <c r="N222" s="167">
        <f>(I215-I221)/I215</f>
        <v>0.50502440004538929</v>
      </c>
      <c r="O222" s="217" t="s">
        <v>438</v>
      </c>
      <c r="P222" s="14">
        <f>STDEV(H221:H223)</f>
        <v>4.3034896049332326E-2</v>
      </c>
    </row>
    <row r="223" spans="4:16">
      <c r="D223" s="13" t="s">
        <v>572</v>
      </c>
      <c r="E223" s="12" t="s">
        <v>437</v>
      </c>
      <c r="F223" s="1">
        <v>119639.613412873</v>
      </c>
      <c r="G223" s="1">
        <f>100*(F223/AVERAGE(F221:F223))</f>
        <v>109.71553375165874</v>
      </c>
      <c r="H223" s="11">
        <f>(F217-F223)/F217</f>
        <v>0.46929654867294984</v>
      </c>
      <c r="I223" s="190"/>
      <c r="J223" s="190"/>
      <c r="K223" s="10"/>
      <c r="L223" s="10"/>
      <c r="M223" s="218"/>
      <c r="N223" s="9"/>
      <c r="O223" s="218"/>
      <c r="P223" s="8"/>
    </row>
    <row r="224" spans="4:16">
      <c r="D224" s="171" t="s">
        <v>1166</v>
      </c>
    </row>
  </sheetData>
  <mergeCells count="132">
    <mergeCell ref="I5:I7"/>
    <mergeCell ref="J5:J7"/>
    <mergeCell ref="I8:I10"/>
    <mergeCell ref="J8:J10"/>
    <mergeCell ref="I11:I13"/>
    <mergeCell ref="J11:J13"/>
    <mergeCell ref="I14:I16"/>
    <mergeCell ref="J14:J16"/>
    <mergeCell ref="I17:I19"/>
    <mergeCell ref="J17:J19"/>
    <mergeCell ref="I20:I22"/>
    <mergeCell ref="J20:J22"/>
    <mergeCell ref="I26:I28"/>
    <mergeCell ref="J26:J28"/>
    <mergeCell ref="I29:I31"/>
    <mergeCell ref="J29:J31"/>
    <mergeCell ref="I32:I34"/>
    <mergeCell ref="J32:J34"/>
    <mergeCell ref="I35:I37"/>
    <mergeCell ref="J35:J37"/>
    <mergeCell ref="M36:M37"/>
    <mergeCell ref="O36:O37"/>
    <mergeCell ref="I42:I44"/>
    <mergeCell ref="J42:J44"/>
    <mergeCell ref="I45:I47"/>
    <mergeCell ref="J45:J47"/>
    <mergeCell ref="I48:I50"/>
    <mergeCell ref="J48:J50"/>
    <mergeCell ref="I51:I53"/>
    <mergeCell ref="J51:J53"/>
    <mergeCell ref="I54:I56"/>
    <mergeCell ref="J54:J56"/>
    <mergeCell ref="I57:I59"/>
    <mergeCell ref="J57:J59"/>
    <mergeCell ref="I63:I65"/>
    <mergeCell ref="J63:J65"/>
    <mergeCell ref="I66:I68"/>
    <mergeCell ref="J66:J68"/>
    <mergeCell ref="I69:I71"/>
    <mergeCell ref="J69:J71"/>
    <mergeCell ref="I72:I74"/>
    <mergeCell ref="J72:J74"/>
    <mergeCell ref="M73:M74"/>
    <mergeCell ref="O73:O74"/>
    <mergeCell ref="I80:I82"/>
    <mergeCell ref="J80:J82"/>
    <mergeCell ref="I83:I85"/>
    <mergeCell ref="J83:J85"/>
    <mergeCell ref="I86:I88"/>
    <mergeCell ref="J86:J88"/>
    <mergeCell ref="I89:I91"/>
    <mergeCell ref="J89:J91"/>
    <mergeCell ref="I92:I94"/>
    <mergeCell ref="J92:J94"/>
    <mergeCell ref="I95:I97"/>
    <mergeCell ref="J95:J97"/>
    <mergeCell ref="I101:I103"/>
    <mergeCell ref="J101:J103"/>
    <mergeCell ref="I104:I106"/>
    <mergeCell ref="J104:J106"/>
    <mergeCell ref="I107:I109"/>
    <mergeCell ref="J107:J109"/>
    <mergeCell ref="I110:I112"/>
    <mergeCell ref="J110:J112"/>
    <mergeCell ref="M111:M112"/>
    <mergeCell ref="O111:O112"/>
    <mergeCell ref="I117:I119"/>
    <mergeCell ref="J117:J119"/>
    <mergeCell ref="I120:I122"/>
    <mergeCell ref="J120:J122"/>
    <mergeCell ref="I123:I125"/>
    <mergeCell ref="J123:J125"/>
    <mergeCell ref="I126:I128"/>
    <mergeCell ref="J126:J128"/>
    <mergeCell ref="I129:I131"/>
    <mergeCell ref="J129:J131"/>
    <mergeCell ref="I132:I134"/>
    <mergeCell ref="J132:J134"/>
    <mergeCell ref="I138:I140"/>
    <mergeCell ref="J138:J140"/>
    <mergeCell ref="I141:I143"/>
    <mergeCell ref="J141:J143"/>
    <mergeCell ref="I144:I146"/>
    <mergeCell ref="J144:J146"/>
    <mergeCell ref="I147:I149"/>
    <mergeCell ref="J147:J149"/>
    <mergeCell ref="M148:M149"/>
    <mergeCell ref="O148:O149"/>
    <mergeCell ref="I154:I156"/>
    <mergeCell ref="J154:J156"/>
    <mergeCell ref="I157:I159"/>
    <mergeCell ref="J157:J159"/>
    <mergeCell ref="I160:I162"/>
    <mergeCell ref="J160:J162"/>
    <mergeCell ref="I163:I165"/>
    <mergeCell ref="J163:J165"/>
    <mergeCell ref="I166:I168"/>
    <mergeCell ref="J166:J168"/>
    <mergeCell ref="I169:I171"/>
    <mergeCell ref="J169:J171"/>
    <mergeCell ref="I175:I177"/>
    <mergeCell ref="J175:J177"/>
    <mergeCell ref="M185:M186"/>
    <mergeCell ref="O185:O186"/>
    <mergeCell ref="I178:I180"/>
    <mergeCell ref="J178:J180"/>
    <mergeCell ref="I181:I183"/>
    <mergeCell ref="J181:J183"/>
    <mergeCell ref="I184:I186"/>
    <mergeCell ref="J184:J186"/>
    <mergeCell ref="I191:I193"/>
    <mergeCell ref="J191:J193"/>
    <mergeCell ref="I194:I196"/>
    <mergeCell ref="J194:J196"/>
    <mergeCell ref="I197:I199"/>
    <mergeCell ref="J197:J199"/>
    <mergeCell ref="I200:I202"/>
    <mergeCell ref="J200:J202"/>
    <mergeCell ref="I203:I205"/>
    <mergeCell ref="J203:J205"/>
    <mergeCell ref="M222:M223"/>
    <mergeCell ref="O222:O223"/>
    <mergeCell ref="I206:I208"/>
    <mergeCell ref="J206:J208"/>
    <mergeCell ref="I212:I214"/>
    <mergeCell ref="J212:J214"/>
    <mergeCell ref="I215:I217"/>
    <mergeCell ref="J215:J217"/>
    <mergeCell ref="I218:I220"/>
    <mergeCell ref="J218:J220"/>
    <mergeCell ref="I221:I223"/>
    <mergeCell ref="J221:J2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1741-73A5-4AB5-98AE-D343D1878DC4}">
  <dimension ref="A1:T5"/>
  <sheetViews>
    <sheetView topLeftCell="F1" workbookViewId="0">
      <selection activeCell="T6" sqref="T6"/>
    </sheetView>
  </sheetViews>
  <sheetFormatPr defaultRowHeight="15"/>
  <sheetData>
    <row r="1" spans="1:20" s="45" customFormat="1">
      <c r="A1" s="45" t="s">
        <v>852</v>
      </c>
      <c r="N1" s="45" t="s">
        <v>853</v>
      </c>
    </row>
    <row r="4" spans="1:20">
      <c r="T4" t="s">
        <v>854</v>
      </c>
    </row>
    <row r="5" spans="1:20">
      <c r="T5" t="s">
        <v>857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N198"/>
  <sheetViews>
    <sheetView topLeftCell="M43" zoomScaleNormal="100" workbookViewId="0">
      <selection activeCell="AK52" sqref="AK52:AK57"/>
    </sheetView>
  </sheetViews>
  <sheetFormatPr defaultColWidth="9.140625" defaultRowHeight="15"/>
  <cols>
    <col min="1" max="2" width="4" customWidth="1"/>
    <col min="3" max="3" width="29" customWidth="1"/>
    <col min="4" max="4" width="7.85546875" customWidth="1"/>
    <col min="5" max="5" width="4" customWidth="1"/>
    <col min="6" max="6" width="17.42578125" customWidth="1"/>
    <col min="7" max="7" width="12.5703125" customWidth="1"/>
    <col min="8" max="8" width="4.7109375" customWidth="1"/>
    <col min="9" max="9" width="18.5703125" customWidth="1"/>
    <col min="12" max="12" width="5.5703125" customWidth="1"/>
    <col min="13" max="13" width="7.7109375" customWidth="1"/>
    <col min="14" max="14" width="7.5703125" customWidth="1"/>
    <col min="15" max="15" width="5.5703125" customWidth="1"/>
    <col min="16" max="16" width="6.85546875" customWidth="1"/>
    <col min="18" max="18" width="6.42578125" customWidth="1"/>
    <col min="19" max="19" width="6.85546875" customWidth="1"/>
    <col min="20" max="20" width="7.5703125" customWidth="1"/>
    <col min="21" max="21" width="5.5703125" customWidth="1"/>
    <col min="22" max="22" width="6.85546875" customWidth="1"/>
    <col min="24" max="24" width="6.42578125" customWidth="1"/>
    <col min="25" max="25" width="8.7109375" customWidth="1"/>
    <col min="26" max="26" width="7.5703125" customWidth="1"/>
    <col min="27" max="27" width="5.5703125" customWidth="1"/>
    <col min="28" max="28" width="6.85546875" customWidth="1"/>
    <col min="30" max="30" width="6.42578125" customWidth="1"/>
    <col min="31" max="31" width="7.7109375" customWidth="1"/>
    <col min="32" max="32" width="7.5703125" customWidth="1"/>
    <col min="33" max="33" width="5.5703125" customWidth="1"/>
    <col min="34" max="34" width="6.85546875" customWidth="1"/>
    <col min="36" max="36" width="5.5703125" customWidth="1"/>
    <col min="37" max="37" width="6.85546875" customWidth="1"/>
    <col min="38" max="38" width="7.5703125" customWidth="1"/>
    <col min="39" max="39" width="5.5703125" customWidth="1"/>
    <col min="40" max="40" width="6.85546875" customWidth="1"/>
  </cols>
  <sheetData>
    <row r="1" spans="1:40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3"/>
      <c r="K1" s="221" t="s">
        <v>25</v>
      </c>
      <c r="L1" s="223"/>
      <c r="M1" s="223"/>
      <c r="N1" s="222"/>
      <c r="O1" s="221" t="s">
        <v>103</v>
      </c>
      <c r="P1" s="222"/>
      <c r="Q1" s="221" t="s">
        <v>44</v>
      </c>
      <c r="R1" s="223"/>
      <c r="S1" s="223"/>
      <c r="T1" s="222"/>
      <c r="U1" s="221" t="s">
        <v>8</v>
      </c>
      <c r="V1" s="222"/>
      <c r="W1" s="221" t="s">
        <v>323</v>
      </c>
      <c r="X1" s="223"/>
      <c r="Y1" s="223"/>
      <c r="Z1" s="222"/>
      <c r="AA1" s="221" t="s">
        <v>8</v>
      </c>
      <c r="AB1" s="222"/>
      <c r="AC1" s="221" t="s">
        <v>385</v>
      </c>
      <c r="AD1" s="223"/>
      <c r="AE1" s="223"/>
      <c r="AF1" s="222"/>
      <c r="AG1" s="221" t="s">
        <v>8</v>
      </c>
      <c r="AH1" s="222"/>
      <c r="AI1" s="221" t="s">
        <v>337</v>
      </c>
      <c r="AJ1" s="223"/>
      <c r="AK1" s="223"/>
      <c r="AL1" s="222"/>
      <c r="AM1" s="221" t="s">
        <v>53</v>
      </c>
      <c r="AN1" s="222"/>
    </row>
    <row r="2" spans="1:40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858</v>
      </c>
      <c r="K2" s="3" t="s">
        <v>55</v>
      </c>
      <c r="L2" s="3" t="s">
        <v>11</v>
      </c>
      <c r="M2" s="3" t="s">
        <v>197</v>
      </c>
      <c r="N2" s="3" t="s">
        <v>2</v>
      </c>
      <c r="O2" s="3" t="s">
        <v>11</v>
      </c>
      <c r="P2" s="3" t="s">
        <v>328</v>
      </c>
      <c r="Q2" s="3" t="s">
        <v>55</v>
      </c>
      <c r="R2" s="3" t="s">
        <v>11</v>
      </c>
      <c r="S2" s="3" t="s">
        <v>197</v>
      </c>
      <c r="T2" s="3" t="s">
        <v>2</v>
      </c>
      <c r="U2" s="3" t="s">
        <v>11</v>
      </c>
      <c r="V2" s="3" t="s">
        <v>328</v>
      </c>
      <c r="W2" s="3" t="s">
        <v>55</v>
      </c>
      <c r="X2" s="3" t="s">
        <v>11</v>
      </c>
      <c r="Y2" s="3" t="s">
        <v>197</v>
      </c>
      <c r="Z2" s="3" t="s">
        <v>2</v>
      </c>
      <c r="AA2" s="3" t="s">
        <v>11</v>
      </c>
      <c r="AB2" s="3" t="s">
        <v>328</v>
      </c>
      <c r="AC2" s="3" t="s">
        <v>55</v>
      </c>
      <c r="AD2" s="3" t="s">
        <v>11</v>
      </c>
      <c r="AE2" s="3" t="s">
        <v>197</v>
      </c>
      <c r="AF2" s="3" t="s">
        <v>2</v>
      </c>
      <c r="AG2" s="3" t="s">
        <v>11</v>
      </c>
      <c r="AH2" s="3" t="s">
        <v>328</v>
      </c>
      <c r="AI2" s="3" t="s">
        <v>55</v>
      </c>
      <c r="AJ2" s="3" t="s">
        <v>11</v>
      </c>
      <c r="AK2" s="3" t="s">
        <v>197</v>
      </c>
      <c r="AL2" s="3" t="s">
        <v>2</v>
      </c>
      <c r="AM2" s="3" t="s">
        <v>11</v>
      </c>
      <c r="AN2" s="3" t="s">
        <v>328</v>
      </c>
    </row>
    <row r="3" spans="1:40">
      <c r="A3" s="4"/>
      <c r="B3" s="4"/>
      <c r="C3" s="4" t="s">
        <v>118</v>
      </c>
      <c r="D3" s="4"/>
      <c r="E3" s="4"/>
      <c r="F3" s="4" t="s">
        <v>10</v>
      </c>
      <c r="G3" s="4" t="s">
        <v>126</v>
      </c>
      <c r="H3" s="4" t="s">
        <v>391</v>
      </c>
      <c r="I3" s="2">
        <v>44348.8210763889</v>
      </c>
      <c r="J3" s="1">
        <v>5000</v>
      </c>
      <c r="K3" s="1">
        <v>4497.15901181555</v>
      </c>
      <c r="L3" s="1">
        <v>5.5077499999999997</v>
      </c>
      <c r="M3" s="1">
        <v>4333847.8301463099</v>
      </c>
      <c r="N3" s="1">
        <v>89.943180236310994</v>
      </c>
      <c r="O3" s="1">
        <v>6.4567666666666703</v>
      </c>
      <c r="P3" s="1">
        <v>270405.07404427801</v>
      </c>
      <c r="Q3" s="1">
        <v>5132.25911845469</v>
      </c>
      <c r="R3" s="1">
        <v>10.145583333333301</v>
      </c>
      <c r="S3" s="1">
        <v>159642.12177436001</v>
      </c>
      <c r="T3" s="1">
        <v>102.645182369094</v>
      </c>
      <c r="U3" s="1">
        <v>7.15438333333333</v>
      </c>
      <c r="V3" s="1">
        <v>102857.15838445901</v>
      </c>
      <c r="W3" s="1">
        <v>5162.7166968438596</v>
      </c>
      <c r="X3" s="1">
        <v>11.10365</v>
      </c>
      <c r="Y3" s="1">
        <v>29574445.380476601</v>
      </c>
      <c r="Z3" s="1">
        <v>103.254333936877</v>
      </c>
      <c r="AA3" s="1">
        <v>7.15438333333333</v>
      </c>
      <c r="AB3" s="1">
        <v>102857.15838445901</v>
      </c>
      <c r="AC3" s="1">
        <v>5072.4761634412498</v>
      </c>
      <c r="AD3" s="1">
        <v>11.313916666666699</v>
      </c>
      <c r="AE3" s="1">
        <v>7935139.0314749395</v>
      </c>
      <c r="AF3" s="1">
        <v>101.449523268825</v>
      </c>
      <c r="AG3" s="1">
        <v>7.15438333333333</v>
      </c>
      <c r="AH3" s="1">
        <v>102857.15838445901</v>
      </c>
      <c r="AI3" s="1">
        <v>0</v>
      </c>
      <c r="AJ3" s="1">
        <v>14.562483333333301</v>
      </c>
      <c r="AK3" s="1">
        <v>0</v>
      </c>
      <c r="AL3" s="1">
        <v>0</v>
      </c>
      <c r="AM3" s="1">
        <v>9.45691666666667</v>
      </c>
      <c r="AN3" s="1">
        <v>3523761.6527767698</v>
      </c>
    </row>
    <row r="4" spans="1:40">
      <c r="A4" s="4"/>
      <c r="B4" s="4"/>
      <c r="C4" s="4" t="s">
        <v>107</v>
      </c>
      <c r="D4" s="4"/>
      <c r="E4" s="4"/>
      <c r="F4" s="4" t="s">
        <v>35</v>
      </c>
      <c r="G4" s="4" t="s">
        <v>126</v>
      </c>
      <c r="H4" s="4" t="s">
        <v>403</v>
      </c>
      <c r="I4" s="2">
        <v>44348.836967592601</v>
      </c>
      <c r="J4" s="1">
        <v>3500</v>
      </c>
      <c r="K4" s="1">
        <v>3668.8560939130498</v>
      </c>
      <c r="L4" s="1">
        <v>5.5077833333333297</v>
      </c>
      <c r="M4" s="1">
        <v>3420823.44747737</v>
      </c>
      <c r="N4" s="1">
        <v>104.82445982608699</v>
      </c>
      <c r="O4" s="1">
        <v>6.4568000000000003</v>
      </c>
      <c r="P4" s="1">
        <v>277431.90041749401</v>
      </c>
      <c r="Q4" s="1">
        <v>3174.75574228598</v>
      </c>
      <c r="R4" s="1">
        <v>10.145616666666699</v>
      </c>
      <c r="S4" s="1">
        <v>114479.82601832</v>
      </c>
      <c r="T4" s="1">
        <v>90.707306922456496</v>
      </c>
      <c r="U4" s="1">
        <v>7.1544166666666698</v>
      </c>
      <c r="V4" s="1">
        <v>109649.63162425401</v>
      </c>
      <c r="W4" s="1">
        <v>3251.7472496679802</v>
      </c>
      <c r="X4" s="1">
        <v>11.114050000000001</v>
      </c>
      <c r="Y4" s="1">
        <v>20079248.650435001</v>
      </c>
      <c r="Z4" s="1">
        <v>92.907064276227899</v>
      </c>
      <c r="AA4" s="1">
        <v>7.1544166666666698</v>
      </c>
      <c r="AB4" s="1">
        <v>109649.63162425401</v>
      </c>
      <c r="AC4" s="1">
        <v>3298.3892459356098</v>
      </c>
      <c r="AD4" s="1">
        <v>11.31395</v>
      </c>
      <c r="AE4" s="1">
        <v>5740343.0029952796</v>
      </c>
      <c r="AF4" s="1">
        <v>94.239692741017393</v>
      </c>
      <c r="AG4" s="1">
        <v>7.1544166666666698</v>
      </c>
      <c r="AH4" s="1">
        <v>109649.63162425401</v>
      </c>
      <c r="AI4" s="1">
        <v>0</v>
      </c>
      <c r="AJ4" s="1">
        <v>14.375999999999999</v>
      </c>
      <c r="AK4" s="1">
        <v>0</v>
      </c>
      <c r="AL4" s="1">
        <v>0</v>
      </c>
      <c r="AM4" s="1">
        <v>9.4673166666666706</v>
      </c>
      <c r="AN4" s="1">
        <v>3469903.3019403699</v>
      </c>
    </row>
    <row r="5" spans="1:40">
      <c r="A5" s="4"/>
      <c r="B5" s="4"/>
      <c r="C5" s="4" t="s">
        <v>291</v>
      </c>
      <c r="D5" s="4"/>
      <c r="E5" s="4"/>
      <c r="F5" s="4" t="s">
        <v>141</v>
      </c>
      <c r="G5" s="4" t="s">
        <v>126</v>
      </c>
      <c r="H5" s="4" t="s">
        <v>127</v>
      </c>
      <c r="I5" s="2">
        <v>44348.852974537003</v>
      </c>
      <c r="J5" s="1">
        <v>2500</v>
      </c>
      <c r="K5" s="1">
        <v>2833.5109972103201</v>
      </c>
      <c r="L5" s="1">
        <v>5.5077499999999997</v>
      </c>
      <c r="M5" s="1">
        <v>2399710.5666319299</v>
      </c>
      <c r="N5" s="1">
        <v>113.340439888413</v>
      </c>
      <c r="O5" s="1">
        <v>6.4658499999999997</v>
      </c>
      <c r="P5" s="1">
        <v>268344.728369202</v>
      </c>
      <c r="Q5" s="1">
        <v>2636.3758428278902</v>
      </c>
      <c r="R5" s="1">
        <v>10.145583333333301</v>
      </c>
      <c r="S5" s="1">
        <v>99647.892336420904</v>
      </c>
      <c r="T5" s="1">
        <v>105.455033713115</v>
      </c>
      <c r="U5" s="1">
        <v>7.1453166666666696</v>
      </c>
      <c r="V5" s="1">
        <v>112447.30126084</v>
      </c>
      <c r="W5" s="1">
        <v>2508.35118658602</v>
      </c>
      <c r="X5" s="1">
        <v>11.1140166666667</v>
      </c>
      <c r="Y5" s="1">
        <v>15960335.5102816</v>
      </c>
      <c r="Z5" s="1">
        <v>100.334047463441</v>
      </c>
      <c r="AA5" s="1">
        <v>7.1453166666666696</v>
      </c>
      <c r="AB5" s="1">
        <v>112447.30126084</v>
      </c>
      <c r="AC5" s="1">
        <v>2585.8996166879401</v>
      </c>
      <c r="AD5" s="1">
        <v>11.313916666666699</v>
      </c>
      <c r="AE5" s="1">
        <v>4697171.3823519498</v>
      </c>
      <c r="AF5" s="1">
        <v>103.435984667518</v>
      </c>
      <c r="AG5" s="1">
        <v>7.1453166666666696</v>
      </c>
      <c r="AH5" s="1">
        <v>112447.30126084</v>
      </c>
      <c r="AI5" s="1">
        <v>0</v>
      </c>
      <c r="AJ5" s="1">
        <v>14.386333333333299</v>
      </c>
      <c r="AK5" s="1">
        <v>0</v>
      </c>
      <c r="AL5" s="1">
        <v>0</v>
      </c>
      <c r="AM5" s="1">
        <v>9.45691666666667</v>
      </c>
      <c r="AN5" s="1">
        <v>3461913.4724623002</v>
      </c>
    </row>
    <row r="6" spans="1:40">
      <c r="A6" s="4"/>
      <c r="B6" s="4"/>
      <c r="C6" s="4" t="s">
        <v>354</v>
      </c>
      <c r="D6" s="4"/>
      <c r="E6" s="4"/>
      <c r="F6" s="4" t="s">
        <v>192</v>
      </c>
      <c r="G6" s="4" t="s">
        <v>126</v>
      </c>
      <c r="H6" s="4" t="s">
        <v>406</v>
      </c>
      <c r="I6" s="2">
        <v>44348.868912037004</v>
      </c>
      <c r="J6" s="1">
        <v>1500</v>
      </c>
      <c r="K6" s="1">
        <v>1655.4988304462599</v>
      </c>
      <c r="L6" s="1">
        <v>5.5077833333333297</v>
      </c>
      <c r="M6" s="1">
        <v>1330142.5041472299</v>
      </c>
      <c r="N6" s="1">
        <v>110.36658869641801</v>
      </c>
      <c r="O6" s="1">
        <v>6.4568000000000003</v>
      </c>
      <c r="P6" s="1">
        <v>280223.24097562802</v>
      </c>
      <c r="Q6" s="1">
        <v>1640.47944815811</v>
      </c>
      <c r="R6" s="1">
        <v>10.145616666666699</v>
      </c>
      <c r="S6" s="1">
        <v>61742.6874670939</v>
      </c>
      <c r="T6" s="1">
        <v>109.365296543874</v>
      </c>
      <c r="U6" s="1">
        <v>7.1453499999999996</v>
      </c>
      <c r="V6" s="1">
        <v>107661.147366795</v>
      </c>
      <c r="W6" s="1">
        <v>1554.19500157433</v>
      </c>
      <c r="X6" s="1">
        <v>11.114050000000001</v>
      </c>
      <c r="Y6" s="1">
        <v>9539441.3779641408</v>
      </c>
      <c r="Z6" s="1">
        <v>103.61300010495501</v>
      </c>
      <c r="AA6" s="1">
        <v>7.1453499999999996</v>
      </c>
      <c r="AB6" s="1">
        <v>107661.147366795</v>
      </c>
      <c r="AC6" s="1">
        <v>1605.7004407281399</v>
      </c>
      <c r="AD6" s="1">
        <v>11.31395</v>
      </c>
      <c r="AE6" s="1">
        <v>2867626.75944243</v>
      </c>
      <c r="AF6" s="1">
        <v>107.046696048543</v>
      </c>
      <c r="AG6" s="1">
        <v>7.1453499999999996</v>
      </c>
      <c r="AH6" s="1">
        <v>107661.147366795</v>
      </c>
      <c r="AI6" s="1">
        <v>0</v>
      </c>
      <c r="AJ6" s="1">
        <v>14.106583333333299</v>
      </c>
      <c r="AK6" s="1">
        <v>0</v>
      </c>
      <c r="AL6" s="1">
        <v>0</v>
      </c>
      <c r="AM6" s="1">
        <v>9.4569500000000009</v>
      </c>
      <c r="AN6" s="1">
        <v>3507319.7587641198</v>
      </c>
    </row>
    <row r="7" spans="1:40">
      <c r="A7" s="4"/>
      <c r="B7" s="4"/>
      <c r="C7" s="4" t="s">
        <v>257</v>
      </c>
      <c r="D7" s="4"/>
      <c r="E7" s="4"/>
      <c r="F7" s="4" t="s">
        <v>318</v>
      </c>
      <c r="G7" s="4" t="s">
        <v>126</v>
      </c>
      <c r="H7" s="4" t="s">
        <v>292</v>
      </c>
      <c r="I7" s="2">
        <v>44348.8847916667</v>
      </c>
      <c r="J7" s="1">
        <v>800</v>
      </c>
      <c r="K7" s="1">
        <v>684.503351185827</v>
      </c>
      <c r="L7" s="1">
        <v>5.5077499999999997</v>
      </c>
      <c r="M7" s="1">
        <v>520074.61976110999</v>
      </c>
      <c r="N7" s="1">
        <v>85.562918898228304</v>
      </c>
      <c r="O7" s="1">
        <v>6.4658499999999997</v>
      </c>
      <c r="P7" s="1">
        <v>288977.49400300899</v>
      </c>
      <c r="Q7" s="1">
        <v>687.72766276831703</v>
      </c>
      <c r="R7" s="1">
        <v>10.145583333333301</v>
      </c>
      <c r="S7" s="1">
        <v>28063.900737431901</v>
      </c>
      <c r="T7" s="1">
        <v>85.965957846039601</v>
      </c>
      <c r="U7" s="1">
        <v>7.15438333333333</v>
      </c>
      <c r="V7" s="1">
        <v>112583.140355091</v>
      </c>
      <c r="W7" s="1">
        <v>742.03248413715505</v>
      </c>
      <c r="X7" s="1">
        <v>11.1140166666667</v>
      </c>
      <c r="Y7" s="1">
        <v>4818375.0567864701</v>
      </c>
      <c r="Z7" s="1">
        <v>92.754060517144396</v>
      </c>
      <c r="AA7" s="1">
        <v>7.15438333333333</v>
      </c>
      <c r="AB7" s="1">
        <v>112583.140355091</v>
      </c>
      <c r="AC7" s="1">
        <v>785.013764115821</v>
      </c>
      <c r="AD7" s="1">
        <v>11.313916666666699</v>
      </c>
      <c r="AE7" s="1">
        <v>1513567.85596131</v>
      </c>
      <c r="AF7" s="1">
        <v>98.126720514477697</v>
      </c>
      <c r="AG7" s="1">
        <v>7.15438333333333</v>
      </c>
      <c r="AH7" s="1">
        <v>112583.140355091</v>
      </c>
      <c r="AI7" s="1">
        <v>0</v>
      </c>
      <c r="AJ7" s="1">
        <v>14.5314</v>
      </c>
      <c r="AK7" s="1">
        <v>0</v>
      </c>
      <c r="AL7" s="1">
        <v>0</v>
      </c>
      <c r="AM7" s="1">
        <v>9.3843833333333304</v>
      </c>
      <c r="AN7" s="1">
        <v>3227345.31676945</v>
      </c>
    </row>
    <row r="8" spans="1:40">
      <c r="A8" s="4"/>
      <c r="B8" s="4"/>
      <c r="C8" s="4" t="s">
        <v>396</v>
      </c>
      <c r="D8" s="4"/>
      <c r="E8" s="4"/>
      <c r="F8" s="4" t="s">
        <v>226</v>
      </c>
      <c r="G8" s="4" t="s">
        <v>126</v>
      </c>
      <c r="H8" s="4" t="s">
        <v>119</v>
      </c>
      <c r="I8" s="2">
        <v>44348.9006828704</v>
      </c>
      <c r="J8" s="1">
        <v>500</v>
      </c>
      <c r="K8" s="1">
        <v>607.42434672015099</v>
      </c>
      <c r="L8" s="1">
        <v>5.5077833333333297</v>
      </c>
      <c r="M8" s="1">
        <v>457150.310594404</v>
      </c>
      <c r="N8" s="1">
        <v>121.48486934403</v>
      </c>
      <c r="O8" s="1">
        <v>6.4658833333333297</v>
      </c>
      <c r="P8" s="1">
        <v>288318.94023898803</v>
      </c>
      <c r="Q8" s="1">
        <v>571.870169447487</v>
      </c>
      <c r="R8" s="1">
        <v>10.145616666666699</v>
      </c>
      <c r="S8" s="1">
        <v>23838.899602119101</v>
      </c>
      <c r="T8" s="1">
        <v>114.374033889497</v>
      </c>
      <c r="U8" s="1">
        <v>7.1453499999999996</v>
      </c>
      <c r="V8" s="1">
        <v>114514.177260675</v>
      </c>
      <c r="W8" s="1">
        <v>501.709548358809</v>
      </c>
      <c r="X8" s="1">
        <v>11.114050000000001</v>
      </c>
      <c r="Y8" s="1">
        <v>3340446.1747145299</v>
      </c>
      <c r="Z8" s="1">
        <v>100.341909671762</v>
      </c>
      <c r="AA8" s="1">
        <v>7.1453499999999996</v>
      </c>
      <c r="AB8" s="1">
        <v>114514.177260675</v>
      </c>
      <c r="AC8" s="1">
        <v>489.11676493716601</v>
      </c>
      <c r="AD8" s="1">
        <v>11.31395</v>
      </c>
      <c r="AE8" s="1">
        <v>981602.81112022698</v>
      </c>
      <c r="AF8" s="1">
        <v>97.823352987433097</v>
      </c>
      <c r="AG8" s="1">
        <v>7.1453499999999996</v>
      </c>
      <c r="AH8" s="1">
        <v>114514.177260675</v>
      </c>
      <c r="AI8" s="1">
        <v>0</v>
      </c>
      <c r="AJ8" s="1">
        <v>14.5418</v>
      </c>
      <c r="AK8" s="1">
        <v>0</v>
      </c>
      <c r="AL8" s="1">
        <v>0</v>
      </c>
      <c r="AM8" s="1">
        <v>9.4673166666666706</v>
      </c>
      <c r="AN8" s="1">
        <v>3191884.0839858302</v>
      </c>
    </row>
    <row r="9" spans="1:40">
      <c r="A9" s="4"/>
      <c r="B9" s="4"/>
      <c r="C9" s="4" t="s">
        <v>275</v>
      </c>
      <c r="D9" s="4"/>
      <c r="E9" s="4"/>
      <c r="F9" s="4" t="s">
        <v>51</v>
      </c>
      <c r="G9" s="4" t="s">
        <v>126</v>
      </c>
      <c r="H9" s="4" t="s">
        <v>299</v>
      </c>
      <c r="I9" s="2">
        <v>44348.916620370401</v>
      </c>
      <c r="J9" s="1">
        <v>350</v>
      </c>
      <c r="K9" s="1">
        <v>398.35148345811598</v>
      </c>
      <c r="L9" s="1">
        <v>5.5077499999999997</v>
      </c>
      <c r="M9" s="1">
        <v>275197.28725675202</v>
      </c>
      <c r="N9" s="1">
        <v>113.814709559462</v>
      </c>
      <c r="O9" s="1">
        <v>6.4658499999999997</v>
      </c>
      <c r="P9" s="1">
        <v>269957.938261754</v>
      </c>
      <c r="Q9" s="1">
        <v>370.30012732933199</v>
      </c>
      <c r="R9" s="1">
        <v>10.145583333333301</v>
      </c>
      <c r="S9" s="1">
        <v>15271.4180870195</v>
      </c>
      <c r="T9" s="1">
        <v>105.800036379809</v>
      </c>
      <c r="U9" s="1">
        <v>7.1453166666666696</v>
      </c>
      <c r="V9" s="1">
        <v>112449.972397369</v>
      </c>
      <c r="W9" s="1">
        <v>337.47114756674</v>
      </c>
      <c r="X9" s="1">
        <v>11.1140166666667</v>
      </c>
      <c r="Y9" s="1">
        <v>2230792.0847868701</v>
      </c>
      <c r="Z9" s="1">
        <v>96.420327876211601</v>
      </c>
      <c r="AA9" s="1">
        <v>7.1453166666666696</v>
      </c>
      <c r="AB9" s="1">
        <v>112449.972397369</v>
      </c>
      <c r="AC9" s="1">
        <v>312.10359183674899</v>
      </c>
      <c r="AD9" s="1">
        <v>11.313916666666699</v>
      </c>
      <c r="AE9" s="1">
        <v>632857.86109476397</v>
      </c>
      <c r="AF9" s="1">
        <v>89.172454810499701</v>
      </c>
      <c r="AG9" s="1">
        <v>7.1453166666666696</v>
      </c>
      <c r="AH9" s="1">
        <v>112449.972397369</v>
      </c>
      <c r="AI9" s="1">
        <v>0</v>
      </c>
      <c r="AJ9" s="1">
        <v>14.5003166666667</v>
      </c>
      <c r="AK9" s="1">
        <v>0</v>
      </c>
      <c r="AL9" s="1">
        <v>0</v>
      </c>
      <c r="AM9" s="1">
        <v>9.45691666666667</v>
      </c>
      <c r="AN9" s="1">
        <v>3158433.1044154898</v>
      </c>
    </row>
    <row r="10" spans="1:40">
      <c r="A10" s="4"/>
      <c r="B10" s="4"/>
      <c r="C10" s="4" t="s">
        <v>285</v>
      </c>
      <c r="D10" s="4"/>
      <c r="E10" s="4"/>
      <c r="F10" s="4" t="s">
        <v>80</v>
      </c>
      <c r="G10" s="4" t="s">
        <v>126</v>
      </c>
      <c r="H10" s="4" t="s">
        <v>181</v>
      </c>
      <c r="I10" s="2">
        <v>44348.932488425897</v>
      </c>
      <c r="J10" s="1">
        <v>200</v>
      </c>
      <c r="K10" s="1">
        <v>189.536282384125</v>
      </c>
      <c r="L10" s="1">
        <v>5.5077833333333297</v>
      </c>
      <c r="M10" s="1">
        <v>126514.566192082</v>
      </c>
      <c r="N10" s="1">
        <v>94.7681411920626</v>
      </c>
      <c r="O10" s="1">
        <v>6.4840166666666699</v>
      </c>
      <c r="P10" s="1">
        <v>266159.46108640498</v>
      </c>
      <c r="Q10" s="1">
        <v>281.35659740111601</v>
      </c>
      <c r="R10" s="1">
        <v>10.145616666666699</v>
      </c>
      <c r="S10" s="1">
        <v>11235.075451254301</v>
      </c>
      <c r="T10" s="1">
        <v>140.678298700558</v>
      </c>
      <c r="U10" s="1">
        <v>7.1544166666666698</v>
      </c>
      <c r="V10" s="1">
        <v>108525.598403087</v>
      </c>
      <c r="W10" s="1">
        <v>269.43346918786898</v>
      </c>
      <c r="X10" s="1">
        <v>11.103683333333301</v>
      </c>
      <c r="Y10" s="1">
        <v>1732874.07034288</v>
      </c>
      <c r="Z10" s="1">
        <v>134.71673459393401</v>
      </c>
      <c r="AA10" s="1">
        <v>7.1544166666666698</v>
      </c>
      <c r="AB10" s="1">
        <v>108525.598403087</v>
      </c>
      <c r="AC10" s="1">
        <v>244.75703621262201</v>
      </c>
      <c r="AD10" s="1">
        <v>11.31395</v>
      </c>
      <c r="AE10" s="1">
        <v>488589.19145523198</v>
      </c>
      <c r="AF10" s="1">
        <v>122.37851810631101</v>
      </c>
      <c r="AG10" s="1">
        <v>7.1544166666666698</v>
      </c>
      <c r="AH10" s="1">
        <v>108525.598403087</v>
      </c>
      <c r="AI10" s="1">
        <v>0</v>
      </c>
      <c r="AJ10" s="1">
        <v>14.5210666666667</v>
      </c>
      <c r="AK10" s="1">
        <v>0</v>
      </c>
      <c r="AL10" s="1">
        <v>0</v>
      </c>
      <c r="AM10" s="1">
        <v>9.4569500000000009</v>
      </c>
      <c r="AN10" s="1">
        <v>2977320.2392433202</v>
      </c>
    </row>
    <row r="11" spans="1:40">
      <c r="A11" s="4"/>
      <c r="B11" s="4"/>
      <c r="C11" s="4" t="s">
        <v>153</v>
      </c>
      <c r="D11" s="4"/>
      <c r="E11" s="4"/>
      <c r="F11" s="4" t="s">
        <v>41</v>
      </c>
      <c r="G11" s="4" t="s">
        <v>126</v>
      </c>
      <c r="H11" s="4" t="s">
        <v>353</v>
      </c>
      <c r="I11" s="2">
        <v>44348.948310185202</v>
      </c>
      <c r="J11" s="1">
        <v>125</v>
      </c>
      <c r="K11" s="1">
        <v>93.218443742018806</v>
      </c>
      <c r="L11" s="1">
        <v>5.5077499999999997</v>
      </c>
      <c r="M11" s="1">
        <v>57812.871666928702</v>
      </c>
      <c r="N11" s="1">
        <v>74.574754993615002</v>
      </c>
      <c r="O11" s="1">
        <v>6.5021333333333304</v>
      </c>
      <c r="P11" s="1">
        <v>249646.035792651</v>
      </c>
      <c r="Q11" s="1">
        <v>137.560782193709</v>
      </c>
      <c r="R11" s="1">
        <v>10.145583333333301</v>
      </c>
      <c r="S11" s="1">
        <v>5480.1649553810703</v>
      </c>
      <c r="T11" s="1">
        <v>110.04862575496701</v>
      </c>
      <c r="U11" s="1">
        <v>7.16346666666667</v>
      </c>
      <c r="V11" s="1">
        <v>107702.420356227</v>
      </c>
      <c r="W11" s="1">
        <v>140.530019708135</v>
      </c>
      <c r="X11" s="1">
        <v>11.1140166666667</v>
      </c>
      <c r="Y11" s="1">
        <v>929124.85918110795</v>
      </c>
      <c r="Z11" s="1">
        <v>112.42401576650801</v>
      </c>
      <c r="AA11" s="1">
        <v>7.16346666666667</v>
      </c>
      <c r="AB11" s="1">
        <v>107702.420356227</v>
      </c>
      <c r="AC11" s="1">
        <v>131.794003837009</v>
      </c>
      <c r="AD11" s="1">
        <v>11.313916666666699</v>
      </c>
      <c r="AE11" s="1">
        <v>280726.48262767203</v>
      </c>
      <c r="AF11" s="1">
        <v>105.435203069607</v>
      </c>
      <c r="AG11" s="1">
        <v>7.16346666666667</v>
      </c>
      <c r="AH11" s="1">
        <v>107702.420356227</v>
      </c>
      <c r="AI11" s="1">
        <v>0</v>
      </c>
      <c r="AJ11" s="1">
        <v>14.4277833333333</v>
      </c>
      <c r="AK11" s="1">
        <v>0</v>
      </c>
      <c r="AL11" s="1">
        <v>0</v>
      </c>
      <c r="AM11" s="1">
        <v>9.4465500000000002</v>
      </c>
      <c r="AN11" s="1">
        <v>3036575.8970259</v>
      </c>
    </row>
    <row r="12" spans="1:40">
      <c r="A12" s="4"/>
      <c r="B12" s="4"/>
      <c r="C12" s="4" t="s">
        <v>408</v>
      </c>
      <c r="D12" s="4"/>
      <c r="E12" s="4"/>
      <c r="F12" s="4" t="s">
        <v>214</v>
      </c>
      <c r="G12" s="4" t="s">
        <v>126</v>
      </c>
      <c r="H12" s="4" t="s">
        <v>361</v>
      </c>
      <c r="I12" s="2">
        <v>44348.964201388902</v>
      </c>
      <c r="J12" s="1">
        <v>80</v>
      </c>
      <c r="K12" s="1">
        <v>69.429547316336993</v>
      </c>
      <c r="L12" s="1">
        <v>5.5077833333333297</v>
      </c>
      <c r="M12" s="1">
        <v>43683.197568043099</v>
      </c>
      <c r="N12" s="1">
        <v>86.786934145421199</v>
      </c>
      <c r="O12" s="1">
        <v>6.5021666666666702</v>
      </c>
      <c r="P12" s="1">
        <v>253859.10697610801</v>
      </c>
      <c r="Q12" s="1">
        <v>138.542633251316</v>
      </c>
      <c r="R12" s="1">
        <v>10.145616666666699</v>
      </c>
      <c r="S12" s="1">
        <v>5018.5457164740601</v>
      </c>
      <c r="T12" s="1">
        <v>173.17829156414501</v>
      </c>
      <c r="U12" s="1">
        <v>7.1635</v>
      </c>
      <c r="V12" s="1">
        <v>97934.675657034604</v>
      </c>
      <c r="W12" s="1">
        <v>88.597834644890796</v>
      </c>
      <c r="X12" s="1">
        <v>11.103683333333301</v>
      </c>
      <c r="Y12" s="1">
        <v>554965.69475922303</v>
      </c>
      <c r="Z12" s="1">
        <v>110.747293306114</v>
      </c>
      <c r="AA12" s="1">
        <v>7.1635</v>
      </c>
      <c r="AB12" s="1">
        <v>97934.675657034604</v>
      </c>
      <c r="AC12" s="1">
        <v>81.814563427235498</v>
      </c>
      <c r="AD12" s="1">
        <v>11.31395</v>
      </c>
      <c r="AE12" s="1">
        <v>172851.834117099</v>
      </c>
      <c r="AF12" s="1">
        <v>102.268204284044</v>
      </c>
      <c r="AG12" s="1">
        <v>7.1635</v>
      </c>
      <c r="AH12" s="1">
        <v>97934.675657034604</v>
      </c>
      <c r="AI12" s="1">
        <v>0</v>
      </c>
      <c r="AJ12" s="1">
        <v>14.6039666666667</v>
      </c>
      <c r="AK12" s="1">
        <v>0</v>
      </c>
      <c r="AL12" s="1">
        <v>0</v>
      </c>
      <c r="AM12" s="1">
        <v>9.4465833333333293</v>
      </c>
      <c r="AN12" s="1">
        <v>3085098.17051727</v>
      </c>
    </row>
    <row r="13" spans="1:40">
      <c r="A13" s="4"/>
      <c r="B13" s="4"/>
      <c r="C13" s="4" t="s">
        <v>222</v>
      </c>
      <c r="D13" s="4"/>
      <c r="E13" s="4"/>
      <c r="F13" s="4" t="s">
        <v>351</v>
      </c>
      <c r="G13" s="4" t="s">
        <v>126</v>
      </c>
      <c r="H13" s="4" t="s">
        <v>381</v>
      </c>
      <c r="I13" s="2">
        <v>44348.980034722197</v>
      </c>
      <c r="J13" s="1">
        <v>50</v>
      </c>
      <c r="K13" s="1">
        <v>42.668164245525297</v>
      </c>
      <c r="L13" s="1">
        <v>5.5077499999999997</v>
      </c>
      <c r="M13" s="1">
        <v>25924.639699863899</v>
      </c>
      <c r="N13" s="1">
        <v>85.336328491050693</v>
      </c>
      <c r="O13" s="1">
        <v>6.5021333333333304</v>
      </c>
      <c r="P13" s="1">
        <v>245800.36512153401</v>
      </c>
      <c r="Q13" s="1">
        <v>70.834616444200094</v>
      </c>
      <c r="R13" s="1">
        <v>10.1352166666667</v>
      </c>
      <c r="S13" s="1">
        <v>2668.7950628925901</v>
      </c>
      <c r="T13" s="1">
        <v>141.66923288839999</v>
      </c>
      <c r="U13" s="1">
        <v>7.16346666666667</v>
      </c>
      <c r="V13" s="1">
        <v>101610.609563463</v>
      </c>
      <c r="W13" s="1">
        <v>53.093031498433398</v>
      </c>
      <c r="X13" s="1">
        <v>11.1140166666667</v>
      </c>
      <c r="Y13" s="1">
        <v>370071.53794218501</v>
      </c>
      <c r="Z13" s="1">
        <v>106.18606299686699</v>
      </c>
      <c r="AA13" s="1">
        <v>7.16346666666667</v>
      </c>
      <c r="AB13" s="1">
        <v>101610.609563463</v>
      </c>
      <c r="AC13" s="1">
        <v>49.840294129221199</v>
      </c>
      <c r="AD13" s="1">
        <v>11.313916666666699</v>
      </c>
      <c r="AE13" s="1">
        <v>124542.482612678</v>
      </c>
      <c r="AF13" s="1">
        <v>99.680588258442299</v>
      </c>
      <c r="AG13" s="1">
        <v>7.16346666666667</v>
      </c>
      <c r="AH13" s="1">
        <v>101610.609563463</v>
      </c>
      <c r="AI13" s="1">
        <v>0</v>
      </c>
      <c r="AJ13" s="1">
        <v>14.5417666666667</v>
      </c>
      <c r="AK13" s="1">
        <v>0</v>
      </c>
      <c r="AL13" s="1">
        <v>0</v>
      </c>
      <c r="AM13" s="1">
        <v>9.4465500000000002</v>
      </c>
      <c r="AN13" s="1">
        <v>3369481.4089250499</v>
      </c>
    </row>
    <row r="14" spans="1:40">
      <c r="A14" s="4"/>
      <c r="B14" s="4"/>
      <c r="C14" s="4" t="s">
        <v>280</v>
      </c>
      <c r="D14" s="4"/>
      <c r="E14" s="4"/>
      <c r="F14" s="4" t="s">
        <v>293</v>
      </c>
      <c r="G14" s="4" t="s">
        <v>126</v>
      </c>
      <c r="H14" s="4" t="s">
        <v>350</v>
      </c>
      <c r="I14" s="2">
        <v>44348.995937500003</v>
      </c>
      <c r="J14" s="1">
        <v>30</v>
      </c>
      <c r="K14" s="1">
        <v>22.68166480432</v>
      </c>
      <c r="L14" s="1">
        <v>5.5077833333333297</v>
      </c>
      <c r="M14" s="1">
        <v>12900.558984155399</v>
      </c>
      <c r="N14" s="1">
        <v>75.605549347733401</v>
      </c>
      <c r="O14" s="1">
        <v>6.5021666666666702</v>
      </c>
      <c r="P14" s="1">
        <v>230552.072431179</v>
      </c>
      <c r="Q14" s="1">
        <v>37.761734921098501</v>
      </c>
      <c r="R14" s="1">
        <v>10.1767</v>
      </c>
      <c r="S14" s="1">
        <v>1435.3229089383301</v>
      </c>
      <c r="T14" s="1">
        <v>125.87244973699499</v>
      </c>
      <c r="U14" s="1">
        <v>7.1635</v>
      </c>
      <c r="V14" s="1">
        <v>102386.821115698</v>
      </c>
      <c r="W14" s="1">
        <v>29.764563198110999</v>
      </c>
      <c r="X14" s="1">
        <v>11.114050000000001</v>
      </c>
      <c r="Y14" s="1">
        <v>236653.85788776699</v>
      </c>
      <c r="Z14" s="1">
        <v>99.215210660370005</v>
      </c>
      <c r="AA14" s="1">
        <v>7.1635</v>
      </c>
      <c r="AB14" s="1">
        <v>102386.821115698</v>
      </c>
      <c r="AC14" s="1">
        <v>18.875878705536</v>
      </c>
      <c r="AD14" s="1">
        <v>11.31395</v>
      </c>
      <c r="AE14" s="1">
        <v>71951.920388145605</v>
      </c>
      <c r="AF14" s="1">
        <v>62.9195956851201</v>
      </c>
      <c r="AG14" s="1">
        <v>7.1635</v>
      </c>
      <c r="AH14" s="1">
        <v>102386.821115698</v>
      </c>
      <c r="AI14" s="1">
        <v>0</v>
      </c>
      <c r="AJ14" s="1">
        <v>14.5936</v>
      </c>
      <c r="AK14" s="1">
        <v>0</v>
      </c>
      <c r="AL14" s="1">
        <v>0</v>
      </c>
      <c r="AM14" s="1">
        <v>9.4465833333333293</v>
      </c>
      <c r="AN14" s="1">
        <v>3145970.6708914498</v>
      </c>
    </row>
    <row r="15" spans="1:40">
      <c r="A15" s="4"/>
      <c r="B15" s="4"/>
      <c r="C15" s="4" t="s">
        <v>33</v>
      </c>
      <c r="D15" s="4"/>
      <c r="E15" s="4"/>
      <c r="F15" s="4" t="s">
        <v>375</v>
      </c>
      <c r="G15" s="4" t="s">
        <v>126</v>
      </c>
      <c r="H15" s="4" t="s">
        <v>166</v>
      </c>
      <c r="I15" s="2">
        <v>44349.011851851901</v>
      </c>
      <c r="J15" s="1">
        <v>20</v>
      </c>
      <c r="K15" s="1">
        <v>21.294602767470298</v>
      </c>
      <c r="L15" s="1">
        <v>5.5077499999999997</v>
      </c>
      <c r="M15" s="1">
        <v>13303.8765127236</v>
      </c>
      <c r="N15" s="1">
        <v>106.473013837352</v>
      </c>
      <c r="O15" s="1">
        <v>6.5021333333333304</v>
      </c>
      <c r="P15" s="1">
        <v>253281.78342952899</v>
      </c>
      <c r="Q15" s="1">
        <v>32.1836829367071</v>
      </c>
      <c r="R15" s="1">
        <v>10.1766666666667</v>
      </c>
      <c r="S15" s="1">
        <v>1250.2092956972299</v>
      </c>
      <c r="T15" s="1">
        <v>160.91841468353601</v>
      </c>
      <c r="U15" s="1">
        <v>7.16346666666667</v>
      </c>
      <c r="V15" s="1">
        <v>104617.71218622</v>
      </c>
      <c r="W15" s="1">
        <v>20.621080647181799</v>
      </c>
      <c r="X15" s="1">
        <v>11.10365</v>
      </c>
      <c r="Y15" s="1">
        <v>187237.31193392299</v>
      </c>
      <c r="Z15" s="1">
        <v>103.10540323590899</v>
      </c>
      <c r="AA15" s="1">
        <v>7.16346666666667</v>
      </c>
      <c r="AB15" s="1">
        <v>104617.71218622</v>
      </c>
      <c r="AC15" s="1">
        <v>8.6557165578079207</v>
      </c>
      <c r="AD15" s="1">
        <v>11.313916666666699</v>
      </c>
      <c r="AE15" s="1">
        <v>55447.031367401403</v>
      </c>
      <c r="AF15" s="1">
        <v>43.278582789039604</v>
      </c>
      <c r="AG15" s="1">
        <v>7.16346666666667</v>
      </c>
      <c r="AH15" s="1">
        <v>104617.71218622</v>
      </c>
      <c r="AI15" s="1">
        <v>0</v>
      </c>
      <c r="AJ15" s="1">
        <v>14.572850000000001</v>
      </c>
      <c r="AK15" s="1">
        <v>0</v>
      </c>
      <c r="AL15" s="1">
        <v>0</v>
      </c>
      <c r="AM15" s="1">
        <v>9.4672833333333308</v>
      </c>
      <c r="AN15" s="1">
        <v>2635577.67191135</v>
      </c>
    </row>
    <row r="16" spans="1:40">
      <c r="A16" s="4"/>
      <c r="B16" s="4"/>
      <c r="C16" s="4" t="s">
        <v>130</v>
      </c>
      <c r="D16" s="4"/>
      <c r="E16" s="4"/>
      <c r="F16" s="4" t="s">
        <v>282</v>
      </c>
      <c r="G16" s="4" t="s">
        <v>126</v>
      </c>
      <c r="H16" s="4" t="s">
        <v>66</v>
      </c>
      <c r="I16" s="2">
        <v>44349.027719907397</v>
      </c>
      <c r="J16" s="1">
        <v>12</v>
      </c>
      <c r="K16" s="1">
        <v>13.4033092387807</v>
      </c>
      <c r="L16" s="1">
        <v>5.5077833333333297</v>
      </c>
      <c r="M16" s="1">
        <v>7866.6825784695902</v>
      </c>
      <c r="N16" s="1">
        <v>111.694243656506</v>
      </c>
      <c r="O16" s="1">
        <v>6.5112333333333297</v>
      </c>
      <c r="P16" s="1">
        <v>238130.82571035001</v>
      </c>
      <c r="Q16" s="1">
        <v>27.654722315396899</v>
      </c>
      <c r="R16" s="1">
        <v>10.1663333333333</v>
      </c>
      <c r="S16" s="1">
        <v>1082.9000117471101</v>
      </c>
      <c r="T16" s="1">
        <v>230.456019294974</v>
      </c>
      <c r="U16" s="1">
        <v>7.1635</v>
      </c>
      <c r="V16" s="1">
        <v>105440.08257769</v>
      </c>
      <c r="W16" s="1">
        <v>10.316251605708899</v>
      </c>
      <c r="X16" s="1">
        <v>11.103683333333301</v>
      </c>
      <c r="Y16" s="1">
        <v>126715.092728673</v>
      </c>
      <c r="Z16" s="1">
        <v>85.968763380907106</v>
      </c>
      <c r="AA16" s="1">
        <v>7.1635</v>
      </c>
      <c r="AB16" s="1">
        <v>105440.08257769</v>
      </c>
      <c r="AC16" s="1">
        <v>0</v>
      </c>
      <c r="AD16" s="1">
        <v>11.31395</v>
      </c>
      <c r="AE16" s="1">
        <v>40307.907085161598</v>
      </c>
      <c r="AF16" s="1">
        <v>0</v>
      </c>
      <c r="AG16" s="1">
        <v>7.1635</v>
      </c>
      <c r="AH16" s="1">
        <v>105440.08257769</v>
      </c>
      <c r="AI16" s="1">
        <v>0</v>
      </c>
      <c r="AJ16" s="1">
        <v>14.5418</v>
      </c>
      <c r="AK16" s="1">
        <v>0</v>
      </c>
      <c r="AL16" s="1">
        <v>0</v>
      </c>
      <c r="AM16" s="1">
        <v>9.4569500000000009</v>
      </c>
      <c r="AN16" s="1">
        <v>3061879.9693172001</v>
      </c>
    </row>
    <row r="17" spans="1:40">
      <c r="A17" s="4"/>
      <c r="B17" s="4"/>
      <c r="C17" s="4" t="s">
        <v>332</v>
      </c>
      <c r="D17" s="4"/>
      <c r="E17" s="4"/>
      <c r="F17" s="4" t="s">
        <v>376</v>
      </c>
      <c r="G17" s="4" t="s">
        <v>126</v>
      </c>
      <c r="H17" s="4" t="s">
        <v>250</v>
      </c>
      <c r="I17" s="2">
        <v>44349.043634259302</v>
      </c>
      <c r="J17" s="1">
        <v>7</v>
      </c>
      <c r="K17" s="1">
        <v>8.4706772983671001</v>
      </c>
      <c r="L17" s="1">
        <v>5.5077499999999997</v>
      </c>
      <c r="M17" s="1">
        <v>5336.7961034069303</v>
      </c>
      <c r="N17" s="1">
        <v>121.009675690959</v>
      </c>
      <c r="O17" s="1">
        <v>6.5021333333333304</v>
      </c>
      <c r="P17" s="1">
        <v>255747.63279355899</v>
      </c>
      <c r="Q17" s="1">
        <v>18.374474470111601</v>
      </c>
      <c r="R17" s="1">
        <v>10.1559333333333</v>
      </c>
      <c r="S17" s="1">
        <v>700.69342171631399</v>
      </c>
      <c r="T17" s="1">
        <v>262.49249243016601</v>
      </c>
      <c r="U17" s="1">
        <v>7.16346666666667</v>
      </c>
      <c r="V17" s="1">
        <v>102648.64218538599</v>
      </c>
      <c r="W17" s="1">
        <v>4.0629301894791503</v>
      </c>
      <c r="X17" s="1">
        <v>11.1140166666667</v>
      </c>
      <c r="Y17" s="1">
        <v>86733.211110529199</v>
      </c>
      <c r="Z17" s="1">
        <v>58.041859849702199</v>
      </c>
      <c r="AA17" s="1">
        <v>7.16346666666667</v>
      </c>
      <c r="AB17" s="1">
        <v>102648.64218538599</v>
      </c>
      <c r="AC17" s="1">
        <v>0</v>
      </c>
      <c r="AD17" s="1">
        <v>11.313916666666699</v>
      </c>
      <c r="AE17" s="1">
        <v>24487.739240727398</v>
      </c>
      <c r="AF17" s="1">
        <v>0</v>
      </c>
      <c r="AG17" s="1">
        <v>7.16346666666667</v>
      </c>
      <c r="AH17" s="1">
        <v>102648.64218538599</v>
      </c>
      <c r="AI17" s="1">
        <v>0</v>
      </c>
      <c r="AJ17" s="1">
        <v>15.2671166666667</v>
      </c>
      <c r="AK17" s="1">
        <v>0</v>
      </c>
      <c r="AL17" s="1">
        <v>0</v>
      </c>
      <c r="AM17" s="1">
        <v>9.45691666666667</v>
      </c>
      <c r="AN17" s="1">
        <v>2957679.8606227799</v>
      </c>
    </row>
    <row r="18" spans="1:40">
      <c r="A18" s="4"/>
      <c r="B18" s="4"/>
      <c r="C18" s="4" t="s">
        <v>409</v>
      </c>
      <c r="D18" s="4"/>
      <c r="E18" s="4"/>
      <c r="F18" s="4" t="s">
        <v>139</v>
      </c>
      <c r="G18" s="4" t="s">
        <v>373</v>
      </c>
      <c r="H18" s="4"/>
      <c r="I18" s="2">
        <v>44348.678668981498</v>
      </c>
      <c r="J18" s="1"/>
      <c r="K18" s="1">
        <v>0</v>
      </c>
      <c r="L18" s="1">
        <v>5.5713833333333298</v>
      </c>
      <c r="M18" s="1">
        <v>0</v>
      </c>
      <c r="N18" s="1"/>
      <c r="O18" s="1">
        <v>6.4478499999999999</v>
      </c>
      <c r="P18" s="1">
        <v>206997.014940758</v>
      </c>
      <c r="Q18" s="1">
        <v>0</v>
      </c>
      <c r="R18" s="1">
        <v>10.166449999999999</v>
      </c>
      <c r="S18" s="1">
        <v>0</v>
      </c>
      <c r="T18" s="1"/>
      <c r="U18" s="1">
        <v>7.1454666666666702</v>
      </c>
      <c r="V18" s="1">
        <v>77354.9180128226</v>
      </c>
      <c r="W18" s="1">
        <v>221.18279593317999</v>
      </c>
      <c r="X18" s="1">
        <v>11.0416166666667</v>
      </c>
      <c r="Y18" s="1">
        <v>1022695.63510388</v>
      </c>
      <c r="Z18" s="1"/>
      <c r="AA18" s="1">
        <v>7.1454666666666702</v>
      </c>
      <c r="AB18" s="1">
        <v>77354.9180128226</v>
      </c>
      <c r="AC18" s="1">
        <v>0</v>
      </c>
      <c r="AD18" s="1">
        <v>11.3865833333333</v>
      </c>
      <c r="AE18" s="1">
        <v>0</v>
      </c>
      <c r="AF18" s="1"/>
      <c r="AG18" s="1">
        <v>7.1454666666666702</v>
      </c>
      <c r="AH18" s="1">
        <v>77354.9180128226</v>
      </c>
      <c r="AI18" s="1"/>
      <c r="AJ18" s="1">
        <v>14.5419</v>
      </c>
      <c r="AK18" s="1">
        <v>13328.7793145593</v>
      </c>
      <c r="AL18" s="1"/>
      <c r="AM18" s="1">
        <v>9.3637999999999995</v>
      </c>
      <c r="AN18" s="1">
        <v>1858990.26030516</v>
      </c>
    </row>
    <row r="19" spans="1:40">
      <c r="A19" s="4"/>
      <c r="B19" s="4"/>
      <c r="C19" s="4" t="s">
        <v>409</v>
      </c>
      <c r="D19" s="4"/>
      <c r="E19" s="4"/>
      <c r="F19" s="4" t="s">
        <v>182</v>
      </c>
      <c r="G19" s="4" t="s">
        <v>373</v>
      </c>
      <c r="H19" s="4"/>
      <c r="I19" s="2">
        <v>44348.694247685198</v>
      </c>
      <c r="J19" s="1"/>
      <c r="K19" s="1">
        <v>0</v>
      </c>
      <c r="L19" s="1">
        <v>5.5168166666666698</v>
      </c>
      <c r="M19" s="1">
        <v>0</v>
      </c>
      <c r="N19" s="1"/>
      <c r="O19" s="1">
        <v>6.4658499999999997</v>
      </c>
      <c r="P19" s="1">
        <v>210131.39842910701</v>
      </c>
      <c r="Q19" s="1">
        <v>0</v>
      </c>
      <c r="R19" s="1">
        <v>10.1663</v>
      </c>
      <c r="S19" s="1">
        <v>0</v>
      </c>
      <c r="T19" s="1"/>
      <c r="U19" s="1">
        <v>7.1453166666666696</v>
      </c>
      <c r="V19" s="1">
        <v>81860.059481967095</v>
      </c>
      <c r="W19" s="1">
        <v>0</v>
      </c>
      <c r="X19" s="1">
        <v>11.0414833333333</v>
      </c>
      <c r="Y19" s="1">
        <v>0</v>
      </c>
      <c r="Z19" s="1"/>
      <c r="AA19" s="1">
        <v>7.1453166666666696</v>
      </c>
      <c r="AB19" s="1">
        <v>81860.059481967095</v>
      </c>
      <c r="AC19" s="1">
        <v>0</v>
      </c>
      <c r="AD19" s="1">
        <v>11.355366666666701</v>
      </c>
      <c r="AE19" s="1">
        <v>0</v>
      </c>
      <c r="AF19" s="1"/>
      <c r="AG19" s="1">
        <v>7.1453166666666696</v>
      </c>
      <c r="AH19" s="1">
        <v>81860.059481967095</v>
      </c>
      <c r="AI19" s="1">
        <v>0</v>
      </c>
      <c r="AJ19" s="1">
        <v>14.5314</v>
      </c>
      <c r="AK19" s="1">
        <v>0</v>
      </c>
      <c r="AL19" s="1"/>
      <c r="AM19" s="1">
        <v>9.45691666666667</v>
      </c>
      <c r="AN19" s="1">
        <v>2603982.1695578201</v>
      </c>
    </row>
    <row r="20" spans="1:40">
      <c r="A20" s="4"/>
      <c r="B20" s="4"/>
      <c r="C20" s="4" t="s">
        <v>409</v>
      </c>
      <c r="D20" s="4"/>
      <c r="E20" s="4"/>
      <c r="F20" s="4" t="s">
        <v>164</v>
      </c>
      <c r="G20" s="4" t="s">
        <v>373</v>
      </c>
      <c r="H20" s="4"/>
      <c r="I20" s="2">
        <v>44348.709930555597</v>
      </c>
      <c r="J20" s="1"/>
      <c r="K20" s="1">
        <v>0</v>
      </c>
      <c r="L20" s="1">
        <v>5.5531333333333297</v>
      </c>
      <c r="M20" s="1">
        <v>0</v>
      </c>
      <c r="N20" s="1"/>
      <c r="O20" s="1">
        <v>6.4749499999999998</v>
      </c>
      <c r="P20" s="1">
        <v>212833.425471341</v>
      </c>
      <c r="Q20" s="1">
        <v>0</v>
      </c>
      <c r="R20" s="1">
        <v>10.1559666666667</v>
      </c>
      <c r="S20" s="1">
        <v>0</v>
      </c>
      <c r="T20" s="1"/>
      <c r="U20" s="1">
        <v>7.1544166666666698</v>
      </c>
      <c r="V20" s="1">
        <v>83136.926450667204</v>
      </c>
      <c r="W20" s="1">
        <v>0</v>
      </c>
      <c r="X20" s="1">
        <v>11.0415166666667</v>
      </c>
      <c r="Y20" s="1">
        <v>0</v>
      </c>
      <c r="Z20" s="1"/>
      <c r="AA20" s="1">
        <v>7.1544166666666698</v>
      </c>
      <c r="AB20" s="1">
        <v>83136.926450667204</v>
      </c>
      <c r="AC20" s="1">
        <v>0</v>
      </c>
      <c r="AD20" s="1">
        <v>11.8838666666667</v>
      </c>
      <c r="AE20" s="1">
        <v>0</v>
      </c>
      <c r="AF20" s="1"/>
      <c r="AG20" s="1">
        <v>7.1544166666666698</v>
      </c>
      <c r="AH20" s="1">
        <v>83136.926450667204</v>
      </c>
      <c r="AI20" s="1">
        <v>0</v>
      </c>
      <c r="AJ20" s="1">
        <v>14.5728833333333</v>
      </c>
      <c r="AK20" s="1">
        <v>0</v>
      </c>
      <c r="AL20" s="1"/>
      <c r="AM20" s="1">
        <v>9.3844166666666702</v>
      </c>
      <c r="AN20" s="1">
        <v>2097124.0224911801</v>
      </c>
    </row>
    <row r="21" spans="1:40">
      <c r="A21" s="4"/>
      <c r="B21" s="4"/>
      <c r="C21" s="4" t="s">
        <v>409</v>
      </c>
      <c r="D21" s="4"/>
      <c r="E21" s="4"/>
      <c r="F21" s="4" t="s">
        <v>245</v>
      </c>
      <c r="G21" s="4" t="s">
        <v>373</v>
      </c>
      <c r="H21" s="4"/>
      <c r="I21" s="2">
        <v>44348.725740740701</v>
      </c>
      <c r="J21" s="1"/>
      <c r="K21" s="1">
        <v>0</v>
      </c>
      <c r="L21" s="1">
        <v>5.6710333333333303</v>
      </c>
      <c r="M21" s="1">
        <v>0</v>
      </c>
      <c r="N21" s="1"/>
      <c r="O21" s="1">
        <v>6.4749166666666698</v>
      </c>
      <c r="P21" s="1">
        <v>215127.36240753101</v>
      </c>
      <c r="Q21" s="1">
        <v>0</v>
      </c>
      <c r="R21" s="1">
        <v>10.2492</v>
      </c>
      <c r="S21" s="1">
        <v>0</v>
      </c>
      <c r="T21" s="1"/>
      <c r="U21" s="1">
        <v>7.1453166666666696</v>
      </c>
      <c r="V21" s="1">
        <v>87115.169831428793</v>
      </c>
      <c r="W21" s="1">
        <v>0</v>
      </c>
      <c r="X21" s="1">
        <v>11.10365</v>
      </c>
      <c r="Y21" s="1">
        <v>0</v>
      </c>
      <c r="Z21" s="1"/>
      <c r="AA21" s="1">
        <v>7.1453166666666696</v>
      </c>
      <c r="AB21" s="1">
        <v>87115.169831428793</v>
      </c>
      <c r="AC21" s="1">
        <v>0</v>
      </c>
      <c r="AD21" s="1">
        <v>11.00305</v>
      </c>
      <c r="AE21" s="1">
        <v>0</v>
      </c>
      <c r="AF21" s="1"/>
      <c r="AG21" s="1">
        <v>7.1453166666666696</v>
      </c>
      <c r="AH21" s="1">
        <v>87115.169831428793</v>
      </c>
      <c r="AI21" s="1">
        <v>0</v>
      </c>
      <c r="AJ21" s="1">
        <v>14.5314</v>
      </c>
      <c r="AK21" s="1">
        <v>0</v>
      </c>
      <c r="AL21" s="1"/>
      <c r="AM21" s="1">
        <v>9.45691666666667</v>
      </c>
      <c r="AN21" s="1">
        <v>2401788.5666859699</v>
      </c>
    </row>
    <row r="22" spans="1:40">
      <c r="A22" s="4"/>
      <c r="B22" s="4"/>
      <c r="C22" s="4" t="s">
        <v>409</v>
      </c>
      <c r="D22" s="4"/>
      <c r="E22" s="4"/>
      <c r="F22" s="4" t="s">
        <v>261</v>
      </c>
      <c r="G22" s="4" t="s">
        <v>373</v>
      </c>
      <c r="H22" s="4"/>
      <c r="I22" s="2">
        <v>44348.741504629601</v>
      </c>
      <c r="J22" s="1"/>
      <c r="K22" s="1">
        <v>0</v>
      </c>
      <c r="L22" s="1">
        <v>5.6347833333333304</v>
      </c>
      <c r="M22" s="1">
        <v>0</v>
      </c>
      <c r="N22" s="1"/>
      <c r="O22" s="1">
        <v>6.4658833333333297</v>
      </c>
      <c r="P22" s="1">
        <v>222040.66730277901</v>
      </c>
      <c r="Q22" s="1">
        <v>0</v>
      </c>
      <c r="R22" s="1">
        <v>10.041983333333301</v>
      </c>
      <c r="S22" s="1">
        <v>0</v>
      </c>
      <c r="T22" s="1"/>
      <c r="U22" s="1">
        <v>7.1453499999999996</v>
      </c>
      <c r="V22" s="1">
        <v>88161.066227919306</v>
      </c>
      <c r="W22" s="1">
        <v>0</v>
      </c>
      <c r="X22" s="1">
        <v>11.114050000000001</v>
      </c>
      <c r="Y22" s="1">
        <v>0</v>
      </c>
      <c r="Z22" s="1"/>
      <c r="AA22" s="1">
        <v>7.1453499999999996</v>
      </c>
      <c r="AB22" s="1">
        <v>88161.066227919306</v>
      </c>
      <c r="AC22" s="1" t="s">
        <v>333</v>
      </c>
      <c r="AD22" s="1" t="s">
        <v>333</v>
      </c>
      <c r="AE22" s="1" t="s">
        <v>333</v>
      </c>
      <c r="AF22" s="1" t="s">
        <v>333</v>
      </c>
      <c r="AG22" s="1">
        <v>7.1453499999999996</v>
      </c>
      <c r="AH22" s="1">
        <v>88161.066227919306</v>
      </c>
      <c r="AI22" s="1">
        <v>0</v>
      </c>
      <c r="AJ22" s="1">
        <v>14.552149999999999</v>
      </c>
      <c r="AK22" s="1">
        <v>0</v>
      </c>
      <c r="AL22" s="1"/>
      <c r="AM22" s="1">
        <v>9.4465833333333293</v>
      </c>
      <c r="AN22" s="1">
        <v>3092976.6262275302</v>
      </c>
    </row>
    <row r="23" spans="1:40">
      <c r="A23" s="4"/>
      <c r="B23" s="4"/>
      <c r="C23" s="4" t="s">
        <v>409</v>
      </c>
      <c r="D23" s="4"/>
      <c r="E23" s="4"/>
      <c r="F23" s="4" t="s">
        <v>346</v>
      </c>
      <c r="G23" s="4" t="s">
        <v>373</v>
      </c>
      <c r="H23" s="4"/>
      <c r="I23" s="2">
        <v>44350.238379629598</v>
      </c>
      <c r="J23" s="1"/>
      <c r="K23" s="1">
        <v>0</v>
      </c>
      <c r="L23" s="1">
        <v>5.6529166666666697</v>
      </c>
      <c r="M23" s="1">
        <v>0</v>
      </c>
      <c r="N23" s="1"/>
      <c r="O23" s="1">
        <v>6.4840166666666699</v>
      </c>
      <c r="P23" s="1">
        <v>256387.06311413099</v>
      </c>
      <c r="Q23" s="1">
        <v>0</v>
      </c>
      <c r="R23" s="1">
        <v>10.2906833333333</v>
      </c>
      <c r="S23" s="1">
        <v>0</v>
      </c>
      <c r="T23" s="1"/>
      <c r="U23" s="1">
        <v>7.1635</v>
      </c>
      <c r="V23" s="1">
        <v>108924.833336114</v>
      </c>
      <c r="W23" s="1">
        <v>0</v>
      </c>
      <c r="X23" s="1">
        <v>11.124416666666701</v>
      </c>
      <c r="Y23" s="1">
        <v>49809.244817183797</v>
      </c>
      <c r="Z23" s="1"/>
      <c r="AA23" s="1">
        <v>7.1635</v>
      </c>
      <c r="AB23" s="1">
        <v>108924.833336114</v>
      </c>
      <c r="AC23" s="1" t="s">
        <v>333</v>
      </c>
      <c r="AD23" s="1" t="s">
        <v>333</v>
      </c>
      <c r="AE23" s="1" t="s">
        <v>333</v>
      </c>
      <c r="AF23" s="1" t="s">
        <v>333</v>
      </c>
      <c r="AG23" s="1">
        <v>7.1635</v>
      </c>
      <c r="AH23" s="1">
        <v>108924.833336114</v>
      </c>
      <c r="AI23" s="1">
        <v>0</v>
      </c>
      <c r="AJ23" s="1">
        <v>14.2620166666667</v>
      </c>
      <c r="AK23" s="1">
        <v>0</v>
      </c>
      <c r="AL23" s="1"/>
      <c r="AM23" s="1">
        <v>9.4673166666666706</v>
      </c>
      <c r="AN23" s="1">
        <v>3851509.96605798</v>
      </c>
    </row>
    <row r="24" spans="1:40">
      <c r="A24" s="4"/>
      <c r="B24" s="4"/>
      <c r="C24" s="4" t="s">
        <v>409</v>
      </c>
      <c r="D24" s="4"/>
      <c r="E24" s="4"/>
      <c r="F24" s="4" t="s">
        <v>82</v>
      </c>
      <c r="G24" s="4" t="s">
        <v>373</v>
      </c>
      <c r="H24" s="4"/>
      <c r="I24" s="2">
        <v>44350.952569444402</v>
      </c>
      <c r="J24" s="1"/>
      <c r="K24" s="1">
        <v>0</v>
      </c>
      <c r="L24" s="1">
        <v>5.6710333333333303</v>
      </c>
      <c r="M24" s="1">
        <v>0</v>
      </c>
      <c r="N24" s="1"/>
      <c r="O24" s="1">
        <v>6.4839833333333301</v>
      </c>
      <c r="P24" s="1">
        <v>272867.48828019202</v>
      </c>
      <c r="Q24" s="1">
        <v>0</v>
      </c>
      <c r="R24" s="1">
        <v>10.1559333333333</v>
      </c>
      <c r="S24" s="1">
        <v>0</v>
      </c>
      <c r="T24" s="1"/>
      <c r="U24" s="1">
        <v>7.1816000000000004</v>
      </c>
      <c r="V24" s="1">
        <v>107934.89599114899</v>
      </c>
      <c r="W24" s="1">
        <v>0</v>
      </c>
      <c r="X24" s="1">
        <v>11.1243833333333</v>
      </c>
      <c r="Y24" s="1">
        <v>0</v>
      </c>
      <c r="Z24" s="1"/>
      <c r="AA24" s="1">
        <v>7.1816000000000004</v>
      </c>
      <c r="AB24" s="1">
        <v>107934.89599114899</v>
      </c>
      <c r="AC24" s="1">
        <v>0</v>
      </c>
      <c r="AD24" s="1">
        <v>11.8631166666667</v>
      </c>
      <c r="AE24" s="1">
        <v>0</v>
      </c>
      <c r="AF24" s="1"/>
      <c r="AG24" s="1">
        <v>7.1816000000000004</v>
      </c>
      <c r="AH24" s="1">
        <v>107934.89599114899</v>
      </c>
      <c r="AI24" s="1">
        <v>0</v>
      </c>
      <c r="AJ24" s="1">
        <v>14.9044333333333</v>
      </c>
      <c r="AK24" s="1">
        <v>0</v>
      </c>
      <c r="AL24" s="1"/>
      <c r="AM24" s="1">
        <v>9.4983666666666693</v>
      </c>
      <c r="AN24" s="1">
        <v>3105801.58382909</v>
      </c>
    </row>
    <row r="25" spans="1:40">
      <c r="A25" s="4"/>
      <c r="B25" s="4"/>
      <c r="C25" s="4" t="s">
        <v>409</v>
      </c>
      <c r="D25" s="4"/>
      <c r="E25" s="4"/>
      <c r="F25" s="4" t="s">
        <v>144</v>
      </c>
      <c r="G25" s="4" t="s">
        <v>373</v>
      </c>
      <c r="H25" s="4"/>
      <c r="I25" s="2">
        <v>44350.968530092599</v>
      </c>
      <c r="J25" s="1"/>
      <c r="K25" s="1">
        <v>0</v>
      </c>
      <c r="L25" s="1">
        <v>5.61663333333333</v>
      </c>
      <c r="M25" s="1">
        <v>0</v>
      </c>
      <c r="N25" s="1"/>
      <c r="O25" s="1">
        <v>6.5202999999999998</v>
      </c>
      <c r="P25" s="1">
        <v>257120.310934743</v>
      </c>
      <c r="Q25" s="1">
        <v>0</v>
      </c>
      <c r="R25" s="1">
        <v>10.2388666666667</v>
      </c>
      <c r="S25" s="1">
        <v>0</v>
      </c>
      <c r="T25" s="1"/>
      <c r="U25" s="1">
        <v>7.1816333333333304</v>
      </c>
      <c r="V25" s="1">
        <v>105992.031924688</v>
      </c>
      <c r="W25" s="1">
        <v>0</v>
      </c>
      <c r="X25" s="1">
        <v>11.124416666666701</v>
      </c>
      <c r="Y25" s="1">
        <v>0</v>
      </c>
      <c r="Z25" s="1"/>
      <c r="AA25" s="1">
        <v>7.1816333333333304</v>
      </c>
      <c r="AB25" s="1">
        <v>105992.031924688</v>
      </c>
      <c r="AC25" s="1">
        <v>0</v>
      </c>
      <c r="AD25" s="1">
        <v>12.236183333333299</v>
      </c>
      <c r="AE25" s="1">
        <v>0</v>
      </c>
      <c r="AF25" s="1"/>
      <c r="AG25" s="1">
        <v>7.1816333333333304</v>
      </c>
      <c r="AH25" s="1">
        <v>105992.031924688</v>
      </c>
      <c r="AI25" s="1">
        <v>0</v>
      </c>
      <c r="AJ25" s="1">
        <v>13.909700000000001</v>
      </c>
      <c r="AK25" s="1">
        <v>0</v>
      </c>
      <c r="AL25" s="1"/>
      <c r="AM25" s="1">
        <v>9.4776666666666696</v>
      </c>
      <c r="AN25" s="1">
        <v>3106277.72961652</v>
      </c>
    </row>
    <row r="26" spans="1:40">
      <c r="A26" s="4"/>
      <c r="B26" s="4"/>
      <c r="C26" s="4" t="s">
        <v>409</v>
      </c>
      <c r="D26" s="4"/>
      <c r="E26" s="4"/>
      <c r="F26" s="4" t="s">
        <v>349</v>
      </c>
      <c r="G26" s="4" t="s">
        <v>373</v>
      </c>
      <c r="H26" s="4"/>
      <c r="I26" s="2">
        <v>44351.780925925901</v>
      </c>
      <c r="J26" s="1"/>
      <c r="K26" s="1">
        <v>0</v>
      </c>
      <c r="L26" s="1">
        <v>5.8796666666666697</v>
      </c>
      <c r="M26" s="1">
        <v>0</v>
      </c>
      <c r="N26" s="1"/>
      <c r="O26" s="1">
        <v>6.5111999999999997</v>
      </c>
      <c r="P26" s="1">
        <v>323299.19601130002</v>
      </c>
      <c r="Q26" s="1">
        <v>0</v>
      </c>
      <c r="R26" s="1">
        <v>10.1145</v>
      </c>
      <c r="S26" s="1">
        <v>0</v>
      </c>
      <c r="T26" s="1"/>
      <c r="U26" s="1">
        <v>7.1906833333333298</v>
      </c>
      <c r="V26" s="1">
        <v>121394.17740843</v>
      </c>
      <c r="W26" s="1">
        <v>0</v>
      </c>
      <c r="X26" s="1">
        <v>11.1243833333333</v>
      </c>
      <c r="Y26" s="1">
        <v>0</v>
      </c>
      <c r="Z26" s="1"/>
      <c r="AA26" s="1">
        <v>7.1906833333333298</v>
      </c>
      <c r="AB26" s="1">
        <v>121394.17740843</v>
      </c>
      <c r="AC26" s="1">
        <v>0</v>
      </c>
      <c r="AD26" s="1">
        <v>10.5989166666667</v>
      </c>
      <c r="AE26" s="1">
        <v>0</v>
      </c>
      <c r="AF26" s="1"/>
      <c r="AG26" s="1">
        <v>7.1906833333333298</v>
      </c>
      <c r="AH26" s="1">
        <v>121394.17740843</v>
      </c>
      <c r="AI26" s="1">
        <v>0</v>
      </c>
      <c r="AJ26" s="1">
        <v>14.9873333333333</v>
      </c>
      <c r="AK26" s="1">
        <v>0</v>
      </c>
      <c r="AL26" s="1"/>
      <c r="AM26" s="1">
        <v>9.4879999999999995</v>
      </c>
      <c r="AN26" s="1">
        <v>3904831.2440607101</v>
      </c>
    </row>
    <row r="27" spans="1:40">
      <c r="A27" s="4"/>
      <c r="B27" s="4"/>
      <c r="C27" s="4" t="s">
        <v>409</v>
      </c>
      <c r="D27" s="4"/>
      <c r="E27" s="4"/>
      <c r="F27" s="4" t="s">
        <v>321</v>
      </c>
      <c r="G27" s="4" t="s">
        <v>373</v>
      </c>
      <c r="H27" s="4"/>
      <c r="I27" s="2">
        <v>44352.606898148202</v>
      </c>
      <c r="J27" s="1"/>
      <c r="K27" s="1">
        <v>0</v>
      </c>
      <c r="L27" s="1">
        <v>5.5168166666666698</v>
      </c>
      <c r="M27" s="1">
        <v>0</v>
      </c>
      <c r="N27" s="1"/>
      <c r="O27" s="1">
        <v>6.5202666666666698</v>
      </c>
      <c r="P27" s="1">
        <v>336560.46650364198</v>
      </c>
      <c r="Q27" s="1">
        <v>0</v>
      </c>
      <c r="R27" s="1">
        <v>10.290649999999999</v>
      </c>
      <c r="S27" s="1">
        <v>0</v>
      </c>
      <c r="T27" s="1"/>
      <c r="U27" s="1">
        <v>7.1906833333333298</v>
      </c>
      <c r="V27" s="1">
        <v>143981.114624343</v>
      </c>
      <c r="W27" s="1">
        <v>0</v>
      </c>
      <c r="X27" s="1">
        <v>11.134733333333299</v>
      </c>
      <c r="Y27" s="1">
        <v>0</v>
      </c>
      <c r="Z27" s="1"/>
      <c r="AA27" s="1">
        <v>7.1906833333333298</v>
      </c>
      <c r="AB27" s="1">
        <v>143981.114624343</v>
      </c>
      <c r="AC27" s="1">
        <v>0</v>
      </c>
      <c r="AD27" s="1">
        <v>11.71805</v>
      </c>
      <c r="AE27" s="1">
        <v>0</v>
      </c>
      <c r="AF27" s="1"/>
      <c r="AG27" s="1">
        <v>7.1906833333333298</v>
      </c>
      <c r="AH27" s="1">
        <v>143981.114624343</v>
      </c>
      <c r="AI27" s="1">
        <v>0</v>
      </c>
      <c r="AJ27" s="1">
        <v>14.5521166666667</v>
      </c>
      <c r="AK27" s="1">
        <v>0</v>
      </c>
      <c r="AL27" s="1"/>
      <c r="AM27" s="1">
        <v>9.4879999999999995</v>
      </c>
      <c r="AN27" s="1">
        <v>4191755.2080390099</v>
      </c>
    </row>
    <row r="28" spans="1:40">
      <c r="A28" s="4"/>
      <c r="B28" s="4"/>
      <c r="C28" s="4" t="s">
        <v>409</v>
      </c>
      <c r="D28" s="4"/>
      <c r="E28" s="4"/>
      <c r="F28" s="4" t="s">
        <v>210</v>
      </c>
      <c r="G28" s="4" t="s">
        <v>373</v>
      </c>
      <c r="H28" s="4"/>
      <c r="I28" s="2">
        <v>44354.005914351903</v>
      </c>
      <c r="J28" s="1"/>
      <c r="K28" s="1">
        <v>0</v>
      </c>
      <c r="L28" s="1">
        <v>5.6347500000000004</v>
      </c>
      <c r="M28" s="1">
        <v>0</v>
      </c>
      <c r="N28" s="1"/>
      <c r="O28" s="1">
        <v>6.5202666666666698</v>
      </c>
      <c r="P28" s="1">
        <v>412232.96126074501</v>
      </c>
      <c r="Q28" s="1">
        <v>0</v>
      </c>
      <c r="R28" s="1">
        <v>10.1352166666667</v>
      </c>
      <c r="S28" s="1">
        <v>0</v>
      </c>
      <c r="T28" s="1"/>
      <c r="U28" s="1">
        <v>7.1906833333333298</v>
      </c>
      <c r="V28" s="1">
        <v>160879.74483302899</v>
      </c>
      <c r="W28" s="1">
        <v>0</v>
      </c>
      <c r="X28" s="1">
        <v>11.145099999999999</v>
      </c>
      <c r="Y28" s="1">
        <v>8278.5499828413795</v>
      </c>
      <c r="Z28" s="1"/>
      <c r="AA28" s="1">
        <v>7.1906833333333298</v>
      </c>
      <c r="AB28" s="1">
        <v>160879.74483302899</v>
      </c>
      <c r="AC28" s="1">
        <v>20.992190198299401</v>
      </c>
      <c r="AD28" s="1">
        <v>11.30355</v>
      </c>
      <c r="AE28" s="1">
        <v>118811.033491639</v>
      </c>
      <c r="AF28" s="1"/>
      <c r="AG28" s="1">
        <v>7.1906833333333298</v>
      </c>
      <c r="AH28" s="1">
        <v>160879.74483302899</v>
      </c>
      <c r="AI28" s="1">
        <v>0</v>
      </c>
      <c r="AJ28" s="1">
        <v>14.583216666666701</v>
      </c>
      <c r="AK28" s="1">
        <v>0</v>
      </c>
      <c r="AL28" s="1"/>
      <c r="AM28" s="1">
        <v>9.4983666666666693</v>
      </c>
      <c r="AN28" s="1">
        <v>5266399.42679956</v>
      </c>
    </row>
    <row r="29" spans="1:40">
      <c r="A29" s="4"/>
      <c r="B29" s="4"/>
      <c r="C29" s="4" t="s">
        <v>118</v>
      </c>
      <c r="D29" s="4"/>
      <c r="E29" s="4"/>
      <c r="F29" s="4" t="s">
        <v>241</v>
      </c>
      <c r="G29" s="4" t="s">
        <v>73</v>
      </c>
      <c r="H29" s="4" t="s">
        <v>391</v>
      </c>
      <c r="I29" s="2">
        <v>44348.757326388899</v>
      </c>
      <c r="J29" s="1">
        <v>5000</v>
      </c>
      <c r="K29" s="1">
        <v>4454.64928738043</v>
      </c>
      <c r="L29" s="1">
        <v>5.5077499999999997</v>
      </c>
      <c r="M29" s="1">
        <v>4171184.8932035798</v>
      </c>
      <c r="N29" s="1">
        <v>89.092985747608694</v>
      </c>
      <c r="O29" s="1">
        <v>6.4658499999999997</v>
      </c>
      <c r="P29" s="1">
        <v>263510.00535115</v>
      </c>
      <c r="Q29" s="1">
        <v>3090.01622738284</v>
      </c>
      <c r="R29" s="1">
        <v>10.145583333333301</v>
      </c>
      <c r="S29" s="1">
        <v>105739.177104765</v>
      </c>
      <c r="T29" s="1">
        <v>61.800324547656899</v>
      </c>
      <c r="U29" s="1">
        <v>7.15438333333333</v>
      </c>
      <c r="V29" s="1">
        <v>103694.21548332099</v>
      </c>
      <c r="W29" s="1">
        <v>3059.4434499407098</v>
      </c>
      <c r="X29" s="1">
        <v>11.10365</v>
      </c>
      <c r="Y29" s="1">
        <v>17887090.998642899</v>
      </c>
      <c r="Z29" s="1">
        <v>61.188868998814101</v>
      </c>
      <c r="AA29" s="1">
        <v>7.15438333333333</v>
      </c>
      <c r="AB29" s="1">
        <v>103694.21548332099</v>
      </c>
      <c r="AC29" s="1">
        <v>3111.8514503031101</v>
      </c>
      <c r="AD29" s="1">
        <v>11.313916666666699</v>
      </c>
      <c r="AE29" s="1">
        <v>5144920.0249337498</v>
      </c>
      <c r="AF29" s="1">
        <v>62.237029006062102</v>
      </c>
      <c r="AG29" s="1">
        <v>7.15438333333333</v>
      </c>
      <c r="AH29" s="1">
        <v>103694.21548332099</v>
      </c>
      <c r="AI29" s="1">
        <v>0</v>
      </c>
      <c r="AJ29" s="1">
        <v>14.6143</v>
      </c>
      <c r="AK29" s="1">
        <v>0</v>
      </c>
      <c r="AL29" s="1">
        <v>0</v>
      </c>
      <c r="AM29" s="1">
        <v>9.45691666666667</v>
      </c>
      <c r="AN29" s="1">
        <v>3312368.99673532</v>
      </c>
    </row>
    <row r="30" spans="1:40">
      <c r="A30" s="4"/>
      <c r="B30" s="4"/>
      <c r="C30" s="4" t="s">
        <v>118</v>
      </c>
      <c r="D30" s="4"/>
      <c r="E30" s="4"/>
      <c r="F30" s="4" t="s">
        <v>56</v>
      </c>
      <c r="G30" s="4" t="s">
        <v>73</v>
      </c>
      <c r="H30" s="4" t="s">
        <v>391</v>
      </c>
      <c r="I30" s="2">
        <v>44348.773206018501</v>
      </c>
      <c r="J30" s="1">
        <v>5000</v>
      </c>
      <c r="K30" s="1">
        <v>4439.7902483241496</v>
      </c>
      <c r="L30" s="1">
        <v>5.5077833333333297</v>
      </c>
      <c r="M30" s="1">
        <v>4190368.2382918699</v>
      </c>
      <c r="N30" s="1">
        <v>88.795804966483104</v>
      </c>
      <c r="O30" s="1">
        <v>6.4658833333333297</v>
      </c>
      <c r="P30" s="1">
        <v>265880.410878608</v>
      </c>
      <c r="Q30" s="1">
        <v>3154.21879581435</v>
      </c>
      <c r="R30" s="1">
        <v>10.145616666666699</v>
      </c>
      <c r="S30" s="1">
        <v>110045.775075818</v>
      </c>
      <c r="T30" s="1">
        <v>63.084375916287001</v>
      </c>
      <c r="U30" s="1">
        <v>7.1453499999999996</v>
      </c>
      <c r="V30" s="1">
        <v>105999.509856858</v>
      </c>
      <c r="W30" s="1">
        <v>3384.6511291171601</v>
      </c>
      <c r="X30" s="1">
        <v>11.114050000000001</v>
      </c>
      <c r="Y30" s="1">
        <v>20187759.033238702</v>
      </c>
      <c r="Z30" s="1">
        <v>67.693022582343204</v>
      </c>
      <c r="AA30" s="1">
        <v>7.1453499999999996</v>
      </c>
      <c r="AB30" s="1">
        <v>105999.509856858</v>
      </c>
      <c r="AC30" s="1">
        <v>3572.3807928104602</v>
      </c>
      <c r="AD30" s="1">
        <v>11.31395</v>
      </c>
      <c r="AE30" s="1">
        <v>5970452.0726332096</v>
      </c>
      <c r="AF30" s="1">
        <v>71.447615856209197</v>
      </c>
      <c r="AG30" s="1">
        <v>7.1453499999999996</v>
      </c>
      <c r="AH30" s="1">
        <v>105999.509856858</v>
      </c>
      <c r="AI30" s="1">
        <v>0</v>
      </c>
      <c r="AJ30" s="1">
        <v>14.58325</v>
      </c>
      <c r="AK30" s="1">
        <v>0</v>
      </c>
      <c r="AL30" s="1">
        <v>0</v>
      </c>
      <c r="AM30" s="1">
        <v>9.4569500000000009</v>
      </c>
      <c r="AN30" s="1">
        <v>3444826.3439654601</v>
      </c>
    </row>
    <row r="31" spans="1:40">
      <c r="A31" s="4"/>
      <c r="B31" s="4"/>
      <c r="C31" s="4" t="s">
        <v>118</v>
      </c>
      <c r="D31" s="4"/>
      <c r="E31" s="4"/>
      <c r="F31" s="4" t="s">
        <v>134</v>
      </c>
      <c r="G31" s="4" t="s">
        <v>73</v>
      </c>
      <c r="H31" s="4" t="s">
        <v>391</v>
      </c>
      <c r="I31" s="2">
        <v>44348.789131944402</v>
      </c>
      <c r="J31" s="1">
        <v>5000</v>
      </c>
      <c r="K31" s="1">
        <v>4407.4318317826401</v>
      </c>
      <c r="L31" s="1">
        <v>5.5077499999999997</v>
      </c>
      <c r="M31" s="1">
        <v>4318874.8393249102</v>
      </c>
      <c r="N31" s="1">
        <v>88.148636635652807</v>
      </c>
      <c r="O31" s="1">
        <v>6.4567666666666703</v>
      </c>
      <c r="P31" s="1">
        <v>276664.34080821602</v>
      </c>
      <c r="Q31" s="1">
        <v>3258.8704774522098</v>
      </c>
      <c r="R31" s="1">
        <v>10.145583333333301</v>
      </c>
      <c r="S31" s="1">
        <v>110932.462506761</v>
      </c>
      <c r="T31" s="1">
        <v>65.177409549044199</v>
      </c>
      <c r="U31" s="1">
        <v>7.1543999999999999</v>
      </c>
      <c r="V31" s="1">
        <v>103868.374316696</v>
      </c>
      <c r="W31" s="1">
        <v>3409.6033023165801</v>
      </c>
      <c r="X31" s="1">
        <v>11.10365</v>
      </c>
      <c r="Y31" s="1">
        <v>19924695.507314101</v>
      </c>
      <c r="Z31" s="1">
        <v>68.192066046331604</v>
      </c>
      <c r="AA31" s="1">
        <v>7.1543999999999999</v>
      </c>
      <c r="AB31" s="1">
        <v>103868.374316696</v>
      </c>
      <c r="AC31" s="1">
        <v>3374.4794739460599</v>
      </c>
      <c r="AD31" s="1">
        <v>11.313916666666699</v>
      </c>
      <c r="AE31" s="1">
        <v>5552852.5549296299</v>
      </c>
      <c r="AF31" s="1">
        <v>67.489589478921204</v>
      </c>
      <c r="AG31" s="1">
        <v>7.1543999999999999</v>
      </c>
      <c r="AH31" s="1">
        <v>103868.374316696</v>
      </c>
      <c r="AI31" s="1">
        <v>0</v>
      </c>
      <c r="AJ31" s="1">
        <v>14.5417666666667</v>
      </c>
      <c r="AK31" s="1">
        <v>0</v>
      </c>
      <c r="AL31" s="1">
        <v>0</v>
      </c>
      <c r="AM31" s="1">
        <v>9.45691666666667</v>
      </c>
      <c r="AN31" s="1">
        <v>3463359.8963193698</v>
      </c>
    </row>
    <row r="32" spans="1:40">
      <c r="A32" s="4"/>
      <c r="B32" s="4"/>
      <c r="C32" s="4" t="s">
        <v>118</v>
      </c>
      <c r="D32" s="4"/>
      <c r="E32" s="4"/>
      <c r="F32" s="4" t="s">
        <v>148</v>
      </c>
      <c r="G32" s="4" t="s">
        <v>73</v>
      </c>
      <c r="H32" s="4" t="s">
        <v>391</v>
      </c>
      <c r="I32" s="2">
        <v>44348.805069444403</v>
      </c>
      <c r="J32" s="1">
        <v>5000</v>
      </c>
      <c r="K32" s="1">
        <v>4522.2795576952603</v>
      </c>
      <c r="L32" s="1">
        <v>5.5077833333333297</v>
      </c>
      <c r="M32" s="1">
        <v>4332779.8397524096</v>
      </c>
      <c r="N32" s="1">
        <v>90.445591153905198</v>
      </c>
      <c r="O32" s="1">
        <v>6.4568000000000003</v>
      </c>
      <c r="P32" s="1">
        <v>268373.01971537102</v>
      </c>
      <c r="Q32" s="1">
        <v>5573.7283958051803</v>
      </c>
      <c r="R32" s="1">
        <v>10.145616666666699</v>
      </c>
      <c r="S32" s="1">
        <v>175421.60148827601</v>
      </c>
      <c r="T32" s="1">
        <v>111.47456791610399</v>
      </c>
      <c r="U32" s="1">
        <v>7.1544166666666698</v>
      </c>
      <c r="V32" s="1">
        <v>106165.448723006</v>
      </c>
      <c r="W32" s="1">
        <v>5115.5713473326996</v>
      </c>
      <c r="X32" s="1">
        <v>11.103683333333301</v>
      </c>
      <c r="Y32" s="1">
        <v>30254905.499554701</v>
      </c>
      <c r="Z32" s="1">
        <v>102.311426946654</v>
      </c>
      <c r="AA32" s="1">
        <v>7.1544166666666698</v>
      </c>
      <c r="AB32" s="1">
        <v>106165.448723006</v>
      </c>
      <c r="AC32" s="1">
        <v>5138.5218630494901</v>
      </c>
      <c r="AD32" s="1">
        <v>11.31395</v>
      </c>
      <c r="AE32" s="1">
        <v>8283838.7348892801</v>
      </c>
      <c r="AF32" s="1">
        <v>102.77043726098999</v>
      </c>
      <c r="AG32" s="1">
        <v>7.1544166666666698</v>
      </c>
      <c r="AH32" s="1">
        <v>106165.448723006</v>
      </c>
      <c r="AI32" s="1">
        <v>0</v>
      </c>
      <c r="AJ32" s="1">
        <v>14.6039666666667</v>
      </c>
      <c r="AK32" s="1">
        <v>0</v>
      </c>
      <c r="AL32" s="1">
        <v>0</v>
      </c>
      <c r="AM32" s="1">
        <v>9.4569500000000009</v>
      </c>
      <c r="AN32" s="1">
        <v>3432251.7843009098</v>
      </c>
    </row>
    <row r="33" spans="1:40">
      <c r="A33" s="4"/>
      <c r="B33" s="4"/>
      <c r="C33" s="4" t="s">
        <v>280</v>
      </c>
      <c r="D33" s="4"/>
      <c r="E33" s="4"/>
      <c r="F33" s="4" t="s">
        <v>128</v>
      </c>
      <c r="G33" s="4" t="s">
        <v>73</v>
      </c>
      <c r="H33" s="4" t="s">
        <v>350</v>
      </c>
      <c r="I33" s="2">
        <v>44349.202893518501</v>
      </c>
      <c r="J33" s="1">
        <v>30</v>
      </c>
      <c r="K33" s="1">
        <v>23.213961473928801</v>
      </c>
      <c r="L33" s="1">
        <v>5.5077499999999997</v>
      </c>
      <c r="M33" s="1">
        <v>15528.3327932837</v>
      </c>
      <c r="N33" s="1">
        <v>77.379871579762806</v>
      </c>
      <c r="O33" s="1">
        <v>6.4839833333333301</v>
      </c>
      <c r="P33" s="1">
        <v>271136.52727135899</v>
      </c>
      <c r="Q33" s="1">
        <v>27.311801375801199</v>
      </c>
      <c r="R33" s="1">
        <v>10.145583333333301</v>
      </c>
      <c r="S33" s="1">
        <v>1168.5131933790699</v>
      </c>
      <c r="T33" s="1">
        <v>91.039337919337498</v>
      </c>
      <c r="U33" s="1">
        <v>7.15438333333333</v>
      </c>
      <c r="V33" s="1">
        <v>115203.19886552601</v>
      </c>
      <c r="W33" s="1">
        <v>32.5283130007547</v>
      </c>
      <c r="X33" s="1">
        <v>11.10365</v>
      </c>
      <c r="Y33" s="1">
        <v>284440.67820702802</v>
      </c>
      <c r="Z33" s="1">
        <v>108.42771000251599</v>
      </c>
      <c r="AA33" s="1">
        <v>7.15438333333333</v>
      </c>
      <c r="AB33" s="1">
        <v>115203.19886552601</v>
      </c>
      <c r="AC33" s="1">
        <v>14.2556293271932</v>
      </c>
      <c r="AD33" s="1">
        <v>11.30355</v>
      </c>
      <c r="AE33" s="1">
        <v>71962.813630761098</v>
      </c>
      <c r="AF33" s="1">
        <v>47.518764423977302</v>
      </c>
      <c r="AG33" s="1">
        <v>7.15438333333333</v>
      </c>
      <c r="AH33" s="1">
        <v>115203.19886552601</v>
      </c>
      <c r="AI33" s="1">
        <v>0</v>
      </c>
      <c r="AJ33" s="1">
        <v>14.5314</v>
      </c>
      <c r="AK33" s="1">
        <v>0</v>
      </c>
      <c r="AL33" s="1">
        <v>0</v>
      </c>
      <c r="AM33" s="1">
        <v>9.4465500000000002</v>
      </c>
      <c r="AN33" s="1">
        <v>3766397.5864880402</v>
      </c>
    </row>
    <row r="34" spans="1:40">
      <c r="A34" s="4"/>
      <c r="B34" s="4"/>
      <c r="C34" s="4" t="s">
        <v>257</v>
      </c>
      <c r="D34" s="4"/>
      <c r="E34" s="4"/>
      <c r="F34" s="4" t="s">
        <v>225</v>
      </c>
      <c r="G34" s="4" t="s">
        <v>73</v>
      </c>
      <c r="H34" s="4" t="s">
        <v>292</v>
      </c>
      <c r="I34" s="2">
        <v>44349.361886574101</v>
      </c>
      <c r="J34" s="1">
        <v>800</v>
      </c>
      <c r="K34" s="1">
        <v>687.657393324954</v>
      </c>
      <c r="L34" s="1">
        <v>5.5077499999999997</v>
      </c>
      <c r="M34" s="1">
        <v>513050.065566178</v>
      </c>
      <c r="N34" s="1">
        <v>85.957174165619193</v>
      </c>
      <c r="O34" s="1">
        <v>6.4749166666666698</v>
      </c>
      <c r="P34" s="1">
        <v>283683.36693934503</v>
      </c>
      <c r="Q34" s="1">
        <v>871.44008171806399</v>
      </c>
      <c r="R34" s="1">
        <v>10.145583333333301</v>
      </c>
      <c r="S34" s="1">
        <v>34635.611372884799</v>
      </c>
      <c r="T34" s="1">
        <v>108.930010214758</v>
      </c>
      <c r="U34" s="1">
        <v>7.15438333333333</v>
      </c>
      <c r="V34" s="1">
        <v>110410.679072375</v>
      </c>
      <c r="W34" s="1">
        <v>1028.6280555181399</v>
      </c>
      <c r="X34" s="1">
        <v>11.1140166666667</v>
      </c>
      <c r="Y34" s="1">
        <v>6514947.1041604197</v>
      </c>
      <c r="Z34" s="1">
        <v>128.578506939768</v>
      </c>
      <c r="AA34" s="1">
        <v>7.15438333333333</v>
      </c>
      <c r="AB34" s="1">
        <v>110410.679072375</v>
      </c>
      <c r="AC34" s="1">
        <v>949.15617103087402</v>
      </c>
      <c r="AD34" s="1">
        <v>11.313916666666699</v>
      </c>
      <c r="AE34" s="1">
        <v>1779843.7856797201</v>
      </c>
      <c r="AF34" s="1">
        <v>118.644521378859</v>
      </c>
      <c r="AG34" s="1">
        <v>7.15438333333333</v>
      </c>
      <c r="AH34" s="1">
        <v>110410.679072375</v>
      </c>
      <c r="AI34" s="1">
        <v>0</v>
      </c>
      <c r="AJ34" s="1">
        <v>14.5417666666667</v>
      </c>
      <c r="AK34" s="1">
        <v>0</v>
      </c>
      <c r="AL34" s="1">
        <v>0</v>
      </c>
      <c r="AM34" s="1">
        <v>9.4672833333333308</v>
      </c>
      <c r="AN34" s="1">
        <v>3353223.8304437301</v>
      </c>
    </row>
    <row r="35" spans="1:40">
      <c r="A35" s="4"/>
      <c r="B35" s="4"/>
      <c r="C35" s="4" t="s">
        <v>251</v>
      </c>
      <c r="D35" s="4"/>
      <c r="E35" s="4"/>
      <c r="F35" s="4" t="s">
        <v>151</v>
      </c>
      <c r="G35" s="4" t="s">
        <v>73</v>
      </c>
      <c r="H35" s="4" t="s">
        <v>166</v>
      </c>
      <c r="I35" s="2">
        <v>44349.520370370403</v>
      </c>
      <c r="J35" s="1">
        <v>20</v>
      </c>
      <c r="K35" s="1">
        <v>8.8625016273913797</v>
      </c>
      <c r="L35" s="1">
        <v>5.5077499999999997</v>
      </c>
      <c r="M35" s="1">
        <v>6413.4401670917396</v>
      </c>
      <c r="N35" s="1">
        <v>44.3125081369569</v>
      </c>
      <c r="O35" s="1">
        <v>6.4658499999999997</v>
      </c>
      <c r="P35" s="1">
        <v>293742.60058355698</v>
      </c>
      <c r="Q35" s="1">
        <v>0</v>
      </c>
      <c r="R35" s="1">
        <v>10.197383333333301</v>
      </c>
      <c r="S35" s="1">
        <v>0</v>
      </c>
      <c r="T35" s="1">
        <v>0</v>
      </c>
      <c r="U35" s="1">
        <v>7.15438333333333</v>
      </c>
      <c r="V35" s="1">
        <v>124765.992098546</v>
      </c>
      <c r="W35" s="1">
        <v>5.6167901341375996</v>
      </c>
      <c r="X35" s="1">
        <v>11.1243833333333</v>
      </c>
      <c r="Y35" s="1">
        <v>116483.943387926</v>
      </c>
      <c r="Z35" s="1">
        <v>28.083950670688001</v>
      </c>
      <c r="AA35" s="1">
        <v>7.15438333333333</v>
      </c>
      <c r="AB35" s="1">
        <v>124765.992098546</v>
      </c>
      <c r="AC35" s="1">
        <v>0</v>
      </c>
      <c r="AD35" s="1">
        <v>11.313916666666699</v>
      </c>
      <c r="AE35" s="1">
        <v>33838.942817396302</v>
      </c>
      <c r="AF35" s="1">
        <v>0</v>
      </c>
      <c r="AG35" s="1">
        <v>7.15438333333333</v>
      </c>
      <c r="AH35" s="1">
        <v>124765.992098546</v>
      </c>
      <c r="AI35" s="1">
        <v>0</v>
      </c>
      <c r="AJ35" s="1">
        <v>14.5314</v>
      </c>
      <c r="AK35" s="1">
        <v>0</v>
      </c>
      <c r="AL35" s="1">
        <v>0</v>
      </c>
      <c r="AM35" s="1">
        <v>9.4672833333333308</v>
      </c>
      <c r="AN35" s="1">
        <v>3303905.3494261601</v>
      </c>
    </row>
    <row r="36" spans="1:40">
      <c r="A36" s="4"/>
      <c r="B36" s="4"/>
      <c r="C36" s="4" t="s">
        <v>408</v>
      </c>
      <c r="D36" s="4"/>
      <c r="E36" s="4"/>
      <c r="F36" s="4" t="s">
        <v>88</v>
      </c>
      <c r="G36" s="4" t="s">
        <v>73</v>
      </c>
      <c r="H36" s="4" t="s">
        <v>361</v>
      </c>
      <c r="I36" s="2">
        <v>44349.536226851902</v>
      </c>
      <c r="J36" s="1">
        <v>80</v>
      </c>
      <c r="K36" s="1">
        <v>67.5279007630715</v>
      </c>
      <c r="L36" s="1">
        <v>5.5077833333333297</v>
      </c>
      <c r="M36" s="1">
        <v>49239.7236443855</v>
      </c>
      <c r="N36" s="1">
        <v>84.409875953839403</v>
      </c>
      <c r="O36" s="1">
        <v>6.5021666666666702</v>
      </c>
      <c r="P36" s="1">
        <v>294263.71518588101</v>
      </c>
      <c r="Q36" s="1">
        <v>92.231028581429996</v>
      </c>
      <c r="R36" s="1">
        <v>10.135249999999999</v>
      </c>
      <c r="S36" s="1">
        <v>4295.7353709807203</v>
      </c>
      <c r="T36" s="1">
        <v>115.288785726787</v>
      </c>
      <c r="U36" s="1">
        <v>7.1635</v>
      </c>
      <c r="V36" s="1">
        <v>125709.625372804</v>
      </c>
      <c r="W36" s="1">
        <v>78.8527344860006</v>
      </c>
      <c r="X36" s="1">
        <v>11.114050000000001</v>
      </c>
      <c r="Y36" s="1">
        <v>642509.12547906698</v>
      </c>
      <c r="Z36" s="1">
        <v>98.565918107500806</v>
      </c>
      <c r="AA36" s="1">
        <v>7.1635</v>
      </c>
      <c r="AB36" s="1">
        <v>125709.625372804</v>
      </c>
      <c r="AC36" s="1">
        <v>61.052609161136701</v>
      </c>
      <c r="AD36" s="1">
        <v>11.3035833333333</v>
      </c>
      <c r="AE36" s="1">
        <v>177863.468815272</v>
      </c>
      <c r="AF36" s="1">
        <v>76.315761451420897</v>
      </c>
      <c r="AG36" s="1">
        <v>7.1635</v>
      </c>
      <c r="AH36" s="1">
        <v>125709.625372804</v>
      </c>
      <c r="AI36" s="1">
        <v>0</v>
      </c>
      <c r="AJ36" s="1">
        <v>14.5314333333333</v>
      </c>
      <c r="AK36" s="1">
        <v>0</v>
      </c>
      <c r="AL36" s="1">
        <v>0</v>
      </c>
      <c r="AM36" s="1">
        <v>9.4673166666666706</v>
      </c>
      <c r="AN36" s="1">
        <v>3103918.3059040802</v>
      </c>
    </row>
    <row r="37" spans="1:40">
      <c r="A37" s="4"/>
      <c r="B37" s="4"/>
      <c r="C37" s="4" t="s">
        <v>270</v>
      </c>
      <c r="D37" s="4"/>
      <c r="E37" s="4"/>
      <c r="F37" s="4" t="s">
        <v>204</v>
      </c>
      <c r="G37" s="4" t="s">
        <v>73</v>
      </c>
      <c r="H37" s="4" t="s">
        <v>181</v>
      </c>
      <c r="I37" s="2">
        <v>44349.730289351799</v>
      </c>
      <c r="J37" s="1">
        <v>200</v>
      </c>
      <c r="K37" s="1">
        <v>64.682599029797203</v>
      </c>
      <c r="L37" s="1">
        <v>5.5077833333333297</v>
      </c>
      <c r="M37" s="1">
        <v>46285.6970075153</v>
      </c>
      <c r="N37" s="1">
        <v>32.341299514898601</v>
      </c>
      <c r="O37" s="1">
        <v>6.4840166666666699</v>
      </c>
      <c r="P37" s="1">
        <v>288859.041339627</v>
      </c>
      <c r="Q37" s="1">
        <v>175.901838530003</v>
      </c>
      <c r="R37" s="1">
        <v>10.145616666666699</v>
      </c>
      <c r="S37" s="1">
        <v>8148.1973299791098</v>
      </c>
      <c r="T37" s="1">
        <v>87.950919265001701</v>
      </c>
      <c r="U37" s="1">
        <v>7.1635</v>
      </c>
      <c r="V37" s="1">
        <v>125408.277140468</v>
      </c>
      <c r="W37" s="1">
        <v>180.742472352183</v>
      </c>
      <c r="X37" s="1">
        <v>11.114050000000001</v>
      </c>
      <c r="Y37" s="1">
        <v>1369179.9573866001</v>
      </c>
      <c r="Z37" s="1">
        <v>90.3712361760916</v>
      </c>
      <c r="AA37" s="1">
        <v>7.1635</v>
      </c>
      <c r="AB37" s="1">
        <v>125408.277140468</v>
      </c>
      <c r="AC37" s="1">
        <v>146.90929474382301</v>
      </c>
      <c r="AD37" s="1">
        <v>11.31395</v>
      </c>
      <c r="AE37" s="1">
        <v>358750.47342099802</v>
      </c>
      <c r="AF37" s="1">
        <v>73.454647371911307</v>
      </c>
      <c r="AG37" s="1">
        <v>7.1635</v>
      </c>
      <c r="AH37" s="1">
        <v>125408.277140468</v>
      </c>
      <c r="AI37" s="1">
        <v>0</v>
      </c>
      <c r="AJ37" s="1">
        <v>14.5314333333333</v>
      </c>
      <c r="AK37" s="1">
        <v>0</v>
      </c>
      <c r="AL37" s="1">
        <v>0</v>
      </c>
      <c r="AM37" s="1">
        <v>9.4776666666666696</v>
      </c>
      <c r="AN37" s="1">
        <v>3297733.22185568</v>
      </c>
    </row>
    <row r="38" spans="1:40">
      <c r="A38" s="4"/>
      <c r="B38" s="4"/>
      <c r="C38" s="4" t="s">
        <v>285</v>
      </c>
      <c r="D38" s="4"/>
      <c r="E38" s="4"/>
      <c r="F38" s="4" t="s">
        <v>255</v>
      </c>
      <c r="G38" s="4" t="s">
        <v>73</v>
      </c>
      <c r="H38" s="4" t="s">
        <v>181</v>
      </c>
      <c r="I38" s="2">
        <v>44349.746168981503</v>
      </c>
      <c r="J38" s="1">
        <v>200</v>
      </c>
      <c r="K38" s="1">
        <v>185.47071130515499</v>
      </c>
      <c r="L38" s="1">
        <v>5.5077499999999997</v>
      </c>
      <c r="M38" s="1">
        <v>157747.27905126801</v>
      </c>
      <c r="N38" s="1">
        <v>92.735355652577795</v>
      </c>
      <c r="O38" s="1">
        <v>6.4658499999999997</v>
      </c>
      <c r="P38" s="1">
        <v>339275.81366474001</v>
      </c>
      <c r="Q38" s="1">
        <v>240.16643973095901</v>
      </c>
      <c r="R38" s="1">
        <v>10.145583333333301</v>
      </c>
      <c r="S38" s="1">
        <v>11378.1661474169</v>
      </c>
      <c r="T38" s="1">
        <v>120.08321986547899</v>
      </c>
      <c r="U38" s="1">
        <v>7.15438333333333</v>
      </c>
      <c r="V38" s="1">
        <v>128563.284302275</v>
      </c>
      <c r="W38" s="1">
        <v>273.46054143892701</v>
      </c>
      <c r="X38" s="1">
        <v>11.1140166666667</v>
      </c>
      <c r="Y38" s="1">
        <v>2082287.6907979599</v>
      </c>
      <c r="Z38" s="1">
        <v>136.73027071946399</v>
      </c>
      <c r="AA38" s="1">
        <v>7.15438333333333</v>
      </c>
      <c r="AB38" s="1">
        <v>128563.284302275</v>
      </c>
      <c r="AC38" s="1">
        <v>213.59440341844899</v>
      </c>
      <c r="AD38" s="1">
        <v>11.30355</v>
      </c>
      <c r="AE38" s="1">
        <v>511686.65351042402</v>
      </c>
      <c r="AF38" s="1">
        <v>106.79720170922501</v>
      </c>
      <c r="AG38" s="1">
        <v>7.15438333333333</v>
      </c>
      <c r="AH38" s="1">
        <v>128563.284302275</v>
      </c>
      <c r="AI38" s="1">
        <v>0</v>
      </c>
      <c r="AJ38" s="1">
        <v>14.5417666666667</v>
      </c>
      <c r="AK38" s="1">
        <v>0</v>
      </c>
      <c r="AL38" s="1">
        <v>0</v>
      </c>
      <c r="AM38" s="1">
        <v>9.45691666666667</v>
      </c>
      <c r="AN38" s="1">
        <v>4386922.5548838796</v>
      </c>
    </row>
    <row r="39" spans="1:40">
      <c r="A39" s="4"/>
      <c r="B39" s="4"/>
      <c r="C39" s="4" t="s">
        <v>294</v>
      </c>
      <c r="D39" s="4"/>
      <c r="E39" s="4"/>
      <c r="F39" s="4" t="s">
        <v>199</v>
      </c>
      <c r="G39" s="4" t="s">
        <v>73</v>
      </c>
      <c r="H39" s="4" t="s">
        <v>292</v>
      </c>
      <c r="I39" s="2">
        <v>44349.905567129601</v>
      </c>
      <c r="J39" s="1">
        <v>800</v>
      </c>
      <c r="K39" s="1">
        <v>359.022197069539</v>
      </c>
      <c r="L39" s="1">
        <v>5.5077499999999997</v>
      </c>
      <c r="M39" s="1">
        <v>278991.65105877502</v>
      </c>
      <c r="N39" s="1">
        <v>44.877774633692397</v>
      </c>
      <c r="O39" s="1">
        <v>6.4749166666666698</v>
      </c>
      <c r="P39" s="1">
        <v>304808.86572947103</v>
      </c>
      <c r="Q39" s="1">
        <v>961.28637206042299</v>
      </c>
      <c r="R39" s="1">
        <v>10.145583333333301</v>
      </c>
      <c r="S39" s="1">
        <v>41910.367637535499</v>
      </c>
      <c r="T39" s="1">
        <v>120.160796507553</v>
      </c>
      <c r="U39" s="1">
        <v>7.16346666666667</v>
      </c>
      <c r="V39" s="1">
        <v>121523.777646205</v>
      </c>
      <c r="W39" s="1">
        <v>863.99315923186998</v>
      </c>
      <c r="X39" s="1">
        <v>11.1140166666667</v>
      </c>
      <c r="Y39" s="1">
        <v>6039917.8307217499</v>
      </c>
      <c r="Z39" s="1">
        <v>107.999144903984</v>
      </c>
      <c r="AA39" s="1">
        <v>7.16346666666667</v>
      </c>
      <c r="AB39" s="1">
        <v>121523.777646205</v>
      </c>
      <c r="AC39" s="1">
        <v>803.14403246246104</v>
      </c>
      <c r="AD39" s="1">
        <v>11.30355</v>
      </c>
      <c r="AE39" s="1">
        <v>1669801.0291488401</v>
      </c>
      <c r="AF39" s="1">
        <v>100.393004057808</v>
      </c>
      <c r="AG39" s="1">
        <v>7.16346666666667</v>
      </c>
      <c r="AH39" s="1">
        <v>121523.777646205</v>
      </c>
      <c r="AI39" s="1">
        <v>0</v>
      </c>
      <c r="AJ39" s="1">
        <v>14.5417666666667</v>
      </c>
      <c r="AK39" s="1">
        <v>0</v>
      </c>
      <c r="AL39" s="1">
        <v>0</v>
      </c>
      <c r="AM39" s="1">
        <v>9.4672833333333308</v>
      </c>
      <c r="AN39" s="1">
        <v>3391603.4739246201</v>
      </c>
    </row>
    <row r="40" spans="1:40">
      <c r="A40" s="4"/>
      <c r="B40" s="4"/>
      <c r="C40" s="4" t="s">
        <v>107</v>
      </c>
      <c r="D40" s="4"/>
      <c r="E40" s="4"/>
      <c r="F40" s="4" t="s">
        <v>405</v>
      </c>
      <c r="G40" s="4" t="s">
        <v>73</v>
      </c>
      <c r="H40" s="4" t="s">
        <v>403</v>
      </c>
      <c r="I40" s="2">
        <v>44349.921481481499</v>
      </c>
      <c r="J40" s="1">
        <v>3500</v>
      </c>
      <c r="K40" s="1">
        <v>3469.7492320609599</v>
      </c>
      <c r="L40" s="1">
        <v>5.4987166666666702</v>
      </c>
      <c r="M40" s="1">
        <v>3382602.7412565602</v>
      </c>
      <c r="N40" s="1">
        <v>99.135692344598795</v>
      </c>
      <c r="O40" s="1">
        <v>6.4930833333333302</v>
      </c>
      <c r="P40" s="1">
        <v>294349.23232148797</v>
      </c>
      <c r="Q40" s="1">
        <v>5935.2713413424499</v>
      </c>
      <c r="R40" s="1">
        <v>10.135249999999999</v>
      </c>
      <c r="S40" s="1">
        <v>202224.37583326199</v>
      </c>
      <c r="T40" s="1">
        <v>169.57918118121299</v>
      </c>
      <c r="U40" s="1">
        <v>7.1725666666666701</v>
      </c>
      <c r="V40" s="1">
        <v>116856.720321274</v>
      </c>
      <c r="W40" s="1">
        <v>5061.4867388955199</v>
      </c>
      <c r="X40" s="1">
        <v>11.114050000000001</v>
      </c>
      <c r="Y40" s="1">
        <v>32959601.234151501</v>
      </c>
      <c r="Z40" s="1">
        <v>144.61390682558601</v>
      </c>
      <c r="AA40" s="1">
        <v>7.1725666666666701</v>
      </c>
      <c r="AB40" s="1">
        <v>116856.720321274</v>
      </c>
      <c r="AC40" s="1">
        <v>5129.7795283243804</v>
      </c>
      <c r="AD40" s="1">
        <v>11.3035833333333</v>
      </c>
      <c r="AE40" s="1">
        <v>9104454.8559907805</v>
      </c>
      <c r="AF40" s="1">
        <v>146.56512938069699</v>
      </c>
      <c r="AG40" s="1">
        <v>7.1725666666666701</v>
      </c>
      <c r="AH40" s="1">
        <v>116856.720321274</v>
      </c>
      <c r="AI40" s="1">
        <v>0</v>
      </c>
      <c r="AJ40" s="1">
        <v>14.4692666666667</v>
      </c>
      <c r="AK40" s="1">
        <v>0</v>
      </c>
      <c r="AL40" s="1">
        <v>0</v>
      </c>
      <c r="AM40" s="1">
        <v>9.4569500000000009</v>
      </c>
      <c r="AN40" s="1">
        <v>3712528.7341130502</v>
      </c>
    </row>
    <row r="41" spans="1:40">
      <c r="A41" s="4"/>
      <c r="B41" s="4"/>
      <c r="C41" s="4" t="s">
        <v>222</v>
      </c>
      <c r="D41" s="4"/>
      <c r="E41" s="4"/>
      <c r="F41" s="4" t="s">
        <v>52</v>
      </c>
      <c r="G41" s="4" t="s">
        <v>73</v>
      </c>
      <c r="H41" s="4" t="s">
        <v>381</v>
      </c>
      <c r="I41" s="2">
        <v>44350.079872685201</v>
      </c>
      <c r="J41" s="1">
        <v>50</v>
      </c>
      <c r="K41" s="1">
        <v>43.523651378895799</v>
      </c>
      <c r="L41" s="1">
        <v>5.5350000000000001</v>
      </c>
      <c r="M41" s="1">
        <v>26836.465783301599</v>
      </c>
      <c r="N41" s="1">
        <v>87.047302757791698</v>
      </c>
      <c r="O41" s="1">
        <v>6.5202999999999998</v>
      </c>
      <c r="P41" s="1">
        <v>249423.23412779599</v>
      </c>
      <c r="Q41" s="1">
        <v>88.098996950873797</v>
      </c>
      <c r="R41" s="1">
        <v>10.145616666666699</v>
      </c>
      <c r="S41" s="1">
        <v>3539.5328072850498</v>
      </c>
      <c r="T41" s="1">
        <v>176.19799390174799</v>
      </c>
      <c r="U41" s="1">
        <v>7.1816333333333304</v>
      </c>
      <c r="V41" s="1">
        <v>108422.050283234</v>
      </c>
      <c r="W41" s="1">
        <v>64.157524819467099</v>
      </c>
      <c r="X41" s="1">
        <v>11.103683333333301</v>
      </c>
      <c r="Y41" s="1">
        <v>463295.99783678597</v>
      </c>
      <c r="Z41" s="1">
        <v>128.315049638934</v>
      </c>
      <c r="AA41" s="1">
        <v>7.1816333333333304</v>
      </c>
      <c r="AB41" s="1">
        <v>108422.050283234</v>
      </c>
      <c r="AC41" s="1">
        <v>47.993671149501203</v>
      </c>
      <c r="AD41" s="1">
        <v>11.3035833333333</v>
      </c>
      <c r="AE41" s="1">
        <v>129511.904834648</v>
      </c>
      <c r="AF41" s="1">
        <v>95.987342299002293</v>
      </c>
      <c r="AG41" s="1">
        <v>7.1816333333333304</v>
      </c>
      <c r="AH41" s="1">
        <v>108422.050283234</v>
      </c>
      <c r="AI41" s="1">
        <v>0</v>
      </c>
      <c r="AJ41" s="1">
        <v>14.71795</v>
      </c>
      <c r="AK41" s="1">
        <v>0</v>
      </c>
      <c r="AL41" s="1">
        <v>0</v>
      </c>
      <c r="AM41" s="1">
        <v>9.4673166666666706</v>
      </c>
      <c r="AN41" s="1">
        <v>2546613.7219086899</v>
      </c>
    </row>
    <row r="42" spans="1:40">
      <c r="A42" s="4"/>
      <c r="B42" s="4"/>
      <c r="C42" s="4" t="s">
        <v>396</v>
      </c>
      <c r="D42" s="4"/>
      <c r="E42" s="4"/>
      <c r="F42" s="4" t="s">
        <v>121</v>
      </c>
      <c r="G42" s="4" t="s">
        <v>73</v>
      </c>
      <c r="H42" s="4" t="s">
        <v>119</v>
      </c>
      <c r="I42" s="2">
        <v>44350.254189814797</v>
      </c>
      <c r="J42" s="1">
        <v>500</v>
      </c>
      <c r="K42" s="1">
        <v>742.26556222111606</v>
      </c>
      <c r="L42" s="1">
        <v>5.5077499999999997</v>
      </c>
      <c r="M42" s="1">
        <v>476738.33242059499</v>
      </c>
      <c r="N42" s="1">
        <v>148.453112444223</v>
      </c>
      <c r="O42" s="1">
        <v>6.4749166666666698</v>
      </c>
      <c r="P42" s="1">
        <v>242975.24323556299</v>
      </c>
      <c r="Q42" s="1">
        <v>658.54030796086204</v>
      </c>
      <c r="R42" s="1">
        <v>10.145583333333301</v>
      </c>
      <c r="S42" s="1">
        <v>23807.656701348202</v>
      </c>
      <c r="T42" s="1">
        <v>131.70806159217199</v>
      </c>
      <c r="U42" s="1">
        <v>7.1725333333333303</v>
      </c>
      <c r="V42" s="1">
        <v>99633.161987461994</v>
      </c>
      <c r="W42" s="1">
        <v>684.49778656023</v>
      </c>
      <c r="X42" s="1">
        <v>11.1140166666667</v>
      </c>
      <c r="Y42" s="1">
        <v>3939379.4870246099</v>
      </c>
      <c r="Z42" s="1">
        <v>136.899557312046</v>
      </c>
      <c r="AA42" s="1">
        <v>7.1725333333333303</v>
      </c>
      <c r="AB42" s="1">
        <v>99633.161987461994</v>
      </c>
      <c r="AC42" s="1">
        <v>556.75316576055195</v>
      </c>
      <c r="AD42" s="1">
        <v>11.30355</v>
      </c>
      <c r="AE42" s="1">
        <v>965542.54466903605</v>
      </c>
      <c r="AF42" s="1">
        <v>111.35063315211001</v>
      </c>
      <c r="AG42" s="1">
        <v>7.1725333333333303</v>
      </c>
      <c r="AH42" s="1">
        <v>99633.161987461994</v>
      </c>
      <c r="AI42" s="1">
        <v>0</v>
      </c>
      <c r="AJ42" s="1">
        <v>14.5521166666667</v>
      </c>
      <c r="AK42" s="1">
        <v>0</v>
      </c>
      <c r="AL42" s="1">
        <v>0</v>
      </c>
      <c r="AM42" s="1">
        <v>9.4776500000000006</v>
      </c>
      <c r="AN42" s="1">
        <v>3484807.36026362</v>
      </c>
    </row>
    <row r="43" spans="1:40">
      <c r="A43" s="4"/>
      <c r="B43" s="4"/>
      <c r="C43" s="4" t="s">
        <v>285</v>
      </c>
      <c r="D43" s="4"/>
      <c r="E43" s="4"/>
      <c r="F43" s="4" t="s">
        <v>201</v>
      </c>
      <c r="G43" s="4" t="s">
        <v>73</v>
      </c>
      <c r="H43" s="4" t="s">
        <v>181</v>
      </c>
      <c r="I43" s="2">
        <v>44350.4125810185</v>
      </c>
      <c r="J43" s="1">
        <v>200</v>
      </c>
      <c r="K43" s="1">
        <v>190.887521424504</v>
      </c>
      <c r="L43" s="1">
        <v>5.5077499999999997</v>
      </c>
      <c r="M43" s="1">
        <v>142937.669408313</v>
      </c>
      <c r="N43" s="1">
        <v>95.4437607122521</v>
      </c>
      <c r="O43" s="1">
        <v>6.5111999999999997</v>
      </c>
      <c r="P43" s="1">
        <v>298542.06655551802</v>
      </c>
      <c r="Q43" s="1">
        <v>273.95342953961602</v>
      </c>
      <c r="R43" s="1">
        <v>10.145583333333301</v>
      </c>
      <c r="S43" s="1">
        <v>13559.985896591401</v>
      </c>
      <c r="T43" s="1">
        <v>136.97671476980801</v>
      </c>
      <c r="U43" s="1">
        <v>7.1816000000000004</v>
      </c>
      <c r="V43" s="1">
        <v>134486.21343159099</v>
      </c>
      <c r="W43" s="1">
        <v>337.62182364934898</v>
      </c>
      <c r="X43" s="1">
        <v>11.1140166666667</v>
      </c>
      <c r="Y43" s="1">
        <v>2669101.3139129002</v>
      </c>
      <c r="Z43" s="1">
        <v>168.810911824675</v>
      </c>
      <c r="AA43" s="1">
        <v>7.1816000000000004</v>
      </c>
      <c r="AB43" s="1">
        <v>134486.21343159099</v>
      </c>
      <c r="AC43" s="1">
        <v>298.28803836497502</v>
      </c>
      <c r="AD43" s="1">
        <v>11.30355</v>
      </c>
      <c r="AE43" s="1">
        <v>725850.16361336899</v>
      </c>
      <c r="AF43" s="1">
        <v>149.14401918248799</v>
      </c>
      <c r="AG43" s="1">
        <v>7.1816000000000004</v>
      </c>
      <c r="AH43" s="1">
        <v>134486.21343159099</v>
      </c>
      <c r="AI43" s="1">
        <v>0</v>
      </c>
      <c r="AJ43" s="1">
        <v>14.976983333333299</v>
      </c>
      <c r="AK43" s="1">
        <v>0</v>
      </c>
      <c r="AL43" s="1">
        <v>0</v>
      </c>
      <c r="AM43" s="1">
        <v>9.4672833333333308</v>
      </c>
      <c r="AN43" s="1">
        <v>4036063.3908598698</v>
      </c>
    </row>
    <row r="44" spans="1:40">
      <c r="A44" s="4"/>
      <c r="B44" s="4"/>
      <c r="C44" s="4" t="s">
        <v>408</v>
      </c>
      <c r="D44" s="4"/>
      <c r="E44" s="4"/>
      <c r="F44" s="4" t="s">
        <v>307</v>
      </c>
      <c r="G44" s="4" t="s">
        <v>73</v>
      </c>
      <c r="H44" s="4" t="s">
        <v>361</v>
      </c>
      <c r="I44" s="2">
        <v>44350.570625</v>
      </c>
      <c r="J44" s="1">
        <v>80</v>
      </c>
      <c r="K44" s="1">
        <v>75.129969722620004</v>
      </c>
      <c r="L44" s="1">
        <v>5.5077499999999997</v>
      </c>
      <c r="M44" s="1">
        <v>57584.619769986799</v>
      </c>
      <c r="N44" s="1">
        <v>93.912462153275001</v>
      </c>
      <c r="O44" s="1">
        <v>6.4658499999999997</v>
      </c>
      <c r="P44" s="1">
        <v>309080.17608304298</v>
      </c>
      <c r="Q44" s="1">
        <v>96.547976640622906</v>
      </c>
      <c r="R44" s="1">
        <v>10.145583333333301</v>
      </c>
      <c r="S44" s="1">
        <v>4631.2382245500103</v>
      </c>
      <c r="T44" s="1">
        <v>120.684970800779</v>
      </c>
      <c r="U44" s="1">
        <v>7.1725333333333303</v>
      </c>
      <c r="V44" s="1">
        <v>129488.25381737501</v>
      </c>
      <c r="W44" s="1">
        <v>68.669295636510796</v>
      </c>
      <c r="X44" s="1">
        <v>11.1243833333333</v>
      </c>
      <c r="Y44" s="1">
        <v>586629.85769563401</v>
      </c>
      <c r="Z44" s="1">
        <v>85.836619545638399</v>
      </c>
      <c r="AA44" s="1">
        <v>7.1725333333333303</v>
      </c>
      <c r="AB44" s="1">
        <v>129488.25381737501</v>
      </c>
      <c r="AC44" s="1">
        <v>39.434060034465297</v>
      </c>
      <c r="AD44" s="1">
        <v>11.30355</v>
      </c>
      <c r="AE44" s="1">
        <v>135964.575293064</v>
      </c>
      <c r="AF44" s="1">
        <v>49.292575043081698</v>
      </c>
      <c r="AG44" s="1">
        <v>7.1725333333333303</v>
      </c>
      <c r="AH44" s="1">
        <v>129488.25381737501</v>
      </c>
      <c r="AI44" s="1">
        <v>0</v>
      </c>
      <c r="AJ44" s="1">
        <v>14.510683333333301</v>
      </c>
      <c r="AK44" s="1">
        <v>0</v>
      </c>
      <c r="AL44" s="1">
        <v>0</v>
      </c>
      <c r="AM44" s="1">
        <v>9.4879999999999995</v>
      </c>
      <c r="AN44" s="1">
        <v>3720133.6445513801</v>
      </c>
    </row>
    <row r="45" spans="1:40">
      <c r="A45" s="4"/>
      <c r="B45" s="4"/>
      <c r="C45" s="4" t="s">
        <v>222</v>
      </c>
      <c r="D45" s="4"/>
      <c r="E45" s="4"/>
      <c r="F45" s="4" t="s">
        <v>135</v>
      </c>
      <c r="G45" s="4" t="s">
        <v>73</v>
      </c>
      <c r="H45" s="4" t="s">
        <v>381</v>
      </c>
      <c r="I45" s="2">
        <v>44350.729131944398</v>
      </c>
      <c r="J45" s="1">
        <v>50</v>
      </c>
      <c r="K45" s="1">
        <v>47.124666793929002</v>
      </c>
      <c r="L45" s="1">
        <v>5.5077499999999997</v>
      </c>
      <c r="M45" s="1">
        <v>29182.119724465199</v>
      </c>
      <c r="N45" s="1">
        <v>94.249333587858004</v>
      </c>
      <c r="O45" s="1">
        <v>6.5202666666666698</v>
      </c>
      <c r="P45" s="1">
        <v>250409.265806649</v>
      </c>
      <c r="Q45" s="1">
        <v>73.760726775448305</v>
      </c>
      <c r="R45" s="1">
        <v>10.145583333333301</v>
      </c>
      <c r="S45" s="1">
        <v>2828.3404231958302</v>
      </c>
      <c r="T45" s="1">
        <v>147.52145355089701</v>
      </c>
      <c r="U45" s="1">
        <v>7.1906833333333298</v>
      </c>
      <c r="V45" s="1">
        <v>103424.200735645</v>
      </c>
      <c r="W45" s="1">
        <v>70.398996723743196</v>
      </c>
      <c r="X45" s="1">
        <v>11.1140166666667</v>
      </c>
      <c r="Y45" s="1">
        <v>478751.40225167101</v>
      </c>
      <c r="Z45" s="1">
        <v>140.79799344748599</v>
      </c>
      <c r="AA45" s="1">
        <v>7.1906833333333298</v>
      </c>
      <c r="AB45" s="1">
        <v>103424.200735645</v>
      </c>
      <c r="AC45" s="1">
        <v>48.494026641964403</v>
      </c>
      <c r="AD45" s="1">
        <v>11.30355</v>
      </c>
      <c r="AE45" s="1">
        <v>124415.341143638</v>
      </c>
      <c r="AF45" s="1">
        <v>96.988053283928807</v>
      </c>
      <c r="AG45" s="1">
        <v>7.1906833333333298</v>
      </c>
      <c r="AH45" s="1">
        <v>103424.200735645</v>
      </c>
      <c r="AI45" s="1">
        <v>0</v>
      </c>
      <c r="AJ45" s="1">
        <v>14.5417666666667</v>
      </c>
      <c r="AK45" s="1">
        <v>0</v>
      </c>
      <c r="AL45" s="1">
        <v>0</v>
      </c>
      <c r="AM45" s="1">
        <v>9.4672833333333308</v>
      </c>
      <c r="AN45" s="1">
        <v>3250974.8760049399</v>
      </c>
    </row>
    <row r="46" spans="1:40">
      <c r="A46" s="4"/>
      <c r="B46" s="4"/>
      <c r="C46" s="4" t="s">
        <v>257</v>
      </c>
      <c r="D46" s="4"/>
      <c r="E46" s="4"/>
      <c r="F46" s="4" t="s">
        <v>359</v>
      </c>
      <c r="G46" s="4" t="s">
        <v>73</v>
      </c>
      <c r="H46" s="4" t="s">
        <v>292</v>
      </c>
      <c r="I46" s="2">
        <v>44353.576631944401</v>
      </c>
      <c r="J46" s="1">
        <v>800</v>
      </c>
      <c r="K46" s="1">
        <v>699.59349897199002</v>
      </c>
      <c r="L46" s="1">
        <v>5.5077833333333297</v>
      </c>
      <c r="M46" s="1">
        <v>642640.25511301402</v>
      </c>
      <c r="N46" s="1">
        <v>87.449187371498695</v>
      </c>
      <c r="O46" s="1">
        <v>6.5202999999999998</v>
      </c>
      <c r="P46" s="1">
        <v>348887.56302229501</v>
      </c>
      <c r="Q46" s="1">
        <v>645.68014780385499</v>
      </c>
      <c r="R46" s="1">
        <v>10.145616666666699</v>
      </c>
      <c r="S46" s="1">
        <v>35790.807607873801</v>
      </c>
      <c r="T46" s="1">
        <v>80.710018475481903</v>
      </c>
      <c r="U46" s="1">
        <v>7.2632833333333302</v>
      </c>
      <c r="V46" s="1">
        <v>152691.83009063301</v>
      </c>
      <c r="W46" s="1">
        <v>889.90721909448598</v>
      </c>
      <c r="X46" s="1">
        <v>11.1451333333333</v>
      </c>
      <c r="Y46" s="1">
        <v>7812813.4232882699</v>
      </c>
      <c r="Z46" s="1">
        <v>111.238402386811</v>
      </c>
      <c r="AA46" s="1">
        <v>7.2632833333333302</v>
      </c>
      <c r="AB46" s="1">
        <v>152691.83009063301</v>
      </c>
      <c r="AC46" s="1">
        <v>740.818507047298</v>
      </c>
      <c r="AD46" s="1">
        <v>11.3035833333333</v>
      </c>
      <c r="AE46" s="1">
        <v>1942271.0216047</v>
      </c>
      <c r="AF46" s="1">
        <v>92.602313380912193</v>
      </c>
      <c r="AG46" s="1">
        <v>7.2632833333333302</v>
      </c>
      <c r="AH46" s="1">
        <v>152691.83009063301</v>
      </c>
      <c r="AI46" s="1">
        <v>0</v>
      </c>
      <c r="AJ46" s="1">
        <v>14.3656333333333</v>
      </c>
      <c r="AK46" s="1">
        <v>0</v>
      </c>
      <c r="AL46" s="1">
        <v>0</v>
      </c>
      <c r="AM46" s="1">
        <v>9.5087666666666699</v>
      </c>
      <c r="AN46" s="1">
        <v>4533944.74894848</v>
      </c>
    </row>
    <row r="47" spans="1:40">
      <c r="A47" s="4"/>
      <c r="B47" s="4"/>
      <c r="C47" s="4" t="s">
        <v>285</v>
      </c>
      <c r="D47" s="4"/>
      <c r="E47" s="4"/>
      <c r="F47" s="4" t="s">
        <v>167</v>
      </c>
      <c r="G47" s="4" t="s">
        <v>73</v>
      </c>
      <c r="H47" s="4" t="s">
        <v>181</v>
      </c>
      <c r="I47" s="2">
        <v>44353.735300925902</v>
      </c>
      <c r="J47" s="1">
        <v>200</v>
      </c>
      <c r="K47" s="1">
        <v>184.81153837803399</v>
      </c>
      <c r="L47" s="1">
        <v>5.5531333333333297</v>
      </c>
      <c r="M47" s="1">
        <v>221080.57792388601</v>
      </c>
      <c r="N47" s="1">
        <v>92.405769189016794</v>
      </c>
      <c r="O47" s="1">
        <v>6.5928666666666702</v>
      </c>
      <c r="P47" s="1">
        <v>477216.95530279202</v>
      </c>
      <c r="Q47" s="1">
        <v>246.63801051473101</v>
      </c>
      <c r="R47" s="1">
        <v>10.145616666666699</v>
      </c>
      <c r="S47" s="1">
        <v>20211.4627890468</v>
      </c>
      <c r="T47" s="1">
        <v>123.31900525736501</v>
      </c>
      <c r="U47" s="1">
        <v>7.2632833333333302</v>
      </c>
      <c r="V47" s="1">
        <v>222432.26922538801</v>
      </c>
      <c r="W47" s="1">
        <v>340.96146717088698</v>
      </c>
      <c r="X47" s="1">
        <v>11.1347666666667</v>
      </c>
      <c r="Y47" s="1">
        <v>4456781.2704736199</v>
      </c>
      <c r="Z47" s="1">
        <v>170.480733585444</v>
      </c>
      <c r="AA47" s="1">
        <v>7.2632833333333302</v>
      </c>
      <c r="AB47" s="1">
        <v>222432.26922538801</v>
      </c>
      <c r="AC47" s="1">
        <v>268.27360324550898</v>
      </c>
      <c r="AD47" s="1">
        <v>11.3035833333333</v>
      </c>
      <c r="AE47" s="1">
        <v>1088929.47426513</v>
      </c>
      <c r="AF47" s="1">
        <v>134.13680162275401</v>
      </c>
      <c r="AG47" s="1">
        <v>7.2632833333333302</v>
      </c>
      <c r="AH47" s="1">
        <v>222432.26922538801</v>
      </c>
      <c r="AI47" s="1">
        <v>0</v>
      </c>
      <c r="AJ47" s="1">
        <v>14.8423</v>
      </c>
      <c r="AK47" s="1">
        <v>0</v>
      </c>
      <c r="AL47" s="1">
        <v>0</v>
      </c>
      <c r="AM47" s="1">
        <v>9.4984000000000002</v>
      </c>
      <c r="AN47" s="1">
        <v>6619276.9005089197</v>
      </c>
    </row>
    <row r="48" spans="1:40">
      <c r="A48" s="4"/>
      <c r="B48" s="4"/>
      <c r="C48" s="4" t="s">
        <v>408</v>
      </c>
      <c r="D48" s="4"/>
      <c r="E48" s="4"/>
      <c r="F48" s="4" t="s">
        <v>91</v>
      </c>
      <c r="G48" s="4" t="s">
        <v>73</v>
      </c>
      <c r="H48" s="4" t="s">
        <v>361</v>
      </c>
      <c r="I48" s="2">
        <v>44353.894745370402</v>
      </c>
      <c r="J48" s="1">
        <v>80</v>
      </c>
      <c r="K48" s="1">
        <v>65.7264876203661</v>
      </c>
      <c r="L48" s="1">
        <v>5.5077833333333297</v>
      </c>
      <c r="M48" s="1">
        <v>58409.777983100699</v>
      </c>
      <c r="N48" s="1">
        <v>82.158109525457604</v>
      </c>
      <c r="O48" s="1">
        <v>6.5293666666666699</v>
      </c>
      <c r="P48" s="1">
        <v>358696.29459308099</v>
      </c>
      <c r="Q48" s="1">
        <v>85.892615244321206</v>
      </c>
      <c r="R48" s="1">
        <v>10.145616666666699</v>
      </c>
      <c r="S48" s="1">
        <v>4795.5996362675696</v>
      </c>
      <c r="T48" s="1">
        <v>107.365769055401</v>
      </c>
      <c r="U48" s="1">
        <v>7.2632833333333302</v>
      </c>
      <c r="V48" s="1">
        <v>150658.901865986</v>
      </c>
      <c r="W48" s="1">
        <v>84.599478629435396</v>
      </c>
      <c r="X48" s="1">
        <v>11.1451333333333</v>
      </c>
      <c r="Y48" s="1">
        <v>819392.40476301801</v>
      </c>
      <c r="Z48" s="1">
        <v>105.749348286794</v>
      </c>
      <c r="AA48" s="1">
        <v>7.2632833333333302</v>
      </c>
      <c r="AB48" s="1">
        <v>150658.901865986</v>
      </c>
      <c r="AC48" s="1">
        <v>58.502843179801602</v>
      </c>
      <c r="AD48" s="1">
        <v>11.3035833333333</v>
      </c>
      <c r="AE48" s="1">
        <v>206682.863810037</v>
      </c>
      <c r="AF48" s="1">
        <v>73.128553974752094</v>
      </c>
      <c r="AG48" s="1">
        <v>7.2632833333333302</v>
      </c>
      <c r="AH48" s="1">
        <v>150658.901865986</v>
      </c>
      <c r="AI48" s="1">
        <v>0</v>
      </c>
      <c r="AJ48" s="1">
        <v>14.054766666666699</v>
      </c>
      <c r="AK48" s="1">
        <v>0</v>
      </c>
      <c r="AL48" s="1">
        <v>0</v>
      </c>
      <c r="AM48" s="1">
        <v>9.5087666666666699</v>
      </c>
      <c r="AN48" s="1">
        <v>4478678.5119404998</v>
      </c>
    </row>
    <row r="49" spans="1:40">
      <c r="A49" s="4"/>
      <c r="B49" s="4"/>
      <c r="C49" s="4" t="s">
        <v>218</v>
      </c>
      <c r="D49" s="4"/>
      <c r="E49" s="4"/>
      <c r="F49" s="4" t="s">
        <v>320</v>
      </c>
      <c r="G49" s="4" t="s">
        <v>70</v>
      </c>
      <c r="H49" s="4"/>
      <c r="I49" s="2">
        <v>44349.059560185196</v>
      </c>
      <c r="J49" s="1"/>
      <c r="K49" s="1">
        <v>8.8869378426299708</v>
      </c>
      <c r="L49" s="1">
        <v>5.5077833333333297</v>
      </c>
      <c r="M49" s="1">
        <v>5683.3976563617698</v>
      </c>
      <c r="N49" s="1"/>
      <c r="O49" s="1">
        <v>6.5021666666666702</v>
      </c>
      <c r="P49" s="1">
        <v>259589.463705303</v>
      </c>
      <c r="Q49" s="1">
        <v>0</v>
      </c>
      <c r="R49" s="1">
        <v>10.3632166666667</v>
      </c>
      <c r="S49" s="1">
        <v>0</v>
      </c>
      <c r="T49" s="1"/>
      <c r="U49" s="1">
        <v>7.1635</v>
      </c>
      <c r="V49" s="1">
        <v>106218.056090934</v>
      </c>
      <c r="W49" s="1">
        <v>0</v>
      </c>
      <c r="X49" s="1">
        <v>11.114050000000001</v>
      </c>
      <c r="Y49" s="1">
        <v>15573.415718533101</v>
      </c>
      <c r="Z49" s="1"/>
      <c r="AA49" s="1">
        <v>7.1635</v>
      </c>
      <c r="AB49" s="1">
        <v>106218.056090934</v>
      </c>
      <c r="AC49" s="1">
        <v>0</v>
      </c>
      <c r="AD49" s="1">
        <v>11.3035833333333</v>
      </c>
      <c r="AE49" s="1">
        <v>0</v>
      </c>
      <c r="AF49" s="1"/>
      <c r="AG49" s="1">
        <v>7.1635</v>
      </c>
      <c r="AH49" s="1">
        <v>106218.056090934</v>
      </c>
      <c r="AI49" s="1"/>
      <c r="AJ49" s="1">
        <v>14.5418</v>
      </c>
      <c r="AK49" s="1">
        <v>248093.88579890999</v>
      </c>
      <c r="AL49" s="1"/>
      <c r="AM49" s="1">
        <v>9.4465833333333293</v>
      </c>
      <c r="AN49" s="1">
        <v>3195345.0487415399</v>
      </c>
    </row>
    <row r="50" spans="1:40">
      <c r="A50" s="4"/>
      <c r="B50" s="4"/>
      <c r="C50" s="4" t="s">
        <v>322</v>
      </c>
      <c r="D50" s="4"/>
      <c r="E50" s="4"/>
      <c r="F50" s="4" t="s">
        <v>83</v>
      </c>
      <c r="G50" s="4" t="s">
        <v>70</v>
      </c>
      <c r="H50" s="4"/>
      <c r="I50" s="2">
        <v>44349.0754282407</v>
      </c>
      <c r="J50" s="1"/>
      <c r="K50" s="1">
        <v>8.0244601981488408</v>
      </c>
      <c r="L50" s="1">
        <v>5.4986833333333296</v>
      </c>
      <c r="M50" s="1">
        <v>5174.8412086789103</v>
      </c>
      <c r="N50" s="1"/>
      <c r="O50" s="1">
        <v>6.5021333333333304</v>
      </c>
      <c r="P50" s="1">
        <v>261787.93909667601</v>
      </c>
      <c r="Q50" s="1">
        <v>0</v>
      </c>
      <c r="R50" s="1">
        <v>10.207750000000001</v>
      </c>
      <c r="S50" s="1">
        <v>0</v>
      </c>
      <c r="T50" s="1"/>
      <c r="U50" s="1">
        <v>7.16346666666667</v>
      </c>
      <c r="V50" s="1">
        <v>106992.32744096599</v>
      </c>
      <c r="W50" s="1">
        <v>0</v>
      </c>
      <c r="X50" s="1">
        <v>10.948216666666699</v>
      </c>
      <c r="Y50" s="1">
        <v>729.59325486262503</v>
      </c>
      <c r="Z50" s="1"/>
      <c r="AA50" s="1">
        <v>7.16346666666667</v>
      </c>
      <c r="AB50" s="1">
        <v>106992.32744096599</v>
      </c>
      <c r="AC50" s="1">
        <v>0</v>
      </c>
      <c r="AD50" s="1">
        <v>12.2465166666667</v>
      </c>
      <c r="AE50" s="1">
        <v>0</v>
      </c>
      <c r="AF50" s="1"/>
      <c r="AG50" s="1">
        <v>7.16346666666667</v>
      </c>
      <c r="AH50" s="1">
        <v>106992.32744096599</v>
      </c>
      <c r="AI50" s="1"/>
      <c r="AJ50" s="1">
        <v>14.5314</v>
      </c>
      <c r="AK50" s="1">
        <v>227440.51871966399</v>
      </c>
      <c r="AL50" s="1"/>
      <c r="AM50" s="1">
        <v>9.4465500000000002</v>
      </c>
      <c r="AN50" s="1">
        <v>3277107.4418017701</v>
      </c>
    </row>
    <row r="51" spans="1:40">
      <c r="A51" s="4"/>
      <c r="B51" s="4"/>
      <c r="C51" s="4" t="s">
        <v>105</v>
      </c>
      <c r="D51" s="4"/>
      <c r="E51" s="4"/>
      <c r="F51" s="4" t="s">
        <v>312</v>
      </c>
      <c r="G51" s="4" t="s">
        <v>70</v>
      </c>
      <c r="H51" s="4"/>
      <c r="I51" s="2">
        <v>44349.091296296298</v>
      </c>
      <c r="J51" s="1"/>
      <c r="K51" s="1">
        <v>7.3804879913454204</v>
      </c>
      <c r="L51" s="1">
        <v>5.4987166666666702</v>
      </c>
      <c r="M51" s="1">
        <v>4876.3725659915399</v>
      </c>
      <c r="N51" s="1"/>
      <c r="O51" s="1">
        <v>6.4930833333333302</v>
      </c>
      <c r="P51" s="1">
        <v>268230.44335663901</v>
      </c>
      <c r="Q51" s="1">
        <v>0</v>
      </c>
      <c r="R51" s="1">
        <v>10.2077833333333</v>
      </c>
      <c r="S51" s="1">
        <v>0</v>
      </c>
      <c r="T51" s="1"/>
      <c r="U51" s="1">
        <v>7.1635</v>
      </c>
      <c r="V51" s="1">
        <v>113600.45637985101</v>
      </c>
      <c r="W51" s="1">
        <v>0</v>
      </c>
      <c r="X51" s="1">
        <v>11.114050000000001</v>
      </c>
      <c r="Y51" s="1">
        <v>15280.5484918034</v>
      </c>
      <c r="Z51" s="1"/>
      <c r="AA51" s="1">
        <v>7.1635</v>
      </c>
      <c r="AB51" s="1">
        <v>113600.45637985101</v>
      </c>
      <c r="AC51" s="1">
        <v>0</v>
      </c>
      <c r="AD51" s="1">
        <v>12.246549999999999</v>
      </c>
      <c r="AE51" s="1">
        <v>0</v>
      </c>
      <c r="AF51" s="1"/>
      <c r="AG51" s="1">
        <v>7.1635</v>
      </c>
      <c r="AH51" s="1">
        <v>113600.45637985101</v>
      </c>
      <c r="AI51" s="1"/>
      <c r="AJ51" s="1">
        <v>14.5418</v>
      </c>
      <c r="AK51" s="1">
        <v>241001.40345651499</v>
      </c>
      <c r="AL51" s="1"/>
      <c r="AM51" s="1">
        <v>9.4569500000000009</v>
      </c>
      <c r="AN51" s="1">
        <v>2854726.5648668902</v>
      </c>
    </row>
    <row r="52" spans="1:40">
      <c r="A52" s="4"/>
      <c r="B52" s="4"/>
      <c r="C52" s="4" t="s">
        <v>387</v>
      </c>
      <c r="D52" s="4"/>
      <c r="E52" s="4"/>
      <c r="F52" s="4" t="s">
        <v>283</v>
      </c>
      <c r="G52" s="4" t="s">
        <v>70</v>
      </c>
      <c r="H52" s="4"/>
      <c r="I52" s="2">
        <v>44349.107199074097</v>
      </c>
      <c r="J52" s="1"/>
      <c r="K52" s="1">
        <v>7.3489207426663903</v>
      </c>
      <c r="L52" s="1">
        <v>5.5077499999999997</v>
      </c>
      <c r="M52" s="1">
        <v>4657.1891968078198</v>
      </c>
      <c r="N52" s="1"/>
      <c r="O52" s="1">
        <v>6.4930500000000002</v>
      </c>
      <c r="P52" s="1">
        <v>257275.21407584101</v>
      </c>
      <c r="Q52" s="1">
        <v>0</v>
      </c>
      <c r="R52" s="1">
        <v>9.9279666666666699</v>
      </c>
      <c r="S52" s="1">
        <v>0</v>
      </c>
      <c r="T52" s="1"/>
      <c r="U52" s="1">
        <v>7.16346666666667</v>
      </c>
      <c r="V52" s="1">
        <v>106363.67178740499</v>
      </c>
      <c r="W52" s="1">
        <v>0</v>
      </c>
      <c r="X52" s="1">
        <v>11.10365</v>
      </c>
      <c r="Y52" s="1">
        <v>17479.634101911201</v>
      </c>
      <c r="Z52" s="1"/>
      <c r="AA52" s="1">
        <v>7.16346666666667</v>
      </c>
      <c r="AB52" s="1">
        <v>106363.67178740499</v>
      </c>
      <c r="AC52" s="1">
        <v>0</v>
      </c>
      <c r="AD52" s="1">
        <v>11.9563666666667</v>
      </c>
      <c r="AE52" s="1">
        <v>0</v>
      </c>
      <c r="AF52" s="1"/>
      <c r="AG52" s="1">
        <v>7.16346666666667</v>
      </c>
      <c r="AH52" s="1">
        <v>106363.67178740499</v>
      </c>
      <c r="AI52" s="1"/>
      <c r="AJ52" s="1">
        <v>14.5417666666667</v>
      </c>
      <c r="AK52" s="1">
        <v>244537.95893756201</v>
      </c>
      <c r="AL52" s="1"/>
      <c r="AM52" s="1">
        <v>9.4465500000000002</v>
      </c>
      <c r="AN52" s="1">
        <v>3140472.4876549402</v>
      </c>
    </row>
    <row r="53" spans="1:40">
      <c r="A53" s="4"/>
      <c r="B53" s="4"/>
      <c r="C53" s="4" t="s">
        <v>162</v>
      </c>
      <c r="D53" s="4"/>
      <c r="E53" s="4"/>
      <c r="F53" s="4" t="s">
        <v>216</v>
      </c>
      <c r="G53" s="4" t="s">
        <v>70</v>
      </c>
      <c r="H53" s="4"/>
      <c r="I53" s="2">
        <v>44349.123136574097</v>
      </c>
      <c r="J53" s="1"/>
      <c r="K53" s="1">
        <v>6.3621619468196897</v>
      </c>
      <c r="L53" s="1">
        <v>5.4987166666666702</v>
      </c>
      <c r="M53" s="1">
        <v>4122.4477752427301</v>
      </c>
      <c r="N53" s="1"/>
      <c r="O53" s="1">
        <v>6.4840166666666699</v>
      </c>
      <c r="P53" s="1">
        <v>263081.75155864097</v>
      </c>
      <c r="Q53" s="1">
        <v>0</v>
      </c>
      <c r="R53" s="1">
        <v>10.4150333333333</v>
      </c>
      <c r="S53" s="1">
        <v>0</v>
      </c>
      <c r="T53" s="1"/>
      <c r="U53" s="1">
        <v>7.1544166666666698</v>
      </c>
      <c r="V53" s="1">
        <v>109793.260920171</v>
      </c>
      <c r="W53" s="1">
        <v>0</v>
      </c>
      <c r="X53" s="1">
        <v>11.103683333333301</v>
      </c>
      <c r="Y53" s="1">
        <v>21132.3073490715</v>
      </c>
      <c r="Z53" s="1"/>
      <c r="AA53" s="1">
        <v>7.1544166666666698</v>
      </c>
      <c r="AB53" s="1">
        <v>109793.260920171</v>
      </c>
      <c r="AC53" s="1">
        <v>0</v>
      </c>
      <c r="AD53" s="1">
        <v>11.3035833333333</v>
      </c>
      <c r="AE53" s="1">
        <v>0</v>
      </c>
      <c r="AF53" s="1"/>
      <c r="AG53" s="1">
        <v>7.1544166666666698</v>
      </c>
      <c r="AH53" s="1">
        <v>109793.260920171</v>
      </c>
      <c r="AI53" s="1"/>
      <c r="AJ53" s="1">
        <v>14.5314333333333</v>
      </c>
      <c r="AK53" s="1">
        <v>200573.71880834299</v>
      </c>
      <c r="AL53" s="1"/>
      <c r="AM53" s="1">
        <v>9.4465833333333293</v>
      </c>
      <c r="AN53" s="1">
        <v>3360058.9028472598</v>
      </c>
    </row>
    <row r="54" spans="1:40">
      <c r="A54" s="4"/>
      <c r="B54" s="4"/>
      <c r="C54" s="4" t="s">
        <v>209</v>
      </c>
      <c r="D54" s="4"/>
      <c r="E54" s="4"/>
      <c r="F54" s="4" t="s">
        <v>157</v>
      </c>
      <c r="G54" s="4" t="s">
        <v>70</v>
      </c>
      <c r="H54" s="4"/>
      <c r="I54" s="2">
        <v>44349.1390046296</v>
      </c>
      <c r="J54" s="1"/>
      <c r="K54" s="1">
        <v>4.4244416398678004</v>
      </c>
      <c r="L54" s="1">
        <v>5.5077499999999997</v>
      </c>
      <c r="M54" s="1">
        <v>3134.0907957405502</v>
      </c>
      <c r="N54" s="1"/>
      <c r="O54" s="1">
        <v>6.4749166666666698</v>
      </c>
      <c r="P54" s="1">
        <v>287658.46098265098</v>
      </c>
      <c r="Q54" s="1">
        <v>0</v>
      </c>
      <c r="R54" s="1">
        <v>10.145583333333301</v>
      </c>
      <c r="S54" s="1">
        <v>0</v>
      </c>
      <c r="T54" s="1"/>
      <c r="U54" s="1">
        <v>7.15438333333333</v>
      </c>
      <c r="V54" s="1">
        <v>112763.490035947</v>
      </c>
      <c r="W54" s="1">
        <v>0</v>
      </c>
      <c r="X54" s="1">
        <v>11.10365</v>
      </c>
      <c r="Y54" s="1">
        <v>24946.656627595799</v>
      </c>
      <c r="Z54" s="1"/>
      <c r="AA54" s="1">
        <v>7.15438333333333</v>
      </c>
      <c r="AB54" s="1">
        <v>112763.490035947</v>
      </c>
      <c r="AC54" s="1">
        <v>1.2891030242659001</v>
      </c>
      <c r="AD54" s="1">
        <v>11.313916666666699</v>
      </c>
      <c r="AE54" s="1">
        <v>45718.2416741138</v>
      </c>
      <c r="AF54" s="1"/>
      <c r="AG54" s="1">
        <v>7.15438333333333</v>
      </c>
      <c r="AH54" s="1">
        <v>112763.490035947</v>
      </c>
      <c r="AI54" s="1"/>
      <c r="AJ54" s="1">
        <v>14.5417666666667</v>
      </c>
      <c r="AK54" s="1">
        <v>199519.09300252501</v>
      </c>
      <c r="AL54" s="1"/>
      <c r="AM54" s="1">
        <v>9.4672833333333308</v>
      </c>
      <c r="AN54" s="1">
        <v>3078472.1772749699</v>
      </c>
    </row>
    <row r="55" spans="1:40">
      <c r="A55" s="4"/>
      <c r="B55" s="4"/>
      <c r="C55" s="4" t="s">
        <v>242</v>
      </c>
      <c r="D55" s="4"/>
      <c r="E55" s="4"/>
      <c r="F55" s="4" t="s">
        <v>357</v>
      </c>
      <c r="G55" s="4" t="s">
        <v>70</v>
      </c>
      <c r="H55" s="4"/>
      <c r="I55" s="2">
        <v>44349.154918981498</v>
      </c>
      <c r="J55" s="1"/>
      <c r="K55" s="1">
        <v>3.9513119908327998</v>
      </c>
      <c r="L55" s="1">
        <v>5.5077833333333297</v>
      </c>
      <c r="M55" s="1">
        <v>2660.6238508667602</v>
      </c>
      <c r="N55" s="1"/>
      <c r="O55" s="1">
        <v>6.4749499999999998</v>
      </c>
      <c r="P55" s="1">
        <v>273455.500135671</v>
      </c>
      <c r="Q55" s="1">
        <v>0</v>
      </c>
      <c r="R55" s="1">
        <v>10.0005333333333</v>
      </c>
      <c r="S55" s="1">
        <v>0</v>
      </c>
      <c r="T55" s="1"/>
      <c r="U55" s="1">
        <v>7.1544166666666698</v>
      </c>
      <c r="V55" s="1">
        <v>112296.7739246</v>
      </c>
      <c r="W55" s="1">
        <v>0</v>
      </c>
      <c r="X55" s="1">
        <v>11.114050000000001</v>
      </c>
      <c r="Y55" s="1">
        <v>19844.919795884201</v>
      </c>
      <c r="Z55" s="1"/>
      <c r="AA55" s="1">
        <v>7.1544166666666698</v>
      </c>
      <c r="AB55" s="1">
        <v>112296.7739246</v>
      </c>
      <c r="AC55" s="1">
        <v>0</v>
      </c>
      <c r="AD55" s="1">
        <v>11.5108333333333</v>
      </c>
      <c r="AE55" s="1">
        <v>0</v>
      </c>
      <c r="AF55" s="1"/>
      <c r="AG55" s="1">
        <v>7.1544166666666698</v>
      </c>
      <c r="AH55" s="1">
        <v>112296.7739246</v>
      </c>
      <c r="AI55" s="1"/>
      <c r="AJ55" s="1">
        <v>14.5418</v>
      </c>
      <c r="AK55" s="1">
        <v>222171.13231019999</v>
      </c>
      <c r="AL55" s="1"/>
      <c r="AM55" s="1">
        <v>9.4673166666666706</v>
      </c>
      <c r="AN55" s="1">
        <v>2715417.7382898699</v>
      </c>
    </row>
    <row r="56" spans="1:40">
      <c r="A56" s="4"/>
      <c r="B56" s="4"/>
      <c r="C56" s="4" t="s">
        <v>370</v>
      </c>
      <c r="D56" s="4"/>
      <c r="E56" s="4"/>
      <c r="F56" s="4" t="s">
        <v>174</v>
      </c>
      <c r="G56" s="4" t="s">
        <v>70</v>
      </c>
      <c r="H56" s="4"/>
      <c r="I56" s="2">
        <v>44349.170856481498</v>
      </c>
      <c r="J56" s="1"/>
      <c r="K56" s="1">
        <v>3.2046135714013699</v>
      </c>
      <c r="L56" s="1">
        <v>5.5077499999999997</v>
      </c>
      <c r="M56" s="1">
        <v>2148.4805538591399</v>
      </c>
      <c r="N56" s="1"/>
      <c r="O56" s="1">
        <v>6.4930500000000002</v>
      </c>
      <c r="P56" s="1">
        <v>272290.53839783202</v>
      </c>
      <c r="Q56" s="1">
        <v>0</v>
      </c>
      <c r="R56" s="1">
        <v>10.083399999999999</v>
      </c>
      <c r="S56" s="1">
        <v>0</v>
      </c>
      <c r="T56" s="1"/>
      <c r="U56" s="1">
        <v>7.16346666666667</v>
      </c>
      <c r="V56" s="1">
        <v>111900.22776304701</v>
      </c>
      <c r="W56" s="1">
        <v>0</v>
      </c>
      <c r="X56" s="1">
        <v>11.1140166666667</v>
      </c>
      <c r="Y56" s="1">
        <v>16304.9700805097</v>
      </c>
      <c r="Z56" s="1"/>
      <c r="AA56" s="1">
        <v>7.16346666666667</v>
      </c>
      <c r="AB56" s="1">
        <v>111900.22776304701</v>
      </c>
      <c r="AC56" s="1" t="s">
        <v>333</v>
      </c>
      <c r="AD56" s="1" t="s">
        <v>333</v>
      </c>
      <c r="AE56" s="1" t="s">
        <v>333</v>
      </c>
      <c r="AF56" s="1" t="s">
        <v>333</v>
      </c>
      <c r="AG56" s="1">
        <v>7.16346666666667</v>
      </c>
      <c r="AH56" s="1">
        <v>111900.22776304701</v>
      </c>
      <c r="AI56" s="1"/>
      <c r="AJ56" s="1">
        <v>14.5314</v>
      </c>
      <c r="AK56" s="1">
        <v>213306.03827695199</v>
      </c>
      <c r="AL56" s="1"/>
      <c r="AM56" s="1">
        <v>9.4672833333333308</v>
      </c>
      <c r="AN56" s="1">
        <v>2813957.2703350098</v>
      </c>
    </row>
    <row r="57" spans="1:40">
      <c r="A57" s="4"/>
      <c r="B57" s="4"/>
      <c r="C57" s="4" t="s">
        <v>45</v>
      </c>
      <c r="D57" s="4"/>
      <c r="E57" s="4"/>
      <c r="F57" s="4" t="s">
        <v>217</v>
      </c>
      <c r="G57" s="4" t="s">
        <v>70</v>
      </c>
      <c r="H57" s="4"/>
      <c r="I57" s="2">
        <v>44349.186932870398</v>
      </c>
      <c r="J57" s="1"/>
      <c r="K57" s="1">
        <v>3.4121540728367501</v>
      </c>
      <c r="L57" s="1">
        <v>5.5168499999999998</v>
      </c>
      <c r="M57" s="1">
        <v>2508.6376235938501</v>
      </c>
      <c r="N57" s="1"/>
      <c r="O57" s="1">
        <v>6.4658833333333297</v>
      </c>
      <c r="P57" s="1">
        <v>298591.276503923</v>
      </c>
      <c r="Q57" s="1">
        <v>0</v>
      </c>
      <c r="R57" s="1">
        <v>10.1663333333333</v>
      </c>
      <c r="S57" s="1">
        <v>0</v>
      </c>
      <c r="T57" s="1"/>
      <c r="U57" s="1">
        <v>7.1544166666666698</v>
      </c>
      <c r="V57" s="1">
        <v>122640.747425811</v>
      </c>
      <c r="W57" s="1">
        <v>0</v>
      </c>
      <c r="X57" s="1">
        <v>11.103683333333301</v>
      </c>
      <c r="Y57" s="1">
        <v>15781.649835051199</v>
      </c>
      <c r="Z57" s="1"/>
      <c r="AA57" s="1">
        <v>7.1544166666666698</v>
      </c>
      <c r="AB57" s="1">
        <v>122640.747425811</v>
      </c>
      <c r="AC57" s="1">
        <v>0</v>
      </c>
      <c r="AD57" s="1">
        <v>11.31395</v>
      </c>
      <c r="AE57" s="1">
        <v>29019.0514708341</v>
      </c>
      <c r="AF57" s="1"/>
      <c r="AG57" s="1">
        <v>7.1544166666666698</v>
      </c>
      <c r="AH57" s="1">
        <v>122640.747425811</v>
      </c>
      <c r="AI57" s="1"/>
      <c r="AJ57" s="1">
        <v>14.5418</v>
      </c>
      <c r="AK57" s="1">
        <v>225435.90608598501</v>
      </c>
      <c r="AL57" s="1"/>
      <c r="AM57" s="1">
        <v>9.4673166666666706</v>
      </c>
      <c r="AN57" s="1">
        <v>3485750.9909555502</v>
      </c>
    </row>
    <row r="58" spans="1:40">
      <c r="A58" s="4"/>
      <c r="B58" s="4"/>
      <c r="C58" s="4" t="s">
        <v>348</v>
      </c>
      <c r="D58" s="4"/>
      <c r="E58" s="4"/>
      <c r="F58" s="4" t="s">
        <v>319</v>
      </c>
      <c r="G58" s="4" t="s">
        <v>70</v>
      </c>
      <c r="H58" s="4"/>
      <c r="I58" s="2">
        <v>44349.218877314801</v>
      </c>
      <c r="J58" s="1"/>
      <c r="K58" s="1">
        <v>3.02877948447829</v>
      </c>
      <c r="L58" s="1">
        <v>5.4987166666666702</v>
      </c>
      <c r="M58" s="1">
        <v>1995.9026242252</v>
      </c>
      <c r="N58" s="1"/>
      <c r="O58" s="1">
        <v>6.4930833333333302</v>
      </c>
      <c r="P58" s="1">
        <v>267643.12270457298</v>
      </c>
      <c r="Q58" s="1">
        <v>0</v>
      </c>
      <c r="R58" s="1">
        <v>9.9798166666666699</v>
      </c>
      <c r="S58" s="1">
        <v>0</v>
      </c>
      <c r="T58" s="1"/>
      <c r="U58" s="1">
        <v>7.1635</v>
      </c>
      <c r="V58" s="1">
        <v>109623.618964343</v>
      </c>
      <c r="W58" s="1">
        <v>0</v>
      </c>
      <c r="X58" s="1">
        <v>11.114050000000001</v>
      </c>
      <c r="Y58" s="1">
        <v>15322.265097506301</v>
      </c>
      <c r="Z58" s="1"/>
      <c r="AA58" s="1">
        <v>7.1635</v>
      </c>
      <c r="AB58" s="1">
        <v>109623.618964343</v>
      </c>
      <c r="AC58" s="1">
        <v>0</v>
      </c>
      <c r="AD58" s="1">
        <v>12.039300000000001</v>
      </c>
      <c r="AE58" s="1">
        <v>0</v>
      </c>
      <c r="AF58" s="1"/>
      <c r="AG58" s="1">
        <v>7.1635</v>
      </c>
      <c r="AH58" s="1">
        <v>109623.618964343</v>
      </c>
      <c r="AI58" s="1"/>
      <c r="AJ58" s="1">
        <v>14.5418</v>
      </c>
      <c r="AK58" s="1">
        <v>176355.94725240901</v>
      </c>
      <c r="AL58" s="1"/>
      <c r="AM58" s="1">
        <v>9.4569500000000009</v>
      </c>
      <c r="AN58" s="1">
        <v>2939088.3260815199</v>
      </c>
    </row>
    <row r="59" spans="1:40">
      <c r="A59" s="4"/>
      <c r="B59" s="4"/>
      <c r="C59" s="4" t="s">
        <v>186</v>
      </c>
      <c r="D59" s="4"/>
      <c r="E59" s="4"/>
      <c r="F59" s="4" t="s">
        <v>62</v>
      </c>
      <c r="G59" s="4" t="s">
        <v>70</v>
      </c>
      <c r="H59" s="4"/>
      <c r="I59" s="2">
        <v>44349.234791666699</v>
      </c>
      <c r="J59" s="1"/>
      <c r="K59" s="1">
        <v>3.9114479962056499</v>
      </c>
      <c r="L59" s="1">
        <v>5.5077499999999997</v>
      </c>
      <c r="M59" s="1">
        <v>2827.9202533877601</v>
      </c>
      <c r="N59" s="1"/>
      <c r="O59" s="1">
        <v>6.4658499999999997</v>
      </c>
      <c r="P59" s="1">
        <v>293613.36931294302</v>
      </c>
      <c r="Q59" s="1">
        <v>0</v>
      </c>
      <c r="R59" s="1">
        <v>10.1041333333333</v>
      </c>
      <c r="S59" s="1">
        <v>0</v>
      </c>
      <c r="T59" s="1"/>
      <c r="U59" s="1">
        <v>7.15438333333333</v>
      </c>
      <c r="V59" s="1">
        <v>118687.9718783</v>
      </c>
      <c r="W59" s="1">
        <v>0</v>
      </c>
      <c r="X59" s="1">
        <v>11.1140166666667</v>
      </c>
      <c r="Y59" s="1">
        <v>13972.5465749054</v>
      </c>
      <c r="Z59" s="1"/>
      <c r="AA59" s="1">
        <v>7.15438333333333</v>
      </c>
      <c r="AB59" s="1">
        <v>118687.9718783</v>
      </c>
      <c r="AC59" s="1">
        <v>0</v>
      </c>
      <c r="AD59" s="1">
        <v>11.30355</v>
      </c>
      <c r="AE59" s="1">
        <v>0</v>
      </c>
      <c r="AF59" s="1"/>
      <c r="AG59" s="1">
        <v>7.15438333333333</v>
      </c>
      <c r="AH59" s="1">
        <v>118687.9718783</v>
      </c>
      <c r="AI59" s="1"/>
      <c r="AJ59" s="1">
        <v>14.5314</v>
      </c>
      <c r="AK59" s="1">
        <v>150264.73515046001</v>
      </c>
      <c r="AL59" s="1"/>
      <c r="AM59" s="1">
        <v>9.4672833333333308</v>
      </c>
      <c r="AN59" s="1">
        <v>3261257.6277068201</v>
      </c>
    </row>
    <row r="60" spans="1:40">
      <c r="A60" s="4"/>
      <c r="B60" s="4"/>
      <c r="C60" s="4" t="s">
        <v>120</v>
      </c>
      <c r="D60" s="4"/>
      <c r="E60" s="4"/>
      <c r="F60" s="4" t="s">
        <v>75</v>
      </c>
      <c r="G60" s="4" t="s">
        <v>70</v>
      </c>
      <c r="H60" s="4"/>
      <c r="I60" s="2">
        <v>44349.250798611101</v>
      </c>
      <c r="J60" s="1"/>
      <c r="K60" s="1">
        <v>4.5092799247484798</v>
      </c>
      <c r="L60" s="1">
        <v>5.5077833333333297</v>
      </c>
      <c r="M60" s="1">
        <v>3289.3310458895498</v>
      </c>
      <c r="N60" s="1"/>
      <c r="O60" s="1">
        <v>6.4658833333333297</v>
      </c>
      <c r="P60" s="1">
        <v>296224.35989477899</v>
      </c>
      <c r="Q60" s="1">
        <v>0</v>
      </c>
      <c r="R60" s="1">
        <v>10.1559666666667</v>
      </c>
      <c r="S60" s="1">
        <v>0</v>
      </c>
      <c r="T60" s="1"/>
      <c r="U60" s="1">
        <v>7.1453499999999996</v>
      </c>
      <c r="V60" s="1">
        <v>122296.047625552</v>
      </c>
      <c r="W60" s="1">
        <v>0</v>
      </c>
      <c r="X60" s="1">
        <v>11.103683333333301</v>
      </c>
      <c r="Y60" s="1">
        <v>8675.1004101267699</v>
      </c>
      <c r="Z60" s="1"/>
      <c r="AA60" s="1">
        <v>7.1453499999999996</v>
      </c>
      <c r="AB60" s="1">
        <v>122296.047625552</v>
      </c>
      <c r="AC60" s="1">
        <v>0</v>
      </c>
      <c r="AD60" s="1">
        <v>11.3035833333333</v>
      </c>
      <c r="AE60" s="1">
        <v>0</v>
      </c>
      <c r="AF60" s="1"/>
      <c r="AG60" s="1">
        <v>7.1453499999999996</v>
      </c>
      <c r="AH60" s="1">
        <v>122296.047625552</v>
      </c>
      <c r="AI60" s="1"/>
      <c r="AJ60" s="1">
        <v>14.5314333333333</v>
      </c>
      <c r="AK60" s="1">
        <v>149391.17067511301</v>
      </c>
      <c r="AL60" s="1"/>
      <c r="AM60" s="1">
        <v>9.4673166666666706</v>
      </c>
      <c r="AN60" s="1">
        <v>3418194.0827426799</v>
      </c>
    </row>
    <row r="61" spans="1:40">
      <c r="A61" s="4"/>
      <c r="B61" s="4"/>
      <c r="C61" s="4" t="s">
        <v>298</v>
      </c>
      <c r="D61" s="4"/>
      <c r="E61" s="4"/>
      <c r="F61" s="4" t="s">
        <v>230</v>
      </c>
      <c r="G61" s="4" t="s">
        <v>70</v>
      </c>
      <c r="H61" s="4"/>
      <c r="I61" s="2">
        <v>44349.2667013889</v>
      </c>
      <c r="J61" s="1"/>
      <c r="K61" s="1">
        <v>0</v>
      </c>
      <c r="L61" s="1">
        <v>5.5077499999999997</v>
      </c>
      <c r="M61" s="1">
        <v>0</v>
      </c>
      <c r="N61" s="1"/>
      <c r="O61" s="1">
        <v>6.4658499999999997</v>
      </c>
      <c r="P61" s="1">
        <v>293000.99331124098</v>
      </c>
      <c r="Q61" s="1">
        <v>0</v>
      </c>
      <c r="R61" s="1">
        <v>10.1559333333333</v>
      </c>
      <c r="S61" s="1">
        <v>0</v>
      </c>
      <c r="T61" s="1"/>
      <c r="U61" s="1">
        <v>7.1453166666666696</v>
      </c>
      <c r="V61" s="1">
        <v>117637.257899109</v>
      </c>
      <c r="W61" s="1">
        <v>0</v>
      </c>
      <c r="X61" s="1">
        <v>11.1140166666667</v>
      </c>
      <c r="Y61" s="1">
        <v>9825.8929289703301</v>
      </c>
      <c r="Z61" s="1"/>
      <c r="AA61" s="1">
        <v>7.1453166666666696</v>
      </c>
      <c r="AB61" s="1">
        <v>117637.257899109</v>
      </c>
      <c r="AC61" s="1">
        <v>0</v>
      </c>
      <c r="AD61" s="1">
        <v>11.417533333333299</v>
      </c>
      <c r="AE61" s="1">
        <v>0</v>
      </c>
      <c r="AF61" s="1"/>
      <c r="AG61" s="1">
        <v>7.1453166666666696</v>
      </c>
      <c r="AH61" s="1">
        <v>117637.257899109</v>
      </c>
      <c r="AI61" s="1"/>
      <c r="AJ61" s="1">
        <v>14.5417666666667</v>
      </c>
      <c r="AK61" s="1">
        <v>117399.142480025</v>
      </c>
      <c r="AL61" s="1"/>
      <c r="AM61" s="1">
        <v>9.4672833333333308</v>
      </c>
      <c r="AN61" s="1">
        <v>3380333.0647793701</v>
      </c>
    </row>
    <row r="62" spans="1:40">
      <c r="A62" s="4"/>
      <c r="B62" s="4"/>
      <c r="C62" s="4" t="s">
        <v>143</v>
      </c>
      <c r="D62" s="4"/>
      <c r="E62" s="4"/>
      <c r="F62" s="4" t="s">
        <v>108</v>
      </c>
      <c r="G62" s="4" t="s">
        <v>70</v>
      </c>
      <c r="H62" s="4"/>
      <c r="I62" s="2">
        <v>44349.282581018502</v>
      </c>
      <c r="J62" s="1"/>
      <c r="K62" s="1">
        <v>0</v>
      </c>
      <c r="L62" s="1">
        <v>5.5077833333333297</v>
      </c>
      <c r="M62" s="1">
        <v>0</v>
      </c>
      <c r="N62" s="1"/>
      <c r="O62" s="1">
        <v>6.4749499999999998</v>
      </c>
      <c r="P62" s="1">
        <v>296146.16095255699</v>
      </c>
      <c r="Q62" s="1">
        <v>0</v>
      </c>
      <c r="R62" s="1">
        <v>10.073083333333299</v>
      </c>
      <c r="S62" s="1">
        <v>0</v>
      </c>
      <c r="T62" s="1"/>
      <c r="U62" s="1">
        <v>7.1544166666666698</v>
      </c>
      <c r="V62" s="1">
        <v>115858.916243478</v>
      </c>
      <c r="W62" s="1">
        <v>0</v>
      </c>
      <c r="X62" s="1">
        <v>11.103683333333301</v>
      </c>
      <c r="Y62" s="1">
        <v>10363.9547454228</v>
      </c>
      <c r="Z62" s="1"/>
      <c r="AA62" s="1">
        <v>7.1544166666666698</v>
      </c>
      <c r="AB62" s="1">
        <v>115858.916243478</v>
      </c>
      <c r="AC62" s="1">
        <v>0</v>
      </c>
      <c r="AD62" s="1">
        <v>11.2414166666667</v>
      </c>
      <c r="AE62" s="1">
        <v>0</v>
      </c>
      <c r="AF62" s="1"/>
      <c r="AG62" s="1">
        <v>7.1544166666666698</v>
      </c>
      <c r="AH62" s="1">
        <v>115858.916243478</v>
      </c>
      <c r="AI62" s="1"/>
      <c r="AJ62" s="1">
        <v>14.5418</v>
      </c>
      <c r="AK62" s="1">
        <v>132662.214320806</v>
      </c>
      <c r="AL62" s="1"/>
      <c r="AM62" s="1">
        <v>9.4673166666666706</v>
      </c>
      <c r="AN62" s="1">
        <v>2861949.1947514499</v>
      </c>
    </row>
    <row r="63" spans="1:40">
      <c r="A63" s="4"/>
      <c r="B63" s="4"/>
      <c r="C63" s="4" t="s">
        <v>74</v>
      </c>
      <c r="D63" s="4"/>
      <c r="E63" s="4"/>
      <c r="F63" s="4" t="s">
        <v>147</v>
      </c>
      <c r="G63" s="4" t="s">
        <v>70</v>
      </c>
      <c r="H63" s="4"/>
      <c r="I63" s="2">
        <v>44349.298506944397</v>
      </c>
      <c r="J63" s="1"/>
      <c r="K63" s="1">
        <v>0</v>
      </c>
      <c r="L63" s="1">
        <v>5.5077499999999997</v>
      </c>
      <c r="M63" s="1">
        <v>0</v>
      </c>
      <c r="N63" s="1"/>
      <c r="O63" s="1">
        <v>6.4749166666666698</v>
      </c>
      <c r="P63" s="1">
        <v>284847.06382275501</v>
      </c>
      <c r="Q63" s="1">
        <v>0</v>
      </c>
      <c r="R63" s="1">
        <v>10.321733333333301</v>
      </c>
      <c r="S63" s="1">
        <v>0</v>
      </c>
      <c r="T63" s="1"/>
      <c r="U63" s="1">
        <v>7.15438333333333</v>
      </c>
      <c r="V63" s="1">
        <v>116966.977409047</v>
      </c>
      <c r="W63" s="1">
        <v>0</v>
      </c>
      <c r="X63" s="1">
        <v>11.10365</v>
      </c>
      <c r="Y63" s="1">
        <v>21289.9824779214</v>
      </c>
      <c r="Z63" s="1"/>
      <c r="AA63" s="1">
        <v>7.15438333333333</v>
      </c>
      <c r="AB63" s="1">
        <v>116966.977409047</v>
      </c>
      <c r="AC63" s="1">
        <v>0</v>
      </c>
      <c r="AD63" s="1">
        <v>12.2258</v>
      </c>
      <c r="AE63" s="1">
        <v>0</v>
      </c>
      <c r="AF63" s="1"/>
      <c r="AG63" s="1">
        <v>7.15438333333333</v>
      </c>
      <c r="AH63" s="1">
        <v>116966.977409047</v>
      </c>
      <c r="AI63" s="1"/>
      <c r="AJ63" s="1">
        <v>14.5417666666667</v>
      </c>
      <c r="AK63" s="1">
        <v>102654.954907183</v>
      </c>
      <c r="AL63" s="1"/>
      <c r="AM63" s="1">
        <v>9.45691666666667</v>
      </c>
      <c r="AN63" s="1">
        <v>3579738.36338421</v>
      </c>
    </row>
    <row r="64" spans="1:40">
      <c r="A64" s="4"/>
      <c r="B64" s="4"/>
      <c r="C64" s="4" t="s">
        <v>5</v>
      </c>
      <c r="D64" s="4"/>
      <c r="E64" s="4"/>
      <c r="F64" s="4" t="s">
        <v>279</v>
      </c>
      <c r="G64" s="4" t="s">
        <v>70</v>
      </c>
      <c r="H64" s="4"/>
      <c r="I64" s="2">
        <v>44349.3143865741</v>
      </c>
      <c r="J64" s="1"/>
      <c r="K64" s="1">
        <v>0</v>
      </c>
      <c r="L64" s="1">
        <v>5.4987166666666702</v>
      </c>
      <c r="M64" s="1">
        <v>0</v>
      </c>
      <c r="N64" s="1"/>
      <c r="O64" s="1">
        <v>6.4568000000000003</v>
      </c>
      <c r="P64" s="1">
        <v>291521.30855078303</v>
      </c>
      <c r="Q64" s="1">
        <v>0</v>
      </c>
      <c r="R64" s="1">
        <v>10.2077833333333</v>
      </c>
      <c r="S64" s="1">
        <v>0</v>
      </c>
      <c r="T64" s="1"/>
      <c r="U64" s="1">
        <v>7.1453499999999996</v>
      </c>
      <c r="V64" s="1">
        <v>113680.042247989</v>
      </c>
      <c r="W64" s="1">
        <v>0</v>
      </c>
      <c r="X64" s="1">
        <v>11.103683333333301</v>
      </c>
      <c r="Y64" s="1">
        <v>19935.182391618298</v>
      </c>
      <c r="Z64" s="1"/>
      <c r="AA64" s="1">
        <v>7.1453499999999996</v>
      </c>
      <c r="AB64" s="1">
        <v>113680.042247989</v>
      </c>
      <c r="AC64" s="1">
        <v>0</v>
      </c>
      <c r="AD64" s="1">
        <v>12.039300000000001</v>
      </c>
      <c r="AE64" s="1">
        <v>0</v>
      </c>
      <c r="AF64" s="1"/>
      <c r="AG64" s="1">
        <v>7.1453499999999996</v>
      </c>
      <c r="AH64" s="1">
        <v>113680.042247989</v>
      </c>
      <c r="AI64" s="1"/>
      <c r="AJ64" s="1">
        <v>14.5418</v>
      </c>
      <c r="AK64" s="1">
        <v>114626.865434537</v>
      </c>
      <c r="AL64" s="1"/>
      <c r="AM64" s="1">
        <v>9.4673166666666706</v>
      </c>
      <c r="AN64" s="1">
        <v>3318400.1053407099</v>
      </c>
    </row>
    <row r="65" spans="1:40">
      <c r="A65" s="4"/>
      <c r="B65" s="4"/>
      <c r="C65" s="4" t="s">
        <v>207</v>
      </c>
      <c r="D65" s="4"/>
      <c r="E65" s="4"/>
      <c r="F65" s="4" t="s">
        <v>198</v>
      </c>
      <c r="G65" s="4" t="s">
        <v>70</v>
      </c>
      <c r="H65" s="4"/>
      <c r="I65" s="2">
        <v>44349.330231481501</v>
      </c>
      <c r="J65" s="1"/>
      <c r="K65" s="1">
        <v>0</v>
      </c>
      <c r="L65" s="1">
        <v>5.38981666666667</v>
      </c>
      <c r="M65" s="1">
        <v>0</v>
      </c>
      <c r="N65" s="1"/>
      <c r="O65" s="1">
        <v>6.4658499999999997</v>
      </c>
      <c r="P65" s="1">
        <v>299305.26449382899</v>
      </c>
      <c r="Q65" s="1">
        <v>0</v>
      </c>
      <c r="R65" s="1">
        <v>9.9279666666666699</v>
      </c>
      <c r="S65" s="1">
        <v>0</v>
      </c>
      <c r="T65" s="1"/>
      <c r="U65" s="1">
        <v>7.15438333333333</v>
      </c>
      <c r="V65" s="1">
        <v>116150.780866931</v>
      </c>
      <c r="W65" s="1">
        <v>0</v>
      </c>
      <c r="X65" s="1">
        <v>11.1140166666667</v>
      </c>
      <c r="Y65" s="1">
        <v>13888.2319420925</v>
      </c>
      <c r="Z65" s="1"/>
      <c r="AA65" s="1">
        <v>7.15438333333333</v>
      </c>
      <c r="AB65" s="1">
        <v>116150.780866931</v>
      </c>
      <c r="AC65" s="1">
        <v>0</v>
      </c>
      <c r="AD65" s="1">
        <v>12.256883333333301</v>
      </c>
      <c r="AE65" s="1">
        <v>0</v>
      </c>
      <c r="AF65" s="1"/>
      <c r="AG65" s="1">
        <v>7.15438333333333</v>
      </c>
      <c r="AH65" s="1">
        <v>116150.780866931</v>
      </c>
      <c r="AI65" s="1"/>
      <c r="AJ65" s="1">
        <v>14.5417666666667</v>
      </c>
      <c r="AK65" s="1">
        <v>105483.163121155</v>
      </c>
      <c r="AL65" s="1"/>
      <c r="AM65" s="1">
        <v>9.4776500000000006</v>
      </c>
      <c r="AN65" s="1">
        <v>3079162.7144617699</v>
      </c>
    </row>
    <row r="66" spans="1:40">
      <c r="A66" s="4"/>
      <c r="B66" s="4"/>
      <c r="C66" s="4" t="s">
        <v>377</v>
      </c>
      <c r="D66" s="4"/>
      <c r="E66" s="4"/>
      <c r="F66" s="4" t="s">
        <v>36</v>
      </c>
      <c r="G66" s="4" t="s">
        <v>70</v>
      </c>
      <c r="H66" s="4"/>
      <c r="I66" s="2">
        <v>44349.346064814803</v>
      </c>
      <c r="J66" s="1"/>
      <c r="K66" s="1">
        <v>0</v>
      </c>
      <c r="L66" s="1">
        <v>5.1358666666666704</v>
      </c>
      <c r="M66" s="1">
        <v>0</v>
      </c>
      <c r="N66" s="1"/>
      <c r="O66" s="1">
        <v>6.4658833333333297</v>
      </c>
      <c r="P66" s="1">
        <v>290251.25574125902</v>
      </c>
      <c r="Q66" s="1">
        <v>0</v>
      </c>
      <c r="R66" s="1">
        <v>10.052350000000001</v>
      </c>
      <c r="S66" s="1">
        <v>0</v>
      </c>
      <c r="T66" s="1"/>
      <c r="U66" s="1">
        <v>7.1453499999999996</v>
      </c>
      <c r="V66" s="1">
        <v>117318.82009584999</v>
      </c>
      <c r="W66" s="1">
        <v>0</v>
      </c>
      <c r="X66" s="1">
        <v>11.103683333333301</v>
      </c>
      <c r="Y66" s="1">
        <v>15539.455394410001</v>
      </c>
      <c r="Z66" s="1"/>
      <c r="AA66" s="1">
        <v>7.1453499999999996</v>
      </c>
      <c r="AB66" s="1">
        <v>117318.82009584999</v>
      </c>
      <c r="AC66" s="1">
        <v>0</v>
      </c>
      <c r="AD66" s="1">
        <v>11.4175666666667</v>
      </c>
      <c r="AE66" s="1">
        <v>0</v>
      </c>
      <c r="AF66" s="1"/>
      <c r="AG66" s="1">
        <v>7.1453499999999996</v>
      </c>
      <c r="AH66" s="1">
        <v>117318.82009584999</v>
      </c>
      <c r="AI66" s="1"/>
      <c r="AJ66" s="1">
        <v>14.5418</v>
      </c>
      <c r="AK66" s="1">
        <v>109528.226011441</v>
      </c>
      <c r="AL66" s="1"/>
      <c r="AM66" s="1">
        <v>9.4673166666666706</v>
      </c>
      <c r="AN66" s="1">
        <v>3383989.7773901401</v>
      </c>
    </row>
    <row r="67" spans="1:40">
      <c r="A67" s="4"/>
      <c r="B67" s="4"/>
      <c r="C67" s="4" t="s">
        <v>67</v>
      </c>
      <c r="D67" s="4"/>
      <c r="E67" s="4"/>
      <c r="F67" s="4" t="s">
        <v>301</v>
      </c>
      <c r="G67" s="4" t="s">
        <v>70</v>
      </c>
      <c r="H67" s="4"/>
      <c r="I67" s="2">
        <v>44349.377719907403</v>
      </c>
      <c r="J67" s="1"/>
      <c r="K67" s="1">
        <v>0</v>
      </c>
      <c r="L67" s="1">
        <v>5.57128333333333</v>
      </c>
      <c r="M67" s="1">
        <v>0</v>
      </c>
      <c r="N67" s="1"/>
      <c r="O67" s="1">
        <v>6.4749499999999998</v>
      </c>
      <c r="P67" s="1">
        <v>300815.81888762797</v>
      </c>
      <c r="Q67" s="1">
        <v>0</v>
      </c>
      <c r="R67" s="1">
        <v>10.145616666666699</v>
      </c>
      <c r="S67" s="1">
        <v>0</v>
      </c>
      <c r="T67" s="1"/>
      <c r="U67" s="1">
        <v>7.1544166666666698</v>
      </c>
      <c r="V67" s="1">
        <v>120151.698297732</v>
      </c>
      <c r="W67" s="1">
        <v>0</v>
      </c>
      <c r="X67" s="1">
        <v>11.114050000000001</v>
      </c>
      <c r="Y67" s="1">
        <v>70118.704129862395</v>
      </c>
      <c r="Z67" s="1"/>
      <c r="AA67" s="1">
        <v>7.1544166666666698</v>
      </c>
      <c r="AB67" s="1">
        <v>120151.698297732</v>
      </c>
      <c r="AC67" s="1">
        <v>4.8772992928582397</v>
      </c>
      <c r="AD67" s="1">
        <v>11.3035833333333</v>
      </c>
      <c r="AE67" s="1">
        <v>56004.175701679298</v>
      </c>
      <c r="AF67" s="1"/>
      <c r="AG67" s="1">
        <v>7.1544166666666698</v>
      </c>
      <c r="AH67" s="1">
        <v>120151.698297732</v>
      </c>
      <c r="AI67" s="1"/>
      <c r="AJ67" s="1">
        <v>14.5314333333333</v>
      </c>
      <c r="AK67" s="1">
        <v>30061.225533774901</v>
      </c>
      <c r="AL67" s="1"/>
      <c r="AM67" s="1">
        <v>9.4673166666666706</v>
      </c>
      <c r="AN67" s="1">
        <v>3491931.3733389499</v>
      </c>
    </row>
    <row r="68" spans="1:40">
      <c r="A68" s="4"/>
      <c r="B68" s="4"/>
      <c r="C68" s="4" t="s">
        <v>68</v>
      </c>
      <c r="D68" s="4"/>
      <c r="E68" s="4"/>
      <c r="F68" s="4" t="s">
        <v>27</v>
      </c>
      <c r="G68" s="4" t="s">
        <v>70</v>
      </c>
      <c r="H68" s="4"/>
      <c r="I68" s="2">
        <v>44349.393587963001</v>
      </c>
      <c r="J68" s="1"/>
      <c r="K68" s="1">
        <v>0</v>
      </c>
      <c r="L68" s="1">
        <v>5.5984666666666696</v>
      </c>
      <c r="M68" s="1">
        <v>0</v>
      </c>
      <c r="N68" s="1"/>
      <c r="O68" s="1">
        <v>6.4749166666666698</v>
      </c>
      <c r="P68" s="1">
        <v>285739.84993435798</v>
      </c>
      <c r="Q68" s="1">
        <v>0</v>
      </c>
      <c r="R68" s="1">
        <v>10.2388333333333</v>
      </c>
      <c r="S68" s="1">
        <v>0</v>
      </c>
      <c r="T68" s="1"/>
      <c r="U68" s="1">
        <v>7.15438333333333</v>
      </c>
      <c r="V68" s="1">
        <v>119189.193354384</v>
      </c>
      <c r="W68" s="1">
        <v>0</v>
      </c>
      <c r="X68" s="1">
        <v>11.1140166666667</v>
      </c>
      <c r="Y68" s="1">
        <v>14119.7310363738</v>
      </c>
      <c r="Z68" s="1"/>
      <c r="AA68" s="1">
        <v>7.15438333333333</v>
      </c>
      <c r="AB68" s="1">
        <v>119189.193354384</v>
      </c>
      <c r="AC68" s="1">
        <v>0</v>
      </c>
      <c r="AD68" s="1">
        <v>11.313916666666699</v>
      </c>
      <c r="AE68" s="1">
        <v>14878.4345266377</v>
      </c>
      <c r="AF68" s="1"/>
      <c r="AG68" s="1">
        <v>7.15438333333333</v>
      </c>
      <c r="AH68" s="1">
        <v>119189.193354384</v>
      </c>
      <c r="AI68" s="1"/>
      <c r="AJ68" s="1">
        <v>14.5417666666667</v>
      </c>
      <c r="AK68" s="1">
        <v>37432.970360015097</v>
      </c>
      <c r="AL68" s="1"/>
      <c r="AM68" s="1">
        <v>9.4672833333333308</v>
      </c>
      <c r="AN68" s="1">
        <v>3489869.5161612299</v>
      </c>
    </row>
    <row r="69" spans="1:40">
      <c r="A69" s="4"/>
      <c r="B69" s="4"/>
      <c r="C69" s="4" t="s">
        <v>203</v>
      </c>
      <c r="D69" s="4"/>
      <c r="E69" s="4"/>
      <c r="F69" s="4" t="s">
        <v>93</v>
      </c>
      <c r="G69" s="4" t="s">
        <v>70</v>
      </c>
      <c r="H69" s="4"/>
      <c r="I69" s="2">
        <v>44349.409421296303</v>
      </c>
      <c r="J69" s="1"/>
      <c r="K69" s="1">
        <v>0</v>
      </c>
      <c r="L69" s="1">
        <v>5.5531333333333297</v>
      </c>
      <c r="M69" s="1">
        <v>0</v>
      </c>
      <c r="N69" s="1"/>
      <c r="O69" s="1">
        <v>6.4658833333333297</v>
      </c>
      <c r="P69" s="1">
        <v>302664.19127190998</v>
      </c>
      <c r="Q69" s="1">
        <v>0</v>
      </c>
      <c r="R69" s="1">
        <v>10.135249999999999</v>
      </c>
      <c r="S69" s="1">
        <v>0</v>
      </c>
      <c r="T69" s="1"/>
      <c r="U69" s="1">
        <v>7.1544166666666698</v>
      </c>
      <c r="V69" s="1">
        <v>127920.344528678</v>
      </c>
      <c r="W69" s="1">
        <v>0</v>
      </c>
      <c r="X69" s="1">
        <v>11.103683333333301</v>
      </c>
      <c r="Y69" s="1">
        <v>10724.016430818099</v>
      </c>
      <c r="Z69" s="1"/>
      <c r="AA69" s="1">
        <v>7.1544166666666698</v>
      </c>
      <c r="AB69" s="1">
        <v>127920.344528678</v>
      </c>
      <c r="AC69" s="1">
        <v>0</v>
      </c>
      <c r="AD69" s="1">
        <v>11.31395</v>
      </c>
      <c r="AE69" s="1">
        <v>18766.9203459196</v>
      </c>
      <c r="AF69" s="1"/>
      <c r="AG69" s="1">
        <v>7.1544166666666698</v>
      </c>
      <c r="AH69" s="1">
        <v>127920.344528678</v>
      </c>
      <c r="AI69" s="1"/>
      <c r="AJ69" s="1">
        <v>14.5418</v>
      </c>
      <c r="AK69" s="1">
        <v>31383.592082796298</v>
      </c>
      <c r="AL69" s="1"/>
      <c r="AM69" s="1">
        <v>9.4465833333333293</v>
      </c>
      <c r="AN69" s="1">
        <v>4295633.8172436599</v>
      </c>
    </row>
    <row r="70" spans="1:40">
      <c r="A70" s="4"/>
      <c r="B70" s="4"/>
      <c r="C70" s="4" t="s">
        <v>79</v>
      </c>
      <c r="D70" s="4"/>
      <c r="E70" s="4"/>
      <c r="F70" s="4" t="s">
        <v>9</v>
      </c>
      <c r="G70" s="4" t="s">
        <v>70</v>
      </c>
      <c r="H70" s="4"/>
      <c r="I70" s="2">
        <v>44349.425219907404</v>
      </c>
      <c r="J70" s="1"/>
      <c r="K70" s="1">
        <v>0</v>
      </c>
      <c r="L70" s="1">
        <v>5.4623999999999997</v>
      </c>
      <c r="M70" s="1">
        <v>0</v>
      </c>
      <c r="N70" s="1"/>
      <c r="O70" s="1">
        <v>6.4749166666666698</v>
      </c>
      <c r="P70" s="1">
        <v>283319.56309893198</v>
      </c>
      <c r="Q70" s="1">
        <v>0</v>
      </c>
      <c r="R70" s="1">
        <v>10.280283333333299</v>
      </c>
      <c r="S70" s="1">
        <v>0</v>
      </c>
      <c r="T70" s="1"/>
      <c r="U70" s="1">
        <v>7.15438333333333</v>
      </c>
      <c r="V70" s="1">
        <v>118737.585368407</v>
      </c>
      <c r="W70" s="1">
        <v>0</v>
      </c>
      <c r="X70" s="1">
        <v>11.10365</v>
      </c>
      <c r="Y70" s="1">
        <v>19821.9660498052</v>
      </c>
      <c r="Z70" s="1"/>
      <c r="AA70" s="1">
        <v>7.15438333333333</v>
      </c>
      <c r="AB70" s="1">
        <v>118737.585368407</v>
      </c>
      <c r="AC70" s="1">
        <v>0</v>
      </c>
      <c r="AD70" s="1">
        <v>11.30355</v>
      </c>
      <c r="AE70" s="1">
        <v>0</v>
      </c>
      <c r="AF70" s="1"/>
      <c r="AG70" s="1">
        <v>7.15438333333333</v>
      </c>
      <c r="AH70" s="1">
        <v>118737.585368407</v>
      </c>
      <c r="AI70" s="1"/>
      <c r="AJ70" s="1">
        <v>14.5210333333333</v>
      </c>
      <c r="AK70" s="1">
        <v>7087.09154829407</v>
      </c>
      <c r="AL70" s="1"/>
      <c r="AM70" s="1">
        <v>9.4672833333333308</v>
      </c>
      <c r="AN70" s="1">
        <v>3302877.0075855702</v>
      </c>
    </row>
    <row r="71" spans="1:40">
      <c r="A71" s="4"/>
      <c r="B71" s="4"/>
      <c r="C71" s="4" t="s">
        <v>183</v>
      </c>
      <c r="D71" s="4"/>
      <c r="E71" s="4"/>
      <c r="F71" s="4" t="s">
        <v>272</v>
      </c>
      <c r="G71" s="4" t="s">
        <v>70</v>
      </c>
      <c r="H71" s="4"/>
      <c r="I71" s="2">
        <v>44349.441064814797</v>
      </c>
      <c r="J71" s="1"/>
      <c r="K71" s="1">
        <v>0</v>
      </c>
      <c r="L71" s="1">
        <v>5.2719333333333296</v>
      </c>
      <c r="M71" s="1">
        <v>0</v>
      </c>
      <c r="N71" s="1"/>
      <c r="O71" s="1">
        <v>6.4749499999999998</v>
      </c>
      <c r="P71" s="1">
        <v>272462.25586159102</v>
      </c>
      <c r="Q71" s="1">
        <v>0</v>
      </c>
      <c r="R71" s="1">
        <v>10.259600000000001</v>
      </c>
      <c r="S71" s="1">
        <v>0</v>
      </c>
      <c r="T71" s="1"/>
      <c r="U71" s="1">
        <v>7.1544166666666698</v>
      </c>
      <c r="V71" s="1">
        <v>117264.527298922</v>
      </c>
      <c r="W71" s="1">
        <v>0</v>
      </c>
      <c r="X71" s="1">
        <v>11.114050000000001</v>
      </c>
      <c r="Y71" s="1">
        <v>13534.607836059</v>
      </c>
      <c r="Z71" s="1"/>
      <c r="AA71" s="1">
        <v>7.1544166666666698</v>
      </c>
      <c r="AB71" s="1">
        <v>117264.527298922</v>
      </c>
      <c r="AC71" s="1">
        <v>0</v>
      </c>
      <c r="AD71" s="1">
        <v>11.3035833333333</v>
      </c>
      <c r="AE71" s="1">
        <v>5688.5360773082803</v>
      </c>
      <c r="AF71" s="1"/>
      <c r="AG71" s="1">
        <v>7.1544166666666698</v>
      </c>
      <c r="AH71" s="1">
        <v>117264.527298922</v>
      </c>
      <c r="AI71" s="1"/>
      <c r="AJ71" s="1">
        <v>14.552149999999999</v>
      </c>
      <c r="AK71" s="1">
        <v>8275.0331406698206</v>
      </c>
      <c r="AL71" s="1"/>
      <c r="AM71" s="1">
        <v>9.4673166666666706</v>
      </c>
      <c r="AN71" s="1">
        <v>3307781.2975846599</v>
      </c>
    </row>
    <row r="72" spans="1:40">
      <c r="A72" s="4"/>
      <c r="B72" s="4"/>
      <c r="C72" s="4" t="s">
        <v>20</v>
      </c>
      <c r="D72" s="4"/>
      <c r="E72" s="4"/>
      <c r="F72" s="4" t="s">
        <v>237</v>
      </c>
      <c r="G72" s="4" t="s">
        <v>70</v>
      </c>
      <c r="H72" s="4"/>
      <c r="I72" s="2">
        <v>44349.456932870402</v>
      </c>
      <c r="J72" s="1"/>
      <c r="K72" s="1">
        <v>0</v>
      </c>
      <c r="L72" s="1">
        <v>5.4261166666666698</v>
      </c>
      <c r="M72" s="1">
        <v>0</v>
      </c>
      <c r="N72" s="1"/>
      <c r="O72" s="1">
        <v>6.4749166666666698</v>
      </c>
      <c r="P72" s="1">
        <v>289114.27424443502</v>
      </c>
      <c r="Q72" s="1">
        <v>0</v>
      </c>
      <c r="R72" s="1">
        <v>10.1041333333333</v>
      </c>
      <c r="S72" s="1">
        <v>0</v>
      </c>
      <c r="T72" s="1"/>
      <c r="U72" s="1">
        <v>7.16346666666667</v>
      </c>
      <c r="V72" s="1">
        <v>121246.518089722</v>
      </c>
      <c r="W72" s="1">
        <v>0</v>
      </c>
      <c r="X72" s="1">
        <v>11.10365</v>
      </c>
      <c r="Y72" s="1">
        <v>15086.470358860701</v>
      </c>
      <c r="Z72" s="1"/>
      <c r="AA72" s="1">
        <v>7.16346666666667</v>
      </c>
      <c r="AB72" s="1">
        <v>121246.518089722</v>
      </c>
      <c r="AC72" s="1">
        <v>0</v>
      </c>
      <c r="AD72" s="1">
        <v>11.2931833333333</v>
      </c>
      <c r="AE72" s="1">
        <v>0</v>
      </c>
      <c r="AF72" s="1"/>
      <c r="AG72" s="1">
        <v>7.16346666666667</v>
      </c>
      <c r="AH72" s="1">
        <v>121246.518089722</v>
      </c>
      <c r="AI72" s="1"/>
      <c r="AJ72" s="1">
        <v>14.5210333333333</v>
      </c>
      <c r="AK72" s="1">
        <v>5145.3649251443703</v>
      </c>
      <c r="AL72" s="1"/>
      <c r="AM72" s="1">
        <v>9.4672833333333308</v>
      </c>
      <c r="AN72" s="1">
        <v>3110615.4506018599</v>
      </c>
    </row>
    <row r="73" spans="1:40">
      <c r="A73" s="4"/>
      <c r="B73" s="4"/>
      <c r="C73" s="4" t="s">
        <v>356</v>
      </c>
      <c r="D73" s="4"/>
      <c r="E73" s="4"/>
      <c r="F73" s="4" t="s">
        <v>368</v>
      </c>
      <c r="G73" s="4" t="s">
        <v>70</v>
      </c>
      <c r="H73" s="4"/>
      <c r="I73" s="2">
        <v>44349.472812499997</v>
      </c>
      <c r="J73" s="1"/>
      <c r="K73" s="1">
        <v>0</v>
      </c>
      <c r="L73" s="1">
        <v>5.4533500000000004</v>
      </c>
      <c r="M73" s="1">
        <v>0</v>
      </c>
      <c r="N73" s="1"/>
      <c r="O73" s="1">
        <v>6.4568000000000003</v>
      </c>
      <c r="P73" s="1">
        <v>320936.18922603299</v>
      </c>
      <c r="Q73" s="1">
        <v>0</v>
      </c>
      <c r="R73" s="1">
        <v>10.0005333333333</v>
      </c>
      <c r="S73" s="1">
        <v>0</v>
      </c>
      <c r="T73" s="1"/>
      <c r="U73" s="1">
        <v>7.1544166666666698</v>
      </c>
      <c r="V73" s="1">
        <v>125064.224951084</v>
      </c>
      <c r="W73" s="1">
        <v>0</v>
      </c>
      <c r="X73" s="1">
        <v>11.103683333333301</v>
      </c>
      <c r="Y73" s="1">
        <v>16165.327908839599</v>
      </c>
      <c r="Z73" s="1"/>
      <c r="AA73" s="1">
        <v>7.1544166666666698</v>
      </c>
      <c r="AB73" s="1">
        <v>125064.224951084</v>
      </c>
      <c r="AC73" s="1">
        <v>0</v>
      </c>
      <c r="AD73" s="1">
        <v>12.2776333333333</v>
      </c>
      <c r="AE73" s="1">
        <v>0</v>
      </c>
      <c r="AF73" s="1"/>
      <c r="AG73" s="1">
        <v>7.1544166666666698</v>
      </c>
      <c r="AH73" s="1">
        <v>125064.224951084</v>
      </c>
      <c r="AI73" s="1"/>
      <c r="AJ73" s="1">
        <v>14.5418</v>
      </c>
      <c r="AK73" s="1">
        <v>130886.68713802801</v>
      </c>
      <c r="AL73" s="1"/>
      <c r="AM73" s="1">
        <v>9.4673166666666706</v>
      </c>
      <c r="AN73" s="1">
        <v>3554160.9503766298</v>
      </c>
    </row>
    <row r="74" spans="1:40">
      <c r="A74" s="4"/>
      <c r="B74" s="4"/>
      <c r="C74" s="4" t="s">
        <v>317</v>
      </c>
      <c r="D74" s="4"/>
      <c r="E74" s="4"/>
      <c r="F74" s="4" t="s">
        <v>61</v>
      </c>
      <c r="G74" s="4" t="s">
        <v>70</v>
      </c>
      <c r="H74" s="4"/>
      <c r="I74" s="2">
        <v>44349.488715277803</v>
      </c>
      <c r="J74" s="1"/>
      <c r="K74" s="1">
        <v>0</v>
      </c>
      <c r="L74" s="1">
        <v>5.4623999999999997</v>
      </c>
      <c r="M74" s="1">
        <v>0</v>
      </c>
      <c r="N74" s="1"/>
      <c r="O74" s="1">
        <v>6.4658499999999997</v>
      </c>
      <c r="P74" s="1">
        <v>311761.21728220501</v>
      </c>
      <c r="Q74" s="1">
        <v>0</v>
      </c>
      <c r="R74" s="1">
        <v>10.207750000000001</v>
      </c>
      <c r="S74" s="1">
        <v>0</v>
      </c>
      <c r="T74" s="1"/>
      <c r="U74" s="1">
        <v>7.15438333333333</v>
      </c>
      <c r="V74" s="1">
        <v>135503.406078275</v>
      </c>
      <c r="W74" s="1">
        <v>0</v>
      </c>
      <c r="X74" s="1">
        <v>11.10365</v>
      </c>
      <c r="Y74" s="1">
        <v>14496.142272826901</v>
      </c>
      <c r="Z74" s="1"/>
      <c r="AA74" s="1">
        <v>7.15438333333333</v>
      </c>
      <c r="AB74" s="1">
        <v>135503.406078275</v>
      </c>
      <c r="AC74" s="1">
        <v>0</v>
      </c>
      <c r="AD74" s="1">
        <v>11.313916666666699</v>
      </c>
      <c r="AE74" s="1">
        <v>0</v>
      </c>
      <c r="AF74" s="1"/>
      <c r="AG74" s="1">
        <v>7.15438333333333</v>
      </c>
      <c r="AH74" s="1">
        <v>135503.406078275</v>
      </c>
      <c r="AI74" s="1"/>
      <c r="AJ74" s="1">
        <v>14.5417666666667</v>
      </c>
      <c r="AK74" s="1">
        <v>123912.23351067401</v>
      </c>
      <c r="AL74" s="1"/>
      <c r="AM74" s="1">
        <v>9.4672833333333308</v>
      </c>
      <c r="AN74" s="1">
        <v>3632774.4181844098</v>
      </c>
    </row>
    <row r="75" spans="1:40">
      <c r="A75" s="4"/>
      <c r="B75" s="4"/>
      <c r="C75" s="4" t="s">
        <v>297</v>
      </c>
      <c r="D75" s="4"/>
      <c r="E75" s="4"/>
      <c r="F75" s="4" t="s">
        <v>87</v>
      </c>
      <c r="G75" s="4" t="s">
        <v>70</v>
      </c>
      <c r="H75" s="4"/>
      <c r="I75" s="2">
        <v>44349.504548611098</v>
      </c>
      <c r="J75" s="1"/>
      <c r="K75" s="1">
        <v>0</v>
      </c>
      <c r="L75" s="1">
        <v>5.4533500000000004</v>
      </c>
      <c r="M75" s="1">
        <v>0</v>
      </c>
      <c r="N75" s="1"/>
      <c r="O75" s="1">
        <v>6.4658833333333297</v>
      </c>
      <c r="P75" s="1">
        <v>314053.25566553598</v>
      </c>
      <c r="Q75" s="1">
        <v>0</v>
      </c>
      <c r="R75" s="1">
        <v>10.30105</v>
      </c>
      <c r="S75" s="1">
        <v>0</v>
      </c>
      <c r="T75" s="1"/>
      <c r="U75" s="1">
        <v>7.1635</v>
      </c>
      <c r="V75" s="1">
        <v>126725.203856824</v>
      </c>
      <c r="W75" s="1">
        <v>0</v>
      </c>
      <c r="X75" s="1">
        <v>11.103683333333301</v>
      </c>
      <c r="Y75" s="1">
        <v>17939.609639595699</v>
      </c>
      <c r="Z75" s="1"/>
      <c r="AA75" s="1">
        <v>7.1635</v>
      </c>
      <c r="AB75" s="1">
        <v>126725.203856824</v>
      </c>
      <c r="AC75" s="1">
        <v>0</v>
      </c>
      <c r="AD75" s="1">
        <v>10.6093166666667</v>
      </c>
      <c r="AE75" s="1">
        <v>0</v>
      </c>
      <c r="AF75" s="1"/>
      <c r="AG75" s="1">
        <v>7.1635</v>
      </c>
      <c r="AH75" s="1">
        <v>126725.203856824</v>
      </c>
      <c r="AI75" s="1"/>
      <c r="AJ75" s="1">
        <v>14.5314333333333</v>
      </c>
      <c r="AK75" s="1">
        <v>117381.422345413</v>
      </c>
      <c r="AL75" s="1"/>
      <c r="AM75" s="1">
        <v>9.4673166666666706</v>
      </c>
      <c r="AN75" s="1">
        <v>3469253.4032123499</v>
      </c>
    </row>
    <row r="76" spans="1:40">
      <c r="A76" s="4"/>
      <c r="B76" s="4"/>
      <c r="C76" s="4" t="s">
        <v>176</v>
      </c>
      <c r="D76" s="4"/>
      <c r="E76" s="4"/>
      <c r="F76" s="4" t="s">
        <v>302</v>
      </c>
      <c r="G76" s="4" t="s">
        <v>70</v>
      </c>
      <c r="H76" s="4"/>
      <c r="I76" s="2">
        <v>44349.552106481497</v>
      </c>
      <c r="J76" s="1"/>
      <c r="K76" s="1">
        <v>0</v>
      </c>
      <c r="L76" s="1">
        <v>5.4805333333333301</v>
      </c>
      <c r="M76" s="1">
        <v>0</v>
      </c>
      <c r="N76" s="1"/>
      <c r="O76" s="1">
        <v>6.4839833333333301</v>
      </c>
      <c r="P76" s="1">
        <v>309899.07743817102</v>
      </c>
      <c r="Q76" s="1">
        <v>0</v>
      </c>
      <c r="R76" s="1">
        <v>10.197383333333301</v>
      </c>
      <c r="S76" s="1">
        <v>0</v>
      </c>
      <c r="T76" s="1"/>
      <c r="U76" s="1">
        <v>7.16346666666667</v>
      </c>
      <c r="V76" s="1">
        <v>124994.97857122299</v>
      </c>
      <c r="W76" s="1">
        <v>0</v>
      </c>
      <c r="X76" s="1">
        <v>11.1140166666667</v>
      </c>
      <c r="Y76" s="1">
        <v>24195.897437043899</v>
      </c>
      <c r="Z76" s="1"/>
      <c r="AA76" s="1">
        <v>7.16346666666667</v>
      </c>
      <c r="AB76" s="1">
        <v>124994.97857122299</v>
      </c>
      <c r="AC76" s="1">
        <v>0</v>
      </c>
      <c r="AD76" s="1">
        <v>12.15325</v>
      </c>
      <c r="AE76" s="1">
        <v>0</v>
      </c>
      <c r="AF76" s="1"/>
      <c r="AG76" s="1">
        <v>7.16346666666667</v>
      </c>
      <c r="AH76" s="1">
        <v>124994.97857122299</v>
      </c>
      <c r="AI76" s="1"/>
      <c r="AJ76" s="1">
        <v>14.5417666666667</v>
      </c>
      <c r="AK76" s="1">
        <v>112207.005299125</v>
      </c>
      <c r="AL76" s="1"/>
      <c r="AM76" s="1">
        <v>9.4776500000000006</v>
      </c>
      <c r="AN76" s="1">
        <v>3233103.3698595199</v>
      </c>
    </row>
    <row r="77" spans="1:40">
      <c r="A77" s="4"/>
      <c r="B77" s="4"/>
      <c r="C77" s="4" t="s">
        <v>205</v>
      </c>
      <c r="D77" s="4"/>
      <c r="E77" s="4"/>
      <c r="F77" s="4" t="s">
        <v>47</v>
      </c>
      <c r="G77" s="4" t="s">
        <v>70</v>
      </c>
      <c r="H77" s="4"/>
      <c r="I77" s="2">
        <v>44349.603611111103</v>
      </c>
      <c r="J77" s="1"/>
      <c r="K77" s="1">
        <v>0</v>
      </c>
      <c r="L77" s="1">
        <v>5.49881666666667</v>
      </c>
      <c r="M77" s="1">
        <v>0</v>
      </c>
      <c r="N77" s="1"/>
      <c r="O77" s="1">
        <v>6.45691666666667</v>
      </c>
      <c r="P77" s="1">
        <v>338879.53557186603</v>
      </c>
      <c r="Q77" s="1">
        <v>0</v>
      </c>
      <c r="R77" s="1">
        <v>10.135350000000001</v>
      </c>
      <c r="S77" s="1">
        <v>0</v>
      </c>
      <c r="T77" s="1"/>
      <c r="U77" s="1">
        <v>7.1545333333333296</v>
      </c>
      <c r="V77" s="1">
        <v>135890.039155715</v>
      </c>
      <c r="W77" s="1">
        <v>0</v>
      </c>
      <c r="X77" s="1">
        <v>11.11415</v>
      </c>
      <c r="Y77" s="1">
        <v>0</v>
      </c>
      <c r="Z77" s="1"/>
      <c r="AA77" s="1">
        <v>7.1545333333333296</v>
      </c>
      <c r="AB77" s="1">
        <v>135890.039155715</v>
      </c>
      <c r="AC77" s="1">
        <v>0</v>
      </c>
      <c r="AD77" s="1">
        <v>12.257016666666701</v>
      </c>
      <c r="AE77" s="1">
        <v>0</v>
      </c>
      <c r="AF77" s="1"/>
      <c r="AG77" s="1">
        <v>7.1545333333333296</v>
      </c>
      <c r="AH77" s="1">
        <v>135890.039155715</v>
      </c>
      <c r="AI77" s="1"/>
      <c r="AJ77" s="1">
        <v>14.5522666666667</v>
      </c>
      <c r="AK77" s="1">
        <v>95289.227932135604</v>
      </c>
      <c r="AL77" s="1"/>
      <c r="AM77" s="1">
        <v>9.4777833333333295</v>
      </c>
      <c r="AN77" s="1">
        <v>3535363.5196935101</v>
      </c>
    </row>
    <row r="78" spans="1:40">
      <c r="A78" s="4"/>
      <c r="B78" s="4"/>
      <c r="C78" s="4" t="s">
        <v>324</v>
      </c>
      <c r="D78" s="4"/>
      <c r="E78" s="4"/>
      <c r="F78" s="4" t="s">
        <v>100</v>
      </c>
      <c r="G78" s="4" t="s">
        <v>70</v>
      </c>
      <c r="H78" s="4"/>
      <c r="I78" s="2">
        <v>44349.619247685201</v>
      </c>
      <c r="J78" s="1"/>
      <c r="K78" s="1">
        <v>0</v>
      </c>
      <c r="L78" s="1">
        <v>5.5258833333333301</v>
      </c>
      <c r="M78" s="1">
        <v>0</v>
      </c>
      <c r="N78" s="1"/>
      <c r="O78" s="1">
        <v>6.4839833333333301</v>
      </c>
      <c r="P78" s="1">
        <v>322941.50909024797</v>
      </c>
      <c r="Q78" s="1">
        <v>0</v>
      </c>
      <c r="R78" s="1">
        <v>10.083399999999999</v>
      </c>
      <c r="S78" s="1">
        <v>0</v>
      </c>
      <c r="T78" s="1"/>
      <c r="U78" s="1">
        <v>7.16346666666667</v>
      </c>
      <c r="V78" s="1">
        <v>123523.060440015</v>
      </c>
      <c r="W78" s="1">
        <v>0</v>
      </c>
      <c r="X78" s="1">
        <v>11.1140166666667</v>
      </c>
      <c r="Y78" s="1">
        <v>0</v>
      </c>
      <c r="Z78" s="1"/>
      <c r="AA78" s="1">
        <v>7.16346666666667</v>
      </c>
      <c r="AB78" s="1">
        <v>123523.060440015</v>
      </c>
      <c r="AC78" s="1">
        <v>0</v>
      </c>
      <c r="AD78" s="1">
        <v>11.313916666666699</v>
      </c>
      <c r="AE78" s="1">
        <v>0</v>
      </c>
      <c r="AF78" s="1"/>
      <c r="AG78" s="1">
        <v>7.16346666666667</v>
      </c>
      <c r="AH78" s="1">
        <v>123523.060440015</v>
      </c>
      <c r="AI78" s="1"/>
      <c r="AJ78" s="1">
        <v>14.5417666666667</v>
      </c>
      <c r="AK78" s="1">
        <v>119639.613412873</v>
      </c>
      <c r="AL78" s="1"/>
      <c r="AM78" s="1">
        <v>9.4672833333333308</v>
      </c>
      <c r="AN78" s="1">
        <v>3433798.48216542</v>
      </c>
    </row>
    <row r="79" spans="1:40">
      <c r="A79" s="4"/>
      <c r="B79" s="4"/>
      <c r="C79" s="4" t="s">
        <v>340</v>
      </c>
      <c r="D79" s="4"/>
      <c r="E79" s="4"/>
      <c r="F79" s="4" t="s">
        <v>256</v>
      </c>
      <c r="G79" s="4" t="s">
        <v>70</v>
      </c>
      <c r="H79" s="4"/>
      <c r="I79" s="2">
        <v>44349.635011574101</v>
      </c>
      <c r="J79" s="1"/>
      <c r="K79" s="1">
        <v>0</v>
      </c>
      <c r="L79" s="1">
        <v>5.5077833333333297</v>
      </c>
      <c r="M79" s="1">
        <v>0</v>
      </c>
      <c r="N79" s="1"/>
      <c r="O79" s="1">
        <v>6.4930833333333302</v>
      </c>
      <c r="P79" s="1">
        <v>299537.57332457497</v>
      </c>
      <c r="Q79" s="1">
        <v>0</v>
      </c>
      <c r="R79" s="1">
        <v>10.1559666666667</v>
      </c>
      <c r="S79" s="1">
        <v>0</v>
      </c>
      <c r="T79" s="1"/>
      <c r="U79" s="1">
        <v>7.1635</v>
      </c>
      <c r="V79" s="1">
        <v>125188.667269436</v>
      </c>
      <c r="W79" s="1">
        <v>1367.8934881130699</v>
      </c>
      <c r="X79" s="1">
        <v>11.114050000000001</v>
      </c>
      <c r="Y79" s="1">
        <v>9781241.4750603698</v>
      </c>
      <c r="Z79" s="1"/>
      <c r="AA79" s="1">
        <v>7.1635</v>
      </c>
      <c r="AB79" s="1">
        <v>125188.667269436</v>
      </c>
      <c r="AC79" s="1">
        <v>0</v>
      </c>
      <c r="AD79" s="1">
        <v>11.1067</v>
      </c>
      <c r="AE79" s="1">
        <v>0</v>
      </c>
      <c r="AF79" s="1"/>
      <c r="AG79" s="1">
        <v>7.1635</v>
      </c>
      <c r="AH79" s="1">
        <v>125188.667269436</v>
      </c>
      <c r="AI79" s="1"/>
      <c r="AJ79" s="1">
        <v>14.5418</v>
      </c>
      <c r="AK79" s="1">
        <v>5197.6354080134997</v>
      </c>
      <c r="AL79" s="1"/>
      <c r="AM79" s="1">
        <v>9.4569500000000009</v>
      </c>
      <c r="AN79" s="1">
        <v>3686555.8708197102</v>
      </c>
    </row>
    <row r="80" spans="1:40">
      <c r="A80" s="4"/>
      <c r="B80" s="4"/>
      <c r="C80" s="4" t="s">
        <v>278</v>
      </c>
      <c r="D80" s="4"/>
      <c r="E80" s="4"/>
      <c r="F80" s="4" t="s">
        <v>59</v>
      </c>
      <c r="G80" s="4" t="s">
        <v>70</v>
      </c>
      <c r="H80" s="4"/>
      <c r="I80" s="2">
        <v>44349.650879629597</v>
      </c>
      <c r="J80" s="1"/>
      <c r="K80" s="1">
        <v>0</v>
      </c>
      <c r="L80" s="1">
        <v>5.5077499999999997</v>
      </c>
      <c r="M80" s="1">
        <v>0</v>
      </c>
      <c r="N80" s="1"/>
      <c r="O80" s="1">
        <v>6.4930500000000002</v>
      </c>
      <c r="P80" s="1">
        <v>301619.66940586001</v>
      </c>
      <c r="Q80" s="1">
        <v>0</v>
      </c>
      <c r="R80" s="1">
        <v>10.1559333333333</v>
      </c>
      <c r="S80" s="1">
        <v>0</v>
      </c>
      <c r="T80" s="1"/>
      <c r="U80" s="1">
        <v>7.16346666666667</v>
      </c>
      <c r="V80" s="1">
        <v>119803.277670193</v>
      </c>
      <c r="W80" s="1">
        <v>1866.6990364809801</v>
      </c>
      <c r="X80" s="1">
        <v>11.1140166666667</v>
      </c>
      <c r="Y80" s="1">
        <v>12714796.502720701</v>
      </c>
      <c r="Z80" s="1"/>
      <c r="AA80" s="1">
        <v>7.16346666666667</v>
      </c>
      <c r="AB80" s="1">
        <v>119803.277670193</v>
      </c>
      <c r="AC80" s="1">
        <v>0</v>
      </c>
      <c r="AD80" s="1">
        <v>11.106666666666699</v>
      </c>
      <c r="AE80" s="1">
        <v>0</v>
      </c>
      <c r="AF80" s="1"/>
      <c r="AG80" s="1">
        <v>7.16346666666667</v>
      </c>
      <c r="AH80" s="1">
        <v>119803.277670193</v>
      </c>
      <c r="AI80" s="1">
        <v>0</v>
      </c>
      <c r="AJ80" s="1">
        <v>14.5314</v>
      </c>
      <c r="AK80" s="1">
        <v>0</v>
      </c>
      <c r="AL80" s="1"/>
      <c r="AM80" s="1">
        <v>9.45691666666667</v>
      </c>
      <c r="AN80" s="1">
        <v>3462864.2769499598</v>
      </c>
    </row>
    <row r="81" spans="1:40">
      <c r="A81" s="4"/>
      <c r="B81" s="4"/>
      <c r="C81" s="4" t="s">
        <v>159</v>
      </c>
      <c r="D81" s="4"/>
      <c r="E81" s="4"/>
      <c r="F81" s="4" t="s">
        <v>32</v>
      </c>
      <c r="G81" s="4" t="s">
        <v>70</v>
      </c>
      <c r="H81" s="4"/>
      <c r="I81" s="2">
        <v>44349.6667592593</v>
      </c>
      <c r="J81" s="1"/>
      <c r="K81" s="1">
        <v>0</v>
      </c>
      <c r="L81" s="1">
        <v>5.5077833333333297</v>
      </c>
      <c r="M81" s="1">
        <v>0</v>
      </c>
      <c r="N81" s="1"/>
      <c r="O81" s="1">
        <v>6.4749499999999998</v>
      </c>
      <c r="P81" s="1">
        <v>310732.96336158901</v>
      </c>
      <c r="Q81" s="1">
        <v>0</v>
      </c>
      <c r="R81" s="1">
        <v>10.456483333333299</v>
      </c>
      <c r="S81" s="1">
        <v>0</v>
      </c>
      <c r="T81" s="1"/>
      <c r="U81" s="1">
        <v>7.1544166666666698</v>
      </c>
      <c r="V81" s="1">
        <v>128105.608063669</v>
      </c>
      <c r="W81" s="1">
        <v>899.86770248939195</v>
      </c>
      <c r="X81" s="1">
        <v>11.114050000000001</v>
      </c>
      <c r="Y81" s="1">
        <v>6626960.7781592403</v>
      </c>
      <c r="Z81" s="1"/>
      <c r="AA81" s="1">
        <v>7.1544166666666698</v>
      </c>
      <c r="AB81" s="1">
        <v>128105.608063669</v>
      </c>
      <c r="AC81" s="1">
        <v>0</v>
      </c>
      <c r="AD81" s="1">
        <v>11.1170666666667</v>
      </c>
      <c r="AE81" s="1">
        <v>0</v>
      </c>
      <c r="AF81" s="1"/>
      <c r="AG81" s="1">
        <v>7.1544166666666698</v>
      </c>
      <c r="AH81" s="1">
        <v>128105.608063669</v>
      </c>
      <c r="AI81" s="1">
        <v>0</v>
      </c>
      <c r="AJ81" s="1">
        <v>14.552149999999999</v>
      </c>
      <c r="AK81" s="1">
        <v>0</v>
      </c>
      <c r="AL81" s="1"/>
      <c r="AM81" s="1">
        <v>9.4673166666666706</v>
      </c>
      <c r="AN81" s="1">
        <v>3758020.9213105901</v>
      </c>
    </row>
    <row r="82" spans="1:40">
      <c r="A82" s="4"/>
      <c r="B82" s="4"/>
      <c r="C82" s="4" t="s">
        <v>402</v>
      </c>
      <c r="D82" s="4"/>
      <c r="E82" s="4"/>
      <c r="F82" s="4" t="s">
        <v>175</v>
      </c>
      <c r="G82" s="4" t="s">
        <v>70</v>
      </c>
      <c r="H82" s="4"/>
      <c r="I82" s="2">
        <v>44349.682581018496</v>
      </c>
      <c r="J82" s="1"/>
      <c r="K82" s="1">
        <v>0</v>
      </c>
      <c r="L82" s="1">
        <v>5.4986833333333296</v>
      </c>
      <c r="M82" s="1">
        <v>0</v>
      </c>
      <c r="N82" s="1"/>
      <c r="O82" s="1">
        <v>6.4930500000000002</v>
      </c>
      <c r="P82" s="1">
        <v>298200.704104473</v>
      </c>
      <c r="Q82" s="1">
        <v>0</v>
      </c>
      <c r="R82" s="1">
        <v>10.207750000000001</v>
      </c>
      <c r="S82" s="1">
        <v>0</v>
      </c>
      <c r="T82" s="1"/>
      <c r="U82" s="1">
        <v>7.16346666666667</v>
      </c>
      <c r="V82" s="1">
        <v>125971.111139702</v>
      </c>
      <c r="W82" s="1">
        <v>1655.8752037911599</v>
      </c>
      <c r="X82" s="1">
        <v>11.1140166666667</v>
      </c>
      <c r="Y82" s="1">
        <v>11880880.9202957</v>
      </c>
      <c r="Z82" s="1"/>
      <c r="AA82" s="1">
        <v>7.16346666666667</v>
      </c>
      <c r="AB82" s="1">
        <v>125971.111139702</v>
      </c>
      <c r="AC82" s="1">
        <v>0</v>
      </c>
      <c r="AD82" s="1">
        <v>11.1170333333333</v>
      </c>
      <c r="AE82" s="1">
        <v>0</v>
      </c>
      <c r="AF82" s="1"/>
      <c r="AG82" s="1">
        <v>7.16346666666667</v>
      </c>
      <c r="AH82" s="1">
        <v>125971.111139702</v>
      </c>
      <c r="AI82" s="1">
        <v>0</v>
      </c>
      <c r="AJ82" s="1">
        <v>14.583216666666701</v>
      </c>
      <c r="AK82" s="1">
        <v>0</v>
      </c>
      <c r="AL82" s="1"/>
      <c r="AM82" s="1">
        <v>9.4672833333333308</v>
      </c>
      <c r="AN82" s="1">
        <v>3460240.55497617</v>
      </c>
    </row>
    <row r="83" spans="1:40">
      <c r="A83" s="4"/>
      <c r="B83" s="4"/>
      <c r="C83" s="4" t="s">
        <v>155</v>
      </c>
      <c r="D83" s="4"/>
      <c r="E83" s="4"/>
      <c r="F83" s="4" t="s">
        <v>276</v>
      </c>
      <c r="G83" s="4" t="s">
        <v>70</v>
      </c>
      <c r="H83" s="4"/>
      <c r="I83" s="2">
        <v>44349.698541666701</v>
      </c>
      <c r="J83" s="1"/>
      <c r="K83" s="1">
        <v>0</v>
      </c>
      <c r="L83" s="1">
        <v>5.4987166666666702</v>
      </c>
      <c r="M83" s="1">
        <v>0</v>
      </c>
      <c r="N83" s="1"/>
      <c r="O83" s="1">
        <v>6.5021666666666702</v>
      </c>
      <c r="P83" s="1">
        <v>307841.669032089</v>
      </c>
      <c r="Q83" s="1">
        <v>0</v>
      </c>
      <c r="R83" s="1">
        <v>10.124883333333299</v>
      </c>
      <c r="S83" s="1">
        <v>0</v>
      </c>
      <c r="T83" s="1"/>
      <c r="U83" s="1">
        <v>7.1635</v>
      </c>
      <c r="V83" s="1">
        <v>131414.623870526</v>
      </c>
      <c r="W83" s="1">
        <v>1540.8760112730899</v>
      </c>
      <c r="X83" s="1">
        <v>11.103683333333301</v>
      </c>
      <c r="Y83" s="1">
        <v>11545828.094355499</v>
      </c>
      <c r="Z83" s="1"/>
      <c r="AA83" s="1">
        <v>7.1635</v>
      </c>
      <c r="AB83" s="1">
        <v>131414.623870526</v>
      </c>
      <c r="AC83" s="1">
        <v>0</v>
      </c>
      <c r="AD83" s="1">
        <v>11.1067</v>
      </c>
      <c r="AE83" s="1">
        <v>0</v>
      </c>
      <c r="AF83" s="1"/>
      <c r="AG83" s="1">
        <v>7.1635</v>
      </c>
      <c r="AH83" s="1">
        <v>131414.623870526</v>
      </c>
      <c r="AI83" s="1">
        <v>0</v>
      </c>
      <c r="AJ83" s="1">
        <v>14.562516666666699</v>
      </c>
      <c r="AK83" s="1">
        <v>0</v>
      </c>
      <c r="AL83" s="1"/>
      <c r="AM83" s="1">
        <v>9.4569500000000009</v>
      </c>
      <c r="AN83" s="1">
        <v>3942821.7140939198</v>
      </c>
    </row>
    <row r="84" spans="1:40">
      <c r="A84" s="4"/>
      <c r="B84" s="4"/>
      <c r="C84" s="4" t="s">
        <v>191</v>
      </c>
      <c r="D84" s="4"/>
      <c r="E84" s="4"/>
      <c r="F84" s="4" t="s">
        <v>371</v>
      </c>
      <c r="G84" s="4" t="s">
        <v>70</v>
      </c>
      <c r="H84" s="4"/>
      <c r="I84" s="2">
        <v>44349.714444444398</v>
      </c>
      <c r="J84" s="1"/>
      <c r="K84" s="1">
        <v>0</v>
      </c>
      <c r="L84" s="1">
        <v>5.4986833333333296</v>
      </c>
      <c r="M84" s="1">
        <v>0</v>
      </c>
      <c r="N84" s="1"/>
      <c r="O84" s="1">
        <v>6.4839833333333301</v>
      </c>
      <c r="P84" s="1">
        <v>318731.57944677601</v>
      </c>
      <c r="Q84" s="1">
        <v>0</v>
      </c>
      <c r="R84" s="1">
        <v>10.2492</v>
      </c>
      <c r="S84" s="1">
        <v>0</v>
      </c>
      <c r="T84" s="1"/>
      <c r="U84" s="1">
        <v>7.16346666666667</v>
      </c>
      <c r="V84" s="1">
        <v>128732.368364468</v>
      </c>
      <c r="W84" s="1">
        <v>2130.4466896307899</v>
      </c>
      <c r="X84" s="1">
        <v>11.10365</v>
      </c>
      <c r="Y84" s="1">
        <v>15560790.572548499</v>
      </c>
      <c r="Z84" s="1"/>
      <c r="AA84" s="1">
        <v>7.16346666666667</v>
      </c>
      <c r="AB84" s="1">
        <v>128732.368364468</v>
      </c>
      <c r="AC84" s="1">
        <v>0</v>
      </c>
      <c r="AD84" s="1">
        <v>11.106666666666699</v>
      </c>
      <c r="AE84" s="1">
        <v>0</v>
      </c>
      <c r="AF84" s="1"/>
      <c r="AG84" s="1">
        <v>7.16346666666667</v>
      </c>
      <c r="AH84" s="1">
        <v>128732.368364468</v>
      </c>
      <c r="AI84" s="1">
        <v>0</v>
      </c>
      <c r="AJ84" s="1">
        <v>14.686833333333301</v>
      </c>
      <c r="AK84" s="1">
        <v>0</v>
      </c>
      <c r="AL84" s="1"/>
      <c r="AM84" s="1">
        <v>9.45691666666667</v>
      </c>
      <c r="AN84" s="1">
        <v>3831572.1273240298</v>
      </c>
    </row>
    <row r="85" spans="1:40">
      <c r="A85" s="4"/>
      <c r="B85" s="4"/>
      <c r="C85" s="4" t="s">
        <v>313</v>
      </c>
      <c r="D85" s="4"/>
      <c r="E85" s="4"/>
      <c r="F85" s="4" t="s">
        <v>235</v>
      </c>
      <c r="G85" s="4" t="s">
        <v>70</v>
      </c>
      <c r="H85" s="4"/>
      <c r="I85" s="2">
        <v>44349.761990740699</v>
      </c>
      <c r="J85" s="1"/>
      <c r="K85" s="1">
        <v>0</v>
      </c>
      <c r="L85" s="1">
        <v>5.5077833333333297</v>
      </c>
      <c r="M85" s="1">
        <v>0</v>
      </c>
      <c r="N85" s="1"/>
      <c r="O85" s="1">
        <v>6.4930833333333302</v>
      </c>
      <c r="P85" s="1">
        <v>300272.94093033002</v>
      </c>
      <c r="Q85" s="1">
        <v>0</v>
      </c>
      <c r="R85" s="1">
        <v>10.1663333333333</v>
      </c>
      <c r="S85" s="1">
        <v>0</v>
      </c>
      <c r="T85" s="1"/>
      <c r="U85" s="1">
        <v>7.1635</v>
      </c>
      <c r="V85" s="1">
        <v>128102.8561739</v>
      </c>
      <c r="W85" s="1">
        <v>1381.58724095721</v>
      </c>
      <c r="X85" s="1">
        <v>11.114050000000001</v>
      </c>
      <c r="Y85" s="1">
        <v>10107644.663618499</v>
      </c>
      <c r="Z85" s="1"/>
      <c r="AA85" s="1">
        <v>7.1635</v>
      </c>
      <c r="AB85" s="1">
        <v>128102.8561739</v>
      </c>
      <c r="AC85" s="1">
        <v>0</v>
      </c>
      <c r="AD85" s="1">
        <v>11.3035833333333</v>
      </c>
      <c r="AE85" s="1">
        <v>0</v>
      </c>
      <c r="AF85" s="1"/>
      <c r="AG85" s="1">
        <v>7.1635</v>
      </c>
      <c r="AH85" s="1">
        <v>128102.8561739</v>
      </c>
      <c r="AI85" s="1">
        <v>0</v>
      </c>
      <c r="AJ85" s="1">
        <v>14.71795</v>
      </c>
      <c r="AK85" s="1">
        <v>0</v>
      </c>
      <c r="AL85" s="1"/>
      <c r="AM85" s="1">
        <v>9.4673166666666706</v>
      </c>
      <c r="AN85" s="1">
        <v>3529613.8108371301</v>
      </c>
    </row>
    <row r="86" spans="1:40">
      <c r="A86" s="4"/>
      <c r="B86" s="4"/>
      <c r="C86" s="4" t="s">
        <v>404</v>
      </c>
      <c r="D86" s="4"/>
      <c r="E86" s="4"/>
      <c r="F86" s="4" t="s">
        <v>39</v>
      </c>
      <c r="G86" s="4" t="s">
        <v>70</v>
      </c>
      <c r="H86" s="4"/>
      <c r="I86" s="2">
        <v>44349.777789351901</v>
      </c>
      <c r="J86" s="1"/>
      <c r="K86" s="1">
        <v>0</v>
      </c>
      <c r="L86" s="1">
        <v>5.4986833333333296</v>
      </c>
      <c r="M86" s="1">
        <v>0</v>
      </c>
      <c r="N86" s="1"/>
      <c r="O86" s="1">
        <v>6.5111999999999997</v>
      </c>
      <c r="P86" s="1">
        <v>276470.411711008</v>
      </c>
      <c r="Q86" s="1">
        <v>0</v>
      </c>
      <c r="R86" s="1">
        <v>9.5860166666666693</v>
      </c>
      <c r="S86" s="1">
        <v>0</v>
      </c>
      <c r="T86" s="1"/>
      <c r="U86" s="1">
        <v>7.1816000000000004</v>
      </c>
      <c r="V86" s="1">
        <v>118927.50739601901</v>
      </c>
      <c r="W86" s="1">
        <v>1965.4313645383099</v>
      </c>
      <c r="X86" s="1">
        <v>11.10365</v>
      </c>
      <c r="Y86" s="1">
        <v>13278918.2490157</v>
      </c>
      <c r="Z86" s="1"/>
      <c r="AA86" s="1">
        <v>7.1816000000000004</v>
      </c>
      <c r="AB86" s="1">
        <v>118927.50739601901</v>
      </c>
      <c r="AC86" s="1">
        <v>0</v>
      </c>
      <c r="AD86" s="1">
        <v>11.106666666666699</v>
      </c>
      <c r="AE86" s="1">
        <v>0</v>
      </c>
      <c r="AF86" s="1"/>
      <c r="AG86" s="1">
        <v>7.1816000000000004</v>
      </c>
      <c r="AH86" s="1">
        <v>118927.50739601901</v>
      </c>
      <c r="AI86" s="1">
        <v>0</v>
      </c>
      <c r="AJ86" s="1">
        <v>14.635016666666701</v>
      </c>
      <c r="AK86" s="1">
        <v>0</v>
      </c>
      <c r="AL86" s="1"/>
      <c r="AM86" s="1">
        <v>9.4672833333333308</v>
      </c>
      <c r="AN86" s="1">
        <v>2832359.9610013301</v>
      </c>
    </row>
    <row r="87" spans="1:40">
      <c r="A87" s="4"/>
      <c r="B87" s="4"/>
      <c r="C87" s="4" t="s">
        <v>379</v>
      </c>
      <c r="D87" s="4"/>
      <c r="E87" s="4"/>
      <c r="F87" s="4" t="s">
        <v>184</v>
      </c>
      <c r="G87" s="4" t="s">
        <v>70</v>
      </c>
      <c r="H87" s="4"/>
      <c r="I87" s="2">
        <v>44349.793784722198</v>
      </c>
      <c r="J87" s="1"/>
      <c r="K87" s="1">
        <v>0</v>
      </c>
      <c r="L87" s="1">
        <v>5.5077833333333297</v>
      </c>
      <c r="M87" s="1">
        <v>0</v>
      </c>
      <c r="N87" s="1"/>
      <c r="O87" s="1">
        <v>6.4658833333333297</v>
      </c>
      <c r="P87" s="1">
        <v>311306.256790285</v>
      </c>
      <c r="Q87" s="1">
        <v>0</v>
      </c>
      <c r="R87" s="1">
        <v>10.197416666666699</v>
      </c>
      <c r="S87" s="1">
        <v>0</v>
      </c>
      <c r="T87" s="1"/>
      <c r="U87" s="1">
        <v>7.1544166666666698</v>
      </c>
      <c r="V87" s="1">
        <v>123996.840513195</v>
      </c>
      <c r="W87" s="1">
        <v>2200.3783025261901</v>
      </c>
      <c r="X87" s="1">
        <v>11.103683333333301</v>
      </c>
      <c r="Y87" s="1">
        <v>15472360.968195699</v>
      </c>
      <c r="Z87" s="1"/>
      <c r="AA87" s="1">
        <v>7.1544166666666698</v>
      </c>
      <c r="AB87" s="1">
        <v>123996.840513195</v>
      </c>
      <c r="AC87" s="1">
        <v>0</v>
      </c>
      <c r="AD87" s="1">
        <v>11.1067</v>
      </c>
      <c r="AE87" s="1">
        <v>0</v>
      </c>
      <c r="AF87" s="1"/>
      <c r="AG87" s="1">
        <v>7.1544166666666698</v>
      </c>
      <c r="AH87" s="1">
        <v>123996.840513195</v>
      </c>
      <c r="AI87" s="1">
        <v>0</v>
      </c>
      <c r="AJ87" s="1">
        <v>14.417450000000001</v>
      </c>
      <c r="AK87" s="1">
        <v>0</v>
      </c>
      <c r="AL87" s="1"/>
      <c r="AM87" s="1">
        <v>9.4673166666666706</v>
      </c>
      <c r="AN87" s="1">
        <v>4033492.0862573399</v>
      </c>
    </row>
    <row r="88" spans="1:40">
      <c r="A88" s="4"/>
      <c r="B88" s="4"/>
      <c r="C88" s="4" t="s">
        <v>223</v>
      </c>
      <c r="D88" s="4"/>
      <c r="E88" s="4"/>
      <c r="F88" s="4" t="s">
        <v>14</v>
      </c>
      <c r="G88" s="4" t="s">
        <v>70</v>
      </c>
      <c r="H88" s="4"/>
      <c r="I88" s="2">
        <v>44349.809768518498</v>
      </c>
      <c r="J88" s="1"/>
      <c r="K88" s="1">
        <v>0</v>
      </c>
      <c r="L88" s="1">
        <v>5.5168166666666698</v>
      </c>
      <c r="M88" s="1">
        <v>0</v>
      </c>
      <c r="N88" s="1"/>
      <c r="O88" s="1">
        <v>6.5202666666666698</v>
      </c>
      <c r="P88" s="1">
        <v>266352.36767999298</v>
      </c>
      <c r="Q88" s="1">
        <v>0</v>
      </c>
      <c r="R88" s="1">
        <v>10.1559333333333</v>
      </c>
      <c r="S88" s="1">
        <v>0</v>
      </c>
      <c r="T88" s="1"/>
      <c r="U88" s="1">
        <v>7.1816000000000004</v>
      </c>
      <c r="V88" s="1">
        <v>109890.632971668</v>
      </c>
      <c r="W88" s="1">
        <v>1073.0252965033101</v>
      </c>
      <c r="X88" s="1">
        <v>11.1140166666667</v>
      </c>
      <c r="Y88" s="1">
        <v>6759712.6887911903</v>
      </c>
      <c r="Z88" s="1"/>
      <c r="AA88" s="1">
        <v>7.1816000000000004</v>
      </c>
      <c r="AB88" s="1">
        <v>109890.632971668</v>
      </c>
      <c r="AC88" s="1">
        <v>0</v>
      </c>
      <c r="AD88" s="1">
        <v>11.1170333333333</v>
      </c>
      <c r="AE88" s="1">
        <v>0</v>
      </c>
      <c r="AF88" s="1"/>
      <c r="AG88" s="1">
        <v>7.1816000000000004</v>
      </c>
      <c r="AH88" s="1">
        <v>109890.632971668</v>
      </c>
      <c r="AI88" s="1">
        <v>0</v>
      </c>
      <c r="AJ88" s="1">
        <v>14.562483333333301</v>
      </c>
      <c r="AK88" s="1">
        <v>0</v>
      </c>
      <c r="AL88" s="1"/>
      <c r="AM88" s="1">
        <v>9.4672833333333308</v>
      </c>
      <c r="AN88" s="1">
        <v>2623860.0398511798</v>
      </c>
    </row>
    <row r="89" spans="1:40">
      <c r="A89" s="4"/>
      <c r="B89" s="4"/>
      <c r="C89" s="4" t="s">
        <v>133</v>
      </c>
      <c r="D89" s="4"/>
      <c r="E89" s="4"/>
      <c r="F89" s="4" t="s">
        <v>86</v>
      </c>
      <c r="G89" s="4" t="s">
        <v>70</v>
      </c>
      <c r="H89" s="4"/>
      <c r="I89" s="2">
        <v>44349.825798611098</v>
      </c>
      <c r="J89" s="1"/>
      <c r="K89" s="1">
        <v>3.8805058583997698</v>
      </c>
      <c r="L89" s="1">
        <v>5.5077833333333297</v>
      </c>
      <c r="M89" s="1">
        <v>2635.8538297703499</v>
      </c>
      <c r="N89" s="1"/>
      <c r="O89" s="1">
        <v>6.5112333333333297</v>
      </c>
      <c r="P89" s="1">
        <v>275854.80068035203</v>
      </c>
      <c r="Q89" s="1">
        <v>0</v>
      </c>
      <c r="R89" s="1">
        <v>10.21815</v>
      </c>
      <c r="S89" s="1">
        <v>0</v>
      </c>
      <c r="T89" s="1"/>
      <c r="U89" s="1">
        <v>7.1816333333333304</v>
      </c>
      <c r="V89" s="1">
        <v>114439.772230852</v>
      </c>
      <c r="W89" s="1">
        <v>1187.9165664432201</v>
      </c>
      <c r="X89" s="1">
        <v>11.103683333333301</v>
      </c>
      <c r="Y89" s="1">
        <v>7781262.4206241602</v>
      </c>
      <c r="Z89" s="1"/>
      <c r="AA89" s="1">
        <v>7.1816333333333304</v>
      </c>
      <c r="AB89" s="1">
        <v>114439.772230852</v>
      </c>
      <c r="AC89" s="1">
        <v>0</v>
      </c>
      <c r="AD89" s="1">
        <v>11.1067</v>
      </c>
      <c r="AE89" s="1">
        <v>0</v>
      </c>
      <c r="AF89" s="1"/>
      <c r="AG89" s="1">
        <v>7.1816333333333304</v>
      </c>
      <c r="AH89" s="1">
        <v>114439.772230852</v>
      </c>
      <c r="AI89" s="1">
        <v>0</v>
      </c>
      <c r="AJ89" s="1">
        <v>14.5728833333333</v>
      </c>
      <c r="AK89" s="1">
        <v>0</v>
      </c>
      <c r="AL89" s="1"/>
      <c r="AM89" s="1">
        <v>9.4569500000000009</v>
      </c>
      <c r="AN89" s="1">
        <v>3011029.2619563402</v>
      </c>
    </row>
    <row r="90" spans="1:40">
      <c r="A90" s="4"/>
      <c r="B90" s="4"/>
      <c r="C90" s="4" t="s">
        <v>286</v>
      </c>
      <c r="D90" s="4"/>
      <c r="E90" s="4"/>
      <c r="F90" s="4" t="s">
        <v>112</v>
      </c>
      <c r="G90" s="4" t="s">
        <v>70</v>
      </c>
      <c r="H90" s="4"/>
      <c r="I90" s="2">
        <v>44349.841840277797</v>
      </c>
      <c r="J90" s="1"/>
      <c r="K90" s="1">
        <v>3.9471400450813099</v>
      </c>
      <c r="L90" s="1">
        <v>5.5077499999999997</v>
      </c>
      <c r="M90" s="1">
        <v>2811.3152666020201</v>
      </c>
      <c r="N90" s="1"/>
      <c r="O90" s="1">
        <v>6.5021333333333304</v>
      </c>
      <c r="P90" s="1">
        <v>289248.890194826</v>
      </c>
      <c r="Q90" s="1">
        <v>0</v>
      </c>
      <c r="R90" s="1">
        <v>10.290649999999999</v>
      </c>
      <c r="S90" s="1">
        <v>0</v>
      </c>
      <c r="T90" s="1"/>
      <c r="U90" s="1">
        <v>7.1725333333333303</v>
      </c>
      <c r="V90" s="1">
        <v>117306.93513731701</v>
      </c>
      <c r="W90" s="1">
        <v>943.20617797468105</v>
      </c>
      <c r="X90" s="1">
        <v>11.1140166666667</v>
      </c>
      <c r="Y90" s="1">
        <v>6355749.3149763905</v>
      </c>
      <c r="Z90" s="1"/>
      <c r="AA90" s="1">
        <v>7.1725333333333303</v>
      </c>
      <c r="AB90" s="1">
        <v>117306.93513731701</v>
      </c>
      <c r="AC90" s="1">
        <v>0</v>
      </c>
      <c r="AD90" s="1">
        <v>11.1170333333333</v>
      </c>
      <c r="AE90" s="1">
        <v>0</v>
      </c>
      <c r="AF90" s="1"/>
      <c r="AG90" s="1">
        <v>7.1725333333333303</v>
      </c>
      <c r="AH90" s="1">
        <v>117306.93513731701</v>
      </c>
      <c r="AI90" s="1">
        <v>0</v>
      </c>
      <c r="AJ90" s="1">
        <v>14.438133333333299</v>
      </c>
      <c r="AK90" s="1">
        <v>0</v>
      </c>
      <c r="AL90" s="1"/>
      <c r="AM90" s="1">
        <v>9.45691666666667</v>
      </c>
      <c r="AN90" s="1">
        <v>3538921.9804661199</v>
      </c>
    </row>
    <row r="91" spans="1:40">
      <c r="A91" s="4"/>
      <c r="B91" s="4"/>
      <c r="C91" s="4" t="s">
        <v>94</v>
      </c>
      <c r="D91" s="4"/>
      <c r="E91" s="4"/>
      <c r="F91" s="4" t="s">
        <v>152</v>
      </c>
      <c r="G91" s="4" t="s">
        <v>70</v>
      </c>
      <c r="H91" s="4"/>
      <c r="I91" s="2">
        <v>44349.8577546296</v>
      </c>
      <c r="J91" s="1"/>
      <c r="K91" s="1">
        <v>1.5559027456055201</v>
      </c>
      <c r="L91" s="1">
        <v>5.5077833333333297</v>
      </c>
      <c r="M91" s="1">
        <v>1063.20899074623</v>
      </c>
      <c r="N91" s="1"/>
      <c r="O91" s="1">
        <v>6.5112333333333297</v>
      </c>
      <c r="P91" s="1">
        <v>277577.512483995</v>
      </c>
      <c r="Q91" s="1">
        <v>0</v>
      </c>
      <c r="R91" s="1">
        <v>10.2285166666667</v>
      </c>
      <c r="S91" s="1">
        <v>0</v>
      </c>
      <c r="T91" s="1"/>
      <c r="U91" s="1">
        <v>7.1816333333333304</v>
      </c>
      <c r="V91" s="1">
        <v>110849.90154642001</v>
      </c>
      <c r="W91" s="1">
        <v>985.47790490528405</v>
      </c>
      <c r="X91" s="1">
        <v>11.103683333333301</v>
      </c>
      <c r="Y91" s="1">
        <v>6270691.8026558002</v>
      </c>
      <c r="Z91" s="1"/>
      <c r="AA91" s="1">
        <v>7.1816333333333304</v>
      </c>
      <c r="AB91" s="1">
        <v>110849.90154642001</v>
      </c>
      <c r="AC91" s="1">
        <v>0</v>
      </c>
      <c r="AD91" s="1">
        <v>11.1067</v>
      </c>
      <c r="AE91" s="1">
        <v>0</v>
      </c>
      <c r="AF91" s="1"/>
      <c r="AG91" s="1">
        <v>7.1816333333333304</v>
      </c>
      <c r="AH91" s="1">
        <v>110849.90154642001</v>
      </c>
      <c r="AI91" s="1">
        <v>0</v>
      </c>
      <c r="AJ91" s="1">
        <v>14.417450000000001</v>
      </c>
      <c r="AK91" s="1">
        <v>0</v>
      </c>
      <c r="AL91" s="1"/>
      <c r="AM91" s="1">
        <v>9.4569500000000009</v>
      </c>
      <c r="AN91" s="1">
        <v>2915027.9511246099</v>
      </c>
    </row>
    <row r="92" spans="1:40">
      <c r="A92" s="4"/>
      <c r="B92" s="4"/>
      <c r="C92" s="4" t="s">
        <v>26</v>
      </c>
      <c r="D92" s="4"/>
      <c r="E92" s="4"/>
      <c r="F92" s="4" t="s">
        <v>15</v>
      </c>
      <c r="G92" s="4" t="s">
        <v>70</v>
      </c>
      <c r="H92" s="4"/>
      <c r="I92" s="2">
        <v>44349.8737384259</v>
      </c>
      <c r="J92" s="1"/>
      <c r="K92" s="1">
        <v>0</v>
      </c>
      <c r="L92" s="1">
        <v>5.5077499999999997</v>
      </c>
      <c r="M92" s="1">
        <v>0</v>
      </c>
      <c r="N92" s="1"/>
      <c r="O92" s="1">
        <v>6.5202666666666698</v>
      </c>
      <c r="P92" s="1">
        <v>254829.62306977899</v>
      </c>
      <c r="Q92" s="1">
        <v>0</v>
      </c>
      <c r="R92" s="1">
        <v>10.010866666666701</v>
      </c>
      <c r="S92" s="1">
        <v>0</v>
      </c>
      <c r="T92" s="1"/>
      <c r="U92" s="1">
        <v>7.1816000000000004</v>
      </c>
      <c r="V92" s="1">
        <v>112172.324569506</v>
      </c>
      <c r="W92" s="1">
        <v>1012.57516014321</v>
      </c>
      <c r="X92" s="1">
        <v>11.10365</v>
      </c>
      <c r="Y92" s="1">
        <v>6517200.0442994004</v>
      </c>
      <c r="Z92" s="1"/>
      <c r="AA92" s="1">
        <v>7.1816000000000004</v>
      </c>
      <c r="AB92" s="1">
        <v>112172.324569506</v>
      </c>
      <c r="AC92" s="1">
        <v>0</v>
      </c>
      <c r="AD92" s="1">
        <v>11.106666666666699</v>
      </c>
      <c r="AE92" s="1">
        <v>0</v>
      </c>
      <c r="AF92" s="1"/>
      <c r="AG92" s="1">
        <v>7.1816000000000004</v>
      </c>
      <c r="AH92" s="1">
        <v>112172.324569506</v>
      </c>
      <c r="AI92" s="1">
        <v>0</v>
      </c>
      <c r="AJ92" s="1">
        <v>14.6143</v>
      </c>
      <c r="AK92" s="1">
        <v>0</v>
      </c>
      <c r="AL92" s="1"/>
      <c r="AM92" s="1">
        <v>9.45691666666667</v>
      </c>
      <c r="AN92" s="1">
        <v>3004442.1517362799</v>
      </c>
    </row>
    <row r="93" spans="1:40">
      <c r="A93" s="4"/>
      <c r="B93" s="4"/>
      <c r="C93" s="4" t="s">
        <v>178</v>
      </c>
      <c r="D93" s="4"/>
      <c r="E93" s="4"/>
      <c r="F93" s="4" t="s">
        <v>394</v>
      </c>
      <c r="G93" s="4" t="s">
        <v>70</v>
      </c>
      <c r="H93" s="4"/>
      <c r="I93" s="2">
        <v>44349.889687499999</v>
      </c>
      <c r="J93" s="1"/>
      <c r="K93" s="1">
        <v>0</v>
      </c>
      <c r="L93" s="1">
        <v>5.5077833333333297</v>
      </c>
      <c r="M93" s="1">
        <v>0</v>
      </c>
      <c r="N93" s="1"/>
      <c r="O93" s="1">
        <v>6.5202999999999998</v>
      </c>
      <c r="P93" s="1">
        <v>280408.24618371401</v>
      </c>
      <c r="Q93" s="1">
        <v>0</v>
      </c>
      <c r="R93" s="1">
        <v>10.21815</v>
      </c>
      <c r="S93" s="1">
        <v>0</v>
      </c>
      <c r="T93" s="1"/>
      <c r="U93" s="1">
        <v>7.1816333333333304</v>
      </c>
      <c r="V93" s="1">
        <v>114596.53060448301</v>
      </c>
      <c r="W93" s="1">
        <v>870.92039108536005</v>
      </c>
      <c r="X93" s="1">
        <v>11.103683333333301</v>
      </c>
      <c r="Y93" s="1">
        <v>5740525.8727453696</v>
      </c>
      <c r="Z93" s="1"/>
      <c r="AA93" s="1">
        <v>7.1816333333333304</v>
      </c>
      <c r="AB93" s="1">
        <v>114596.53060448301</v>
      </c>
      <c r="AC93" s="1">
        <v>0</v>
      </c>
      <c r="AD93" s="1">
        <v>11.1067</v>
      </c>
      <c r="AE93" s="1">
        <v>0</v>
      </c>
      <c r="AF93" s="1"/>
      <c r="AG93" s="1">
        <v>7.1816333333333304</v>
      </c>
      <c r="AH93" s="1">
        <v>114596.53060448301</v>
      </c>
      <c r="AI93" s="1">
        <v>0</v>
      </c>
      <c r="AJ93" s="1">
        <v>14.5418</v>
      </c>
      <c r="AK93" s="1">
        <v>0</v>
      </c>
      <c r="AL93" s="1"/>
      <c r="AM93" s="1">
        <v>9.4569500000000009</v>
      </c>
      <c r="AN93" s="1">
        <v>3138051.8431588798</v>
      </c>
    </row>
    <row r="94" spans="1:40">
      <c r="A94" s="4"/>
      <c r="B94" s="4"/>
      <c r="C94" s="4" t="s">
        <v>233</v>
      </c>
      <c r="D94" s="4"/>
      <c r="E94" s="4"/>
      <c r="F94" s="4" t="s">
        <v>136</v>
      </c>
      <c r="G94" s="4" t="s">
        <v>70</v>
      </c>
      <c r="H94" s="4"/>
      <c r="I94" s="2">
        <v>44349.937372685199</v>
      </c>
      <c r="J94" s="1"/>
      <c r="K94" s="1">
        <v>0</v>
      </c>
      <c r="L94" s="1">
        <v>5.4986833333333296</v>
      </c>
      <c r="M94" s="1">
        <v>0</v>
      </c>
      <c r="N94" s="1"/>
      <c r="O94" s="1">
        <v>6.5111999999999997</v>
      </c>
      <c r="P94" s="1">
        <v>269438.51918723702</v>
      </c>
      <c r="Q94" s="1">
        <v>40.306065276440499</v>
      </c>
      <c r="R94" s="1">
        <v>10.145583333333301</v>
      </c>
      <c r="S94" s="1">
        <v>1739.39188604486</v>
      </c>
      <c r="T94" s="1"/>
      <c r="U94" s="1">
        <v>7.1816000000000004</v>
      </c>
      <c r="V94" s="1">
        <v>116255.532608743</v>
      </c>
      <c r="W94" s="1">
        <v>899.81066320119498</v>
      </c>
      <c r="X94" s="1">
        <v>11.10365</v>
      </c>
      <c r="Y94" s="1">
        <v>6013576.0785229905</v>
      </c>
      <c r="Z94" s="1"/>
      <c r="AA94" s="1">
        <v>7.1816000000000004</v>
      </c>
      <c r="AB94" s="1">
        <v>116255.532608743</v>
      </c>
      <c r="AC94" s="1">
        <v>12.1801270955657</v>
      </c>
      <c r="AD94" s="1">
        <v>11.30355</v>
      </c>
      <c r="AE94" s="1">
        <v>68541.619168682897</v>
      </c>
      <c r="AF94" s="1"/>
      <c r="AG94" s="1">
        <v>7.1816000000000004</v>
      </c>
      <c r="AH94" s="1">
        <v>116255.532608743</v>
      </c>
      <c r="AI94" s="1">
        <v>0</v>
      </c>
      <c r="AJ94" s="1">
        <v>14.583216666666701</v>
      </c>
      <c r="AK94" s="1">
        <v>0</v>
      </c>
      <c r="AL94" s="1"/>
      <c r="AM94" s="1">
        <v>9.4672833333333308</v>
      </c>
      <c r="AN94" s="1">
        <v>2890141.5931630898</v>
      </c>
    </row>
    <row r="95" spans="1:40">
      <c r="A95" s="4"/>
      <c r="B95" s="4"/>
      <c r="C95" s="4" t="s">
        <v>19</v>
      </c>
      <c r="D95" s="4"/>
      <c r="E95" s="4"/>
      <c r="F95" s="4" t="s">
        <v>37</v>
      </c>
      <c r="G95" s="4" t="s">
        <v>70</v>
      </c>
      <c r="H95" s="4"/>
      <c r="I95" s="2">
        <v>44349.953194444402</v>
      </c>
      <c r="J95" s="1"/>
      <c r="K95" s="1">
        <v>0</v>
      </c>
      <c r="L95" s="1">
        <v>5.5077833333333297</v>
      </c>
      <c r="M95" s="1">
        <v>0</v>
      </c>
      <c r="N95" s="1"/>
      <c r="O95" s="1">
        <v>6.5112333333333297</v>
      </c>
      <c r="P95" s="1">
        <v>291160.75055701402</v>
      </c>
      <c r="Q95" s="1">
        <v>23.1087405615162</v>
      </c>
      <c r="R95" s="1">
        <v>10.135249999999999</v>
      </c>
      <c r="S95" s="1">
        <v>947.88595764279899</v>
      </c>
      <c r="T95" s="1"/>
      <c r="U95" s="1">
        <v>7.1816333333333304</v>
      </c>
      <c r="V95" s="1">
        <v>110431.93491950601</v>
      </c>
      <c r="W95" s="1">
        <v>874.35472818015205</v>
      </c>
      <c r="X95" s="1">
        <v>11.103683333333301</v>
      </c>
      <c r="Y95" s="1">
        <v>5553358.7330286</v>
      </c>
      <c r="Z95" s="1"/>
      <c r="AA95" s="1">
        <v>7.1816333333333304</v>
      </c>
      <c r="AB95" s="1">
        <v>110431.93491950601</v>
      </c>
      <c r="AC95" s="1">
        <v>0</v>
      </c>
      <c r="AD95" s="1">
        <v>11.3035833333333</v>
      </c>
      <c r="AE95" s="1">
        <v>14851.6997593101</v>
      </c>
      <c r="AF95" s="1"/>
      <c r="AG95" s="1">
        <v>7.1816333333333304</v>
      </c>
      <c r="AH95" s="1">
        <v>110431.93491950601</v>
      </c>
      <c r="AI95" s="1">
        <v>0</v>
      </c>
      <c r="AJ95" s="1">
        <v>14.5936</v>
      </c>
      <c r="AK95" s="1">
        <v>0</v>
      </c>
      <c r="AL95" s="1"/>
      <c r="AM95" s="1">
        <v>9.4569500000000009</v>
      </c>
      <c r="AN95" s="1">
        <v>3472920.8319073799</v>
      </c>
    </row>
    <row r="96" spans="1:40">
      <c r="A96" s="4"/>
      <c r="B96" s="4"/>
      <c r="C96" s="4" t="s">
        <v>331</v>
      </c>
      <c r="D96" s="4"/>
      <c r="E96" s="4"/>
      <c r="F96" s="4" t="s">
        <v>300</v>
      </c>
      <c r="G96" s="4" t="s">
        <v>70</v>
      </c>
      <c r="H96" s="4"/>
      <c r="I96" s="2">
        <v>44349.968981481499</v>
      </c>
      <c r="J96" s="1"/>
      <c r="K96" s="1">
        <v>0</v>
      </c>
      <c r="L96" s="1">
        <v>5.5077499999999997</v>
      </c>
      <c r="M96" s="1">
        <v>0</v>
      </c>
      <c r="N96" s="1"/>
      <c r="O96" s="1">
        <v>6.5111999999999997</v>
      </c>
      <c r="P96" s="1">
        <v>279416.01638085599</v>
      </c>
      <c r="Q96" s="1">
        <v>0</v>
      </c>
      <c r="R96" s="1">
        <v>10.145583333333301</v>
      </c>
      <c r="S96" s="1">
        <v>0</v>
      </c>
      <c r="T96" s="1"/>
      <c r="U96" s="1">
        <v>7.1816000000000004</v>
      </c>
      <c r="V96" s="1">
        <v>114664.765705335</v>
      </c>
      <c r="W96" s="1">
        <v>982.505051561904</v>
      </c>
      <c r="X96" s="1">
        <v>11.10365</v>
      </c>
      <c r="Y96" s="1">
        <v>6467236.8791478798</v>
      </c>
      <c r="Z96" s="1"/>
      <c r="AA96" s="1">
        <v>7.1816000000000004</v>
      </c>
      <c r="AB96" s="1">
        <v>114664.765705335</v>
      </c>
      <c r="AC96" s="1">
        <v>0</v>
      </c>
      <c r="AD96" s="1">
        <v>11.106666666666699</v>
      </c>
      <c r="AE96" s="1">
        <v>0</v>
      </c>
      <c r="AF96" s="1"/>
      <c r="AG96" s="1">
        <v>7.1816000000000004</v>
      </c>
      <c r="AH96" s="1">
        <v>114664.765705335</v>
      </c>
      <c r="AI96" s="1">
        <v>0</v>
      </c>
      <c r="AJ96" s="1">
        <v>14.655749999999999</v>
      </c>
      <c r="AK96" s="1">
        <v>0</v>
      </c>
      <c r="AL96" s="1"/>
      <c r="AM96" s="1">
        <v>9.4672833333333308</v>
      </c>
      <c r="AN96" s="1">
        <v>3074371.07073414</v>
      </c>
    </row>
    <row r="97" spans="1:40">
      <c r="A97" s="4"/>
      <c r="B97" s="4"/>
      <c r="C97" s="4" t="s">
        <v>238</v>
      </c>
      <c r="D97" s="4"/>
      <c r="E97" s="4"/>
      <c r="F97" s="4" t="s">
        <v>111</v>
      </c>
      <c r="G97" s="4" t="s">
        <v>70</v>
      </c>
      <c r="H97" s="4"/>
      <c r="I97" s="2">
        <v>44349.9848726852</v>
      </c>
      <c r="J97" s="1"/>
      <c r="K97" s="1">
        <v>0</v>
      </c>
      <c r="L97" s="1">
        <v>5.1630833333333301</v>
      </c>
      <c r="M97" s="1">
        <v>0</v>
      </c>
      <c r="N97" s="1"/>
      <c r="O97" s="1">
        <v>6.4658833333333297</v>
      </c>
      <c r="P97" s="1">
        <v>319491.83328486298</v>
      </c>
      <c r="Q97" s="1">
        <v>15.463040637449501</v>
      </c>
      <c r="R97" s="1">
        <v>10.135249999999999</v>
      </c>
      <c r="S97" s="1">
        <v>787.12401769172902</v>
      </c>
      <c r="T97" s="1"/>
      <c r="U97" s="1">
        <v>7.1635</v>
      </c>
      <c r="V97" s="1">
        <v>137006.882794673</v>
      </c>
      <c r="W97" s="1">
        <v>111.739446815243</v>
      </c>
      <c r="X97" s="1">
        <v>11.114050000000001</v>
      </c>
      <c r="Y97" s="1">
        <v>957121.15927656798</v>
      </c>
      <c r="Z97" s="1"/>
      <c r="AA97" s="1">
        <v>7.1635</v>
      </c>
      <c r="AB97" s="1">
        <v>137006.882794673</v>
      </c>
      <c r="AC97" s="1">
        <v>0</v>
      </c>
      <c r="AD97" s="1">
        <v>11.3035833333333</v>
      </c>
      <c r="AE97" s="1">
        <v>44141.872131608601</v>
      </c>
      <c r="AF97" s="1"/>
      <c r="AG97" s="1">
        <v>7.1635</v>
      </c>
      <c r="AH97" s="1">
        <v>137006.882794673</v>
      </c>
      <c r="AI97" s="1">
        <v>0</v>
      </c>
      <c r="AJ97" s="1">
        <v>14.6557833333333</v>
      </c>
      <c r="AK97" s="1">
        <v>0</v>
      </c>
      <c r="AL97" s="1"/>
      <c r="AM97" s="1">
        <v>9.4776666666666696</v>
      </c>
      <c r="AN97" s="1">
        <v>3343537.3947546398</v>
      </c>
    </row>
    <row r="98" spans="1:40">
      <c r="A98" s="4"/>
      <c r="B98" s="4"/>
      <c r="C98" s="4" t="s">
        <v>194</v>
      </c>
      <c r="D98" s="4"/>
      <c r="E98" s="4"/>
      <c r="F98" s="4" t="s">
        <v>221</v>
      </c>
      <c r="G98" s="4" t="s">
        <v>70</v>
      </c>
      <c r="H98" s="4"/>
      <c r="I98" s="2">
        <v>44350.000706018502</v>
      </c>
      <c r="J98" s="1"/>
      <c r="K98" s="1">
        <v>0</v>
      </c>
      <c r="L98" s="1">
        <v>5.4896000000000003</v>
      </c>
      <c r="M98" s="1">
        <v>0</v>
      </c>
      <c r="N98" s="1"/>
      <c r="O98" s="1">
        <v>6.4930500000000002</v>
      </c>
      <c r="P98" s="1">
        <v>311608.72959869303</v>
      </c>
      <c r="Q98" s="1">
        <v>0</v>
      </c>
      <c r="R98" s="1">
        <v>9.9590666666666703</v>
      </c>
      <c r="S98" s="1">
        <v>0</v>
      </c>
      <c r="T98" s="1"/>
      <c r="U98" s="1">
        <v>7.1725333333333303</v>
      </c>
      <c r="V98" s="1">
        <v>127854.347146498</v>
      </c>
      <c r="W98" s="1">
        <v>464.95578248389899</v>
      </c>
      <c r="X98" s="1">
        <v>11.10365</v>
      </c>
      <c r="Y98" s="1">
        <v>3462741.54393525</v>
      </c>
      <c r="Z98" s="1"/>
      <c r="AA98" s="1">
        <v>7.1725333333333303</v>
      </c>
      <c r="AB98" s="1">
        <v>127854.347146498</v>
      </c>
      <c r="AC98" s="1">
        <v>0</v>
      </c>
      <c r="AD98" s="1">
        <v>11.2931833333333</v>
      </c>
      <c r="AE98" s="1">
        <v>0</v>
      </c>
      <c r="AF98" s="1"/>
      <c r="AG98" s="1">
        <v>7.1725333333333303</v>
      </c>
      <c r="AH98" s="1">
        <v>127854.347146498</v>
      </c>
      <c r="AI98" s="1">
        <v>0</v>
      </c>
      <c r="AJ98" s="1">
        <v>14.303433333333301</v>
      </c>
      <c r="AK98" s="1">
        <v>0</v>
      </c>
      <c r="AL98" s="1"/>
      <c r="AM98" s="1">
        <v>9.4672833333333308</v>
      </c>
      <c r="AN98" s="1">
        <v>3271054.0824605799</v>
      </c>
    </row>
    <row r="99" spans="1:40">
      <c r="A99" s="4"/>
      <c r="B99" s="4"/>
      <c r="C99" s="4" t="s">
        <v>190</v>
      </c>
      <c r="D99" s="4"/>
      <c r="E99" s="4"/>
      <c r="F99" s="4" t="s">
        <v>314</v>
      </c>
      <c r="G99" s="4" t="s">
        <v>70</v>
      </c>
      <c r="H99" s="4"/>
      <c r="I99" s="2">
        <v>44350.0165277778</v>
      </c>
      <c r="J99" s="1"/>
      <c r="K99" s="1">
        <v>0</v>
      </c>
      <c r="L99" s="1">
        <v>5.5350000000000001</v>
      </c>
      <c r="M99" s="1">
        <v>0</v>
      </c>
      <c r="N99" s="1"/>
      <c r="O99" s="1">
        <v>6.4840166666666699</v>
      </c>
      <c r="P99" s="1">
        <v>307624.94227967202</v>
      </c>
      <c r="Q99" s="1">
        <v>0</v>
      </c>
      <c r="R99" s="1">
        <v>10.1870666666667</v>
      </c>
      <c r="S99" s="1">
        <v>0</v>
      </c>
      <c r="T99" s="1"/>
      <c r="U99" s="1">
        <v>7.1635</v>
      </c>
      <c r="V99" s="1">
        <v>129327.225147271</v>
      </c>
      <c r="W99" s="1">
        <v>451.00846860695202</v>
      </c>
      <c r="X99" s="1">
        <v>11.114050000000001</v>
      </c>
      <c r="Y99" s="1">
        <v>3400176.86947374</v>
      </c>
      <c r="Z99" s="1"/>
      <c r="AA99" s="1">
        <v>7.1635</v>
      </c>
      <c r="AB99" s="1">
        <v>129327.225147271</v>
      </c>
      <c r="AC99" s="1">
        <v>0</v>
      </c>
      <c r="AD99" s="1">
        <v>11.1170666666667</v>
      </c>
      <c r="AE99" s="1">
        <v>0</v>
      </c>
      <c r="AF99" s="1"/>
      <c r="AG99" s="1">
        <v>7.1635</v>
      </c>
      <c r="AH99" s="1">
        <v>129327.225147271</v>
      </c>
      <c r="AI99" s="1">
        <v>0</v>
      </c>
      <c r="AJ99" s="1">
        <v>14.676500000000001</v>
      </c>
      <c r="AK99" s="1">
        <v>0</v>
      </c>
      <c r="AL99" s="1"/>
      <c r="AM99" s="1">
        <v>9.4673166666666706</v>
      </c>
      <c r="AN99" s="1">
        <v>3637223.59191181</v>
      </c>
    </row>
    <row r="100" spans="1:40">
      <c r="A100" s="4"/>
      <c r="B100" s="4"/>
      <c r="C100" s="4" t="s">
        <v>168</v>
      </c>
      <c r="D100" s="4"/>
      <c r="E100" s="4"/>
      <c r="F100" s="4" t="s">
        <v>339</v>
      </c>
      <c r="G100" s="4" t="s">
        <v>70</v>
      </c>
      <c r="H100" s="4"/>
      <c r="I100" s="2">
        <v>44350.032384259299</v>
      </c>
      <c r="J100" s="1"/>
      <c r="K100" s="1">
        <v>0</v>
      </c>
      <c r="L100" s="1">
        <v>5.7889499999999998</v>
      </c>
      <c r="M100" s="1">
        <v>0</v>
      </c>
      <c r="N100" s="1"/>
      <c r="O100" s="1">
        <v>6.5111999999999997</v>
      </c>
      <c r="P100" s="1">
        <v>268622.62881982297</v>
      </c>
      <c r="Q100" s="1">
        <v>0</v>
      </c>
      <c r="R100" s="1">
        <v>10.197383333333301</v>
      </c>
      <c r="S100" s="1">
        <v>0</v>
      </c>
      <c r="T100" s="1"/>
      <c r="U100" s="1">
        <v>7.1816000000000004</v>
      </c>
      <c r="V100" s="1">
        <v>109329.765223621</v>
      </c>
      <c r="W100" s="1">
        <v>14.264473559405999</v>
      </c>
      <c r="X100" s="1">
        <v>11.10365</v>
      </c>
      <c r="Y100" s="1">
        <v>156019.20945497401</v>
      </c>
      <c r="Z100" s="1"/>
      <c r="AA100" s="1">
        <v>7.1816000000000004</v>
      </c>
      <c r="AB100" s="1">
        <v>109329.765223621</v>
      </c>
      <c r="AC100" s="1">
        <v>0</v>
      </c>
      <c r="AD100" s="1">
        <v>12.2465166666667</v>
      </c>
      <c r="AE100" s="1">
        <v>0</v>
      </c>
      <c r="AF100" s="1"/>
      <c r="AG100" s="1">
        <v>7.1816000000000004</v>
      </c>
      <c r="AH100" s="1">
        <v>109329.765223621</v>
      </c>
      <c r="AI100" s="1">
        <v>0</v>
      </c>
      <c r="AJ100" s="1">
        <v>14.5521166666667</v>
      </c>
      <c r="AK100" s="1">
        <v>0</v>
      </c>
      <c r="AL100" s="1"/>
      <c r="AM100" s="1">
        <v>9.45691666666667</v>
      </c>
      <c r="AN100" s="1">
        <v>3319076.0798394098</v>
      </c>
    </row>
    <row r="101" spans="1:40">
      <c r="A101" s="4"/>
      <c r="B101" s="4"/>
      <c r="C101" s="4" t="s">
        <v>96</v>
      </c>
      <c r="D101" s="4"/>
      <c r="E101" s="4"/>
      <c r="F101" s="4" t="s">
        <v>401</v>
      </c>
      <c r="G101" s="4" t="s">
        <v>70</v>
      </c>
      <c r="H101" s="4"/>
      <c r="I101" s="2">
        <v>44350.0481828704</v>
      </c>
      <c r="J101" s="1"/>
      <c r="K101" s="1">
        <v>0</v>
      </c>
      <c r="L101" s="1">
        <v>5.0995833333333298</v>
      </c>
      <c r="M101" s="1">
        <v>0</v>
      </c>
      <c r="N101" s="1"/>
      <c r="O101" s="1">
        <v>6.4749499999999998</v>
      </c>
      <c r="P101" s="1">
        <v>303719.19989043998</v>
      </c>
      <c r="Q101" s="1">
        <v>0</v>
      </c>
      <c r="R101" s="1">
        <v>10.332133333333299</v>
      </c>
      <c r="S101" s="1">
        <v>0</v>
      </c>
      <c r="T101" s="1"/>
      <c r="U101" s="1">
        <v>7.1635</v>
      </c>
      <c r="V101" s="1">
        <v>118676.71057867901</v>
      </c>
      <c r="W101" s="1">
        <v>80.163249368332103</v>
      </c>
      <c r="X101" s="1">
        <v>11.114050000000001</v>
      </c>
      <c r="Y101" s="1">
        <v>615431.56736074295</v>
      </c>
      <c r="Z101" s="1"/>
      <c r="AA101" s="1">
        <v>7.1635</v>
      </c>
      <c r="AB101" s="1">
        <v>118676.71057867901</v>
      </c>
      <c r="AC101" s="1">
        <v>0</v>
      </c>
      <c r="AD101" s="1">
        <v>11.1170666666667</v>
      </c>
      <c r="AE101" s="1">
        <v>0</v>
      </c>
      <c r="AF101" s="1"/>
      <c r="AG101" s="1">
        <v>7.1635</v>
      </c>
      <c r="AH101" s="1">
        <v>118676.71057867901</v>
      </c>
      <c r="AI101" s="1">
        <v>0</v>
      </c>
      <c r="AJ101" s="1">
        <v>14.3967166666667</v>
      </c>
      <c r="AK101" s="1">
        <v>0</v>
      </c>
      <c r="AL101" s="1"/>
      <c r="AM101" s="1">
        <v>9.4673166666666706</v>
      </c>
      <c r="AN101" s="1">
        <v>3739059.80406773</v>
      </c>
    </row>
    <row r="102" spans="1:40">
      <c r="A102" s="4"/>
      <c r="B102" s="4"/>
      <c r="C102" s="4" t="s">
        <v>341</v>
      </c>
      <c r="D102" s="4"/>
      <c r="E102" s="4"/>
      <c r="F102" s="4" t="s">
        <v>65</v>
      </c>
      <c r="G102" s="4" t="s">
        <v>70</v>
      </c>
      <c r="H102" s="4"/>
      <c r="I102" s="2">
        <v>44350.064016203702</v>
      </c>
      <c r="J102" s="1"/>
      <c r="K102" s="1">
        <v>0</v>
      </c>
      <c r="L102" s="1">
        <v>5.2265499999999996</v>
      </c>
      <c r="M102" s="1">
        <v>0</v>
      </c>
      <c r="N102" s="1"/>
      <c r="O102" s="1">
        <v>6.4839833333333301</v>
      </c>
      <c r="P102" s="1">
        <v>292323.33156519302</v>
      </c>
      <c r="Q102" s="1">
        <v>0</v>
      </c>
      <c r="R102" s="1">
        <v>10.207750000000001</v>
      </c>
      <c r="S102" s="1">
        <v>0</v>
      </c>
      <c r="T102" s="1"/>
      <c r="U102" s="1">
        <v>7.1725333333333303</v>
      </c>
      <c r="V102" s="1">
        <v>116194.033204589</v>
      </c>
      <c r="W102" s="1">
        <v>30.758122252290399</v>
      </c>
      <c r="X102" s="1">
        <v>11.1140166666667</v>
      </c>
      <c r="Y102" s="1">
        <v>275153.349449659</v>
      </c>
      <c r="Z102" s="1"/>
      <c r="AA102" s="1">
        <v>7.1725333333333303</v>
      </c>
      <c r="AB102" s="1">
        <v>116194.033204589</v>
      </c>
      <c r="AC102" s="1" t="s">
        <v>333</v>
      </c>
      <c r="AD102" s="1" t="s">
        <v>333</v>
      </c>
      <c r="AE102" s="1" t="s">
        <v>333</v>
      </c>
      <c r="AF102" s="1" t="s">
        <v>333</v>
      </c>
      <c r="AG102" s="1">
        <v>7.1725333333333303</v>
      </c>
      <c r="AH102" s="1">
        <v>116194.033204589</v>
      </c>
      <c r="AI102" s="1">
        <v>0</v>
      </c>
      <c r="AJ102" s="1">
        <v>14.6246666666667</v>
      </c>
      <c r="AK102" s="1">
        <v>0</v>
      </c>
      <c r="AL102" s="1"/>
      <c r="AM102" s="1">
        <v>9.4776500000000006</v>
      </c>
      <c r="AN102" s="1">
        <v>3281170.2294982299</v>
      </c>
    </row>
    <row r="103" spans="1:40">
      <c r="A103" s="4"/>
      <c r="B103" s="4"/>
      <c r="C103" s="4" t="s">
        <v>54</v>
      </c>
      <c r="D103" s="4"/>
      <c r="E103" s="4"/>
      <c r="F103" s="4" t="s">
        <v>169</v>
      </c>
      <c r="G103" s="4" t="s">
        <v>70</v>
      </c>
      <c r="H103" s="4"/>
      <c r="I103" s="2">
        <v>44350.0956828704</v>
      </c>
      <c r="J103" s="1"/>
      <c r="K103" s="1">
        <v>0</v>
      </c>
      <c r="L103" s="1">
        <v>5.4170333333333298</v>
      </c>
      <c r="M103" s="1">
        <v>0</v>
      </c>
      <c r="N103" s="1"/>
      <c r="O103" s="1">
        <v>6.5111999999999997</v>
      </c>
      <c r="P103" s="1">
        <v>294141.28825997398</v>
      </c>
      <c r="Q103" s="1">
        <v>0</v>
      </c>
      <c r="R103" s="1">
        <v>10.12485</v>
      </c>
      <c r="S103" s="1">
        <v>0</v>
      </c>
      <c r="T103" s="1"/>
      <c r="U103" s="1">
        <v>7.1725333333333303</v>
      </c>
      <c r="V103" s="1">
        <v>120194.055622605</v>
      </c>
      <c r="W103" s="1">
        <v>752.33466206091305</v>
      </c>
      <c r="X103" s="1">
        <v>11.10365</v>
      </c>
      <c r="Y103" s="1">
        <v>5214237.1850395203</v>
      </c>
      <c r="Z103" s="1"/>
      <c r="AA103" s="1">
        <v>7.1725333333333303</v>
      </c>
      <c r="AB103" s="1">
        <v>120194.055622605</v>
      </c>
      <c r="AC103" s="1">
        <v>0</v>
      </c>
      <c r="AD103" s="1">
        <v>11.106666666666699</v>
      </c>
      <c r="AE103" s="1">
        <v>0</v>
      </c>
      <c r="AF103" s="1"/>
      <c r="AG103" s="1">
        <v>7.1725333333333303</v>
      </c>
      <c r="AH103" s="1">
        <v>120194.055622605</v>
      </c>
      <c r="AI103" s="1" t="s">
        <v>333</v>
      </c>
      <c r="AJ103" s="1" t="s">
        <v>333</v>
      </c>
      <c r="AK103" s="1" t="s">
        <v>333</v>
      </c>
      <c r="AL103" s="1" t="s">
        <v>333</v>
      </c>
      <c r="AM103" s="1">
        <v>9.4465500000000002</v>
      </c>
      <c r="AN103" s="1">
        <v>4098230.0957667101</v>
      </c>
    </row>
    <row r="104" spans="1:40">
      <c r="A104" s="4"/>
      <c r="B104" s="4"/>
      <c r="C104" s="4" t="s">
        <v>264</v>
      </c>
      <c r="D104" s="4"/>
      <c r="E104" s="4"/>
      <c r="F104" s="4" t="s">
        <v>254</v>
      </c>
      <c r="G104" s="4" t="s">
        <v>70</v>
      </c>
      <c r="H104" s="4"/>
      <c r="I104" s="2">
        <v>44350.111539351798</v>
      </c>
      <c r="J104" s="1"/>
      <c r="K104" s="1">
        <v>0</v>
      </c>
      <c r="L104" s="1">
        <v>5.4987166666666702</v>
      </c>
      <c r="M104" s="1">
        <v>0</v>
      </c>
      <c r="N104" s="1"/>
      <c r="O104" s="1">
        <v>6.4930833333333302</v>
      </c>
      <c r="P104" s="1">
        <v>287484.97440473997</v>
      </c>
      <c r="Q104" s="1">
        <v>0</v>
      </c>
      <c r="R104" s="1">
        <v>10.135249999999999</v>
      </c>
      <c r="S104" s="1">
        <v>0</v>
      </c>
      <c r="T104" s="1"/>
      <c r="U104" s="1">
        <v>7.1725666666666701</v>
      </c>
      <c r="V104" s="1">
        <v>119196.27474845599</v>
      </c>
      <c r="W104" s="1">
        <v>712.91359914450595</v>
      </c>
      <c r="X104" s="1">
        <v>11.103683333333301</v>
      </c>
      <c r="Y104" s="1">
        <v>4904798.9372964604</v>
      </c>
      <c r="Z104" s="1"/>
      <c r="AA104" s="1">
        <v>7.1725666666666701</v>
      </c>
      <c r="AB104" s="1">
        <v>119196.27474845599</v>
      </c>
      <c r="AC104" s="1">
        <v>0</v>
      </c>
      <c r="AD104" s="1">
        <v>11.1067</v>
      </c>
      <c r="AE104" s="1">
        <v>0</v>
      </c>
      <c r="AF104" s="1"/>
      <c r="AG104" s="1">
        <v>7.1725666666666701</v>
      </c>
      <c r="AH104" s="1">
        <v>119196.27474845599</v>
      </c>
      <c r="AI104" s="1">
        <v>0</v>
      </c>
      <c r="AJ104" s="1">
        <v>14.5728833333333</v>
      </c>
      <c r="AK104" s="1">
        <v>0</v>
      </c>
      <c r="AL104" s="1"/>
      <c r="AM104" s="1">
        <v>9.4569500000000009</v>
      </c>
      <c r="AN104" s="1">
        <v>3974691.3770819302</v>
      </c>
    </row>
    <row r="105" spans="1:40">
      <c r="A105" s="4"/>
      <c r="B105" s="4"/>
      <c r="C105" s="4" t="s">
        <v>288</v>
      </c>
      <c r="D105" s="4"/>
      <c r="E105" s="4"/>
      <c r="F105" s="4" t="s">
        <v>325</v>
      </c>
      <c r="G105" s="4" t="s">
        <v>70</v>
      </c>
      <c r="H105" s="4"/>
      <c r="I105" s="2">
        <v>44350.127395833297</v>
      </c>
      <c r="J105" s="1"/>
      <c r="K105" s="1">
        <v>0</v>
      </c>
      <c r="L105" s="1">
        <v>5.5168166666666698</v>
      </c>
      <c r="M105" s="1">
        <v>0</v>
      </c>
      <c r="N105" s="1"/>
      <c r="O105" s="1">
        <v>6.4749166666666698</v>
      </c>
      <c r="P105" s="1">
        <v>307941.56745277101</v>
      </c>
      <c r="Q105" s="1">
        <v>0</v>
      </c>
      <c r="R105" s="1">
        <v>10.0523166666667</v>
      </c>
      <c r="S105" s="1">
        <v>0</v>
      </c>
      <c r="T105" s="1"/>
      <c r="U105" s="1">
        <v>7.1725333333333303</v>
      </c>
      <c r="V105" s="1">
        <v>118136.74775435599</v>
      </c>
      <c r="W105" s="1">
        <v>422.60085281390099</v>
      </c>
      <c r="X105" s="1">
        <v>11.1140166666667</v>
      </c>
      <c r="Y105" s="1">
        <v>2915301.5983847501</v>
      </c>
      <c r="Z105" s="1"/>
      <c r="AA105" s="1">
        <v>7.1725333333333303</v>
      </c>
      <c r="AB105" s="1">
        <v>118136.74775435599</v>
      </c>
      <c r="AC105" s="1">
        <v>0</v>
      </c>
      <c r="AD105" s="1">
        <v>11.106666666666699</v>
      </c>
      <c r="AE105" s="1">
        <v>0</v>
      </c>
      <c r="AF105" s="1"/>
      <c r="AG105" s="1">
        <v>7.1725333333333303</v>
      </c>
      <c r="AH105" s="1">
        <v>118136.74775435599</v>
      </c>
      <c r="AI105" s="1">
        <v>0</v>
      </c>
      <c r="AJ105" s="1">
        <v>14.5003166666667</v>
      </c>
      <c r="AK105" s="1">
        <v>0</v>
      </c>
      <c r="AL105" s="1"/>
      <c r="AM105" s="1">
        <v>9.4776500000000006</v>
      </c>
      <c r="AN105" s="1">
        <v>3543751.8750368399</v>
      </c>
    </row>
    <row r="106" spans="1:40">
      <c r="A106" s="4"/>
      <c r="B106" s="4"/>
      <c r="C106" s="4" t="s">
        <v>185</v>
      </c>
      <c r="D106" s="4"/>
      <c r="E106" s="4"/>
      <c r="F106" s="4" t="s">
        <v>362</v>
      </c>
      <c r="G106" s="4" t="s">
        <v>70</v>
      </c>
      <c r="H106" s="4"/>
      <c r="I106" s="2">
        <v>44350.143182870401</v>
      </c>
      <c r="J106" s="1"/>
      <c r="K106" s="1">
        <v>0</v>
      </c>
      <c r="L106" s="1">
        <v>5.4805666666666699</v>
      </c>
      <c r="M106" s="1">
        <v>0</v>
      </c>
      <c r="N106" s="1"/>
      <c r="O106" s="1">
        <v>6.4749499999999998</v>
      </c>
      <c r="P106" s="1">
        <v>288560.46427373</v>
      </c>
      <c r="Q106" s="1">
        <v>0</v>
      </c>
      <c r="R106" s="1">
        <v>10.145616666666699</v>
      </c>
      <c r="S106" s="1">
        <v>0</v>
      </c>
      <c r="T106" s="1"/>
      <c r="U106" s="1">
        <v>7.1635</v>
      </c>
      <c r="V106" s="1">
        <v>118085.671945697</v>
      </c>
      <c r="W106" s="1">
        <v>723.37074929048504</v>
      </c>
      <c r="X106" s="1">
        <v>11.114050000000001</v>
      </c>
      <c r="Y106" s="1">
        <v>4929053.1387389796</v>
      </c>
      <c r="Z106" s="1"/>
      <c r="AA106" s="1">
        <v>7.1635</v>
      </c>
      <c r="AB106" s="1">
        <v>118085.671945697</v>
      </c>
      <c r="AC106" s="1">
        <v>0</v>
      </c>
      <c r="AD106" s="1">
        <v>11.1170666666667</v>
      </c>
      <c r="AE106" s="1">
        <v>0</v>
      </c>
      <c r="AF106" s="1"/>
      <c r="AG106" s="1">
        <v>7.1635</v>
      </c>
      <c r="AH106" s="1">
        <v>118085.671945697</v>
      </c>
      <c r="AI106" s="1">
        <v>0</v>
      </c>
      <c r="AJ106" s="1">
        <v>14.7075833333333</v>
      </c>
      <c r="AK106" s="1">
        <v>0</v>
      </c>
      <c r="AL106" s="1"/>
      <c r="AM106" s="1">
        <v>9.4673166666666706</v>
      </c>
      <c r="AN106" s="1">
        <v>3525474.64804389</v>
      </c>
    </row>
    <row r="107" spans="1:40">
      <c r="A107" s="4"/>
      <c r="B107" s="4"/>
      <c r="C107" s="4" t="s">
        <v>163</v>
      </c>
      <c r="D107" s="4"/>
      <c r="E107" s="4"/>
      <c r="F107" s="4" t="s">
        <v>397</v>
      </c>
      <c r="G107" s="4" t="s">
        <v>70</v>
      </c>
      <c r="H107" s="4"/>
      <c r="I107" s="2">
        <v>44350.158981481502</v>
      </c>
      <c r="J107" s="1"/>
      <c r="K107" s="1">
        <v>0</v>
      </c>
      <c r="L107" s="1">
        <v>5.5168166666666698</v>
      </c>
      <c r="M107" s="1">
        <v>0</v>
      </c>
      <c r="N107" s="1"/>
      <c r="O107" s="1">
        <v>6.4749166666666698</v>
      </c>
      <c r="P107" s="1">
        <v>298980.48471311398</v>
      </c>
      <c r="Q107" s="1">
        <v>0</v>
      </c>
      <c r="R107" s="1">
        <v>10.145583333333301</v>
      </c>
      <c r="S107" s="1">
        <v>0</v>
      </c>
      <c r="T107" s="1"/>
      <c r="U107" s="1">
        <v>7.16346666666667</v>
      </c>
      <c r="V107" s="1">
        <v>128580.80586302601</v>
      </c>
      <c r="W107" s="1">
        <v>790.63312120241801</v>
      </c>
      <c r="X107" s="1">
        <v>11.1140166666667</v>
      </c>
      <c r="Y107" s="1">
        <v>5856890.5281642899</v>
      </c>
      <c r="Z107" s="1"/>
      <c r="AA107" s="1">
        <v>7.16346666666667</v>
      </c>
      <c r="AB107" s="1">
        <v>128580.80586302601</v>
      </c>
      <c r="AC107" s="1">
        <v>0</v>
      </c>
      <c r="AD107" s="1">
        <v>11.1170333333333</v>
      </c>
      <c r="AE107" s="1">
        <v>0</v>
      </c>
      <c r="AF107" s="1"/>
      <c r="AG107" s="1">
        <v>7.16346666666667</v>
      </c>
      <c r="AH107" s="1">
        <v>128580.80586302601</v>
      </c>
      <c r="AI107" s="1">
        <v>0</v>
      </c>
      <c r="AJ107" s="1">
        <v>14.6039333333333</v>
      </c>
      <c r="AK107" s="1">
        <v>0</v>
      </c>
      <c r="AL107" s="1"/>
      <c r="AM107" s="1">
        <v>9.4672833333333308</v>
      </c>
      <c r="AN107" s="1">
        <v>4048780.58760879</v>
      </c>
    </row>
    <row r="108" spans="1:40">
      <c r="A108" s="4"/>
      <c r="B108" s="4"/>
      <c r="C108" s="4" t="s">
        <v>76</v>
      </c>
      <c r="D108" s="4"/>
      <c r="E108" s="4"/>
      <c r="F108" s="4" t="s">
        <v>34</v>
      </c>
      <c r="G108" s="4" t="s">
        <v>70</v>
      </c>
      <c r="H108" s="4"/>
      <c r="I108" s="2">
        <v>44350.174837963001</v>
      </c>
      <c r="J108" s="1"/>
      <c r="K108" s="1">
        <v>0</v>
      </c>
      <c r="L108" s="1">
        <v>4.8546500000000004</v>
      </c>
      <c r="M108" s="1">
        <v>0</v>
      </c>
      <c r="N108" s="1"/>
      <c r="O108" s="1">
        <v>6.4840166666666699</v>
      </c>
      <c r="P108" s="1">
        <v>280132.85573329998</v>
      </c>
      <c r="Q108" s="1">
        <v>0</v>
      </c>
      <c r="R108" s="1">
        <v>10.1559666666667</v>
      </c>
      <c r="S108" s="1">
        <v>0</v>
      </c>
      <c r="T108" s="1"/>
      <c r="U108" s="1">
        <v>7.1725666666666701</v>
      </c>
      <c r="V108" s="1">
        <v>112981.61473035099</v>
      </c>
      <c r="W108" s="1">
        <v>803.182322656412</v>
      </c>
      <c r="X108" s="1">
        <v>11.114050000000001</v>
      </c>
      <c r="Y108" s="1">
        <v>5226599.42745513</v>
      </c>
      <c r="Z108" s="1"/>
      <c r="AA108" s="1">
        <v>7.1725666666666701</v>
      </c>
      <c r="AB108" s="1">
        <v>112981.61473035099</v>
      </c>
      <c r="AC108" s="1">
        <v>0</v>
      </c>
      <c r="AD108" s="1">
        <v>11.1170666666667</v>
      </c>
      <c r="AE108" s="1">
        <v>0</v>
      </c>
      <c r="AF108" s="1"/>
      <c r="AG108" s="1">
        <v>7.1725666666666701</v>
      </c>
      <c r="AH108" s="1">
        <v>112981.61473035099</v>
      </c>
      <c r="AI108" s="1">
        <v>0</v>
      </c>
      <c r="AJ108" s="1">
        <v>14.71795</v>
      </c>
      <c r="AK108" s="1">
        <v>0</v>
      </c>
      <c r="AL108" s="1"/>
      <c r="AM108" s="1">
        <v>9.4673166666666706</v>
      </c>
      <c r="AN108" s="1">
        <v>3464626.9140520599</v>
      </c>
    </row>
    <row r="109" spans="1:40">
      <c r="A109" s="4"/>
      <c r="B109" s="4"/>
      <c r="C109" s="4" t="s">
        <v>399</v>
      </c>
      <c r="D109" s="4"/>
      <c r="E109" s="4"/>
      <c r="F109" s="4" t="s">
        <v>393</v>
      </c>
      <c r="G109" s="4" t="s">
        <v>70</v>
      </c>
      <c r="H109" s="4"/>
      <c r="I109" s="2">
        <v>44350.190763888902</v>
      </c>
      <c r="J109" s="1"/>
      <c r="K109" s="1">
        <v>0</v>
      </c>
      <c r="L109" s="1">
        <v>5.5077499999999997</v>
      </c>
      <c r="M109" s="1">
        <v>0</v>
      </c>
      <c r="N109" s="1"/>
      <c r="O109" s="1">
        <v>6.5021333333333304</v>
      </c>
      <c r="P109" s="1">
        <v>265147.46455975302</v>
      </c>
      <c r="Q109" s="1">
        <v>1169.6847607278501</v>
      </c>
      <c r="R109" s="1">
        <v>10.145583333333301</v>
      </c>
      <c r="S109" s="1">
        <v>47348.815835399299</v>
      </c>
      <c r="T109" s="1"/>
      <c r="U109" s="1">
        <v>7.1725333333333303</v>
      </c>
      <c r="V109" s="1">
        <v>113724.58313087199</v>
      </c>
      <c r="W109" s="1">
        <v>0</v>
      </c>
      <c r="X109" s="1">
        <v>11.1140166666667</v>
      </c>
      <c r="Y109" s="1">
        <v>53107.026842453</v>
      </c>
      <c r="Z109" s="1"/>
      <c r="AA109" s="1">
        <v>7.1725333333333303</v>
      </c>
      <c r="AB109" s="1">
        <v>113724.58313087199</v>
      </c>
      <c r="AC109" s="1" t="s">
        <v>333</v>
      </c>
      <c r="AD109" s="1" t="s">
        <v>333</v>
      </c>
      <c r="AE109" s="1" t="s">
        <v>333</v>
      </c>
      <c r="AF109" s="1" t="s">
        <v>333</v>
      </c>
      <c r="AG109" s="1">
        <v>7.1725333333333303</v>
      </c>
      <c r="AH109" s="1">
        <v>113724.58313087199</v>
      </c>
      <c r="AI109" s="1">
        <v>0</v>
      </c>
      <c r="AJ109" s="1">
        <v>14.5935666666667</v>
      </c>
      <c r="AK109" s="1">
        <v>0</v>
      </c>
      <c r="AL109" s="1"/>
      <c r="AM109" s="1">
        <v>9.45691666666667</v>
      </c>
      <c r="AN109" s="1">
        <v>3858424.50963422</v>
      </c>
    </row>
    <row r="110" spans="1:40">
      <c r="A110" s="4"/>
      <c r="B110" s="4"/>
      <c r="C110" s="4" t="s">
        <v>110</v>
      </c>
      <c r="D110" s="4"/>
      <c r="E110" s="4"/>
      <c r="F110" s="4" t="s">
        <v>200</v>
      </c>
      <c r="G110" s="4" t="s">
        <v>70</v>
      </c>
      <c r="H110" s="4"/>
      <c r="I110" s="2">
        <v>44350.206701388903</v>
      </c>
      <c r="J110" s="1"/>
      <c r="K110" s="1">
        <v>0</v>
      </c>
      <c r="L110" s="1">
        <v>4.8455833333333302</v>
      </c>
      <c r="M110" s="1">
        <v>0</v>
      </c>
      <c r="N110" s="1"/>
      <c r="O110" s="1">
        <v>6.5202999999999998</v>
      </c>
      <c r="P110" s="1">
        <v>269873.17705004202</v>
      </c>
      <c r="Q110" s="1">
        <v>1982.62126535941</v>
      </c>
      <c r="R110" s="1">
        <v>10.135249999999999</v>
      </c>
      <c r="S110" s="1">
        <v>76601.873580739193</v>
      </c>
      <c r="T110" s="1"/>
      <c r="U110" s="1">
        <v>7.1816333333333304</v>
      </c>
      <c r="V110" s="1">
        <v>112001.61163813699</v>
      </c>
      <c r="W110" s="1">
        <v>0</v>
      </c>
      <c r="X110" s="1">
        <v>11.114050000000001</v>
      </c>
      <c r="Y110" s="1">
        <v>19308.273684093801</v>
      </c>
      <c r="Z110" s="1"/>
      <c r="AA110" s="1">
        <v>7.1816333333333304</v>
      </c>
      <c r="AB110" s="1">
        <v>112001.61163813699</v>
      </c>
      <c r="AC110" s="1">
        <v>0</v>
      </c>
      <c r="AD110" s="1">
        <v>10.6093166666667</v>
      </c>
      <c r="AE110" s="1">
        <v>0</v>
      </c>
      <c r="AF110" s="1"/>
      <c r="AG110" s="1">
        <v>7.1816333333333304</v>
      </c>
      <c r="AH110" s="1">
        <v>112001.61163813699</v>
      </c>
      <c r="AI110" s="1">
        <v>0</v>
      </c>
      <c r="AJ110" s="1">
        <v>14.6039666666667</v>
      </c>
      <c r="AK110" s="1">
        <v>0</v>
      </c>
      <c r="AL110" s="1"/>
      <c r="AM110" s="1">
        <v>9.4569500000000009</v>
      </c>
      <c r="AN110" s="1">
        <v>3633602.5424090801</v>
      </c>
    </row>
    <row r="111" spans="1:40">
      <c r="A111" s="4"/>
      <c r="B111" s="4"/>
      <c r="C111" s="4" t="s">
        <v>358</v>
      </c>
      <c r="D111" s="4"/>
      <c r="E111" s="4"/>
      <c r="F111" s="4" t="s">
        <v>355</v>
      </c>
      <c r="G111" s="4" t="s">
        <v>70</v>
      </c>
      <c r="H111" s="4"/>
      <c r="I111" s="2">
        <v>44350.222592592603</v>
      </c>
      <c r="J111" s="1"/>
      <c r="K111" s="1">
        <v>0</v>
      </c>
      <c r="L111" s="1">
        <v>6.1155166666666698</v>
      </c>
      <c r="M111" s="1">
        <v>0</v>
      </c>
      <c r="N111" s="1"/>
      <c r="O111" s="1">
        <v>6.5021333333333304</v>
      </c>
      <c r="P111" s="1">
        <v>240106.92077736199</v>
      </c>
      <c r="Q111" s="1">
        <v>2030.21542942614</v>
      </c>
      <c r="R111" s="1">
        <v>10.1352166666667</v>
      </c>
      <c r="S111" s="1">
        <v>71493.742844937093</v>
      </c>
      <c r="T111" s="1"/>
      <c r="U111" s="1">
        <v>7.1816000000000004</v>
      </c>
      <c r="V111" s="1">
        <v>102272.946327507</v>
      </c>
      <c r="W111" s="1">
        <v>0</v>
      </c>
      <c r="X111" s="1">
        <v>11.1140166666667</v>
      </c>
      <c r="Y111" s="1">
        <v>31337.414968721401</v>
      </c>
      <c r="Z111" s="1"/>
      <c r="AA111" s="1">
        <v>7.1816000000000004</v>
      </c>
      <c r="AB111" s="1">
        <v>102272.946327507</v>
      </c>
      <c r="AC111" s="1">
        <v>0</v>
      </c>
      <c r="AD111" s="1">
        <v>12.18435</v>
      </c>
      <c r="AE111" s="1">
        <v>0</v>
      </c>
      <c r="AF111" s="1"/>
      <c r="AG111" s="1">
        <v>7.1816000000000004</v>
      </c>
      <c r="AH111" s="1">
        <v>102272.946327507</v>
      </c>
      <c r="AI111" s="1">
        <v>0</v>
      </c>
      <c r="AJ111" s="1">
        <v>14.5003166666667</v>
      </c>
      <c r="AK111" s="1">
        <v>0</v>
      </c>
      <c r="AL111" s="1"/>
      <c r="AM111" s="1">
        <v>9.45691666666667</v>
      </c>
      <c r="AN111" s="1">
        <v>3579138.09821758</v>
      </c>
    </row>
    <row r="112" spans="1:40">
      <c r="A112" s="4"/>
      <c r="B112" s="4"/>
      <c r="C112" s="4" t="s">
        <v>258</v>
      </c>
      <c r="D112" s="4"/>
      <c r="E112" s="4"/>
      <c r="F112" s="4" t="s">
        <v>305</v>
      </c>
      <c r="G112" s="4" t="s">
        <v>70</v>
      </c>
      <c r="H112" s="4"/>
      <c r="I112" s="2">
        <v>44350.270034722198</v>
      </c>
      <c r="J112" s="1"/>
      <c r="K112" s="1">
        <v>0</v>
      </c>
      <c r="L112" s="1">
        <v>5.4624333333333297</v>
      </c>
      <c r="M112" s="1">
        <v>0</v>
      </c>
      <c r="N112" s="1"/>
      <c r="O112" s="1">
        <v>6.4840166666666699</v>
      </c>
      <c r="P112" s="1">
        <v>280246.65727457003</v>
      </c>
      <c r="Q112" s="1">
        <v>0</v>
      </c>
      <c r="R112" s="1">
        <v>10.114516666666701</v>
      </c>
      <c r="S112" s="1">
        <v>0</v>
      </c>
      <c r="T112" s="1"/>
      <c r="U112" s="1">
        <v>7.1635</v>
      </c>
      <c r="V112" s="1">
        <v>124310.32464362</v>
      </c>
      <c r="W112" s="1">
        <v>0</v>
      </c>
      <c r="X112" s="1">
        <v>11.114050000000001</v>
      </c>
      <c r="Y112" s="1">
        <v>57447.874151468801</v>
      </c>
      <c r="Z112" s="1"/>
      <c r="AA112" s="1">
        <v>7.1635</v>
      </c>
      <c r="AB112" s="1">
        <v>124310.32464362</v>
      </c>
      <c r="AC112" s="1">
        <v>0</v>
      </c>
      <c r="AD112" s="1">
        <v>11.3035833333333</v>
      </c>
      <c r="AE112" s="1">
        <v>0</v>
      </c>
      <c r="AF112" s="1"/>
      <c r="AG112" s="1">
        <v>7.1635</v>
      </c>
      <c r="AH112" s="1">
        <v>124310.32464362</v>
      </c>
      <c r="AI112" s="1">
        <v>0</v>
      </c>
      <c r="AJ112" s="1">
        <v>14.489983333333299</v>
      </c>
      <c r="AK112" s="1">
        <v>0</v>
      </c>
      <c r="AL112" s="1"/>
      <c r="AM112" s="1">
        <v>9.4880333333333304</v>
      </c>
      <c r="AN112" s="1">
        <v>3561763.1994115198</v>
      </c>
    </row>
    <row r="113" spans="1:40">
      <c r="A113" s="4"/>
      <c r="B113" s="4"/>
      <c r="C113" s="4" t="s">
        <v>0</v>
      </c>
      <c r="D113" s="4"/>
      <c r="E113" s="4"/>
      <c r="F113" s="4" t="s">
        <v>327</v>
      </c>
      <c r="G113" s="4" t="s">
        <v>70</v>
      </c>
      <c r="H113" s="4"/>
      <c r="I113" s="2">
        <v>44350.285844907397</v>
      </c>
      <c r="J113" s="1"/>
      <c r="K113" s="1">
        <v>0</v>
      </c>
      <c r="L113" s="1">
        <v>5.5077499999999997</v>
      </c>
      <c r="M113" s="1">
        <v>0</v>
      </c>
      <c r="N113" s="1"/>
      <c r="O113" s="1">
        <v>6.4749166666666698</v>
      </c>
      <c r="P113" s="1">
        <v>254530.20495637099</v>
      </c>
      <c r="Q113" s="1">
        <v>1783.40596579472</v>
      </c>
      <c r="R113" s="1">
        <v>10.1352166666667</v>
      </c>
      <c r="S113" s="1">
        <v>66076.306974143707</v>
      </c>
      <c r="T113" s="1"/>
      <c r="U113" s="1">
        <v>7.1725333333333303</v>
      </c>
      <c r="V113" s="1">
        <v>106572.50194905201</v>
      </c>
      <c r="W113" s="1">
        <v>0</v>
      </c>
      <c r="X113" s="1">
        <v>11.1140166666667</v>
      </c>
      <c r="Y113" s="1">
        <v>59603.481378508099</v>
      </c>
      <c r="Z113" s="1"/>
      <c r="AA113" s="1">
        <v>7.1725333333333303</v>
      </c>
      <c r="AB113" s="1">
        <v>106572.50194905201</v>
      </c>
      <c r="AC113" s="1">
        <v>0</v>
      </c>
      <c r="AD113" s="1">
        <v>11.30355</v>
      </c>
      <c r="AE113" s="1">
        <v>0</v>
      </c>
      <c r="AF113" s="1"/>
      <c r="AG113" s="1">
        <v>7.1725333333333303</v>
      </c>
      <c r="AH113" s="1">
        <v>106572.50194905201</v>
      </c>
      <c r="AI113" s="1">
        <v>0</v>
      </c>
      <c r="AJ113" s="1">
        <v>14.5417666666667</v>
      </c>
      <c r="AK113" s="1">
        <v>0</v>
      </c>
      <c r="AL113" s="1"/>
      <c r="AM113" s="1">
        <v>9.4776500000000006</v>
      </c>
      <c r="AN113" s="1">
        <v>3393353.1019117399</v>
      </c>
    </row>
    <row r="114" spans="1:40">
      <c r="A114" s="4"/>
      <c r="B114" s="4"/>
      <c r="C114" s="4" t="s">
        <v>231</v>
      </c>
      <c r="D114" s="4"/>
      <c r="E114" s="4"/>
      <c r="F114" s="4" t="s">
        <v>117</v>
      </c>
      <c r="G114" s="4" t="s">
        <v>70</v>
      </c>
      <c r="H114" s="4"/>
      <c r="I114" s="2">
        <v>44350.301643518498</v>
      </c>
      <c r="J114" s="1"/>
      <c r="K114" s="1">
        <v>0</v>
      </c>
      <c r="L114" s="1">
        <v>5.5077833333333297</v>
      </c>
      <c r="M114" s="1">
        <v>0</v>
      </c>
      <c r="N114" s="1"/>
      <c r="O114" s="1">
        <v>6.4749499999999998</v>
      </c>
      <c r="P114" s="1">
        <v>244906.51009565801</v>
      </c>
      <c r="Q114" s="1">
        <v>1970.9180764554701</v>
      </c>
      <c r="R114" s="1">
        <v>10.135249999999999</v>
      </c>
      <c r="S114" s="1">
        <v>71709.214531014906</v>
      </c>
      <c r="T114" s="1"/>
      <c r="U114" s="1">
        <v>7.1725666666666701</v>
      </c>
      <c r="V114" s="1">
        <v>105422.190340285</v>
      </c>
      <c r="W114" s="1">
        <v>0</v>
      </c>
      <c r="X114" s="1">
        <v>11.114050000000001</v>
      </c>
      <c r="Y114" s="1">
        <v>32063.7524798704</v>
      </c>
      <c r="Z114" s="1"/>
      <c r="AA114" s="1">
        <v>7.1725666666666701</v>
      </c>
      <c r="AB114" s="1">
        <v>105422.190340285</v>
      </c>
      <c r="AC114" s="1">
        <v>0</v>
      </c>
      <c r="AD114" s="1">
        <v>11.3035833333333</v>
      </c>
      <c r="AE114" s="1">
        <v>0</v>
      </c>
      <c r="AF114" s="1"/>
      <c r="AG114" s="1">
        <v>7.1725666666666701</v>
      </c>
      <c r="AH114" s="1">
        <v>105422.190340285</v>
      </c>
      <c r="AI114" s="1">
        <v>0</v>
      </c>
      <c r="AJ114" s="1">
        <v>14.9044666666667</v>
      </c>
      <c r="AK114" s="1">
        <v>0</v>
      </c>
      <c r="AL114" s="1"/>
      <c r="AM114" s="1">
        <v>9.4776666666666696</v>
      </c>
      <c r="AN114" s="1">
        <v>3518549.43675985</v>
      </c>
    </row>
    <row r="115" spans="1:40">
      <c r="A115" s="4"/>
      <c r="B115" s="4"/>
      <c r="C115" s="4" t="s">
        <v>395</v>
      </c>
      <c r="D115" s="4"/>
      <c r="E115" s="4"/>
      <c r="F115" s="4" t="s">
        <v>81</v>
      </c>
      <c r="G115" s="4" t="s">
        <v>70</v>
      </c>
      <c r="H115" s="4"/>
      <c r="I115" s="2">
        <v>44350.317488425899</v>
      </c>
      <c r="J115" s="1"/>
      <c r="K115" s="1">
        <v>0</v>
      </c>
      <c r="L115" s="1">
        <v>5.4986833333333296</v>
      </c>
      <c r="M115" s="1">
        <v>0</v>
      </c>
      <c r="N115" s="1"/>
      <c r="O115" s="1">
        <v>6.4930500000000002</v>
      </c>
      <c r="P115" s="1">
        <v>241461.191958882</v>
      </c>
      <c r="Q115" s="1">
        <v>1976.91250846145</v>
      </c>
      <c r="R115" s="1">
        <v>10.145583333333301</v>
      </c>
      <c r="S115" s="1">
        <v>71716.946191323193</v>
      </c>
      <c r="T115" s="1"/>
      <c r="U115" s="1">
        <v>7.1725333333333303</v>
      </c>
      <c r="V115" s="1">
        <v>105138.529293473</v>
      </c>
      <c r="W115" s="1">
        <v>0</v>
      </c>
      <c r="X115" s="1">
        <v>11.1140166666667</v>
      </c>
      <c r="Y115" s="1">
        <v>21390.788776598201</v>
      </c>
      <c r="Z115" s="1"/>
      <c r="AA115" s="1">
        <v>7.1725333333333303</v>
      </c>
      <c r="AB115" s="1">
        <v>105138.529293473</v>
      </c>
      <c r="AC115" s="1">
        <v>0</v>
      </c>
      <c r="AD115" s="1">
        <v>12.2776</v>
      </c>
      <c r="AE115" s="1">
        <v>0</v>
      </c>
      <c r="AF115" s="1"/>
      <c r="AG115" s="1">
        <v>7.1725333333333303</v>
      </c>
      <c r="AH115" s="1">
        <v>105138.529293473</v>
      </c>
      <c r="AI115" s="1">
        <v>0</v>
      </c>
      <c r="AJ115" s="1">
        <v>14.572850000000001</v>
      </c>
      <c r="AK115" s="1">
        <v>0</v>
      </c>
      <c r="AL115" s="1"/>
      <c r="AM115" s="1">
        <v>9.4776500000000006</v>
      </c>
      <c r="AN115" s="1">
        <v>3177404.79430584</v>
      </c>
    </row>
    <row r="116" spans="1:40">
      <c r="A116" s="4"/>
      <c r="B116" s="4"/>
      <c r="C116" s="4" t="s">
        <v>389</v>
      </c>
      <c r="D116" s="4"/>
      <c r="E116" s="4"/>
      <c r="F116" s="4" t="s">
        <v>224</v>
      </c>
      <c r="G116" s="4" t="s">
        <v>70</v>
      </c>
      <c r="H116" s="4"/>
      <c r="I116" s="2">
        <v>44350.333252314798</v>
      </c>
      <c r="J116" s="1"/>
      <c r="K116" s="1">
        <v>0</v>
      </c>
      <c r="L116" s="1">
        <v>5.5077833333333297</v>
      </c>
      <c r="M116" s="1">
        <v>0</v>
      </c>
      <c r="N116" s="1"/>
      <c r="O116" s="1">
        <v>6.4658833333333297</v>
      </c>
      <c r="P116" s="1">
        <v>256769.34777887</v>
      </c>
      <c r="Q116" s="1">
        <v>1870.5475197221199</v>
      </c>
      <c r="R116" s="1">
        <v>10.145616666666699</v>
      </c>
      <c r="S116" s="1">
        <v>66105.2361788462</v>
      </c>
      <c r="T116" s="1"/>
      <c r="U116" s="1">
        <v>7.1635</v>
      </c>
      <c r="V116" s="1">
        <v>101997.569059626</v>
      </c>
      <c r="W116" s="1">
        <v>0</v>
      </c>
      <c r="X116" s="1">
        <v>11.114050000000001</v>
      </c>
      <c r="Y116" s="1">
        <v>12409.689850348501</v>
      </c>
      <c r="Z116" s="1"/>
      <c r="AA116" s="1">
        <v>7.1635</v>
      </c>
      <c r="AB116" s="1">
        <v>101997.569059626</v>
      </c>
      <c r="AC116" s="1">
        <v>0</v>
      </c>
      <c r="AD116" s="1">
        <v>12.028933333333301</v>
      </c>
      <c r="AE116" s="1">
        <v>0</v>
      </c>
      <c r="AF116" s="1"/>
      <c r="AG116" s="1">
        <v>7.1635</v>
      </c>
      <c r="AH116" s="1">
        <v>101997.569059626</v>
      </c>
      <c r="AI116" s="1">
        <v>0</v>
      </c>
      <c r="AJ116" s="1">
        <v>14.5936</v>
      </c>
      <c r="AK116" s="1">
        <v>0</v>
      </c>
      <c r="AL116" s="1"/>
      <c r="AM116" s="1">
        <v>9.4673166666666706</v>
      </c>
      <c r="AN116" s="1">
        <v>3677088.5324829798</v>
      </c>
    </row>
    <row r="117" spans="1:40">
      <c r="A117" s="4"/>
      <c r="B117" s="4"/>
      <c r="C117" s="4" t="s">
        <v>43</v>
      </c>
      <c r="D117" s="4"/>
      <c r="E117" s="4"/>
      <c r="F117" s="4" t="s">
        <v>215</v>
      </c>
      <c r="G117" s="4" t="s">
        <v>70</v>
      </c>
      <c r="H117" s="4"/>
      <c r="I117" s="2">
        <v>44350.3491782407</v>
      </c>
      <c r="J117" s="1"/>
      <c r="K117" s="1">
        <v>0</v>
      </c>
      <c r="L117" s="1">
        <v>5.5077499999999997</v>
      </c>
      <c r="M117" s="1">
        <v>0</v>
      </c>
      <c r="N117" s="1"/>
      <c r="O117" s="1">
        <v>6.4658499999999997</v>
      </c>
      <c r="P117" s="1">
        <v>254462.10955133801</v>
      </c>
      <c r="Q117" s="1">
        <v>1845.8154094224501</v>
      </c>
      <c r="R117" s="1">
        <v>10.145583333333301</v>
      </c>
      <c r="S117" s="1">
        <v>67753.017748669197</v>
      </c>
      <c r="T117" s="1"/>
      <c r="U117" s="1">
        <v>7.16346666666667</v>
      </c>
      <c r="V117" s="1">
        <v>105838.697852923</v>
      </c>
      <c r="W117" s="1">
        <v>0</v>
      </c>
      <c r="X117" s="1">
        <v>11.1140166666667</v>
      </c>
      <c r="Y117" s="1">
        <v>20466.090978136599</v>
      </c>
      <c r="Z117" s="1"/>
      <c r="AA117" s="1">
        <v>7.16346666666667</v>
      </c>
      <c r="AB117" s="1">
        <v>105838.697852923</v>
      </c>
      <c r="AC117" s="1" t="s">
        <v>333</v>
      </c>
      <c r="AD117" s="1" t="s">
        <v>333</v>
      </c>
      <c r="AE117" s="1" t="s">
        <v>333</v>
      </c>
      <c r="AF117" s="1" t="s">
        <v>333</v>
      </c>
      <c r="AG117" s="1">
        <v>7.16346666666667</v>
      </c>
      <c r="AH117" s="1">
        <v>105838.697852923</v>
      </c>
      <c r="AI117" s="1">
        <v>0</v>
      </c>
      <c r="AJ117" s="1">
        <v>14.5210333333333</v>
      </c>
      <c r="AK117" s="1">
        <v>0</v>
      </c>
      <c r="AL117" s="1"/>
      <c r="AM117" s="1">
        <v>9.4776500000000006</v>
      </c>
      <c r="AN117" s="1">
        <v>3695871.6656328999</v>
      </c>
    </row>
    <row r="118" spans="1:40">
      <c r="A118" s="4"/>
      <c r="B118" s="4"/>
      <c r="C118" s="4" t="s">
        <v>64</v>
      </c>
      <c r="D118" s="4"/>
      <c r="E118" s="4"/>
      <c r="F118" s="4" t="s">
        <v>334</v>
      </c>
      <c r="G118" s="4" t="s">
        <v>70</v>
      </c>
      <c r="H118" s="4"/>
      <c r="I118" s="2">
        <v>44350.365081018499</v>
      </c>
      <c r="J118" s="1"/>
      <c r="K118" s="1">
        <v>2.2517494060354499</v>
      </c>
      <c r="L118" s="1">
        <v>5.5077833333333297</v>
      </c>
      <c r="M118" s="1">
        <v>1425.3497505453799</v>
      </c>
      <c r="N118" s="1"/>
      <c r="O118" s="1">
        <v>6.4658833333333297</v>
      </c>
      <c r="P118" s="1">
        <v>257110.244596128</v>
      </c>
      <c r="Q118" s="1">
        <v>984.38814755984799</v>
      </c>
      <c r="R118" s="1">
        <v>10.145616666666699</v>
      </c>
      <c r="S118" s="1">
        <v>38762.983715504197</v>
      </c>
      <c r="T118" s="1"/>
      <c r="U118" s="1">
        <v>7.1725666666666701</v>
      </c>
      <c r="V118" s="1">
        <v>109855.387064083</v>
      </c>
      <c r="W118" s="1">
        <v>0</v>
      </c>
      <c r="X118" s="1">
        <v>11.114050000000001</v>
      </c>
      <c r="Y118" s="1">
        <v>13317.154202116901</v>
      </c>
      <c r="Z118" s="1"/>
      <c r="AA118" s="1">
        <v>7.1725666666666701</v>
      </c>
      <c r="AB118" s="1">
        <v>109855.387064083</v>
      </c>
      <c r="AC118" s="1" t="s">
        <v>333</v>
      </c>
      <c r="AD118" s="1" t="s">
        <v>333</v>
      </c>
      <c r="AE118" s="1" t="s">
        <v>333</v>
      </c>
      <c r="AF118" s="1" t="s">
        <v>333</v>
      </c>
      <c r="AG118" s="1">
        <v>7.1725666666666701</v>
      </c>
      <c r="AH118" s="1">
        <v>109855.387064083</v>
      </c>
      <c r="AI118" s="1">
        <v>0</v>
      </c>
      <c r="AJ118" s="1">
        <v>14.5418</v>
      </c>
      <c r="AK118" s="1">
        <v>0</v>
      </c>
      <c r="AL118" s="1"/>
      <c r="AM118" s="1">
        <v>9.4673166666666706</v>
      </c>
      <c r="AN118" s="1">
        <v>3930872.1555594401</v>
      </c>
    </row>
    <row r="119" spans="1:40">
      <c r="A119" s="4"/>
      <c r="B119" s="4"/>
      <c r="C119" s="4" t="s">
        <v>212</v>
      </c>
      <c r="D119" s="4"/>
      <c r="E119" s="4"/>
      <c r="F119" s="4" t="s">
        <v>344</v>
      </c>
      <c r="G119" s="4" t="s">
        <v>70</v>
      </c>
      <c r="H119" s="4"/>
      <c r="I119" s="2">
        <v>44350.380949074097</v>
      </c>
      <c r="J119" s="1"/>
      <c r="K119" s="1">
        <v>0</v>
      </c>
      <c r="L119" s="1">
        <v>5.4986833333333296</v>
      </c>
      <c r="M119" s="1">
        <v>0</v>
      </c>
      <c r="N119" s="1"/>
      <c r="O119" s="1">
        <v>6.4930500000000002</v>
      </c>
      <c r="P119" s="1">
        <v>250116.44595815099</v>
      </c>
      <c r="Q119" s="1">
        <v>1071.80248069085</v>
      </c>
      <c r="R119" s="1">
        <v>10.145583333333301</v>
      </c>
      <c r="S119" s="1">
        <v>39816.321386781099</v>
      </c>
      <c r="T119" s="1"/>
      <c r="U119" s="1">
        <v>7.1725333333333303</v>
      </c>
      <c r="V119" s="1">
        <v>103980.05642803801</v>
      </c>
      <c r="W119" s="1">
        <v>0</v>
      </c>
      <c r="X119" s="1">
        <v>11.1140166666667</v>
      </c>
      <c r="Y119" s="1">
        <v>10193.5007901852</v>
      </c>
      <c r="Z119" s="1"/>
      <c r="AA119" s="1">
        <v>7.1725333333333303</v>
      </c>
      <c r="AB119" s="1">
        <v>103980.05642803801</v>
      </c>
      <c r="AC119" s="1">
        <v>0</v>
      </c>
      <c r="AD119" s="1">
        <v>12.0703666666667</v>
      </c>
      <c r="AE119" s="1">
        <v>0</v>
      </c>
      <c r="AF119" s="1"/>
      <c r="AG119" s="1">
        <v>7.1725333333333303</v>
      </c>
      <c r="AH119" s="1">
        <v>103980.05642803801</v>
      </c>
      <c r="AI119" s="1">
        <v>0</v>
      </c>
      <c r="AJ119" s="1">
        <v>14.635016666666701</v>
      </c>
      <c r="AK119" s="1">
        <v>0</v>
      </c>
      <c r="AL119" s="1"/>
      <c r="AM119" s="1">
        <v>9.45691666666667</v>
      </c>
      <c r="AN119" s="1">
        <v>4021835.3885833202</v>
      </c>
    </row>
    <row r="120" spans="1:40">
      <c r="A120" s="4"/>
      <c r="B120" s="4"/>
      <c r="C120" s="4" t="s">
        <v>228</v>
      </c>
      <c r="D120" s="4"/>
      <c r="E120" s="4"/>
      <c r="F120" s="4" t="s">
        <v>392</v>
      </c>
      <c r="G120" s="4" t="s">
        <v>70</v>
      </c>
      <c r="H120" s="4"/>
      <c r="I120" s="2">
        <v>44350.396747685198</v>
      </c>
      <c r="J120" s="1"/>
      <c r="K120" s="1">
        <v>1.37324001597721</v>
      </c>
      <c r="L120" s="1">
        <v>5.5077833333333297</v>
      </c>
      <c r="M120" s="1">
        <v>828.42318408041399</v>
      </c>
      <c r="N120" s="1"/>
      <c r="O120" s="1">
        <v>6.5021666666666702</v>
      </c>
      <c r="P120" s="1">
        <v>245053.991103915</v>
      </c>
      <c r="Q120" s="1">
        <v>1050.52940045625</v>
      </c>
      <c r="R120" s="1">
        <v>10.145616666666699</v>
      </c>
      <c r="S120" s="1">
        <v>39018.929702948997</v>
      </c>
      <c r="T120" s="1"/>
      <c r="U120" s="1">
        <v>7.1816333333333304</v>
      </c>
      <c r="V120" s="1">
        <v>103877.529369418</v>
      </c>
      <c r="W120" s="1">
        <v>0</v>
      </c>
      <c r="X120" s="1">
        <v>11.114050000000001</v>
      </c>
      <c r="Y120" s="1">
        <v>10557.617007499101</v>
      </c>
      <c r="Z120" s="1"/>
      <c r="AA120" s="1">
        <v>7.1816333333333304</v>
      </c>
      <c r="AB120" s="1">
        <v>103877.529369418</v>
      </c>
      <c r="AC120" s="1">
        <v>0</v>
      </c>
      <c r="AD120" s="1">
        <v>12.288</v>
      </c>
      <c r="AE120" s="1">
        <v>0</v>
      </c>
      <c r="AF120" s="1"/>
      <c r="AG120" s="1">
        <v>7.1816333333333304</v>
      </c>
      <c r="AH120" s="1">
        <v>103877.529369418</v>
      </c>
      <c r="AI120" s="1">
        <v>0</v>
      </c>
      <c r="AJ120" s="1">
        <v>14.9148333333333</v>
      </c>
      <c r="AK120" s="1">
        <v>0</v>
      </c>
      <c r="AL120" s="1"/>
      <c r="AM120" s="1">
        <v>9.4673166666666706</v>
      </c>
      <c r="AN120" s="1">
        <v>3244873.1037135301</v>
      </c>
    </row>
    <row r="121" spans="1:40">
      <c r="A121" s="4"/>
      <c r="B121" s="4"/>
      <c r="C121" s="4" t="s">
        <v>281</v>
      </c>
      <c r="D121" s="4"/>
      <c r="E121" s="4"/>
      <c r="F121" s="4" t="s">
        <v>277</v>
      </c>
      <c r="G121" s="4" t="s">
        <v>70</v>
      </c>
      <c r="H121" s="4"/>
      <c r="I121" s="2">
        <v>44350.428356481498</v>
      </c>
      <c r="J121" s="1"/>
      <c r="K121" s="1">
        <v>0</v>
      </c>
      <c r="L121" s="1">
        <v>5.5168499999999998</v>
      </c>
      <c r="M121" s="1">
        <v>0</v>
      </c>
      <c r="N121" s="1"/>
      <c r="O121" s="1">
        <v>6.4749499999999998</v>
      </c>
      <c r="P121" s="1">
        <v>249280.94926064101</v>
      </c>
      <c r="Q121" s="1">
        <v>2342.2481387184498</v>
      </c>
      <c r="R121" s="1">
        <v>10.145616666666699</v>
      </c>
      <c r="S121" s="1">
        <v>83890.345585426898</v>
      </c>
      <c r="T121" s="1"/>
      <c r="U121" s="1">
        <v>7.1725666666666701</v>
      </c>
      <c r="V121" s="1">
        <v>105308.53928558</v>
      </c>
      <c r="W121" s="1">
        <v>0</v>
      </c>
      <c r="X121" s="1">
        <v>11.124416666666701</v>
      </c>
      <c r="Y121" s="1">
        <v>22220.116555451499</v>
      </c>
      <c r="Z121" s="1"/>
      <c r="AA121" s="1">
        <v>7.1725666666666701</v>
      </c>
      <c r="AB121" s="1">
        <v>105308.53928558</v>
      </c>
      <c r="AC121" s="1">
        <v>0</v>
      </c>
      <c r="AD121" s="1">
        <v>11.3035833333333</v>
      </c>
      <c r="AE121" s="1">
        <v>0</v>
      </c>
      <c r="AF121" s="1"/>
      <c r="AG121" s="1">
        <v>7.1725666666666701</v>
      </c>
      <c r="AH121" s="1">
        <v>105308.53928558</v>
      </c>
      <c r="AI121" s="1">
        <v>0</v>
      </c>
      <c r="AJ121" s="1">
        <v>14.562516666666699</v>
      </c>
      <c r="AK121" s="1">
        <v>0</v>
      </c>
      <c r="AL121" s="1"/>
      <c r="AM121" s="1">
        <v>9.4569500000000009</v>
      </c>
      <c r="AN121" s="1">
        <v>3737727.1131212702</v>
      </c>
    </row>
    <row r="122" spans="1:40">
      <c r="A122" s="4"/>
      <c r="B122" s="4"/>
      <c r="C122" s="4" t="s">
        <v>114</v>
      </c>
      <c r="D122" s="4"/>
      <c r="E122" s="4"/>
      <c r="F122" s="4" t="s">
        <v>122</v>
      </c>
      <c r="G122" s="4" t="s">
        <v>70</v>
      </c>
      <c r="H122" s="4"/>
      <c r="I122" s="2">
        <v>44350.444108796299</v>
      </c>
      <c r="J122" s="1"/>
      <c r="K122" s="1">
        <v>0</v>
      </c>
      <c r="L122" s="1">
        <v>5.5077499999999997</v>
      </c>
      <c r="M122" s="1">
        <v>0</v>
      </c>
      <c r="N122" s="1"/>
      <c r="O122" s="1">
        <v>6.4749166666666698</v>
      </c>
      <c r="P122" s="1">
        <v>286091.30668827699</v>
      </c>
      <c r="Q122" s="1">
        <v>814.68271344137202</v>
      </c>
      <c r="R122" s="1">
        <v>10.145583333333301</v>
      </c>
      <c r="S122" s="1">
        <v>37537.906385786097</v>
      </c>
      <c r="T122" s="1"/>
      <c r="U122" s="1">
        <v>7.16346666666667</v>
      </c>
      <c r="V122" s="1">
        <v>127727.152828891</v>
      </c>
      <c r="W122" s="1">
        <v>0</v>
      </c>
      <c r="X122" s="1">
        <v>11.1140166666667</v>
      </c>
      <c r="Y122" s="1">
        <v>14951.094641653999</v>
      </c>
      <c r="Z122" s="1"/>
      <c r="AA122" s="1">
        <v>7.16346666666667</v>
      </c>
      <c r="AB122" s="1">
        <v>127727.152828891</v>
      </c>
      <c r="AC122" s="1">
        <v>0</v>
      </c>
      <c r="AD122" s="1">
        <v>11.490066666666699</v>
      </c>
      <c r="AE122" s="1">
        <v>0</v>
      </c>
      <c r="AF122" s="1"/>
      <c r="AG122" s="1">
        <v>7.16346666666667</v>
      </c>
      <c r="AH122" s="1">
        <v>127727.152828891</v>
      </c>
      <c r="AI122" s="1">
        <v>0</v>
      </c>
      <c r="AJ122" s="1">
        <v>14.10655</v>
      </c>
      <c r="AK122" s="1">
        <v>0</v>
      </c>
      <c r="AL122" s="1"/>
      <c r="AM122" s="1">
        <v>9.4776500000000006</v>
      </c>
      <c r="AN122" s="1">
        <v>3702216.28525378</v>
      </c>
    </row>
    <row r="123" spans="1:40">
      <c r="A123" s="4"/>
      <c r="B123" s="4"/>
      <c r="C123" s="4" t="s">
        <v>29</v>
      </c>
      <c r="D123" s="4"/>
      <c r="E123" s="4"/>
      <c r="F123" s="4" t="s">
        <v>23</v>
      </c>
      <c r="G123" s="4" t="s">
        <v>70</v>
      </c>
      <c r="H123" s="4"/>
      <c r="I123" s="2">
        <v>44350.459930555597</v>
      </c>
      <c r="J123" s="1"/>
      <c r="K123" s="1">
        <v>0</v>
      </c>
      <c r="L123" s="1">
        <v>5.5077833333333297</v>
      </c>
      <c r="M123" s="1">
        <v>0</v>
      </c>
      <c r="N123" s="1"/>
      <c r="O123" s="1">
        <v>6.4930833333333302</v>
      </c>
      <c r="P123" s="1">
        <v>304417.97819930298</v>
      </c>
      <c r="Q123" s="1">
        <v>906.45601045001104</v>
      </c>
      <c r="R123" s="1">
        <v>10.145616666666699</v>
      </c>
      <c r="S123" s="1">
        <v>39397.899096306101</v>
      </c>
      <c r="T123" s="1"/>
      <c r="U123" s="1">
        <v>7.1725666666666701</v>
      </c>
      <c r="V123" s="1">
        <v>120899.126375443</v>
      </c>
      <c r="W123" s="1">
        <v>0</v>
      </c>
      <c r="X123" s="1">
        <v>11.114050000000001</v>
      </c>
      <c r="Y123" s="1">
        <v>16057.3538670497</v>
      </c>
      <c r="Z123" s="1"/>
      <c r="AA123" s="1">
        <v>7.1725666666666701</v>
      </c>
      <c r="AB123" s="1">
        <v>120899.126375443</v>
      </c>
      <c r="AC123" s="1">
        <v>0</v>
      </c>
      <c r="AD123" s="1">
        <v>11.9667666666667</v>
      </c>
      <c r="AE123" s="1">
        <v>0</v>
      </c>
      <c r="AF123" s="1"/>
      <c r="AG123" s="1">
        <v>7.1725666666666701</v>
      </c>
      <c r="AH123" s="1">
        <v>120899.126375443</v>
      </c>
      <c r="AI123" s="1">
        <v>0</v>
      </c>
      <c r="AJ123" s="1">
        <v>14.71795</v>
      </c>
      <c r="AK123" s="1">
        <v>0</v>
      </c>
      <c r="AL123" s="1"/>
      <c r="AM123" s="1">
        <v>9.4673166666666706</v>
      </c>
      <c r="AN123" s="1">
        <v>3702440.0836268901</v>
      </c>
    </row>
    <row r="124" spans="1:40">
      <c r="A124" s="4"/>
      <c r="B124" s="4"/>
      <c r="C124" s="4" t="s">
        <v>234</v>
      </c>
      <c r="D124" s="4"/>
      <c r="E124" s="4"/>
      <c r="F124" s="4" t="s">
        <v>132</v>
      </c>
      <c r="G124" s="4" t="s">
        <v>70</v>
      </c>
      <c r="H124" s="4"/>
      <c r="I124" s="2">
        <v>44350.475717592599</v>
      </c>
      <c r="J124" s="1"/>
      <c r="K124" s="1">
        <v>0</v>
      </c>
      <c r="L124" s="1">
        <v>4.8818333333333301</v>
      </c>
      <c r="M124" s="1">
        <v>0</v>
      </c>
      <c r="N124" s="1"/>
      <c r="O124" s="1">
        <v>6.4658499999999997</v>
      </c>
      <c r="P124" s="1">
        <v>324919.75693508401</v>
      </c>
      <c r="Q124" s="1">
        <v>953.21933508542804</v>
      </c>
      <c r="R124" s="1">
        <v>10.1352166666667</v>
      </c>
      <c r="S124" s="1">
        <v>44896.296306439901</v>
      </c>
      <c r="T124" s="1"/>
      <c r="U124" s="1">
        <v>7.1725333333333303</v>
      </c>
      <c r="V124" s="1">
        <v>131243.66350838399</v>
      </c>
      <c r="W124" s="1">
        <v>0</v>
      </c>
      <c r="X124" s="1">
        <v>11.1140166666667</v>
      </c>
      <c r="Y124" s="1">
        <v>31785.1382953336</v>
      </c>
      <c r="Z124" s="1"/>
      <c r="AA124" s="1">
        <v>7.1725333333333303</v>
      </c>
      <c r="AB124" s="1">
        <v>131243.66350838399</v>
      </c>
      <c r="AC124" s="1">
        <v>0</v>
      </c>
      <c r="AD124" s="1">
        <v>12.2879666666667</v>
      </c>
      <c r="AE124" s="1">
        <v>0</v>
      </c>
      <c r="AF124" s="1"/>
      <c r="AG124" s="1">
        <v>7.1725333333333303</v>
      </c>
      <c r="AH124" s="1">
        <v>131243.66350838399</v>
      </c>
      <c r="AI124" s="1">
        <v>0</v>
      </c>
      <c r="AJ124" s="1">
        <v>14.3966833333333</v>
      </c>
      <c r="AK124" s="1">
        <v>0</v>
      </c>
      <c r="AL124" s="1"/>
      <c r="AM124" s="1">
        <v>9.4672833333333308</v>
      </c>
      <c r="AN124" s="1">
        <v>4169403.1550430302</v>
      </c>
    </row>
    <row r="125" spans="1:40">
      <c r="A125" s="4"/>
      <c r="B125" s="4"/>
      <c r="C125" s="4" t="s">
        <v>309</v>
      </c>
      <c r="D125" s="4"/>
      <c r="E125" s="4"/>
      <c r="F125" s="4" t="s">
        <v>239</v>
      </c>
      <c r="G125" s="4" t="s">
        <v>70</v>
      </c>
      <c r="H125" s="4"/>
      <c r="I125" s="2">
        <v>44350.491504629601</v>
      </c>
      <c r="J125" s="1"/>
      <c r="K125" s="1">
        <v>0</v>
      </c>
      <c r="L125" s="1">
        <v>5.5077833333333297</v>
      </c>
      <c r="M125" s="1">
        <v>0</v>
      </c>
      <c r="N125" s="1"/>
      <c r="O125" s="1">
        <v>6.4749499999999998</v>
      </c>
      <c r="P125" s="1">
        <v>298399.28829105903</v>
      </c>
      <c r="Q125" s="1">
        <v>743.08567577894905</v>
      </c>
      <c r="R125" s="1">
        <v>10.145616666666699</v>
      </c>
      <c r="S125" s="1">
        <v>34959.659002287503</v>
      </c>
      <c r="T125" s="1"/>
      <c r="U125" s="1">
        <v>7.1725666666666701</v>
      </c>
      <c r="V125" s="1">
        <v>130066.99531735</v>
      </c>
      <c r="W125" s="1">
        <v>0</v>
      </c>
      <c r="X125" s="1">
        <v>11.124416666666701</v>
      </c>
      <c r="Y125" s="1">
        <v>16690.242288739701</v>
      </c>
      <c r="Z125" s="1"/>
      <c r="AA125" s="1">
        <v>7.1725666666666701</v>
      </c>
      <c r="AB125" s="1">
        <v>130066.99531735</v>
      </c>
      <c r="AC125" s="1" t="s">
        <v>333</v>
      </c>
      <c r="AD125" s="1" t="s">
        <v>333</v>
      </c>
      <c r="AE125" s="1" t="s">
        <v>333</v>
      </c>
      <c r="AF125" s="1" t="s">
        <v>333</v>
      </c>
      <c r="AG125" s="1">
        <v>7.1725666666666701</v>
      </c>
      <c r="AH125" s="1">
        <v>130066.99531735</v>
      </c>
      <c r="AI125" s="1">
        <v>0</v>
      </c>
      <c r="AJ125" s="1">
        <v>14.749033333333299</v>
      </c>
      <c r="AK125" s="1">
        <v>0</v>
      </c>
      <c r="AL125" s="1"/>
      <c r="AM125" s="1">
        <v>9.4673166666666706</v>
      </c>
      <c r="AN125" s="1">
        <v>4075508.4465931798</v>
      </c>
    </row>
    <row r="126" spans="1:40">
      <c r="A126" s="4"/>
      <c r="B126" s="4"/>
      <c r="C126" s="4" t="s">
        <v>140</v>
      </c>
      <c r="D126" s="4"/>
      <c r="E126" s="4"/>
      <c r="F126" s="4" t="s">
        <v>352</v>
      </c>
      <c r="G126" s="4" t="s">
        <v>70</v>
      </c>
      <c r="H126" s="4"/>
      <c r="I126" s="2">
        <v>44350.507337962998</v>
      </c>
      <c r="J126" s="1"/>
      <c r="K126" s="1">
        <v>0</v>
      </c>
      <c r="L126" s="1">
        <v>5.19933333333333</v>
      </c>
      <c r="M126" s="1">
        <v>0</v>
      </c>
      <c r="N126" s="1"/>
      <c r="O126" s="1">
        <v>6.4658499999999997</v>
      </c>
      <c r="P126" s="1">
        <v>330181.79059445602</v>
      </c>
      <c r="Q126" s="1">
        <v>438.81823975986401</v>
      </c>
      <c r="R126" s="1">
        <v>10.145583333333301</v>
      </c>
      <c r="S126" s="1">
        <v>22259.799421705698</v>
      </c>
      <c r="T126" s="1"/>
      <c r="U126" s="1">
        <v>7.1725333333333303</v>
      </c>
      <c r="V126" s="1">
        <v>138665.34209233199</v>
      </c>
      <c r="W126" s="1">
        <v>0</v>
      </c>
      <c r="X126" s="1">
        <v>11.1243833333333</v>
      </c>
      <c r="Y126" s="1">
        <v>18351.853490261299</v>
      </c>
      <c r="Z126" s="1"/>
      <c r="AA126" s="1">
        <v>7.1725333333333303</v>
      </c>
      <c r="AB126" s="1">
        <v>138665.34209233199</v>
      </c>
      <c r="AC126" s="1">
        <v>0</v>
      </c>
      <c r="AD126" s="1">
        <v>10.837249999999999</v>
      </c>
      <c r="AE126" s="1">
        <v>0</v>
      </c>
      <c r="AF126" s="1"/>
      <c r="AG126" s="1">
        <v>7.1725333333333303</v>
      </c>
      <c r="AH126" s="1">
        <v>138665.34209233199</v>
      </c>
      <c r="AI126" s="1">
        <v>0</v>
      </c>
      <c r="AJ126" s="1">
        <v>14.5210333333333</v>
      </c>
      <c r="AK126" s="1">
        <v>0</v>
      </c>
      <c r="AL126" s="1"/>
      <c r="AM126" s="1">
        <v>9.4776500000000006</v>
      </c>
      <c r="AN126" s="1">
        <v>3767198.8989333399</v>
      </c>
    </row>
    <row r="127" spans="1:40">
      <c r="A127" s="4"/>
      <c r="B127" s="4"/>
      <c r="C127" s="4" t="s">
        <v>124</v>
      </c>
      <c r="D127" s="4"/>
      <c r="E127" s="4"/>
      <c r="F127" s="4" t="s">
        <v>363</v>
      </c>
      <c r="G127" s="4" t="s">
        <v>70</v>
      </c>
      <c r="H127" s="4"/>
      <c r="I127" s="2">
        <v>44350.523136574098</v>
      </c>
      <c r="J127" s="1"/>
      <c r="K127" s="1">
        <v>0</v>
      </c>
      <c r="L127" s="1">
        <v>5.4442833333333303</v>
      </c>
      <c r="M127" s="1">
        <v>0</v>
      </c>
      <c r="N127" s="1"/>
      <c r="O127" s="1">
        <v>6.4658833333333297</v>
      </c>
      <c r="P127" s="1">
        <v>331136.53199942602</v>
      </c>
      <c r="Q127" s="1">
        <v>326.26133764658198</v>
      </c>
      <c r="R127" s="1">
        <v>10.145616666666699</v>
      </c>
      <c r="S127" s="1">
        <v>16323.978286020299</v>
      </c>
      <c r="T127" s="1"/>
      <c r="U127" s="1">
        <v>7.1725666666666701</v>
      </c>
      <c r="V127" s="1">
        <v>136204.138520865</v>
      </c>
      <c r="W127" s="1">
        <v>0</v>
      </c>
      <c r="X127" s="1">
        <v>11.114050000000001</v>
      </c>
      <c r="Y127" s="1">
        <v>13536.654879105999</v>
      </c>
      <c r="Z127" s="1"/>
      <c r="AA127" s="1">
        <v>7.1725666666666701</v>
      </c>
      <c r="AB127" s="1">
        <v>136204.138520865</v>
      </c>
      <c r="AC127" s="1">
        <v>0</v>
      </c>
      <c r="AD127" s="1">
        <v>10.889099999999999</v>
      </c>
      <c r="AE127" s="1">
        <v>0</v>
      </c>
      <c r="AF127" s="1"/>
      <c r="AG127" s="1">
        <v>7.1725666666666701</v>
      </c>
      <c r="AH127" s="1">
        <v>136204.138520865</v>
      </c>
      <c r="AI127" s="1">
        <v>0</v>
      </c>
      <c r="AJ127" s="1">
        <v>14.666133333333301</v>
      </c>
      <c r="AK127" s="1">
        <v>0</v>
      </c>
      <c r="AL127" s="1"/>
      <c r="AM127" s="1">
        <v>9.4776666666666696</v>
      </c>
      <c r="AN127" s="1">
        <v>3800197.4574342398</v>
      </c>
    </row>
    <row r="128" spans="1:40">
      <c r="A128" s="4"/>
      <c r="B128" s="4"/>
      <c r="C128" s="4" t="s">
        <v>13</v>
      </c>
      <c r="D128" s="4"/>
      <c r="E128" s="4"/>
      <c r="F128" s="4" t="s">
        <v>308</v>
      </c>
      <c r="G128" s="4" t="s">
        <v>70</v>
      </c>
      <c r="H128" s="4"/>
      <c r="I128" s="2">
        <v>44350.538935185199</v>
      </c>
      <c r="J128" s="1"/>
      <c r="K128" s="1">
        <v>0</v>
      </c>
      <c r="L128" s="1">
        <v>5.4261166666666698</v>
      </c>
      <c r="M128" s="1">
        <v>0</v>
      </c>
      <c r="N128" s="1"/>
      <c r="O128" s="1">
        <v>6.4658499999999997</v>
      </c>
      <c r="P128" s="1">
        <v>326786.38491893403</v>
      </c>
      <c r="Q128" s="1">
        <v>239.58095532302701</v>
      </c>
      <c r="R128" s="1">
        <v>10.145583333333301</v>
      </c>
      <c r="S128" s="1">
        <v>12131.7845849891</v>
      </c>
      <c r="T128" s="1"/>
      <c r="U128" s="1">
        <v>7.1725333333333303</v>
      </c>
      <c r="V128" s="1">
        <v>137410.551855939</v>
      </c>
      <c r="W128" s="1">
        <v>0</v>
      </c>
      <c r="X128" s="1">
        <v>11.1140166666667</v>
      </c>
      <c r="Y128" s="1">
        <v>18101.488137151398</v>
      </c>
      <c r="Z128" s="1"/>
      <c r="AA128" s="1">
        <v>7.1725333333333303</v>
      </c>
      <c r="AB128" s="1">
        <v>137410.551855939</v>
      </c>
      <c r="AC128" s="1">
        <v>0</v>
      </c>
      <c r="AD128" s="1">
        <v>11.282833333333301</v>
      </c>
      <c r="AE128" s="1">
        <v>0</v>
      </c>
      <c r="AF128" s="1"/>
      <c r="AG128" s="1">
        <v>7.1725333333333303</v>
      </c>
      <c r="AH128" s="1">
        <v>137410.551855939</v>
      </c>
      <c r="AI128" s="1">
        <v>0</v>
      </c>
      <c r="AJ128" s="1">
        <v>14.5210333333333</v>
      </c>
      <c r="AK128" s="1">
        <v>0</v>
      </c>
      <c r="AL128" s="1"/>
      <c r="AM128" s="1">
        <v>9.4776500000000006</v>
      </c>
      <c r="AN128" s="1">
        <v>3820689.42135842</v>
      </c>
    </row>
    <row r="129" spans="1:40">
      <c r="A129" s="4"/>
      <c r="B129" s="4"/>
      <c r="C129" s="4" t="s">
        <v>146</v>
      </c>
      <c r="D129" s="4"/>
      <c r="E129" s="4"/>
      <c r="F129" s="4" t="s">
        <v>287</v>
      </c>
      <c r="G129" s="4" t="s">
        <v>70</v>
      </c>
      <c r="H129" s="4"/>
      <c r="I129" s="2">
        <v>44350.554803240702</v>
      </c>
      <c r="J129" s="1"/>
      <c r="K129" s="1">
        <v>0</v>
      </c>
      <c r="L129" s="1">
        <v>5.3354333333333299</v>
      </c>
      <c r="M129" s="1">
        <v>0</v>
      </c>
      <c r="N129" s="1"/>
      <c r="O129" s="1">
        <v>6.4840166666666699</v>
      </c>
      <c r="P129" s="1">
        <v>309576.71104252001</v>
      </c>
      <c r="Q129" s="1">
        <v>244.16372789763199</v>
      </c>
      <c r="R129" s="1">
        <v>10.145616666666699</v>
      </c>
      <c r="S129" s="1">
        <v>11403.292212328501</v>
      </c>
      <c r="T129" s="1"/>
      <c r="U129" s="1">
        <v>7.1725666666666701</v>
      </c>
      <c r="V129" s="1">
        <v>126756.36015309799</v>
      </c>
      <c r="W129" s="1">
        <v>0</v>
      </c>
      <c r="X129" s="1">
        <v>11.114050000000001</v>
      </c>
      <c r="Y129" s="1">
        <v>16472.155148969199</v>
      </c>
      <c r="Z129" s="1"/>
      <c r="AA129" s="1">
        <v>7.1725666666666701</v>
      </c>
      <c r="AB129" s="1">
        <v>126756.36015309799</v>
      </c>
      <c r="AC129" s="1">
        <v>0</v>
      </c>
      <c r="AD129" s="1">
        <v>12.225816666666701</v>
      </c>
      <c r="AE129" s="1">
        <v>0</v>
      </c>
      <c r="AF129" s="1"/>
      <c r="AG129" s="1">
        <v>7.1725666666666701</v>
      </c>
      <c r="AH129" s="1">
        <v>126756.36015309799</v>
      </c>
      <c r="AI129" s="1">
        <v>0</v>
      </c>
      <c r="AJ129" s="1">
        <v>14.58325</v>
      </c>
      <c r="AK129" s="1">
        <v>0</v>
      </c>
      <c r="AL129" s="1"/>
      <c r="AM129" s="1">
        <v>9.4673166666666706</v>
      </c>
      <c r="AN129" s="1">
        <v>3866998.9767352599</v>
      </c>
    </row>
    <row r="130" spans="1:40">
      <c r="A130" s="4"/>
      <c r="B130" s="4"/>
      <c r="C130" s="4" t="s">
        <v>372</v>
      </c>
      <c r="D130" s="4"/>
      <c r="E130" s="4"/>
      <c r="F130" s="4" t="s">
        <v>95</v>
      </c>
      <c r="G130" s="4" t="s">
        <v>70</v>
      </c>
      <c r="H130" s="4"/>
      <c r="I130" s="2">
        <v>44350.586446759298</v>
      </c>
      <c r="J130" s="1"/>
      <c r="K130" s="1">
        <v>0</v>
      </c>
      <c r="L130" s="1">
        <v>5.38985</v>
      </c>
      <c r="M130" s="1">
        <v>0</v>
      </c>
      <c r="N130" s="1"/>
      <c r="O130" s="1">
        <v>6.4840166666666699</v>
      </c>
      <c r="P130" s="1">
        <v>303802.368667742</v>
      </c>
      <c r="Q130" s="1">
        <v>59.256968451247403</v>
      </c>
      <c r="R130" s="1">
        <v>10.145616666666699</v>
      </c>
      <c r="S130" s="1">
        <v>2656.8391578379501</v>
      </c>
      <c r="T130" s="1"/>
      <c r="U130" s="1">
        <v>7.1816333333333304</v>
      </c>
      <c r="V130" s="1">
        <v>120868.200903519</v>
      </c>
      <c r="W130" s="1">
        <v>0</v>
      </c>
      <c r="X130" s="1">
        <v>11.114050000000001</v>
      </c>
      <c r="Y130" s="1">
        <v>40416.912301066099</v>
      </c>
      <c r="Z130" s="1"/>
      <c r="AA130" s="1">
        <v>7.1816333333333304</v>
      </c>
      <c r="AB130" s="1">
        <v>120868.200903519</v>
      </c>
      <c r="AC130" s="1">
        <v>0</v>
      </c>
      <c r="AD130" s="1">
        <v>11.31395</v>
      </c>
      <c r="AE130" s="1">
        <v>0</v>
      </c>
      <c r="AF130" s="1"/>
      <c r="AG130" s="1">
        <v>7.1816333333333304</v>
      </c>
      <c r="AH130" s="1">
        <v>120868.200903519</v>
      </c>
      <c r="AI130" s="1">
        <v>0</v>
      </c>
      <c r="AJ130" s="1">
        <v>14.7801333333333</v>
      </c>
      <c r="AK130" s="1">
        <v>0</v>
      </c>
      <c r="AL130" s="1"/>
      <c r="AM130" s="1">
        <v>9.4776833333333297</v>
      </c>
      <c r="AN130" s="1">
        <v>3558905.6191634499</v>
      </c>
    </row>
    <row r="131" spans="1:40">
      <c r="A131" s="4"/>
      <c r="B131" s="4"/>
      <c r="C131" s="4" t="s">
        <v>213</v>
      </c>
      <c r="D131" s="4"/>
      <c r="E131" s="4"/>
      <c r="F131" s="4" t="s">
        <v>89</v>
      </c>
      <c r="G131" s="4" t="s">
        <v>70</v>
      </c>
      <c r="H131" s="4"/>
      <c r="I131" s="2">
        <v>44350.602303240703</v>
      </c>
      <c r="J131" s="1"/>
      <c r="K131" s="1">
        <v>0</v>
      </c>
      <c r="L131" s="1">
        <v>5.6166</v>
      </c>
      <c r="M131" s="1">
        <v>0</v>
      </c>
      <c r="N131" s="1"/>
      <c r="O131" s="1">
        <v>6.4749166666666698</v>
      </c>
      <c r="P131" s="1">
        <v>312176.17622403702</v>
      </c>
      <c r="Q131" s="1">
        <v>22.083451829538699</v>
      </c>
      <c r="R131" s="1">
        <v>10.145583333333301</v>
      </c>
      <c r="S131" s="1">
        <v>1072.32845232615</v>
      </c>
      <c r="T131" s="1"/>
      <c r="U131" s="1">
        <v>7.16346666666667</v>
      </c>
      <c r="V131" s="1">
        <v>130725.26939846401</v>
      </c>
      <c r="W131" s="1">
        <v>0</v>
      </c>
      <c r="X131" s="1">
        <v>11.1140166666667</v>
      </c>
      <c r="Y131" s="1">
        <v>12897.721463481401</v>
      </c>
      <c r="Z131" s="1"/>
      <c r="AA131" s="1">
        <v>7.16346666666667</v>
      </c>
      <c r="AB131" s="1">
        <v>130725.26939846401</v>
      </c>
      <c r="AC131" s="1">
        <v>0</v>
      </c>
      <c r="AD131" s="1">
        <v>11.8423833333333</v>
      </c>
      <c r="AE131" s="1">
        <v>0</v>
      </c>
      <c r="AF131" s="1"/>
      <c r="AG131" s="1">
        <v>7.16346666666667</v>
      </c>
      <c r="AH131" s="1">
        <v>130725.26939846401</v>
      </c>
      <c r="AI131" s="1">
        <v>0</v>
      </c>
      <c r="AJ131" s="1">
        <v>14.48995</v>
      </c>
      <c r="AK131" s="1">
        <v>0</v>
      </c>
      <c r="AL131" s="1"/>
      <c r="AM131" s="1">
        <v>9.4672833333333308</v>
      </c>
      <c r="AN131" s="1">
        <v>4005987.6566803702</v>
      </c>
    </row>
    <row r="132" spans="1:40">
      <c r="A132" s="4"/>
      <c r="B132" s="4"/>
      <c r="C132" s="4" t="s">
        <v>149</v>
      </c>
      <c r="D132" s="4"/>
      <c r="E132" s="4"/>
      <c r="F132" s="4" t="s">
        <v>229</v>
      </c>
      <c r="G132" s="4" t="s">
        <v>70</v>
      </c>
      <c r="H132" s="4"/>
      <c r="I132" s="2">
        <v>44350.618078703701</v>
      </c>
      <c r="J132" s="1"/>
      <c r="K132" s="1">
        <v>0</v>
      </c>
      <c r="L132" s="1">
        <v>5.2084333333333301</v>
      </c>
      <c r="M132" s="1">
        <v>0</v>
      </c>
      <c r="N132" s="1"/>
      <c r="O132" s="1">
        <v>6.4749499999999998</v>
      </c>
      <c r="P132" s="1">
        <v>321116.633019595</v>
      </c>
      <c r="Q132" s="1">
        <v>29.7972424513136</v>
      </c>
      <c r="R132" s="1">
        <v>10.145616666666699</v>
      </c>
      <c r="S132" s="1">
        <v>1456.9838480451899</v>
      </c>
      <c r="T132" s="1"/>
      <c r="U132" s="1">
        <v>7.1725666666666701</v>
      </c>
      <c r="V132" s="1">
        <v>131673.74648091599</v>
      </c>
      <c r="W132" s="1">
        <v>0</v>
      </c>
      <c r="X132" s="1">
        <v>11.114050000000001</v>
      </c>
      <c r="Y132" s="1">
        <v>20306.651962049102</v>
      </c>
      <c r="Z132" s="1"/>
      <c r="AA132" s="1">
        <v>7.1725666666666701</v>
      </c>
      <c r="AB132" s="1">
        <v>131673.74648091599</v>
      </c>
      <c r="AC132" s="1">
        <v>0</v>
      </c>
      <c r="AD132" s="1">
        <v>12.2776333333333</v>
      </c>
      <c r="AE132" s="1">
        <v>0</v>
      </c>
      <c r="AF132" s="1"/>
      <c r="AG132" s="1">
        <v>7.1725666666666701</v>
      </c>
      <c r="AH132" s="1">
        <v>131673.74648091599</v>
      </c>
      <c r="AI132" s="1">
        <v>0</v>
      </c>
      <c r="AJ132" s="1">
        <v>14.5418</v>
      </c>
      <c r="AK132" s="1">
        <v>0</v>
      </c>
      <c r="AL132" s="1"/>
      <c r="AM132" s="1">
        <v>9.4776833333333297</v>
      </c>
      <c r="AN132" s="1">
        <v>3885575.0621800302</v>
      </c>
    </row>
    <row r="133" spans="1:40">
      <c r="A133" s="4"/>
      <c r="B133" s="4"/>
      <c r="C133" s="4" t="s">
        <v>193</v>
      </c>
      <c r="D133" s="4"/>
      <c r="E133" s="4"/>
      <c r="F133" s="4" t="s">
        <v>97</v>
      </c>
      <c r="G133" s="4" t="s">
        <v>70</v>
      </c>
      <c r="H133" s="4"/>
      <c r="I133" s="2">
        <v>44350.633877314802</v>
      </c>
      <c r="J133" s="1"/>
      <c r="K133" s="1">
        <v>0</v>
      </c>
      <c r="L133" s="1">
        <v>5.1539666666666699</v>
      </c>
      <c r="M133" s="1">
        <v>0</v>
      </c>
      <c r="N133" s="1"/>
      <c r="O133" s="1">
        <v>6.4839833333333301</v>
      </c>
      <c r="P133" s="1">
        <v>295774.60087989602</v>
      </c>
      <c r="Q133" s="1">
        <v>1000.30732776335</v>
      </c>
      <c r="R133" s="1">
        <v>10.145583333333301</v>
      </c>
      <c r="S133" s="1">
        <v>45675.157808199103</v>
      </c>
      <c r="T133" s="1"/>
      <c r="U133" s="1">
        <v>7.1725333333333303</v>
      </c>
      <c r="V133" s="1">
        <v>127461.134995028</v>
      </c>
      <c r="W133" s="1">
        <v>0</v>
      </c>
      <c r="X133" s="1">
        <v>11.1140166666667</v>
      </c>
      <c r="Y133" s="1">
        <v>37331.999566110702</v>
      </c>
      <c r="Z133" s="1"/>
      <c r="AA133" s="1">
        <v>7.1725333333333303</v>
      </c>
      <c r="AB133" s="1">
        <v>127461.134995028</v>
      </c>
      <c r="AC133" s="1" t="s">
        <v>333</v>
      </c>
      <c r="AD133" s="1" t="s">
        <v>333</v>
      </c>
      <c r="AE133" s="1" t="s">
        <v>333</v>
      </c>
      <c r="AF133" s="1" t="s">
        <v>333</v>
      </c>
      <c r="AG133" s="1">
        <v>7.1725333333333303</v>
      </c>
      <c r="AH133" s="1">
        <v>127461.134995028</v>
      </c>
      <c r="AI133" s="1">
        <v>0</v>
      </c>
      <c r="AJ133" s="1">
        <v>14.6246666666667</v>
      </c>
      <c r="AK133" s="1">
        <v>0</v>
      </c>
      <c r="AL133" s="1"/>
      <c r="AM133" s="1">
        <v>9.4776500000000006</v>
      </c>
      <c r="AN133" s="1">
        <v>3550266.3044992299</v>
      </c>
    </row>
    <row r="134" spans="1:40">
      <c r="A134" s="4"/>
      <c r="B134" s="4"/>
      <c r="C134" s="4" t="s">
        <v>236</v>
      </c>
      <c r="D134" s="4"/>
      <c r="E134" s="4"/>
      <c r="F134" s="4" t="s">
        <v>271</v>
      </c>
      <c r="G134" s="4" t="s">
        <v>70</v>
      </c>
      <c r="H134" s="4"/>
      <c r="I134" s="2">
        <v>44350.649791666699</v>
      </c>
      <c r="J134" s="1"/>
      <c r="K134" s="1">
        <v>0</v>
      </c>
      <c r="L134" s="1">
        <v>5.5077833333333297</v>
      </c>
      <c r="M134" s="1">
        <v>0</v>
      </c>
      <c r="N134" s="1"/>
      <c r="O134" s="1">
        <v>6.4749499999999998</v>
      </c>
      <c r="P134" s="1">
        <v>286177.50208772899</v>
      </c>
      <c r="Q134" s="1">
        <v>1076.5808710158101</v>
      </c>
      <c r="R134" s="1">
        <v>10.145616666666699</v>
      </c>
      <c r="S134" s="1">
        <v>44672.186061717301</v>
      </c>
      <c r="T134" s="1"/>
      <c r="U134" s="1">
        <v>7.1725666666666701</v>
      </c>
      <c r="V134" s="1">
        <v>116164.30463858999</v>
      </c>
      <c r="W134" s="1">
        <v>0</v>
      </c>
      <c r="X134" s="1">
        <v>11.114050000000001</v>
      </c>
      <c r="Y134" s="1">
        <v>54229.058060631898</v>
      </c>
      <c r="Z134" s="1"/>
      <c r="AA134" s="1">
        <v>7.1725666666666701</v>
      </c>
      <c r="AB134" s="1">
        <v>116164.30463858999</v>
      </c>
      <c r="AC134" s="1">
        <v>0</v>
      </c>
      <c r="AD134" s="1">
        <v>11.8320666666667</v>
      </c>
      <c r="AE134" s="1">
        <v>0</v>
      </c>
      <c r="AF134" s="1"/>
      <c r="AG134" s="1">
        <v>7.1725666666666701</v>
      </c>
      <c r="AH134" s="1">
        <v>116164.30463858999</v>
      </c>
      <c r="AI134" s="1">
        <v>0</v>
      </c>
      <c r="AJ134" s="1">
        <v>14.697233333333299</v>
      </c>
      <c r="AK134" s="1">
        <v>0</v>
      </c>
      <c r="AL134" s="1"/>
      <c r="AM134" s="1">
        <v>9.4673166666666706</v>
      </c>
      <c r="AN134" s="1">
        <v>3892619.9037478101</v>
      </c>
    </row>
    <row r="135" spans="1:40">
      <c r="A135" s="4"/>
      <c r="B135" s="4"/>
      <c r="C135" s="4" t="s">
        <v>284</v>
      </c>
      <c r="D135" s="4"/>
      <c r="E135" s="4"/>
      <c r="F135" s="4" t="s">
        <v>388</v>
      </c>
      <c r="G135" s="4" t="s">
        <v>70</v>
      </c>
      <c r="H135" s="4"/>
      <c r="I135" s="2">
        <v>44350.6656365741</v>
      </c>
      <c r="J135" s="1"/>
      <c r="K135" s="1">
        <v>0</v>
      </c>
      <c r="L135" s="1">
        <v>4.9362666666666701</v>
      </c>
      <c r="M135" s="1">
        <v>0</v>
      </c>
      <c r="N135" s="1"/>
      <c r="O135" s="1">
        <v>6.4839833333333301</v>
      </c>
      <c r="P135" s="1">
        <v>294148.76412524399</v>
      </c>
      <c r="Q135" s="1">
        <v>796.03854554772397</v>
      </c>
      <c r="R135" s="1">
        <v>10.145583333333301</v>
      </c>
      <c r="S135" s="1">
        <v>34163.405276756799</v>
      </c>
      <c r="T135" s="1"/>
      <c r="U135" s="1">
        <v>7.1725333333333303</v>
      </c>
      <c r="V135" s="1">
        <v>118884.606150476</v>
      </c>
      <c r="W135" s="1">
        <v>0</v>
      </c>
      <c r="X135" s="1">
        <v>11.1140166666667</v>
      </c>
      <c r="Y135" s="1">
        <v>40750.044248750397</v>
      </c>
      <c r="Z135" s="1"/>
      <c r="AA135" s="1">
        <v>7.1725333333333303</v>
      </c>
      <c r="AB135" s="1">
        <v>118884.606150476</v>
      </c>
      <c r="AC135" s="1" t="s">
        <v>333</v>
      </c>
      <c r="AD135" s="1" t="s">
        <v>333</v>
      </c>
      <c r="AE135" s="1" t="s">
        <v>333</v>
      </c>
      <c r="AF135" s="1" t="s">
        <v>333</v>
      </c>
      <c r="AG135" s="1">
        <v>7.1725333333333303</v>
      </c>
      <c r="AH135" s="1">
        <v>118884.606150476</v>
      </c>
      <c r="AI135" s="1">
        <v>0</v>
      </c>
      <c r="AJ135" s="1">
        <v>15.2360333333333</v>
      </c>
      <c r="AK135" s="1">
        <v>0</v>
      </c>
      <c r="AL135" s="1"/>
      <c r="AM135" s="1">
        <v>9.4672833333333308</v>
      </c>
      <c r="AN135" s="1">
        <v>3625786.9815561599</v>
      </c>
    </row>
    <row r="136" spans="1:40">
      <c r="A136" s="4"/>
      <c r="B136" s="4"/>
      <c r="C136" s="4" t="s">
        <v>365</v>
      </c>
      <c r="D136" s="4"/>
      <c r="E136" s="4"/>
      <c r="F136" s="4" t="s">
        <v>101</v>
      </c>
      <c r="G136" s="4" t="s">
        <v>70</v>
      </c>
      <c r="H136" s="4"/>
      <c r="I136" s="2">
        <v>44350.681481481501</v>
      </c>
      <c r="J136" s="1"/>
      <c r="K136" s="1">
        <v>0</v>
      </c>
      <c r="L136" s="1">
        <v>5.4080000000000004</v>
      </c>
      <c r="M136" s="1">
        <v>0</v>
      </c>
      <c r="N136" s="1"/>
      <c r="O136" s="1">
        <v>6.5112333333333297</v>
      </c>
      <c r="P136" s="1">
        <v>285698.43889415701</v>
      </c>
      <c r="Q136" s="1">
        <v>1170.8290287033401</v>
      </c>
      <c r="R136" s="1">
        <v>10.135249999999999</v>
      </c>
      <c r="S136" s="1">
        <v>49700.958350830602</v>
      </c>
      <c r="T136" s="1"/>
      <c r="U136" s="1">
        <v>7.1816333333333304</v>
      </c>
      <c r="V136" s="1">
        <v>119262.581597999</v>
      </c>
      <c r="W136" s="1">
        <v>0</v>
      </c>
      <c r="X136" s="1">
        <v>11.114050000000001</v>
      </c>
      <c r="Y136" s="1">
        <v>43990.015740553703</v>
      </c>
      <c r="Z136" s="1"/>
      <c r="AA136" s="1">
        <v>7.1816333333333304</v>
      </c>
      <c r="AB136" s="1">
        <v>119262.581597999</v>
      </c>
      <c r="AC136" s="1">
        <v>0</v>
      </c>
      <c r="AD136" s="1">
        <v>11.6040833333333</v>
      </c>
      <c r="AE136" s="1">
        <v>0</v>
      </c>
      <c r="AF136" s="1"/>
      <c r="AG136" s="1">
        <v>7.1816333333333304</v>
      </c>
      <c r="AH136" s="1">
        <v>119262.581597999</v>
      </c>
      <c r="AI136" s="1">
        <v>0</v>
      </c>
      <c r="AJ136" s="1">
        <v>14.624700000000001</v>
      </c>
      <c r="AK136" s="1">
        <v>0</v>
      </c>
      <c r="AL136" s="1"/>
      <c r="AM136" s="1">
        <v>9.4776666666666696</v>
      </c>
      <c r="AN136" s="1">
        <v>3156175.7154891202</v>
      </c>
    </row>
    <row r="137" spans="1:40">
      <c r="A137" s="4"/>
      <c r="B137" s="4"/>
      <c r="C137" s="4" t="s">
        <v>248</v>
      </c>
      <c r="D137" s="4"/>
      <c r="E137" s="4"/>
      <c r="F137" s="4" t="s">
        <v>123</v>
      </c>
      <c r="G137" s="4" t="s">
        <v>70</v>
      </c>
      <c r="H137" s="4"/>
      <c r="I137" s="2">
        <v>44350.697361111103</v>
      </c>
      <c r="J137" s="1"/>
      <c r="K137" s="1">
        <v>0</v>
      </c>
      <c r="L137" s="1">
        <v>5.3535333333333304</v>
      </c>
      <c r="M137" s="1">
        <v>0</v>
      </c>
      <c r="N137" s="1"/>
      <c r="O137" s="1">
        <v>6.5202666666666698</v>
      </c>
      <c r="P137" s="1">
        <v>260357.10852955701</v>
      </c>
      <c r="Q137" s="1">
        <v>1067.2864645862001</v>
      </c>
      <c r="R137" s="1">
        <v>10.145583333333301</v>
      </c>
      <c r="S137" s="1">
        <v>40976.757120017603</v>
      </c>
      <c r="T137" s="1"/>
      <c r="U137" s="1">
        <v>7.1906833333333298</v>
      </c>
      <c r="V137" s="1">
        <v>107444.973298724</v>
      </c>
      <c r="W137" s="1">
        <v>0</v>
      </c>
      <c r="X137" s="1">
        <v>11.1140166666667</v>
      </c>
      <c r="Y137" s="1">
        <v>43171.9088145192</v>
      </c>
      <c r="Z137" s="1"/>
      <c r="AA137" s="1">
        <v>7.1906833333333298</v>
      </c>
      <c r="AB137" s="1">
        <v>107444.973298724</v>
      </c>
      <c r="AC137" s="1">
        <v>0</v>
      </c>
      <c r="AD137" s="1">
        <v>10.391666666666699</v>
      </c>
      <c r="AE137" s="1">
        <v>0</v>
      </c>
      <c r="AF137" s="1"/>
      <c r="AG137" s="1">
        <v>7.1906833333333298</v>
      </c>
      <c r="AH137" s="1">
        <v>107444.973298724</v>
      </c>
      <c r="AI137" s="1">
        <v>0</v>
      </c>
      <c r="AJ137" s="1">
        <v>14.5314</v>
      </c>
      <c r="AK137" s="1">
        <v>0</v>
      </c>
      <c r="AL137" s="1"/>
      <c r="AM137" s="1">
        <v>9.4672833333333308</v>
      </c>
      <c r="AN137" s="1">
        <v>3049467.3123272602</v>
      </c>
    </row>
    <row r="138" spans="1:40">
      <c r="A138" s="4"/>
      <c r="B138" s="4"/>
      <c r="C138" s="4" t="s">
        <v>246</v>
      </c>
      <c r="D138" s="4"/>
      <c r="E138" s="4"/>
      <c r="F138" s="4" t="s">
        <v>304</v>
      </c>
      <c r="G138" s="4" t="s">
        <v>70</v>
      </c>
      <c r="H138" s="4"/>
      <c r="I138" s="2">
        <v>44350.7133217593</v>
      </c>
      <c r="J138" s="1"/>
      <c r="K138" s="1">
        <v>0</v>
      </c>
      <c r="L138" s="1">
        <v>5.4624333333333297</v>
      </c>
      <c r="M138" s="1">
        <v>0</v>
      </c>
      <c r="N138" s="1"/>
      <c r="O138" s="1">
        <v>6.5112333333333297</v>
      </c>
      <c r="P138" s="1">
        <v>265186.18808658398</v>
      </c>
      <c r="Q138" s="1">
        <v>1131.21535154004</v>
      </c>
      <c r="R138" s="1">
        <v>10.135249999999999</v>
      </c>
      <c r="S138" s="1">
        <v>45092.554050730803</v>
      </c>
      <c r="T138" s="1"/>
      <c r="U138" s="1">
        <v>7.1816333333333304</v>
      </c>
      <c r="V138" s="1">
        <v>111825.27744542</v>
      </c>
      <c r="W138" s="1">
        <v>0</v>
      </c>
      <c r="X138" s="1">
        <v>11.114050000000001</v>
      </c>
      <c r="Y138" s="1">
        <v>38656.749911285799</v>
      </c>
      <c r="Z138" s="1"/>
      <c r="AA138" s="1">
        <v>7.1816333333333304</v>
      </c>
      <c r="AB138" s="1">
        <v>111825.27744542</v>
      </c>
      <c r="AC138" s="1">
        <v>0</v>
      </c>
      <c r="AD138" s="1">
        <v>12.246549999999999</v>
      </c>
      <c r="AE138" s="1">
        <v>0</v>
      </c>
      <c r="AF138" s="1"/>
      <c r="AG138" s="1">
        <v>7.1816333333333304</v>
      </c>
      <c r="AH138" s="1">
        <v>111825.27744542</v>
      </c>
      <c r="AI138" s="1">
        <v>0</v>
      </c>
      <c r="AJ138" s="1">
        <v>14.5728833333333</v>
      </c>
      <c r="AK138" s="1">
        <v>0</v>
      </c>
      <c r="AL138" s="1"/>
      <c r="AM138" s="1">
        <v>9.4673166666666706</v>
      </c>
      <c r="AN138" s="1">
        <v>3084031.3955807602</v>
      </c>
    </row>
    <row r="139" spans="1:40">
      <c r="A139" s="4"/>
      <c r="B139" s="4"/>
      <c r="C139" s="4" t="s">
        <v>24</v>
      </c>
      <c r="D139" s="4"/>
      <c r="E139" s="4"/>
      <c r="F139" s="4" t="s">
        <v>4</v>
      </c>
      <c r="G139" s="4" t="s">
        <v>70</v>
      </c>
      <c r="H139" s="4"/>
      <c r="I139" s="2">
        <v>44352.956759259301</v>
      </c>
      <c r="J139" s="1"/>
      <c r="K139" s="1">
        <v>0</v>
      </c>
      <c r="L139" s="1">
        <v>5.5258833333333301</v>
      </c>
      <c r="M139" s="1">
        <v>0</v>
      </c>
      <c r="N139" s="1"/>
      <c r="O139" s="1">
        <v>6.52935</v>
      </c>
      <c r="P139" s="1">
        <v>333346.47013900097</v>
      </c>
      <c r="Q139" s="1">
        <v>0</v>
      </c>
      <c r="R139" s="1">
        <v>10.1145</v>
      </c>
      <c r="S139" s="1">
        <v>0</v>
      </c>
      <c r="T139" s="1"/>
      <c r="U139" s="1">
        <v>7.2360333333333298</v>
      </c>
      <c r="V139" s="1">
        <v>128812.057060616</v>
      </c>
      <c r="W139" s="1">
        <v>0</v>
      </c>
      <c r="X139" s="1">
        <v>11.134733333333299</v>
      </c>
      <c r="Y139" s="1">
        <v>0</v>
      </c>
      <c r="Z139" s="1"/>
      <c r="AA139" s="1">
        <v>7.2360333333333298</v>
      </c>
      <c r="AB139" s="1">
        <v>128812.057060616</v>
      </c>
      <c r="AC139" s="1">
        <v>0</v>
      </c>
      <c r="AD139" s="1">
        <v>12.049633333333301</v>
      </c>
      <c r="AE139" s="1">
        <v>0</v>
      </c>
      <c r="AF139" s="1"/>
      <c r="AG139" s="1">
        <v>7.2360333333333298</v>
      </c>
      <c r="AH139" s="1">
        <v>128812.057060616</v>
      </c>
      <c r="AI139" s="1"/>
      <c r="AJ139" s="1">
        <v>14.5210333333333</v>
      </c>
      <c r="AK139" s="1">
        <v>347734.27252299601</v>
      </c>
      <c r="AL139" s="1"/>
      <c r="AM139" s="1">
        <v>9.4983666666666693</v>
      </c>
      <c r="AN139" s="1">
        <v>3992599.0569472802</v>
      </c>
    </row>
    <row r="140" spans="1:40">
      <c r="A140" s="4"/>
      <c r="B140" s="4"/>
      <c r="C140" s="4" t="s">
        <v>69</v>
      </c>
      <c r="D140" s="4"/>
      <c r="E140" s="4"/>
      <c r="F140" s="4" t="s">
        <v>335</v>
      </c>
      <c r="G140" s="4" t="s">
        <v>70</v>
      </c>
      <c r="H140" s="4"/>
      <c r="I140" s="2">
        <v>44352.972604166702</v>
      </c>
      <c r="J140" s="1"/>
      <c r="K140" s="1">
        <v>0</v>
      </c>
      <c r="L140" s="1">
        <v>5.1086499999999999</v>
      </c>
      <c r="M140" s="1">
        <v>0</v>
      </c>
      <c r="N140" s="1"/>
      <c r="O140" s="1">
        <v>6.5565833333333297</v>
      </c>
      <c r="P140" s="1">
        <v>308312.946705173</v>
      </c>
      <c r="Q140" s="1">
        <v>0</v>
      </c>
      <c r="R140" s="1">
        <v>10.052350000000001</v>
      </c>
      <c r="S140" s="1">
        <v>0</v>
      </c>
      <c r="T140" s="1"/>
      <c r="U140" s="1">
        <v>7.2451333333333299</v>
      </c>
      <c r="V140" s="1">
        <v>137636.243667623</v>
      </c>
      <c r="W140" s="1">
        <v>0</v>
      </c>
      <c r="X140" s="1">
        <v>11.196949999999999</v>
      </c>
      <c r="Y140" s="1">
        <v>0</v>
      </c>
      <c r="Z140" s="1"/>
      <c r="AA140" s="1">
        <v>7.2451333333333299</v>
      </c>
      <c r="AB140" s="1">
        <v>137636.243667623</v>
      </c>
      <c r="AC140" s="1">
        <v>0</v>
      </c>
      <c r="AD140" s="1">
        <v>10.547133333333299</v>
      </c>
      <c r="AE140" s="1">
        <v>0</v>
      </c>
      <c r="AF140" s="1"/>
      <c r="AG140" s="1">
        <v>7.2451333333333299</v>
      </c>
      <c r="AH140" s="1">
        <v>137636.243667623</v>
      </c>
      <c r="AI140" s="1"/>
      <c r="AJ140" s="1">
        <v>14.5210666666667</v>
      </c>
      <c r="AK140" s="1">
        <v>265262.63463747798</v>
      </c>
      <c r="AL140" s="1"/>
      <c r="AM140" s="1">
        <v>9.4984000000000002</v>
      </c>
      <c r="AN140" s="1">
        <v>3582359.1405686298</v>
      </c>
    </row>
    <row r="141" spans="1:40">
      <c r="A141" s="4"/>
      <c r="B141" s="4"/>
      <c r="C141" s="4" t="s">
        <v>386</v>
      </c>
      <c r="D141" s="4"/>
      <c r="E141" s="4"/>
      <c r="F141" s="4" t="s">
        <v>115</v>
      </c>
      <c r="G141" s="4" t="s">
        <v>70</v>
      </c>
      <c r="H141" s="4"/>
      <c r="I141" s="2">
        <v>44352.988472222198</v>
      </c>
      <c r="J141" s="1"/>
      <c r="K141" s="1">
        <v>0</v>
      </c>
      <c r="L141" s="1">
        <v>5.3263333333333298</v>
      </c>
      <c r="M141" s="1">
        <v>0</v>
      </c>
      <c r="N141" s="1"/>
      <c r="O141" s="1">
        <v>6.5111999999999997</v>
      </c>
      <c r="P141" s="1">
        <v>338729.26297075202</v>
      </c>
      <c r="Q141" s="1">
        <v>0</v>
      </c>
      <c r="R141" s="1">
        <v>10.1145</v>
      </c>
      <c r="S141" s="1">
        <v>0</v>
      </c>
      <c r="T141" s="1"/>
      <c r="U141" s="1">
        <v>7.2360333333333298</v>
      </c>
      <c r="V141" s="1">
        <v>131222.24530586801</v>
      </c>
      <c r="W141" s="1">
        <v>0</v>
      </c>
      <c r="X141" s="1">
        <v>11.134733333333299</v>
      </c>
      <c r="Y141" s="1">
        <v>0</v>
      </c>
      <c r="Z141" s="1"/>
      <c r="AA141" s="1">
        <v>7.2360333333333298</v>
      </c>
      <c r="AB141" s="1">
        <v>131222.24530586801</v>
      </c>
      <c r="AC141" s="1">
        <v>0</v>
      </c>
      <c r="AD141" s="1">
        <v>12.0392666666667</v>
      </c>
      <c r="AE141" s="1">
        <v>0</v>
      </c>
      <c r="AF141" s="1"/>
      <c r="AG141" s="1">
        <v>7.2360333333333298</v>
      </c>
      <c r="AH141" s="1">
        <v>131222.24530586801</v>
      </c>
      <c r="AI141" s="1"/>
      <c r="AJ141" s="1">
        <v>14.5210333333333</v>
      </c>
      <c r="AK141" s="1">
        <v>294057.40007969498</v>
      </c>
      <c r="AL141" s="1"/>
      <c r="AM141" s="1">
        <v>9.4983666666666693</v>
      </c>
      <c r="AN141" s="1">
        <v>4462980.4299587198</v>
      </c>
    </row>
    <row r="142" spans="1:40">
      <c r="A142" s="4"/>
      <c r="B142" s="4"/>
      <c r="C142" s="4" t="s">
        <v>40</v>
      </c>
      <c r="D142" s="4"/>
      <c r="E142" s="4"/>
      <c r="F142" s="4" t="s">
        <v>180</v>
      </c>
      <c r="G142" s="4" t="s">
        <v>70</v>
      </c>
      <c r="H142" s="4"/>
      <c r="I142" s="2">
        <v>44353.004259259302</v>
      </c>
      <c r="J142" s="1"/>
      <c r="K142" s="1">
        <v>0</v>
      </c>
      <c r="L142" s="1">
        <v>5.66198333333333</v>
      </c>
      <c r="M142" s="1">
        <v>0</v>
      </c>
      <c r="N142" s="1"/>
      <c r="O142" s="1">
        <v>6.5293666666666699</v>
      </c>
      <c r="P142" s="1">
        <v>360650.98898374703</v>
      </c>
      <c r="Q142" s="1">
        <v>0</v>
      </c>
      <c r="R142" s="1">
        <v>10.0834333333333</v>
      </c>
      <c r="S142" s="1">
        <v>0</v>
      </c>
      <c r="T142" s="1"/>
      <c r="U142" s="1">
        <v>7.2360666666666704</v>
      </c>
      <c r="V142" s="1">
        <v>151836.89960992301</v>
      </c>
      <c r="W142" s="1">
        <v>0</v>
      </c>
      <c r="X142" s="1">
        <v>11.124416666666701</v>
      </c>
      <c r="Y142" s="1">
        <v>0</v>
      </c>
      <c r="Z142" s="1"/>
      <c r="AA142" s="1">
        <v>7.2360666666666704</v>
      </c>
      <c r="AB142" s="1">
        <v>151836.89960992301</v>
      </c>
      <c r="AC142" s="1">
        <v>0</v>
      </c>
      <c r="AD142" s="1">
        <v>10.59895</v>
      </c>
      <c r="AE142" s="1">
        <v>0</v>
      </c>
      <c r="AF142" s="1"/>
      <c r="AG142" s="1">
        <v>7.2360666666666704</v>
      </c>
      <c r="AH142" s="1">
        <v>151836.89960992301</v>
      </c>
      <c r="AI142" s="1"/>
      <c r="AJ142" s="1">
        <v>14.5210666666667</v>
      </c>
      <c r="AK142" s="1">
        <v>307983.81011166697</v>
      </c>
      <c r="AL142" s="1"/>
      <c r="AM142" s="1">
        <v>9.4984000000000002</v>
      </c>
      <c r="AN142" s="1">
        <v>4163742.1770271198</v>
      </c>
    </row>
    <row r="143" spans="1:40">
      <c r="A143" s="4"/>
      <c r="B143" s="4"/>
      <c r="C143" s="4" t="s">
        <v>407</v>
      </c>
      <c r="D143" s="4"/>
      <c r="E143" s="4"/>
      <c r="F143" s="4" t="s">
        <v>338</v>
      </c>
      <c r="G143" s="4" t="s">
        <v>70</v>
      </c>
      <c r="H143" s="4"/>
      <c r="I143" s="2">
        <v>44353.020046296297</v>
      </c>
      <c r="J143" s="1"/>
      <c r="K143" s="1">
        <v>0</v>
      </c>
      <c r="L143" s="1">
        <v>5.5077499999999997</v>
      </c>
      <c r="M143" s="1">
        <v>0</v>
      </c>
      <c r="N143" s="1"/>
      <c r="O143" s="1">
        <v>6.5202666666666698</v>
      </c>
      <c r="P143" s="1">
        <v>311535.84568546998</v>
      </c>
      <c r="Q143" s="1">
        <v>0</v>
      </c>
      <c r="R143" s="1">
        <v>9.9694166666666693</v>
      </c>
      <c r="S143" s="1">
        <v>0</v>
      </c>
      <c r="T143" s="1"/>
      <c r="U143" s="1">
        <v>7.2360333333333298</v>
      </c>
      <c r="V143" s="1">
        <v>109490.95581014401</v>
      </c>
      <c r="W143" s="1">
        <v>0</v>
      </c>
      <c r="X143" s="1">
        <v>10.937849999999999</v>
      </c>
      <c r="Y143" s="1">
        <v>0</v>
      </c>
      <c r="Z143" s="1"/>
      <c r="AA143" s="1">
        <v>7.2360333333333298</v>
      </c>
      <c r="AB143" s="1">
        <v>109490.95581014401</v>
      </c>
      <c r="AC143" s="1">
        <v>0</v>
      </c>
      <c r="AD143" s="1">
        <v>12.2672333333333</v>
      </c>
      <c r="AE143" s="1">
        <v>0</v>
      </c>
      <c r="AF143" s="1"/>
      <c r="AG143" s="1">
        <v>7.2360333333333298</v>
      </c>
      <c r="AH143" s="1">
        <v>109490.95581014401</v>
      </c>
      <c r="AI143" s="1"/>
      <c r="AJ143" s="1">
        <v>14.5210333333333</v>
      </c>
      <c r="AK143" s="1">
        <v>302806.62637468101</v>
      </c>
      <c r="AL143" s="1"/>
      <c r="AM143" s="1">
        <v>9.4879999999999995</v>
      </c>
      <c r="AN143" s="1">
        <v>4169695.59752475</v>
      </c>
    </row>
    <row r="144" spans="1:40">
      <c r="A144" s="4"/>
      <c r="B144" s="4"/>
      <c r="C144" s="4" t="s">
        <v>150</v>
      </c>
      <c r="D144" s="4"/>
      <c r="E144" s="4"/>
      <c r="F144" s="4" t="s">
        <v>63</v>
      </c>
      <c r="G144" s="4" t="s">
        <v>70</v>
      </c>
      <c r="H144" s="4"/>
      <c r="I144" s="2">
        <v>44353.035937499997</v>
      </c>
      <c r="J144" s="1"/>
      <c r="K144" s="1">
        <v>0</v>
      </c>
      <c r="L144" s="1">
        <v>5.71641666666667</v>
      </c>
      <c r="M144" s="1">
        <v>0</v>
      </c>
      <c r="N144" s="1"/>
      <c r="O144" s="1">
        <v>6.5475166666666702</v>
      </c>
      <c r="P144" s="1">
        <v>322112.76825179899</v>
      </c>
      <c r="Q144" s="1">
        <v>0</v>
      </c>
      <c r="R144" s="1">
        <v>10.062716666666701</v>
      </c>
      <c r="S144" s="1">
        <v>0</v>
      </c>
      <c r="T144" s="1"/>
      <c r="U144" s="1">
        <v>7.2451333333333299</v>
      </c>
      <c r="V144" s="1">
        <v>138992.01772182199</v>
      </c>
      <c r="W144" s="1">
        <v>0</v>
      </c>
      <c r="X144" s="1">
        <v>11.124416666666701</v>
      </c>
      <c r="Y144" s="1">
        <v>0</v>
      </c>
      <c r="Z144" s="1"/>
      <c r="AA144" s="1">
        <v>7.2451333333333299</v>
      </c>
      <c r="AB144" s="1">
        <v>138992.01772182199</v>
      </c>
      <c r="AC144" s="1">
        <v>0</v>
      </c>
      <c r="AD144" s="1">
        <v>12.0703833333333</v>
      </c>
      <c r="AE144" s="1">
        <v>0</v>
      </c>
      <c r="AF144" s="1"/>
      <c r="AG144" s="1">
        <v>7.2451333333333299</v>
      </c>
      <c r="AH144" s="1">
        <v>138992.01772182199</v>
      </c>
      <c r="AI144" s="1"/>
      <c r="AJ144" s="1">
        <v>14.5210666666667</v>
      </c>
      <c r="AK144" s="1">
        <v>248135.60838375101</v>
      </c>
      <c r="AL144" s="1"/>
      <c r="AM144" s="1">
        <v>9.4880333333333304</v>
      </c>
      <c r="AN144" s="1">
        <v>3884067.4478237401</v>
      </c>
    </row>
    <row r="145" spans="1:40">
      <c r="A145" s="4"/>
      <c r="B145" s="4"/>
      <c r="C145" s="4" t="s">
        <v>60</v>
      </c>
      <c r="D145" s="4"/>
      <c r="E145" s="4"/>
      <c r="F145" s="4" t="s">
        <v>172</v>
      </c>
      <c r="G145" s="4" t="s">
        <v>70</v>
      </c>
      <c r="H145" s="4"/>
      <c r="I145" s="2">
        <v>44353.051747685196</v>
      </c>
      <c r="J145" s="1"/>
      <c r="K145" s="1">
        <v>0</v>
      </c>
      <c r="L145" s="1">
        <v>4.8909000000000002</v>
      </c>
      <c r="M145" s="1">
        <v>0</v>
      </c>
      <c r="N145" s="1"/>
      <c r="O145" s="1">
        <v>6.5111999999999997</v>
      </c>
      <c r="P145" s="1">
        <v>298559.02594095201</v>
      </c>
      <c r="Q145" s="1">
        <v>0</v>
      </c>
      <c r="R145" s="1">
        <v>10.1766666666667</v>
      </c>
      <c r="S145" s="1">
        <v>0</v>
      </c>
      <c r="T145" s="1"/>
      <c r="U145" s="1">
        <v>7.2450999999999999</v>
      </c>
      <c r="V145" s="1">
        <v>114659.120999031</v>
      </c>
      <c r="W145" s="1">
        <v>0</v>
      </c>
      <c r="X145" s="1">
        <v>11.134733333333299</v>
      </c>
      <c r="Y145" s="1">
        <v>0</v>
      </c>
      <c r="Z145" s="1"/>
      <c r="AA145" s="1">
        <v>7.2450999999999999</v>
      </c>
      <c r="AB145" s="1">
        <v>114659.120999031</v>
      </c>
      <c r="AC145" s="1">
        <v>0</v>
      </c>
      <c r="AD145" s="1">
        <v>11.738766666666701</v>
      </c>
      <c r="AE145" s="1">
        <v>0</v>
      </c>
      <c r="AF145" s="1"/>
      <c r="AG145" s="1">
        <v>7.2450999999999999</v>
      </c>
      <c r="AH145" s="1">
        <v>114659.120999031</v>
      </c>
      <c r="AI145" s="1"/>
      <c r="AJ145" s="1">
        <v>14.5210333333333</v>
      </c>
      <c r="AK145" s="1">
        <v>277195.89225391502</v>
      </c>
      <c r="AL145" s="1"/>
      <c r="AM145" s="1">
        <v>9.4983666666666693</v>
      </c>
      <c r="AN145" s="1">
        <v>3504574.1620443598</v>
      </c>
    </row>
    <row r="146" spans="1:40">
      <c r="A146" s="4"/>
      <c r="B146" s="4"/>
      <c r="C146" s="4" t="s">
        <v>77</v>
      </c>
      <c r="D146" s="4"/>
      <c r="E146" s="4"/>
      <c r="F146" s="4" t="s">
        <v>296</v>
      </c>
      <c r="G146" s="4" t="s">
        <v>70</v>
      </c>
      <c r="H146" s="4"/>
      <c r="I146" s="2">
        <v>44353.0675694444</v>
      </c>
      <c r="J146" s="1"/>
      <c r="K146" s="1">
        <v>0</v>
      </c>
      <c r="L146" s="1">
        <v>5.5531333333333297</v>
      </c>
      <c r="M146" s="1">
        <v>0</v>
      </c>
      <c r="N146" s="1"/>
      <c r="O146" s="1">
        <v>6.5202999999999998</v>
      </c>
      <c r="P146" s="1">
        <v>262398.44660945202</v>
      </c>
      <c r="Q146" s="1">
        <v>0</v>
      </c>
      <c r="R146" s="1">
        <v>10.311400000000001</v>
      </c>
      <c r="S146" s="1">
        <v>0</v>
      </c>
      <c r="T146" s="1"/>
      <c r="U146" s="1">
        <v>7.5626333333333298</v>
      </c>
      <c r="V146" s="1">
        <v>0</v>
      </c>
      <c r="W146" s="1">
        <v>0</v>
      </c>
      <c r="X146" s="1">
        <v>11.1347666666667</v>
      </c>
      <c r="Y146" s="1">
        <v>0</v>
      </c>
      <c r="Z146" s="1"/>
      <c r="AA146" s="1">
        <v>7.5626333333333298</v>
      </c>
      <c r="AB146" s="1">
        <v>0</v>
      </c>
      <c r="AC146" s="1">
        <v>0</v>
      </c>
      <c r="AD146" s="1">
        <v>12.163650000000001</v>
      </c>
      <c r="AE146" s="1">
        <v>0</v>
      </c>
      <c r="AF146" s="1"/>
      <c r="AG146" s="1">
        <v>7.5626333333333298</v>
      </c>
      <c r="AH146" s="1">
        <v>0</v>
      </c>
      <c r="AI146" s="1"/>
      <c r="AJ146" s="1">
        <v>14.5210666666667</v>
      </c>
      <c r="AK146" s="1">
        <v>212550.73109407199</v>
      </c>
      <c r="AL146" s="1"/>
      <c r="AM146" s="1">
        <v>9.4880333333333304</v>
      </c>
      <c r="AN146" s="1">
        <v>3665894.6862413799</v>
      </c>
    </row>
    <row r="147" spans="1:40">
      <c r="A147" s="4"/>
      <c r="B147" s="4"/>
      <c r="C147" s="4" t="s">
        <v>266</v>
      </c>
      <c r="D147" s="4"/>
      <c r="E147" s="4"/>
      <c r="F147" s="4" t="s">
        <v>263</v>
      </c>
      <c r="G147" s="4" t="s">
        <v>70</v>
      </c>
      <c r="H147" s="4"/>
      <c r="I147" s="2">
        <v>44353.0835532407</v>
      </c>
      <c r="J147" s="1"/>
      <c r="K147" s="1">
        <v>0</v>
      </c>
      <c r="L147" s="1">
        <v>5.6801000000000004</v>
      </c>
      <c r="M147" s="1">
        <v>0</v>
      </c>
      <c r="N147" s="1"/>
      <c r="O147" s="1">
        <v>6.5656333333333299</v>
      </c>
      <c r="P147" s="1">
        <v>226070.648107143</v>
      </c>
      <c r="Q147" s="1">
        <v>0</v>
      </c>
      <c r="R147" s="1">
        <v>10.145583333333301</v>
      </c>
      <c r="S147" s="1">
        <v>0</v>
      </c>
      <c r="T147" s="1"/>
      <c r="U147" s="1">
        <v>7.2450999999999999</v>
      </c>
      <c r="V147" s="1">
        <v>97363.552158293198</v>
      </c>
      <c r="W147" s="1">
        <v>0</v>
      </c>
      <c r="X147" s="1">
        <v>11.134733333333299</v>
      </c>
      <c r="Y147" s="1">
        <v>0</v>
      </c>
      <c r="Z147" s="1"/>
      <c r="AA147" s="1">
        <v>7.2450999999999999</v>
      </c>
      <c r="AB147" s="1">
        <v>97363.552158293198</v>
      </c>
      <c r="AC147" s="1">
        <v>0</v>
      </c>
      <c r="AD147" s="1">
        <v>11.541883333333301</v>
      </c>
      <c r="AE147" s="1">
        <v>0</v>
      </c>
      <c r="AF147" s="1"/>
      <c r="AG147" s="1">
        <v>7.2450999999999999</v>
      </c>
      <c r="AH147" s="1">
        <v>97363.552158293198</v>
      </c>
      <c r="AI147" s="1"/>
      <c r="AJ147" s="1">
        <v>14.5210333333333</v>
      </c>
      <c r="AK147" s="1">
        <v>157753.17765198799</v>
      </c>
      <c r="AL147" s="1"/>
      <c r="AM147" s="1">
        <v>9.4879999999999995</v>
      </c>
      <c r="AN147" s="1">
        <v>2823158.0489924899</v>
      </c>
    </row>
    <row r="148" spans="1:40">
      <c r="A148" s="4"/>
      <c r="B148" s="4"/>
      <c r="C148" s="4" t="s">
        <v>109</v>
      </c>
      <c r="D148" s="4"/>
      <c r="E148" s="4"/>
      <c r="F148" s="4" t="s">
        <v>138</v>
      </c>
      <c r="G148" s="4" t="s">
        <v>70</v>
      </c>
      <c r="H148" s="4"/>
      <c r="I148" s="2">
        <v>44353.115381944401</v>
      </c>
      <c r="J148" s="1"/>
      <c r="K148" s="1">
        <v>0</v>
      </c>
      <c r="L148" s="1">
        <v>5.5168166666666698</v>
      </c>
      <c r="M148" s="1">
        <v>0</v>
      </c>
      <c r="N148" s="1"/>
      <c r="O148" s="1">
        <v>6.5474833333333304</v>
      </c>
      <c r="P148" s="1">
        <v>222023.52216713</v>
      </c>
      <c r="Q148" s="1">
        <v>0</v>
      </c>
      <c r="R148" s="1">
        <v>10.1559333333333</v>
      </c>
      <c r="S148" s="1">
        <v>0</v>
      </c>
      <c r="T148" s="1"/>
      <c r="U148" s="1">
        <v>7.2450999999999999</v>
      </c>
      <c r="V148" s="1">
        <v>95370.808125180396</v>
      </c>
      <c r="W148" s="1">
        <v>0</v>
      </c>
      <c r="X148" s="1">
        <v>11.155466666666699</v>
      </c>
      <c r="Y148" s="1">
        <v>0</v>
      </c>
      <c r="Z148" s="1"/>
      <c r="AA148" s="1">
        <v>7.2450999999999999</v>
      </c>
      <c r="AB148" s="1">
        <v>95370.808125180396</v>
      </c>
      <c r="AC148" s="1">
        <v>0</v>
      </c>
      <c r="AD148" s="1">
        <v>11.427899999999999</v>
      </c>
      <c r="AE148" s="1">
        <v>0</v>
      </c>
      <c r="AF148" s="1"/>
      <c r="AG148" s="1">
        <v>7.2450999999999999</v>
      </c>
      <c r="AH148" s="1">
        <v>95370.808125180396</v>
      </c>
      <c r="AI148" s="1"/>
      <c r="AJ148" s="1">
        <v>14.5210333333333</v>
      </c>
      <c r="AK148" s="1">
        <v>211085.507164674</v>
      </c>
      <c r="AL148" s="1"/>
      <c r="AM148" s="1">
        <v>9.4983666666666693</v>
      </c>
      <c r="AN148" s="1">
        <v>2923299.52340947</v>
      </c>
    </row>
    <row r="149" spans="1:40">
      <c r="A149" s="4"/>
      <c r="B149" s="4"/>
      <c r="C149" s="4" t="s">
        <v>84</v>
      </c>
      <c r="D149" s="4"/>
      <c r="E149" s="4"/>
      <c r="F149" s="4" t="s">
        <v>85</v>
      </c>
      <c r="G149" s="4" t="s">
        <v>70</v>
      </c>
      <c r="H149" s="4"/>
      <c r="I149" s="2">
        <v>44353.131423611099</v>
      </c>
      <c r="J149" s="1"/>
      <c r="K149" s="1">
        <v>0</v>
      </c>
      <c r="L149" s="1">
        <v>5.7799166666666704</v>
      </c>
      <c r="M149" s="1">
        <v>0</v>
      </c>
      <c r="N149" s="1"/>
      <c r="O149" s="1">
        <v>6.5565833333333297</v>
      </c>
      <c r="P149" s="1">
        <v>202143.94722765399</v>
      </c>
      <c r="Q149" s="1">
        <v>0</v>
      </c>
      <c r="R149" s="1">
        <v>10.041983333333301</v>
      </c>
      <c r="S149" s="1">
        <v>0</v>
      </c>
      <c r="T149" s="1"/>
      <c r="U149" s="1">
        <v>7.2451333333333299</v>
      </c>
      <c r="V149" s="1">
        <v>100042.566230964</v>
      </c>
      <c r="W149" s="1">
        <v>0</v>
      </c>
      <c r="X149" s="1">
        <v>11.1347666666667</v>
      </c>
      <c r="Y149" s="1">
        <v>0</v>
      </c>
      <c r="Z149" s="1"/>
      <c r="AA149" s="1">
        <v>7.2451333333333299</v>
      </c>
      <c r="AB149" s="1">
        <v>100042.566230964</v>
      </c>
      <c r="AC149" s="1">
        <v>0</v>
      </c>
      <c r="AD149" s="1">
        <v>11.738799999999999</v>
      </c>
      <c r="AE149" s="1">
        <v>0</v>
      </c>
      <c r="AF149" s="1"/>
      <c r="AG149" s="1">
        <v>7.2451333333333299</v>
      </c>
      <c r="AH149" s="1">
        <v>100042.566230964</v>
      </c>
      <c r="AI149" s="1"/>
      <c r="AJ149" s="1">
        <v>14.5210666666667</v>
      </c>
      <c r="AK149" s="1">
        <v>176045.45143644599</v>
      </c>
      <c r="AL149" s="1"/>
      <c r="AM149" s="1">
        <v>9.4984000000000002</v>
      </c>
      <c r="AN149" s="1">
        <v>2559090.5634350898</v>
      </c>
    </row>
    <row r="150" spans="1:40">
      <c r="A150" s="4"/>
      <c r="B150" s="4"/>
      <c r="C150" s="4" t="s">
        <v>125</v>
      </c>
      <c r="D150" s="4"/>
      <c r="E150" s="4"/>
      <c r="F150" s="4" t="s">
        <v>336</v>
      </c>
      <c r="G150" s="4" t="s">
        <v>70</v>
      </c>
      <c r="H150" s="4"/>
      <c r="I150" s="2">
        <v>44353.147349537001</v>
      </c>
      <c r="J150" s="1"/>
      <c r="K150" s="1">
        <v>0</v>
      </c>
      <c r="L150" s="1">
        <v>5.34446666666667</v>
      </c>
      <c r="M150" s="1">
        <v>0</v>
      </c>
      <c r="N150" s="1"/>
      <c r="O150" s="1">
        <v>6.5474833333333304</v>
      </c>
      <c r="P150" s="1">
        <v>214034.317313754</v>
      </c>
      <c r="Q150" s="1">
        <v>0</v>
      </c>
      <c r="R150" s="1">
        <v>10.2492</v>
      </c>
      <c r="S150" s="1">
        <v>0</v>
      </c>
      <c r="T150" s="1"/>
      <c r="U150" s="1">
        <v>7.2360333333333298</v>
      </c>
      <c r="V150" s="1">
        <v>89196.080166188403</v>
      </c>
      <c r="W150" s="1">
        <v>0</v>
      </c>
      <c r="X150" s="1">
        <v>11.145099999999999</v>
      </c>
      <c r="Y150" s="1">
        <v>0</v>
      </c>
      <c r="Z150" s="1"/>
      <c r="AA150" s="1">
        <v>7.2360333333333298</v>
      </c>
      <c r="AB150" s="1">
        <v>89196.080166188403</v>
      </c>
      <c r="AC150" s="1">
        <v>0</v>
      </c>
      <c r="AD150" s="1">
        <v>12.2672333333333</v>
      </c>
      <c r="AE150" s="1">
        <v>0</v>
      </c>
      <c r="AF150" s="1"/>
      <c r="AG150" s="1">
        <v>7.2360333333333298</v>
      </c>
      <c r="AH150" s="1">
        <v>89196.080166188403</v>
      </c>
      <c r="AI150" s="1"/>
      <c r="AJ150" s="1">
        <v>14.5210333333333</v>
      </c>
      <c r="AK150" s="1">
        <v>189218.96223078799</v>
      </c>
      <c r="AL150" s="1"/>
      <c r="AM150" s="1">
        <v>9.4983666666666693</v>
      </c>
      <c r="AN150" s="1">
        <v>2825198.4379601199</v>
      </c>
    </row>
    <row r="151" spans="1:40">
      <c r="A151" s="4"/>
      <c r="B151" s="4"/>
      <c r="C151" s="4" t="s">
        <v>347</v>
      </c>
      <c r="D151" s="4"/>
      <c r="E151" s="4"/>
      <c r="F151" s="4" t="s">
        <v>268</v>
      </c>
      <c r="G151" s="4" t="s">
        <v>70</v>
      </c>
      <c r="H151" s="4"/>
      <c r="I151" s="2">
        <v>44353.163229166697</v>
      </c>
      <c r="J151" s="1"/>
      <c r="K151" s="1">
        <v>0</v>
      </c>
      <c r="L151" s="1">
        <v>5.4533500000000004</v>
      </c>
      <c r="M151" s="1">
        <v>0</v>
      </c>
      <c r="N151" s="1"/>
      <c r="O151" s="1">
        <v>6.5475166666666702</v>
      </c>
      <c r="P151" s="1">
        <v>212807.021316283</v>
      </c>
      <c r="Q151" s="1">
        <v>0</v>
      </c>
      <c r="R151" s="1">
        <v>10.1041666666667</v>
      </c>
      <c r="S151" s="1">
        <v>0</v>
      </c>
      <c r="T151" s="1"/>
      <c r="U151" s="1">
        <v>7.2360666666666704</v>
      </c>
      <c r="V151" s="1">
        <v>109863.959732241</v>
      </c>
      <c r="W151" s="1">
        <v>0</v>
      </c>
      <c r="X151" s="1">
        <v>11.1347666666667</v>
      </c>
      <c r="Y151" s="1">
        <v>0</v>
      </c>
      <c r="Z151" s="1"/>
      <c r="AA151" s="1">
        <v>7.2360666666666704</v>
      </c>
      <c r="AB151" s="1">
        <v>109863.959732241</v>
      </c>
      <c r="AC151" s="1">
        <v>0</v>
      </c>
      <c r="AD151" s="1">
        <v>12.028933333333301</v>
      </c>
      <c r="AE151" s="1">
        <v>0</v>
      </c>
      <c r="AF151" s="1"/>
      <c r="AG151" s="1">
        <v>7.2360666666666704</v>
      </c>
      <c r="AH151" s="1">
        <v>109863.959732241</v>
      </c>
      <c r="AI151" s="1"/>
      <c r="AJ151" s="1">
        <v>14.5210666666667</v>
      </c>
      <c r="AK151" s="1">
        <v>207019.051748547</v>
      </c>
      <c r="AL151" s="1"/>
      <c r="AM151" s="1">
        <v>9.4880333333333304</v>
      </c>
      <c r="AN151" s="1">
        <v>3108832.8040088899</v>
      </c>
    </row>
    <row r="152" spans="1:40">
      <c r="A152" s="4"/>
      <c r="B152" s="4"/>
      <c r="C152" s="4" t="s">
        <v>1</v>
      </c>
      <c r="D152" s="4"/>
      <c r="E152" s="4"/>
      <c r="F152" s="4" t="s">
        <v>42</v>
      </c>
      <c r="G152" s="4" t="s">
        <v>70</v>
      </c>
      <c r="H152" s="4"/>
      <c r="I152" s="2">
        <v>44353.179108796299</v>
      </c>
      <c r="J152" s="1"/>
      <c r="K152" s="1">
        <v>0</v>
      </c>
      <c r="L152" s="1">
        <v>5.4442500000000003</v>
      </c>
      <c r="M152" s="1">
        <v>0</v>
      </c>
      <c r="N152" s="1"/>
      <c r="O152" s="1">
        <v>6.5474833333333304</v>
      </c>
      <c r="P152" s="1">
        <v>220415.519992085</v>
      </c>
      <c r="Q152" s="1">
        <v>0</v>
      </c>
      <c r="R152" s="1">
        <v>10.1870333333333</v>
      </c>
      <c r="S152" s="1">
        <v>0</v>
      </c>
      <c r="T152" s="1"/>
      <c r="U152" s="1">
        <v>7.2450999999999999</v>
      </c>
      <c r="V152" s="1">
        <v>98136.0678029876</v>
      </c>
      <c r="W152" s="1">
        <v>0</v>
      </c>
      <c r="X152" s="1">
        <v>11.1243833333333</v>
      </c>
      <c r="Y152" s="1">
        <v>0</v>
      </c>
      <c r="Z152" s="1"/>
      <c r="AA152" s="1">
        <v>7.2450999999999999</v>
      </c>
      <c r="AB152" s="1">
        <v>98136.0678029876</v>
      </c>
      <c r="AC152" s="1">
        <v>0</v>
      </c>
      <c r="AD152" s="1">
        <v>12.2154333333333</v>
      </c>
      <c r="AE152" s="1">
        <v>0</v>
      </c>
      <c r="AF152" s="1"/>
      <c r="AG152" s="1">
        <v>7.2450999999999999</v>
      </c>
      <c r="AH152" s="1">
        <v>98136.0678029876</v>
      </c>
      <c r="AI152" s="1"/>
      <c r="AJ152" s="1">
        <v>14.5210333333333</v>
      </c>
      <c r="AK152" s="1">
        <v>171096.266533035</v>
      </c>
      <c r="AL152" s="1"/>
      <c r="AM152" s="1">
        <v>9.4983666666666693</v>
      </c>
      <c r="AN152" s="1">
        <v>2824367.0747717801</v>
      </c>
    </row>
    <row r="153" spans="1:40">
      <c r="A153" s="4"/>
      <c r="B153" s="4"/>
      <c r="C153" s="4" t="s">
        <v>260</v>
      </c>
      <c r="D153" s="4"/>
      <c r="E153" s="4"/>
      <c r="F153" s="4" t="s">
        <v>137</v>
      </c>
      <c r="G153" s="4" t="s">
        <v>70</v>
      </c>
      <c r="H153" s="4"/>
      <c r="I153" s="2">
        <v>44353.1949537037</v>
      </c>
      <c r="J153" s="1"/>
      <c r="K153" s="1">
        <v>0</v>
      </c>
      <c r="L153" s="1">
        <v>5.3445</v>
      </c>
      <c r="M153" s="1">
        <v>0</v>
      </c>
      <c r="N153" s="1"/>
      <c r="O153" s="1">
        <v>6.5565833333333297</v>
      </c>
      <c r="P153" s="1">
        <v>185416.430028042</v>
      </c>
      <c r="Q153" s="1">
        <v>0</v>
      </c>
      <c r="R153" s="1">
        <v>10.0834333333333</v>
      </c>
      <c r="S153" s="1">
        <v>0</v>
      </c>
      <c r="T153" s="1"/>
      <c r="U153" s="1">
        <v>7.2451333333333299</v>
      </c>
      <c r="V153" s="1">
        <v>88126.106379625897</v>
      </c>
      <c r="W153" s="1">
        <v>0</v>
      </c>
      <c r="X153" s="1">
        <v>11.1347666666667</v>
      </c>
      <c r="Y153" s="1">
        <v>0</v>
      </c>
      <c r="Z153" s="1"/>
      <c r="AA153" s="1">
        <v>7.2451333333333299</v>
      </c>
      <c r="AB153" s="1">
        <v>88126.106379625897</v>
      </c>
      <c r="AC153" s="1">
        <v>0</v>
      </c>
      <c r="AD153" s="1">
        <v>12.2051</v>
      </c>
      <c r="AE153" s="1">
        <v>0</v>
      </c>
      <c r="AF153" s="1"/>
      <c r="AG153" s="1">
        <v>7.2451333333333299</v>
      </c>
      <c r="AH153" s="1">
        <v>88126.106379625897</v>
      </c>
      <c r="AI153" s="1"/>
      <c r="AJ153" s="1">
        <v>14.5210666666667</v>
      </c>
      <c r="AK153" s="1">
        <v>245137.275673372</v>
      </c>
      <c r="AL153" s="1"/>
      <c r="AM153" s="1">
        <v>9.4984000000000002</v>
      </c>
      <c r="AN153" s="1">
        <v>2654316.13591264</v>
      </c>
    </row>
    <row r="154" spans="1:40">
      <c r="A154" s="4"/>
      <c r="B154" s="4"/>
      <c r="C154" s="4" t="s">
        <v>171</v>
      </c>
      <c r="D154" s="4"/>
      <c r="E154" s="4"/>
      <c r="F154" s="4" t="s">
        <v>158</v>
      </c>
      <c r="G154" s="4" t="s">
        <v>70</v>
      </c>
      <c r="H154" s="4"/>
      <c r="I154" s="2">
        <v>44353.210914351897</v>
      </c>
      <c r="J154" s="1"/>
      <c r="K154" s="1">
        <v>0</v>
      </c>
      <c r="L154" s="1">
        <v>5.6528833333333299</v>
      </c>
      <c r="M154" s="1">
        <v>0</v>
      </c>
      <c r="N154" s="1"/>
      <c r="O154" s="1">
        <v>6.5474833333333304</v>
      </c>
      <c r="P154" s="1">
        <v>310503.28358497599</v>
      </c>
      <c r="Q154" s="1">
        <v>0</v>
      </c>
      <c r="R154" s="1">
        <v>10.0523166666667</v>
      </c>
      <c r="S154" s="1">
        <v>0</v>
      </c>
      <c r="T154" s="1"/>
      <c r="U154" s="1">
        <v>7.2450999999999999</v>
      </c>
      <c r="V154" s="1">
        <v>131817.92653742901</v>
      </c>
      <c r="W154" s="1">
        <v>0</v>
      </c>
      <c r="X154" s="1">
        <v>11.155466666666699</v>
      </c>
      <c r="Y154" s="1">
        <v>0</v>
      </c>
      <c r="Z154" s="1"/>
      <c r="AA154" s="1">
        <v>7.2450999999999999</v>
      </c>
      <c r="AB154" s="1">
        <v>131817.92653742901</v>
      </c>
      <c r="AC154" s="1">
        <v>0</v>
      </c>
      <c r="AD154" s="1">
        <v>12.049633333333301</v>
      </c>
      <c r="AE154" s="1">
        <v>0</v>
      </c>
      <c r="AF154" s="1"/>
      <c r="AG154" s="1">
        <v>7.2450999999999999</v>
      </c>
      <c r="AH154" s="1">
        <v>131817.92653742901</v>
      </c>
      <c r="AI154" s="1"/>
      <c r="AJ154" s="1">
        <v>14.5210333333333</v>
      </c>
      <c r="AK154" s="1">
        <v>162523.525593128</v>
      </c>
      <c r="AL154" s="1"/>
      <c r="AM154" s="1">
        <v>9.4983666666666693</v>
      </c>
      <c r="AN154" s="1">
        <v>3859617.9142270298</v>
      </c>
    </row>
    <row r="155" spans="1:40">
      <c r="A155" s="4"/>
      <c r="B155" s="4"/>
      <c r="C155" s="4" t="s">
        <v>364</v>
      </c>
      <c r="D155" s="4"/>
      <c r="E155" s="4"/>
      <c r="F155" s="4" t="s">
        <v>390</v>
      </c>
      <c r="G155" s="4" t="s">
        <v>70</v>
      </c>
      <c r="H155" s="4"/>
      <c r="I155" s="2">
        <v>44353.226851851898</v>
      </c>
      <c r="J155" s="1"/>
      <c r="K155" s="1">
        <v>0</v>
      </c>
      <c r="L155" s="1">
        <v>4.8546500000000004</v>
      </c>
      <c r="M155" s="1">
        <v>0</v>
      </c>
      <c r="N155" s="1"/>
      <c r="O155" s="1">
        <v>6.5565833333333297</v>
      </c>
      <c r="P155" s="1">
        <v>302857.770488974</v>
      </c>
      <c r="Q155" s="1">
        <v>0</v>
      </c>
      <c r="R155" s="1">
        <v>10.021266666666699</v>
      </c>
      <c r="S155" s="1">
        <v>0</v>
      </c>
      <c r="T155" s="1"/>
      <c r="U155" s="1">
        <v>7.2451333333333299</v>
      </c>
      <c r="V155" s="1">
        <v>118057.888317702</v>
      </c>
      <c r="W155" s="1">
        <v>0</v>
      </c>
      <c r="X155" s="1">
        <v>11.1451333333333</v>
      </c>
      <c r="Y155" s="1">
        <v>0</v>
      </c>
      <c r="Z155" s="1"/>
      <c r="AA155" s="1">
        <v>7.2451333333333299</v>
      </c>
      <c r="AB155" s="1">
        <v>118057.888317702</v>
      </c>
      <c r="AC155" s="1">
        <v>0</v>
      </c>
      <c r="AD155" s="1">
        <v>11.459016666666701</v>
      </c>
      <c r="AE155" s="1">
        <v>0</v>
      </c>
      <c r="AF155" s="1"/>
      <c r="AG155" s="1">
        <v>7.2451333333333299</v>
      </c>
      <c r="AH155" s="1">
        <v>118057.888317702</v>
      </c>
      <c r="AI155" s="1"/>
      <c r="AJ155" s="1">
        <v>14.5210666666667</v>
      </c>
      <c r="AK155" s="1">
        <v>166228.71159037299</v>
      </c>
      <c r="AL155" s="1"/>
      <c r="AM155" s="1">
        <v>9.4880333333333304</v>
      </c>
      <c r="AN155" s="1">
        <v>4068576.2423641002</v>
      </c>
    </row>
    <row r="156" spans="1:40">
      <c r="A156" s="4"/>
      <c r="B156" s="4"/>
      <c r="C156" s="4" t="s">
        <v>240</v>
      </c>
      <c r="D156" s="4"/>
      <c r="E156" s="4"/>
      <c r="F156" s="4" t="s">
        <v>315</v>
      </c>
      <c r="G156" s="4" t="s">
        <v>70</v>
      </c>
      <c r="H156" s="4"/>
      <c r="I156" s="2">
        <v>44353.2426851852</v>
      </c>
      <c r="J156" s="1"/>
      <c r="K156" s="1">
        <v>0</v>
      </c>
      <c r="L156" s="1">
        <v>5.4896000000000003</v>
      </c>
      <c r="M156" s="1">
        <v>0</v>
      </c>
      <c r="N156" s="1"/>
      <c r="O156" s="1">
        <v>6.5656333333333299</v>
      </c>
      <c r="P156" s="1">
        <v>280726.13879505999</v>
      </c>
      <c r="Q156" s="1">
        <v>0</v>
      </c>
      <c r="R156" s="1">
        <v>10.093766666666699</v>
      </c>
      <c r="S156" s="1">
        <v>0</v>
      </c>
      <c r="T156" s="1"/>
      <c r="U156" s="1">
        <v>7.2450999999999999</v>
      </c>
      <c r="V156" s="1">
        <v>117376.657650735</v>
      </c>
      <c r="W156" s="1">
        <v>0</v>
      </c>
      <c r="X156" s="1">
        <v>11.134733333333299</v>
      </c>
      <c r="Y156" s="1">
        <v>0</v>
      </c>
      <c r="Z156" s="1"/>
      <c r="AA156" s="1">
        <v>7.2450999999999999</v>
      </c>
      <c r="AB156" s="1">
        <v>117376.657650735</v>
      </c>
      <c r="AC156" s="1">
        <v>0</v>
      </c>
      <c r="AD156" s="1">
        <v>11.541883333333301</v>
      </c>
      <c r="AE156" s="1">
        <v>0</v>
      </c>
      <c r="AF156" s="1"/>
      <c r="AG156" s="1">
        <v>7.2450999999999999</v>
      </c>
      <c r="AH156" s="1">
        <v>117376.657650735</v>
      </c>
      <c r="AI156" s="1"/>
      <c r="AJ156" s="1">
        <v>14.5210333333333</v>
      </c>
      <c r="AK156" s="1">
        <v>138450.061242686</v>
      </c>
      <c r="AL156" s="1"/>
      <c r="AM156" s="1">
        <v>9.4983666666666693</v>
      </c>
      <c r="AN156" s="1">
        <v>3563392.0853998899</v>
      </c>
    </row>
    <row r="157" spans="1:40">
      <c r="A157" s="4"/>
      <c r="B157" s="4"/>
      <c r="C157" s="4" t="s">
        <v>16</v>
      </c>
      <c r="D157" s="4"/>
      <c r="E157" s="4"/>
      <c r="F157" s="4" t="s">
        <v>58</v>
      </c>
      <c r="G157" s="4" t="s">
        <v>70</v>
      </c>
      <c r="H157" s="4"/>
      <c r="I157" s="2">
        <v>44353.274641203701</v>
      </c>
      <c r="J157" s="1"/>
      <c r="K157" s="1">
        <v>0</v>
      </c>
      <c r="L157" s="1">
        <v>5.3807499999999999</v>
      </c>
      <c r="M157" s="1">
        <v>0</v>
      </c>
      <c r="N157" s="1"/>
      <c r="O157" s="1">
        <v>6.5656333333333299</v>
      </c>
      <c r="P157" s="1">
        <v>260233.04592579301</v>
      </c>
      <c r="Q157" s="1">
        <v>0</v>
      </c>
      <c r="R157" s="1">
        <v>10.07305</v>
      </c>
      <c r="S157" s="1">
        <v>0</v>
      </c>
      <c r="T157" s="1"/>
      <c r="U157" s="1">
        <v>7.25416666666667</v>
      </c>
      <c r="V157" s="1">
        <v>113212.574562965</v>
      </c>
      <c r="W157" s="1">
        <v>0</v>
      </c>
      <c r="X157" s="1">
        <v>11.134733333333299</v>
      </c>
      <c r="Y157" s="1">
        <v>0</v>
      </c>
      <c r="Z157" s="1"/>
      <c r="AA157" s="1">
        <v>7.25416666666667</v>
      </c>
      <c r="AB157" s="1">
        <v>113212.574562965</v>
      </c>
      <c r="AC157" s="1">
        <v>0</v>
      </c>
      <c r="AD157" s="1">
        <v>11.4486166666667</v>
      </c>
      <c r="AE157" s="1">
        <v>0</v>
      </c>
      <c r="AF157" s="1"/>
      <c r="AG157" s="1">
        <v>7.25416666666667</v>
      </c>
      <c r="AH157" s="1">
        <v>113212.574562965</v>
      </c>
      <c r="AI157" s="1"/>
      <c r="AJ157" s="1">
        <v>14.5210333333333</v>
      </c>
      <c r="AK157" s="1">
        <v>10645.7702555049</v>
      </c>
      <c r="AL157" s="1"/>
      <c r="AM157" s="1">
        <v>9.4879999999999995</v>
      </c>
      <c r="AN157" s="1">
        <v>3945045.62576083</v>
      </c>
    </row>
    <row r="158" spans="1:40">
      <c r="A158" s="4"/>
      <c r="B158" s="4"/>
      <c r="C158" s="4" t="s">
        <v>113</v>
      </c>
      <c r="D158" s="4"/>
      <c r="E158" s="4"/>
      <c r="F158" s="4" t="s">
        <v>99</v>
      </c>
      <c r="G158" s="4" t="s">
        <v>70</v>
      </c>
      <c r="H158" s="4"/>
      <c r="I158" s="2">
        <v>44353.290509259299</v>
      </c>
      <c r="J158" s="1"/>
      <c r="K158" s="1">
        <v>0</v>
      </c>
      <c r="L158" s="1">
        <v>5.4170666666666696</v>
      </c>
      <c r="M158" s="1">
        <v>0</v>
      </c>
      <c r="N158" s="1"/>
      <c r="O158" s="1">
        <v>6.5928666666666702</v>
      </c>
      <c r="P158" s="1">
        <v>226990.381878491</v>
      </c>
      <c r="Q158" s="1">
        <v>0</v>
      </c>
      <c r="R158" s="1">
        <v>10.0316333333333</v>
      </c>
      <c r="S158" s="1">
        <v>0</v>
      </c>
      <c r="T158" s="1"/>
      <c r="U158" s="1">
        <v>7.2542</v>
      </c>
      <c r="V158" s="1">
        <v>107883.48461430801</v>
      </c>
      <c r="W158" s="1">
        <v>0</v>
      </c>
      <c r="X158" s="1">
        <v>10.896433333333301</v>
      </c>
      <c r="Y158" s="1">
        <v>0</v>
      </c>
      <c r="Z158" s="1"/>
      <c r="AA158" s="1">
        <v>7.2542</v>
      </c>
      <c r="AB158" s="1">
        <v>107883.48461430801</v>
      </c>
      <c r="AC158" s="1">
        <v>0</v>
      </c>
      <c r="AD158" s="1">
        <v>12.060033333333299</v>
      </c>
      <c r="AE158" s="1">
        <v>0</v>
      </c>
      <c r="AF158" s="1"/>
      <c r="AG158" s="1">
        <v>7.2542</v>
      </c>
      <c r="AH158" s="1">
        <v>107883.48461430801</v>
      </c>
      <c r="AI158" s="1"/>
      <c r="AJ158" s="1">
        <v>14.5210666666667</v>
      </c>
      <c r="AK158" s="1">
        <v>34566.435593563598</v>
      </c>
      <c r="AL158" s="1"/>
      <c r="AM158" s="1">
        <v>9.4984000000000002</v>
      </c>
      <c r="AN158" s="1">
        <v>3265800.7886123601</v>
      </c>
    </row>
    <row r="159" spans="1:40">
      <c r="A159" s="4"/>
      <c r="B159" s="4"/>
      <c r="C159" s="4" t="s">
        <v>131</v>
      </c>
      <c r="D159" s="4"/>
      <c r="E159" s="4"/>
      <c r="F159" s="4" t="s">
        <v>78</v>
      </c>
      <c r="G159" s="4" t="s">
        <v>70</v>
      </c>
      <c r="H159" s="4"/>
      <c r="I159" s="2">
        <v>44353.306331018503</v>
      </c>
      <c r="J159" s="1"/>
      <c r="K159" s="1">
        <v>0</v>
      </c>
      <c r="L159" s="1">
        <v>5.7163833333333303</v>
      </c>
      <c r="M159" s="1">
        <v>0</v>
      </c>
      <c r="N159" s="1"/>
      <c r="O159" s="1">
        <v>6.5837666666666701</v>
      </c>
      <c r="P159" s="1">
        <v>273806.970266146</v>
      </c>
      <c r="Q159" s="1">
        <v>0</v>
      </c>
      <c r="R159" s="1">
        <v>10.2492</v>
      </c>
      <c r="S159" s="1">
        <v>0</v>
      </c>
      <c r="T159" s="1"/>
      <c r="U159" s="1">
        <v>7.25416666666667</v>
      </c>
      <c r="V159" s="1">
        <v>112209.296191032</v>
      </c>
      <c r="W159" s="1">
        <v>0</v>
      </c>
      <c r="X159" s="1">
        <v>11.145099999999999</v>
      </c>
      <c r="Y159" s="1">
        <v>0</v>
      </c>
      <c r="Z159" s="1"/>
      <c r="AA159" s="1">
        <v>7.25416666666667</v>
      </c>
      <c r="AB159" s="1">
        <v>112209.296191032</v>
      </c>
      <c r="AC159" s="1" t="s">
        <v>333</v>
      </c>
      <c r="AD159" s="1" t="s">
        <v>333</v>
      </c>
      <c r="AE159" s="1" t="s">
        <v>333</v>
      </c>
      <c r="AF159" s="1" t="s">
        <v>333</v>
      </c>
      <c r="AG159" s="1">
        <v>7.25416666666667</v>
      </c>
      <c r="AH159" s="1">
        <v>112209.296191032</v>
      </c>
      <c r="AI159" s="1"/>
      <c r="AJ159" s="1">
        <v>14.5210333333333</v>
      </c>
      <c r="AK159" s="1">
        <v>22683.990686773399</v>
      </c>
      <c r="AL159" s="1"/>
      <c r="AM159" s="1">
        <v>9.4879999999999995</v>
      </c>
      <c r="AN159" s="1">
        <v>3883393.9584805402</v>
      </c>
    </row>
    <row r="160" spans="1:40">
      <c r="A160" s="4"/>
      <c r="B160" s="4"/>
      <c r="C160" s="4" t="s">
        <v>232</v>
      </c>
      <c r="D160" s="4"/>
      <c r="E160" s="4"/>
      <c r="F160" s="4" t="s">
        <v>50</v>
      </c>
      <c r="G160" s="4" t="s">
        <v>70</v>
      </c>
      <c r="H160" s="4"/>
      <c r="I160" s="2">
        <v>44353.322210648097</v>
      </c>
      <c r="J160" s="1"/>
      <c r="K160" s="1">
        <v>0</v>
      </c>
      <c r="L160" s="1">
        <v>5.38985</v>
      </c>
      <c r="M160" s="1">
        <v>0</v>
      </c>
      <c r="N160" s="1"/>
      <c r="O160" s="1">
        <v>6.5202999999999998</v>
      </c>
      <c r="P160" s="1">
        <v>258731.395443777</v>
      </c>
      <c r="Q160" s="1">
        <v>0</v>
      </c>
      <c r="R160" s="1">
        <v>10.124883333333299</v>
      </c>
      <c r="S160" s="1">
        <v>0</v>
      </c>
      <c r="T160" s="1"/>
      <c r="U160" s="1">
        <v>7.2360666666666704</v>
      </c>
      <c r="V160" s="1">
        <v>108297.60733425101</v>
      </c>
      <c r="W160" s="1">
        <v>0</v>
      </c>
      <c r="X160" s="1">
        <v>11.1347666666667</v>
      </c>
      <c r="Y160" s="1">
        <v>0</v>
      </c>
      <c r="Z160" s="1"/>
      <c r="AA160" s="1">
        <v>7.2360666666666704</v>
      </c>
      <c r="AB160" s="1">
        <v>108297.60733425101</v>
      </c>
      <c r="AC160" s="1">
        <v>0</v>
      </c>
      <c r="AD160" s="1">
        <v>12.2672666666667</v>
      </c>
      <c r="AE160" s="1">
        <v>0</v>
      </c>
      <c r="AF160" s="1"/>
      <c r="AG160" s="1">
        <v>7.2360666666666704</v>
      </c>
      <c r="AH160" s="1">
        <v>108297.60733425101</v>
      </c>
      <c r="AI160" s="1"/>
      <c r="AJ160" s="1">
        <v>14.5107</v>
      </c>
      <c r="AK160" s="1">
        <v>8488.7641482087201</v>
      </c>
      <c r="AL160" s="1"/>
      <c r="AM160" s="1">
        <v>9.4880333333333304</v>
      </c>
      <c r="AN160" s="1">
        <v>4204951.8759526499</v>
      </c>
    </row>
    <row r="161" spans="1:40">
      <c r="A161" s="4"/>
      <c r="B161" s="4"/>
      <c r="C161" s="4" t="s">
        <v>383</v>
      </c>
      <c r="D161" s="4"/>
      <c r="E161" s="4"/>
      <c r="F161" s="4" t="s">
        <v>92</v>
      </c>
      <c r="G161" s="4" t="s">
        <v>70</v>
      </c>
      <c r="H161" s="4"/>
      <c r="I161" s="2">
        <v>44353.338043981501</v>
      </c>
      <c r="J161" s="1"/>
      <c r="K161" s="1">
        <v>0</v>
      </c>
      <c r="L161" s="1">
        <v>5.5803166666666701</v>
      </c>
      <c r="M161" s="1">
        <v>0</v>
      </c>
      <c r="N161" s="1"/>
      <c r="O161" s="1">
        <v>6.5656333333333299</v>
      </c>
      <c r="P161" s="1">
        <v>207645.249828203</v>
      </c>
      <c r="Q161" s="1">
        <v>0</v>
      </c>
      <c r="R161" s="1">
        <v>10.145583333333301</v>
      </c>
      <c r="S161" s="1">
        <v>0</v>
      </c>
      <c r="T161" s="1"/>
      <c r="U161" s="1">
        <v>7.25416666666667</v>
      </c>
      <c r="V161" s="1">
        <v>97592.082348623706</v>
      </c>
      <c r="W161" s="1">
        <v>0</v>
      </c>
      <c r="X161" s="1">
        <v>11.145099999999999</v>
      </c>
      <c r="Y161" s="1">
        <v>0</v>
      </c>
      <c r="Z161" s="1"/>
      <c r="AA161" s="1">
        <v>7.25416666666667</v>
      </c>
      <c r="AB161" s="1">
        <v>97592.082348623706</v>
      </c>
      <c r="AC161" s="1">
        <v>0</v>
      </c>
      <c r="AD161" s="1">
        <v>11.4797166666667</v>
      </c>
      <c r="AE161" s="1">
        <v>0</v>
      </c>
      <c r="AF161" s="1"/>
      <c r="AG161" s="1">
        <v>7.25416666666667</v>
      </c>
      <c r="AH161" s="1">
        <v>97592.082348623706</v>
      </c>
      <c r="AI161" s="1"/>
      <c r="AJ161" s="1">
        <v>14.5314</v>
      </c>
      <c r="AK161" s="1">
        <v>3504.7122441065198</v>
      </c>
      <c r="AL161" s="1"/>
      <c r="AM161" s="1">
        <v>9.4879999999999995</v>
      </c>
      <c r="AN161" s="1">
        <v>3702743.6137069101</v>
      </c>
    </row>
    <row r="162" spans="1:40">
      <c r="A162" s="4"/>
      <c r="B162" s="4"/>
      <c r="C162" s="4" t="s">
        <v>165</v>
      </c>
      <c r="D162" s="4"/>
      <c r="E162" s="4"/>
      <c r="F162" s="4" t="s">
        <v>6</v>
      </c>
      <c r="G162" s="4" t="s">
        <v>70</v>
      </c>
      <c r="H162" s="4"/>
      <c r="I162" s="2">
        <v>44353.353888888902</v>
      </c>
      <c r="J162" s="1"/>
      <c r="K162" s="1">
        <v>0</v>
      </c>
      <c r="L162" s="1">
        <v>5.5259166666666699</v>
      </c>
      <c r="M162" s="1">
        <v>0</v>
      </c>
      <c r="N162" s="1"/>
      <c r="O162" s="1">
        <v>6.5384500000000001</v>
      </c>
      <c r="P162" s="1">
        <v>274414.37719653698</v>
      </c>
      <c r="Q162" s="1">
        <v>0</v>
      </c>
      <c r="R162" s="1">
        <v>10.041983333333301</v>
      </c>
      <c r="S162" s="1">
        <v>0</v>
      </c>
      <c r="T162" s="1"/>
      <c r="U162" s="1">
        <v>7.2542</v>
      </c>
      <c r="V162" s="1">
        <v>122923.813250559</v>
      </c>
      <c r="W162" s="1">
        <v>0</v>
      </c>
      <c r="X162" s="1">
        <v>10.896433333333301</v>
      </c>
      <c r="Y162" s="1">
        <v>0</v>
      </c>
      <c r="Z162" s="1"/>
      <c r="AA162" s="1">
        <v>7.2542</v>
      </c>
      <c r="AB162" s="1">
        <v>122923.813250559</v>
      </c>
      <c r="AC162" s="1">
        <v>0</v>
      </c>
      <c r="AD162" s="1">
        <v>10.6093166666667</v>
      </c>
      <c r="AE162" s="1">
        <v>0</v>
      </c>
      <c r="AF162" s="1"/>
      <c r="AG162" s="1">
        <v>7.2542</v>
      </c>
      <c r="AH162" s="1">
        <v>122923.813250559</v>
      </c>
      <c r="AI162" s="1"/>
      <c r="AJ162" s="1">
        <v>14.5418</v>
      </c>
      <c r="AK162" s="1">
        <v>2752.1372460058701</v>
      </c>
      <c r="AL162" s="1"/>
      <c r="AM162" s="1">
        <v>9.4984000000000002</v>
      </c>
      <c r="AN162" s="1">
        <v>4296699.9069983996</v>
      </c>
    </row>
    <row r="163" spans="1:40">
      <c r="A163" s="4"/>
      <c r="B163" s="4"/>
      <c r="C163" s="4" t="s">
        <v>220</v>
      </c>
      <c r="D163" s="4"/>
      <c r="E163" s="4"/>
      <c r="F163" s="4" t="s">
        <v>211</v>
      </c>
      <c r="G163" s="4" t="s">
        <v>70</v>
      </c>
      <c r="H163" s="4"/>
      <c r="I163" s="2">
        <v>44353.3698842593</v>
      </c>
      <c r="J163" s="1"/>
      <c r="K163" s="1">
        <v>0</v>
      </c>
      <c r="L163" s="1">
        <v>5.8161666666666703</v>
      </c>
      <c r="M163" s="1">
        <v>0</v>
      </c>
      <c r="N163" s="1"/>
      <c r="O163" s="1">
        <v>6.5565499999999997</v>
      </c>
      <c r="P163" s="1">
        <v>233757.06453408199</v>
      </c>
      <c r="Q163" s="1">
        <v>0</v>
      </c>
      <c r="R163" s="1">
        <v>10.1041333333333</v>
      </c>
      <c r="S163" s="1">
        <v>0</v>
      </c>
      <c r="T163" s="1"/>
      <c r="U163" s="1">
        <v>7.25416666666667</v>
      </c>
      <c r="V163" s="1">
        <v>101188.71211724301</v>
      </c>
      <c r="W163" s="1">
        <v>0</v>
      </c>
      <c r="X163" s="1">
        <v>11.05185</v>
      </c>
      <c r="Y163" s="1">
        <v>0</v>
      </c>
      <c r="Z163" s="1"/>
      <c r="AA163" s="1">
        <v>7.25416666666667</v>
      </c>
      <c r="AB163" s="1">
        <v>101188.71211724301</v>
      </c>
      <c r="AC163" s="1">
        <v>0</v>
      </c>
      <c r="AD163" s="1">
        <v>12.2776</v>
      </c>
      <c r="AE163" s="1">
        <v>0</v>
      </c>
      <c r="AF163" s="1"/>
      <c r="AG163" s="1">
        <v>7.25416666666667</v>
      </c>
      <c r="AH163" s="1">
        <v>101188.71211724301</v>
      </c>
      <c r="AI163" s="1"/>
      <c r="AJ163" s="1">
        <v>14.5210333333333</v>
      </c>
      <c r="AK163" s="1">
        <v>112832.726236616</v>
      </c>
      <c r="AL163" s="1"/>
      <c r="AM163" s="1">
        <v>9.4879999999999995</v>
      </c>
      <c r="AN163" s="1">
        <v>3573634.48955634</v>
      </c>
    </row>
    <row r="164" spans="1:40">
      <c r="A164" s="4"/>
      <c r="B164" s="4"/>
      <c r="C164" s="4" t="s">
        <v>160</v>
      </c>
      <c r="D164" s="4"/>
      <c r="E164" s="4"/>
      <c r="F164" s="4" t="s">
        <v>98</v>
      </c>
      <c r="G164" s="4" t="s">
        <v>70</v>
      </c>
      <c r="H164" s="4"/>
      <c r="I164" s="2">
        <v>44353.385740740698</v>
      </c>
      <c r="J164" s="1"/>
      <c r="K164" s="1">
        <v>0</v>
      </c>
      <c r="L164" s="1">
        <v>5.4533500000000004</v>
      </c>
      <c r="M164" s="1">
        <v>0</v>
      </c>
      <c r="N164" s="1"/>
      <c r="O164" s="1">
        <v>6.5202999999999998</v>
      </c>
      <c r="P164" s="1">
        <v>235951.19976547</v>
      </c>
      <c r="Q164" s="1">
        <v>0</v>
      </c>
      <c r="R164" s="1">
        <v>10.0938</v>
      </c>
      <c r="S164" s="1">
        <v>0</v>
      </c>
      <c r="T164" s="1"/>
      <c r="U164" s="1">
        <v>7.2542</v>
      </c>
      <c r="V164" s="1">
        <v>110905.35489320999</v>
      </c>
      <c r="W164" s="1">
        <v>0</v>
      </c>
      <c r="X164" s="1">
        <v>11.3420166666667</v>
      </c>
      <c r="Y164" s="1">
        <v>0</v>
      </c>
      <c r="Z164" s="1"/>
      <c r="AA164" s="1">
        <v>7.2542</v>
      </c>
      <c r="AB164" s="1">
        <v>110905.35489320999</v>
      </c>
      <c r="AC164" s="1">
        <v>0</v>
      </c>
      <c r="AD164" s="1">
        <v>12.101483333333301</v>
      </c>
      <c r="AE164" s="1">
        <v>0</v>
      </c>
      <c r="AF164" s="1"/>
      <c r="AG164" s="1">
        <v>7.2542</v>
      </c>
      <c r="AH164" s="1">
        <v>110905.35489320999</v>
      </c>
      <c r="AI164" s="1"/>
      <c r="AJ164" s="1">
        <v>14.5210666666667</v>
      </c>
      <c r="AK164" s="1">
        <v>92953.934715997093</v>
      </c>
      <c r="AL164" s="1"/>
      <c r="AM164" s="1">
        <v>9.4984000000000002</v>
      </c>
      <c r="AN164" s="1">
        <v>3414452.3382770601</v>
      </c>
    </row>
    <row r="165" spans="1:40">
      <c r="A165" s="4"/>
      <c r="B165" s="4"/>
      <c r="C165" s="4" t="s">
        <v>227</v>
      </c>
      <c r="D165" s="4"/>
      <c r="E165" s="4"/>
      <c r="F165" s="4" t="s">
        <v>384</v>
      </c>
      <c r="G165" s="4" t="s">
        <v>70</v>
      </c>
      <c r="H165" s="4"/>
      <c r="I165" s="2">
        <v>44353.417453703703</v>
      </c>
      <c r="J165" s="1"/>
      <c r="K165" s="1">
        <v>0</v>
      </c>
      <c r="L165" s="1">
        <v>5.5350000000000001</v>
      </c>
      <c r="M165" s="1">
        <v>0</v>
      </c>
      <c r="N165" s="1"/>
      <c r="O165" s="1">
        <v>6.5202999999999998</v>
      </c>
      <c r="P165" s="1">
        <v>251531.28048917101</v>
      </c>
      <c r="Q165" s="1">
        <v>0</v>
      </c>
      <c r="R165" s="1">
        <v>10.26995</v>
      </c>
      <c r="S165" s="1">
        <v>0</v>
      </c>
      <c r="T165" s="1"/>
      <c r="U165" s="1">
        <v>7.2542</v>
      </c>
      <c r="V165" s="1">
        <v>112432.528643622</v>
      </c>
      <c r="W165" s="1">
        <v>0</v>
      </c>
      <c r="X165" s="1">
        <v>11.1347666666667</v>
      </c>
      <c r="Y165" s="1">
        <v>0</v>
      </c>
      <c r="Z165" s="1"/>
      <c r="AA165" s="1">
        <v>7.2542</v>
      </c>
      <c r="AB165" s="1">
        <v>112432.528643622</v>
      </c>
      <c r="AC165" s="1">
        <v>0</v>
      </c>
      <c r="AD165" s="1">
        <v>11.4279333333333</v>
      </c>
      <c r="AE165" s="1">
        <v>0</v>
      </c>
      <c r="AF165" s="1"/>
      <c r="AG165" s="1">
        <v>7.2542</v>
      </c>
      <c r="AH165" s="1">
        <v>112432.528643622</v>
      </c>
      <c r="AI165" s="1"/>
      <c r="AJ165" s="1">
        <v>14.5210666666667</v>
      </c>
      <c r="AK165" s="1">
        <v>102354.541500194</v>
      </c>
      <c r="AL165" s="1"/>
      <c r="AM165" s="1">
        <v>9.4984000000000002</v>
      </c>
      <c r="AN165" s="1">
        <v>3530998.26976769</v>
      </c>
    </row>
    <row r="166" spans="1:40">
      <c r="A166" s="4"/>
      <c r="B166" s="4"/>
      <c r="C166" s="4" t="s">
        <v>17</v>
      </c>
      <c r="D166" s="4"/>
      <c r="E166" s="4"/>
      <c r="F166" s="4" t="s">
        <v>310</v>
      </c>
      <c r="G166" s="4" t="s">
        <v>70</v>
      </c>
      <c r="H166" s="4"/>
      <c r="I166" s="2">
        <v>44353.433287036998</v>
      </c>
      <c r="J166" s="1"/>
      <c r="K166" s="1">
        <v>0</v>
      </c>
      <c r="L166" s="1">
        <v>5.3989000000000003</v>
      </c>
      <c r="M166" s="1">
        <v>0</v>
      </c>
      <c r="N166" s="1"/>
      <c r="O166" s="1">
        <v>6.5202666666666698</v>
      </c>
      <c r="P166" s="1">
        <v>230843.286117907</v>
      </c>
      <c r="Q166" s="1">
        <v>0</v>
      </c>
      <c r="R166" s="1">
        <v>10.021233333333299</v>
      </c>
      <c r="S166" s="1">
        <v>0</v>
      </c>
      <c r="T166" s="1"/>
      <c r="U166" s="1">
        <v>7.25416666666667</v>
      </c>
      <c r="V166" s="1">
        <v>106181.503965055</v>
      </c>
      <c r="W166" s="1">
        <v>0</v>
      </c>
      <c r="X166" s="1">
        <v>11.228</v>
      </c>
      <c r="Y166" s="1">
        <v>0</v>
      </c>
      <c r="Z166" s="1"/>
      <c r="AA166" s="1">
        <v>7.25416666666667</v>
      </c>
      <c r="AB166" s="1">
        <v>106181.503965055</v>
      </c>
      <c r="AC166" s="1">
        <v>0</v>
      </c>
      <c r="AD166" s="1">
        <v>10.360583333333301</v>
      </c>
      <c r="AE166" s="1">
        <v>0</v>
      </c>
      <c r="AF166" s="1"/>
      <c r="AG166" s="1">
        <v>7.25416666666667</v>
      </c>
      <c r="AH166" s="1">
        <v>106181.503965055</v>
      </c>
      <c r="AI166" s="1"/>
      <c r="AJ166" s="1">
        <v>14.5314</v>
      </c>
      <c r="AK166" s="1">
        <v>109380.89305364</v>
      </c>
      <c r="AL166" s="1"/>
      <c r="AM166" s="1">
        <v>9.5087333333333302</v>
      </c>
      <c r="AN166" s="1">
        <v>3473534.7349302098</v>
      </c>
    </row>
    <row r="167" spans="1:40">
      <c r="A167" s="4"/>
      <c r="B167" s="4"/>
      <c r="C167" s="4" t="s">
        <v>189</v>
      </c>
      <c r="D167" s="4"/>
      <c r="E167" s="4"/>
      <c r="F167" s="4" t="s">
        <v>72</v>
      </c>
      <c r="G167" s="4" t="s">
        <v>70</v>
      </c>
      <c r="H167" s="4"/>
      <c r="I167" s="2">
        <v>44353.449259259301</v>
      </c>
      <c r="J167" s="1"/>
      <c r="K167" s="1">
        <v>0</v>
      </c>
      <c r="L167" s="1">
        <v>5.7436333333333298</v>
      </c>
      <c r="M167" s="1">
        <v>0</v>
      </c>
      <c r="N167" s="1"/>
      <c r="O167" s="1">
        <v>6.5112333333333297</v>
      </c>
      <c r="P167" s="1">
        <v>263489.386185034</v>
      </c>
      <c r="Q167" s="1">
        <v>0</v>
      </c>
      <c r="R167" s="1">
        <v>9.9072833333333303</v>
      </c>
      <c r="S167" s="1">
        <v>0</v>
      </c>
      <c r="T167" s="1"/>
      <c r="U167" s="1">
        <v>7.2542</v>
      </c>
      <c r="V167" s="1">
        <v>110820.08503560899</v>
      </c>
      <c r="W167" s="1">
        <v>0</v>
      </c>
      <c r="X167" s="1">
        <v>11.1555</v>
      </c>
      <c r="Y167" s="1">
        <v>0</v>
      </c>
      <c r="Z167" s="1"/>
      <c r="AA167" s="1">
        <v>7.2542</v>
      </c>
      <c r="AB167" s="1">
        <v>110820.08503560899</v>
      </c>
      <c r="AC167" s="1" t="s">
        <v>333</v>
      </c>
      <c r="AD167" s="1" t="s">
        <v>333</v>
      </c>
      <c r="AE167" s="1" t="s">
        <v>333</v>
      </c>
      <c r="AF167" s="1" t="s">
        <v>333</v>
      </c>
      <c r="AG167" s="1">
        <v>7.2542</v>
      </c>
      <c r="AH167" s="1">
        <v>110820.08503560899</v>
      </c>
      <c r="AI167" s="1"/>
      <c r="AJ167" s="1">
        <v>14.5210666666667</v>
      </c>
      <c r="AK167" s="1">
        <v>146730.386505792</v>
      </c>
      <c r="AL167" s="1"/>
      <c r="AM167" s="1">
        <v>9.5087666666666699</v>
      </c>
      <c r="AN167" s="1">
        <v>4019457.5298653799</v>
      </c>
    </row>
    <row r="168" spans="1:40">
      <c r="A168" s="4"/>
      <c r="B168" s="4"/>
      <c r="C168" s="4" t="s">
        <v>410</v>
      </c>
      <c r="D168" s="4"/>
      <c r="E168" s="4"/>
      <c r="F168" s="4" t="s">
        <v>366</v>
      </c>
      <c r="G168" s="4" t="s">
        <v>70</v>
      </c>
      <c r="H168" s="4"/>
      <c r="I168" s="2">
        <v>44353.465162036999</v>
      </c>
      <c r="J168" s="1"/>
      <c r="K168" s="1">
        <v>0</v>
      </c>
      <c r="L168" s="1">
        <v>5.5349666666666701</v>
      </c>
      <c r="M168" s="1">
        <v>0</v>
      </c>
      <c r="N168" s="1"/>
      <c r="O168" s="1">
        <v>6.52935</v>
      </c>
      <c r="P168" s="1">
        <v>280590.11549992498</v>
      </c>
      <c r="Q168" s="1">
        <v>0</v>
      </c>
      <c r="R168" s="1">
        <v>10.0626833333333</v>
      </c>
      <c r="S168" s="1">
        <v>0</v>
      </c>
      <c r="T168" s="1"/>
      <c r="U168" s="1">
        <v>7.25416666666667</v>
      </c>
      <c r="V168" s="1">
        <v>117513.84218091</v>
      </c>
      <c r="W168" s="1">
        <v>0</v>
      </c>
      <c r="X168" s="1">
        <v>11.145099999999999</v>
      </c>
      <c r="Y168" s="1">
        <v>0</v>
      </c>
      <c r="Z168" s="1"/>
      <c r="AA168" s="1">
        <v>7.25416666666667</v>
      </c>
      <c r="AB168" s="1">
        <v>117513.84218091</v>
      </c>
      <c r="AC168" s="1" t="s">
        <v>333</v>
      </c>
      <c r="AD168" s="1" t="s">
        <v>333</v>
      </c>
      <c r="AE168" s="1" t="s">
        <v>333</v>
      </c>
      <c r="AF168" s="1" t="s">
        <v>333</v>
      </c>
      <c r="AG168" s="1">
        <v>7.25416666666667</v>
      </c>
      <c r="AH168" s="1">
        <v>117513.84218091</v>
      </c>
      <c r="AI168" s="1"/>
      <c r="AJ168" s="1">
        <v>14.5210333333333</v>
      </c>
      <c r="AK168" s="1">
        <v>145685.60652053601</v>
      </c>
      <c r="AL168" s="1"/>
      <c r="AM168" s="1">
        <v>9.4983666666666693</v>
      </c>
      <c r="AN168" s="1">
        <v>4339388.0375034697</v>
      </c>
    </row>
    <row r="169" spans="1:40">
      <c r="A169" s="4"/>
      <c r="B169" s="4"/>
      <c r="C169" s="4" t="s">
        <v>49</v>
      </c>
      <c r="D169" s="4"/>
      <c r="E169" s="4"/>
      <c r="F169" s="4" t="s">
        <v>102</v>
      </c>
      <c r="G169" s="4" t="s">
        <v>70</v>
      </c>
      <c r="H169" s="4" t="s">
        <v>381</v>
      </c>
      <c r="I169" s="2">
        <v>44353.481203703697</v>
      </c>
      <c r="J169" s="1"/>
      <c r="K169" s="1">
        <v>6.4293395309649597</v>
      </c>
      <c r="L169" s="1">
        <v>5.5077833333333297</v>
      </c>
      <c r="M169" s="1">
        <v>5100.9416042003304</v>
      </c>
      <c r="N169" s="1"/>
      <c r="O169" s="1">
        <v>6.5202999999999998</v>
      </c>
      <c r="P169" s="1">
        <v>322122.72808211797</v>
      </c>
      <c r="Q169" s="1">
        <v>0</v>
      </c>
      <c r="R169" s="1">
        <v>10.114516666666701</v>
      </c>
      <c r="S169" s="1">
        <v>0</v>
      </c>
      <c r="T169" s="1"/>
      <c r="U169" s="1">
        <v>7.2542</v>
      </c>
      <c r="V169" s="1">
        <v>141269.588995606</v>
      </c>
      <c r="W169" s="1">
        <v>0</v>
      </c>
      <c r="X169" s="1">
        <v>11.1451333333333</v>
      </c>
      <c r="Y169" s="1">
        <v>10673.5473322341</v>
      </c>
      <c r="Z169" s="1"/>
      <c r="AA169" s="1">
        <v>7.2542</v>
      </c>
      <c r="AB169" s="1">
        <v>141269.588995606</v>
      </c>
      <c r="AC169" s="1">
        <v>833.87962139715501</v>
      </c>
      <c r="AD169" s="1">
        <v>11.3035833333333</v>
      </c>
      <c r="AE169" s="1">
        <v>2012059.8393152701</v>
      </c>
      <c r="AF169" s="1"/>
      <c r="AG169" s="1">
        <v>7.2542</v>
      </c>
      <c r="AH169" s="1">
        <v>141269.588995606</v>
      </c>
      <c r="AI169" s="1"/>
      <c r="AJ169" s="1">
        <v>14.5418</v>
      </c>
      <c r="AK169" s="1">
        <v>9821.3683017409894</v>
      </c>
      <c r="AL169" s="1"/>
      <c r="AM169" s="1">
        <v>9.4984000000000002</v>
      </c>
      <c r="AN169" s="1">
        <v>4309445.0180880204</v>
      </c>
    </row>
    <row r="170" spans="1:40">
      <c r="A170" s="4"/>
      <c r="B170" s="4"/>
      <c r="C170" s="4" t="s">
        <v>290</v>
      </c>
      <c r="D170" s="4"/>
      <c r="E170" s="4"/>
      <c r="F170" s="4" t="s">
        <v>398</v>
      </c>
      <c r="G170" s="4" t="s">
        <v>70</v>
      </c>
      <c r="H170" s="4" t="s">
        <v>381</v>
      </c>
      <c r="I170" s="2">
        <v>44353.497187499997</v>
      </c>
      <c r="J170" s="1"/>
      <c r="K170" s="1">
        <v>2.6475157223555299</v>
      </c>
      <c r="L170" s="1">
        <v>5.5077499999999997</v>
      </c>
      <c r="M170" s="1">
        <v>1788.86311007073</v>
      </c>
      <c r="N170" s="1"/>
      <c r="O170" s="1">
        <v>6.5384166666666701</v>
      </c>
      <c r="P170" s="1">
        <v>274434.96359278599</v>
      </c>
      <c r="Q170" s="1">
        <v>0</v>
      </c>
      <c r="R170" s="1">
        <v>10.425366666666701</v>
      </c>
      <c r="S170" s="1">
        <v>0</v>
      </c>
      <c r="T170" s="1"/>
      <c r="U170" s="1">
        <v>7.2632500000000002</v>
      </c>
      <c r="V170" s="1">
        <v>128238.768513363</v>
      </c>
      <c r="W170" s="1">
        <v>0</v>
      </c>
      <c r="X170" s="1">
        <v>11.145099999999999</v>
      </c>
      <c r="Y170" s="1">
        <v>7644.7190512978596</v>
      </c>
      <c r="Z170" s="1"/>
      <c r="AA170" s="1">
        <v>7.2632500000000002</v>
      </c>
      <c r="AB170" s="1">
        <v>128238.768513363</v>
      </c>
      <c r="AC170" s="1">
        <v>886.53826506035898</v>
      </c>
      <c r="AD170" s="1">
        <v>11.30355</v>
      </c>
      <c r="AE170" s="1">
        <v>1936598.79321553</v>
      </c>
      <c r="AF170" s="1"/>
      <c r="AG170" s="1">
        <v>7.2632500000000002</v>
      </c>
      <c r="AH170" s="1">
        <v>128238.768513363</v>
      </c>
      <c r="AI170" s="1">
        <v>0</v>
      </c>
      <c r="AJ170" s="1">
        <v>14.5314</v>
      </c>
      <c r="AK170" s="1">
        <v>0</v>
      </c>
      <c r="AL170" s="1"/>
      <c r="AM170" s="1">
        <v>9.4983666666666693</v>
      </c>
      <c r="AN170" s="1">
        <v>4073102.4028659901</v>
      </c>
    </row>
    <row r="171" spans="1:40">
      <c r="A171" s="4"/>
      <c r="B171" s="4"/>
      <c r="C171" s="4" t="s">
        <v>154</v>
      </c>
      <c r="D171" s="4"/>
      <c r="E171" s="4"/>
      <c r="F171" s="4" t="s">
        <v>252</v>
      </c>
      <c r="G171" s="4" t="s">
        <v>70</v>
      </c>
      <c r="H171" s="4" t="s">
        <v>381</v>
      </c>
      <c r="I171" s="2">
        <v>44353.513136574104</v>
      </c>
      <c r="J171" s="1"/>
      <c r="K171" s="1">
        <v>2.3833987089957098</v>
      </c>
      <c r="L171" s="1">
        <v>5.5077833333333297</v>
      </c>
      <c r="M171" s="1">
        <v>1681.7984597259599</v>
      </c>
      <c r="N171" s="1"/>
      <c r="O171" s="1">
        <v>6.5384500000000001</v>
      </c>
      <c r="P171" s="1">
        <v>286608.82059634302</v>
      </c>
      <c r="Q171" s="1">
        <v>0</v>
      </c>
      <c r="R171" s="1">
        <v>10.1663333333333</v>
      </c>
      <c r="S171" s="1">
        <v>0</v>
      </c>
      <c r="T171" s="1"/>
      <c r="U171" s="1">
        <v>7.2542</v>
      </c>
      <c r="V171" s="1">
        <v>141813.76586416</v>
      </c>
      <c r="W171" s="1">
        <v>0</v>
      </c>
      <c r="X171" s="1">
        <v>11.1555</v>
      </c>
      <c r="Y171" s="1">
        <v>15244.5357893851</v>
      </c>
      <c r="Z171" s="1"/>
      <c r="AA171" s="1">
        <v>7.2542</v>
      </c>
      <c r="AB171" s="1">
        <v>141813.76586416</v>
      </c>
      <c r="AC171" s="1">
        <v>918.71968179572298</v>
      </c>
      <c r="AD171" s="1">
        <v>11.3035833333333</v>
      </c>
      <c r="AE171" s="1">
        <v>2215896.58755412</v>
      </c>
      <c r="AF171" s="1"/>
      <c r="AG171" s="1">
        <v>7.2542</v>
      </c>
      <c r="AH171" s="1">
        <v>141813.76586416</v>
      </c>
      <c r="AI171" s="1">
        <v>0</v>
      </c>
      <c r="AJ171" s="1">
        <v>14.5210666666667</v>
      </c>
      <c r="AK171" s="1">
        <v>0</v>
      </c>
      <c r="AL171" s="1"/>
      <c r="AM171" s="1">
        <v>9.4984000000000002</v>
      </c>
      <c r="AN171" s="1">
        <v>4092872.4065711298</v>
      </c>
    </row>
    <row r="172" spans="1:40">
      <c r="A172" s="4"/>
      <c r="B172" s="4"/>
      <c r="C172" s="4" t="s">
        <v>360</v>
      </c>
      <c r="D172" s="4"/>
      <c r="E172" s="4"/>
      <c r="F172" s="4" t="s">
        <v>156</v>
      </c>
      <c r="G172" s="4" t="s">
        <v>70</v>
      </c>
      <c r="H172" s="4" t="s">
        <v>381</v>
      </c>
      <c r="I172" s="2">
        <v>44353.529016203698</v>
      </c>
      <c r="J172" s="1"/>
      <c r="K172" s="1">
        <v>1.38477183922715</v>
      </c>
      <c r="L172" s="1">
        <v>5.5077499999999997</v>
      </c>
      <c r="M172" s="1">
        <v>1139.86374800932</v>
      </c>
      <c r="N172" s="1"/>
      <c r="O172" s="1">
        <v>6.5474833333333304</v>
      </c>
      <c r="P172" s="1">
        <v>334372.23311742098</v>
      </c>
      <c r="Q172" s="1">
        <v>0</v>
      </c>
      <c r="R172" s="1">
        <v>10.12485</v>
      </c>
      <c r="S172" s="1">
        <v>0</v>
      </c>
      <c r="T172" s="1"/>
      <c r="U172" s="1">
        <v>7.2632500000000002</v>
      </c>
      <c r="V172" s="1">
        <v>136798.166273193</v>
      </c>
      <c r="W172" s="1">
        <v>0</v>
      </c>
      <c r="X172" s="1">
        <v>11.145099999999999</v>
      </c>
      <c r="Y172" s="1">
        <v>13790.130200338201</v>
      </c>
      <c r="Z172" s="1"/>
      <c r="AA172" s="1">
        <v>7.2632500000000002</v>
      </c>
      <c r="AB172" s="1">
        <v>136798.166273193</v>
      </c>
      <c r="AC172" s="1">
        <v>1090.2842388432</v>
      </c>
      <c r="AD172" s="1">
        <v>11.30355</v>
      </c>
      <c r="AE172" s="1">
        <v>2517918.79831674</v>
      </c>
      <c r="AF172" s="1"/>
      <c r="AG172" s="1">
        <v>7.2632500000000002</v>
      </c>
      <c r="AH172" s="1">
        <v>136798.166273193</v>
      </c>
      <c r="AI172" s="1">
        <v>0</v>
      </c>
      <c r="AJ172" s="1">
        <v>14.945883333333301</v>
      </c>
      <c r="AK172" s="1">
        <v>0</v>
      </c>
      <c r="AL172" s="1"/>
      <c r="AM172" s="1">
        <v>9.4983666666666693</v>
      </c>
      <c r="AN172" s="1">
        <v>4487801.9398112502</v>
      </c>
    </row>
    <row r="173" spans="1:40">
      <c r="A173" s="4"/>
      <c r="B173" s="4"/>
      <c r="C173" s="4" t="s">
        <v>316</v>
      </c>
      <c r="D173" s="4"/>
      <c r="E173" s="4"/>
      <c r="F173" s="4" t="s">
        <v>202</v>
      </c>
      <c r="G173" s="4" t="s">
        <v>70</v>
      </c>
      <c r="H173" s="4" t="s">
        <v>381</v>
      </c>
      <c r="I173" s="2">
        <v>44353.544861111099</v>
      </c>
      <c r="J173" s="1"/>
      <c r="K173" s="1">
        <v>1.7919881600979799</v>
      </c>
      <c r="L173" s="1">
        <v>5.4987166666666702</v>
      </c>
      <c r="M173" s="1">
        <v>1566.0071031551399</v>
      </c>
      <c r="N173" s="1"/>
      <c r="O173" s="1">
        <v>6.5293666666666699</v>
      </c>
      <c r="P173" s="1">
        <v>354973.93770934001</v>
      </c>
      <c r="Q173" s="1">
        <v>0</v>
      </c>
      <c r="R173" s="1">
        <v>10.1663333333333</v>
      </c>
      <c r="S173" s="1">
        <v>0</v>
      </c>
      <c r="T173" s="1"/>
      <c r="U173" s="1">
        <v>7.2632833333333302</v>
      </c>
      <c r="V173" s="1">
        <v>147421.964147555</v>
      </c>
      <c r="W173" s="1">
        <v>0</v>
      </c>
      <c r="X173" s="1">
        <v>11.1451333333333</v>
      </c>
      <c r="Y173" s="1">
        <v>16047.5777046193</v>
      </c>
      <c r="Z173" s="1"/>
      <c r="AA173" s="1">
        <v>7.2632833333333302</v>
      </c>
      <c r="AB173" s="1">
        <v>147421.964147555</v>
      </c>
      <c r="AC173" s="1">
        <v>973.37964886750399</v>
      </c>
      <c r="AD173" s="1">
        <v>11.3035833333333</v>
      </c>
      <c r="AE173" s="1">
        <v>2434461.2315435698</v>
      </c>
      <c r="AF173" s="1"/>
      <c r="AG173" s="1">
        <v>7.2632833333333302</v>
      </c>
      <c r="AH173" s="1">
        <v>147421.964147555</v>
      </c>
      <c r="AI173" s="1">
        <v>0</v>
      </c>
      <c r="AJ173" s="1">
        <v>14.7075833333333</v>
      </c>
      <c r="AK173" s="1">
        <v>0</v>
      </c>
      <c r="AL173" s="1"/>
      <c r="AM173" s="1">
        <v>9.4984000000000002</v>
      </c>
      <c r="AN173" s="1">
        <v>4328129.0448101703</v>
      </c>
    </row>
    <row r="174" spans="1:40">
      <c r="A174" s="4"/>
      <c r="B174" s="4"/>
      <c r="C174" s="4" t="s">
        <v>303</v>
      </c>
      <c r="D174" s="4"/>
      <c r="E174" s="4"/>
      <c r="F174" s="4" t="s">
        <v>411</v>
      </c>
      <c r="G174" s="4" t="s">
        <v>70</v>
      </c>
      <c r="H174" s="4" t="s">
        <v>381</v>
      </c>
      <c r="I174" s="2">
        <v>44353.560752314799</v>
      </c>
      <c r="J174" s="1"/>
      <c r="K174" s="1">
        <v>1.2108879313282399</v>
      </c>
      <c r="L174" s="1">
        <v>5.5077499999999997</v>
      </c>
      <c r="M174" s="1">
        <v>1018.99824344302</v>
      </c>
      <c r="N174" s="1"/>
      <c r="O174" s="1">
        <v>6.5111999999999997</v>
      </c>
      <c r="P174" s="1">
        <v>341847.56588204397</v>
      </c>
      <c r="Q174" s="1">
        <v>0</v>
      </c>
      <c r="R174" s="1">
        <v>10.352816666666699</v>
      </c>
      <c r="S174" s="1">
        <v>0</v>
      </c>
      <c r="T174" s="1"/>
      <c r="U174" s="1">
        <v>7.25416666666667</v>
      </c>
      <c r="V174" s="1">
        <v>141709.953372744</v>
      </c>
      <c r="W174" s="1">
        <v>0</v>
      </c>
      <c r="X174" s="1">
        <v>11.145099999999999</v>
      </c>
      <c r="Y174" s="1">
        <v>9610.5763626929402</v>
      </c>
      <c r="Z174" s="1"/>
      <c r="AA174" s="1">
        <v>7.25416666666667</v>
      </c>
      <c r="AB174" s="1">
        <v>141709.953372744</v>
      </c>
      <c r="AC174" s="1">
        <v>645.07672186201705</v>
      </c>
      <c r="AD174" s="1">
        <v>11.30355</v>
      </c>
      <c r="AE174" s="1">
        <v>1579713.5305462801</v>
      </c>
      <c r="AF174" s="1"/>
      <c r="AG174" s="1">
        <v>7.25416666666667</v>
      </c>
      <c r="AH174" s="1">
        <v>141709.953372744</v>
      </c>
      <c r="AI174" s="1">
        <v>0</v>
      </c>
      <c r="AJ174" s="1">
        <v>14.510683333333301</v>
      </c>
      <c r="AK174" s="1">
        <v>0</v>
      </c>
      <c r="AL174" s="1"/>
      <c r="AM174" s="1">
        <v>9.5087333333333302</v>
      </c>
      <c r="AN174" s="1">
        <v>4263691.9175246703</v>
      </c>
    </row>
    <row r="175" spans="1:40">
      <c r="A175" s="4"/>
      <c r="B175" s="4"/>
      <c r="C175" s="4" t="s">
        <v>18</v>
      </c>
      <c r="D175" s="4"/>
      <c r="E175" s="4"/>
      <c r="F175" s="4" t="s">
        <v>295</v>
      </c>
      <c r="G175" s="4" t="s">
        <v>70</v>
      </c>
      <c r="H175" s="4" t="s">
        <v>381</v>
      </c>
      <c r="I175" s="2">
        <v>44353.5924421296</v>
      </c>
      <c r="J175" s="1"/>
      <c r="K175" s="1">
        <v>0</v>
      </c>
      <c r="L175" s="1">
        <v>5.5258833333333301</v>
      </c>
      <c r="M175" s="1">
        <v>0</v>
      </c>
      <c r="N175" s="1"/>
      <c r="O175" s="1">
        <v>6.5565499999999997</v>
      </c>
      <c r="P175" s="1">
        <v>337408.38427298801</v>
      </c>
      <c r="Q175" s="1">
        <v>0</v>
      </c>
      <c r="R175" s="1">
        <v>10.1559333333333</v>
      </c>
      <c r="S175" s="1">
        <v>0</v>
      </c>
      <c r="T175" s="1"/>
      <c r="U175" s="1">
        <v>7.25416666666667</v>
      </c>
      <c r="V175" s="1">
        <v>138574.587928986</v>
      </c>
      <c r="W175" s="1">
        <v>18.706332444143001</v>
      </c>
      <c r="X175" s="1">
        <v>11.155466666666699</v>
      </c>
      <c r="Y175" s="1">
        <v>232872.49483635099</v>
      </c>
      <c r="Z175" s="1"/>
      <c r="AA175" s="1">
        <v>7.25416666666667</v>
      </c>
      <c r="AB175" s="1">
        <v>138574.587928986</v>
      </c>
      <c r="AC175" s="1">
        <v>937.46542158515001</v>
      </c>
      <c r="AD175" s="1">
        <v>11.30355</v>
      </c>
      <c r="AE175" s="1">
        <v>2207525.1577189201</v>
      </c>
      <c r="AF175" s="1"/>
      <c r="AG175" s="1">
        <v>7.25416666666667</v>
      </c>
      <c r="AH175" s="1">
        <v>138574.587928986</v>
      </c>
      <c r="AI175" s="1">
        <v>0</v>
      </c>
      <c r="AJ175" s="1">
        <v>14.6143</v>
      </c>
      <c r="AK175" s="1">
        <v>0</v>
      </c>
      <c r="AL175" s="1"/>
      <c r="AM175" s="1">
        <v>9.5087333333333302</v>
      </c>
      <c r="AN175" s="1">
        <v>4162998.2475268398</v>
      </c>
    </row>
    <row r="176" spans="1:40">
      <c r="A176" s="4"/>
      <c r="B176" s="4"/>
      <c r="C176" s="4" t="s">
        <v>170</v>
      </c>
      <c r="D176" s="4"/>
      <c r="E176" s="4"/>
      <c r="F176" s="4" t="s">
        <v>244</v>
      </c>
      <c r="G176" s="4" t="s">
        <v>70</v>
      </c>
      <c r="H176" s="4" t="s">
        <v>250</v>
      </c>
      <c r="I176" s="2">
        <v>44353.608310185198</v>
      </c>
      <c r="J176" s="1"/>
      <c r="K176" s="1">
        <v>0</v>
      </c>
      <c r="L176" s="1">
        <v>5.5168499999999998</v>
      </c>
      <c r="M176" s="1">
        <v>0</v>
      </c>
      <c r="N176" s="1"/>
      <c r="O176" s="1">
        <v>6.5384500000000001</v>
      </c>
      <c r="P176" s="1">
        <v>312690.19300595101</v>
      </c>
      <c r="Q176" s="1">
        <v>0</v>
      </c>
      <c r="R176" s="1">
        <v>10.197416666666699</v>
      </c>
      <c r="S176" s="1">
        <v>0</v>
      </c>
      <c r="T176" s="1"/>
      <c r="U176" s="1">
        <v>7.2632833333333302</v>
      </c>
      <c r="V176" s="1">
        <v>135836.29173224099</v>
      </c>
      <c r="W176" s="1">
        <v>0</v>
      </c>
      <c r="X176" s="1">
        <v>11.1451333333333</v>
      </c>
      <c r="Y176" s="1">
        <v>27314.666346919199</v>
      </c>
      <c r="Z176" s="1"/>
      <c r="AA176" s="1">
        <v>7.2632833333333302</v>
      </c>
      <c r="AB176" s="1">
        <v>135836.29173224099</v>
      </c>
      <c r="AC176" s="1">
        <v>878.74676317802903</v>
      </c>
      <c r="AD176" s="1">
        <v>11.3035833333333</v>
      </c>
      <c r="AE176" s="1">
        <v>2034088.5303682501</v>
      </c>
      <c r="AF176" s="1"/>
      <c r="AG176" s="1">
        <v>7.2632833333333302</v>
      </c>
      <c r="AH176" s="1">
        <v>135836.29173224099</v>
      </c>
      <c r="AI176" s="1">
        <v>0</v>
      </c>
      <c r="AJ176" s="1">
        <v>14.63505</v>
      </c>
      <c r="AK176" s="1">
        <v>0</v>
      </c>
      <c r="AL176" s="1"/>
      <c r="AM176" s="1">
        <v>9.5087666666666699</v>
      </c>
      <c r="AN176" s="1">
        <v>4010950.5676510502</v>
      </c>
    </row>
    <row r="177" spans="1:40">
      <c r="A177" s="4"/>
      <c r="B177" s="4"/>
      <c r="C177" s="4" t="s">
        <v>265</v>
      </c>
      <c r="D177" s="4"/>
      <c r="E177" s="4"/>
      <c r="F177" s="4" t="s">
        <v>374</v>
      </c>
      <c r="G177" s="4" t="s">
        <v>70</v>
      </c>
      <c r="H177" s="4" t="s">
        <v>250</v>
      </c>
      <c r="I177" s="2">
        <v>44353.624131944402</v>
      </c>
      <c r="J177" s="1"/>
      <c r="K177" s="1">
        <v>0</v>
      </c>
      <c r="L177" s="1">
        <v>5.5168166666666698</v>
      </c>
      <c r="M177" s="1">
        <v>0</v>
      </c>
      <c r="N177" s="1"/>
      <c r="O177" s="1">
        <v>6.5384166666666701</v>
      </c>
      <c r="P177" s="1">
        <v>326971.59786257398</v>
      </c>
      <c r="Q177" s="1">
        <v>0</v>
      </c>
      <c r="R177" s="1">
        <v>10.1352166666667</v>
      </c>
      <c r="S177" s="1">
        <v>0</v>
      </c>
      <c r="T177" s="1"/>
      <c r="U177" s="1">
        <v>7.2723166666666703</v>
      </c>
      <c r="V177" s="1">
        <v>135905.02371856401</v>
      </c>
      <c r="W177" s="1">
        <v>0</v>
      </c>
      <c r="X177" s="1">
        <v>11.145099999999999</v>
      </c>
      <c r="Y177" s="1">
        <v>26785.726834677502</v>
      </c>
      <c r="Z177" s="1"/>
      <c r="AA177" s="1">
        <v>7.2723166666666703</v>
      </c>
      <c r="AB177" s="1">
        <v>135905.02371856401</v>
      </c>
      <c r="AC177" s="1">
        <v>1163.8625015401799</v>
      </c>
      <c r="AD177" s="1">
        <v>11.30355</v>
      </c>
      <c r="AE177" s="1">
        <v>2662692.3823164301</v>
      </c>
      <c r="AF177" s="1"/>
      <c r="AG177" s="1">
        <v>7.2723166666666703</v>
      </c>
      <c r="AH177" s="1">
        <v>135905.02371856401</v>
      </c>
      <c r="AI177" s="1">
        <v>0</v>
      </c>
      <c r="AJ177" s="1">
        <v>14.7593666666667</v>
      </c>
      <c r="AK177" s="1">
        <v>0</v>
      </c>
      <c r="AL177" s="1"/>
      <c r="AM177" s="1">
        <v>9.5087333333333302</v>
      </c>
      <c r="AN177" s="1">
        <v>4112576.74843011</v>
      </c>
    </row>
    <row r="178" spans="1:40">
      <c r="A178" s="4"/>
      <c r="B178" s="4"/>
      <c r="C178" s="4" t="s">
        <v>187</v>
      </c>
      <c r="D178" s="4"/>
      <c r="E178" s="4"/>
      <c r="F178" s="4" t="s">
        <v>329</v>
      </c>
      <c r="G178" s="4" t="s">
        <v>70</v>
      </c>
      <c r="H178" s="4" t="s">
        <v>250</v>
      </c>
      <c r="I178" s="2">
        <v>44353.639988425901</v>
      </c>
      <c r="J178" s="1"/>
      <c r="K178" s="1">
        <v>4.2377579824812797</v>
      </c>
      <c r="L178" s="1">
        <v>5.5168499999999998</v>
      </c>
      <c r="M178" s="1">
        <v>3647.9361372992298</v>
      </c>
      <c r="N178" s="1"/>
      <c r="O178" s="1">
        <v>6.57473333333333</v>
      </c>
      <c r="P178" s="1">
        <v>349577.27839033701</v>
      </c>
      <c r="Q178" s="1">
        <v>0</v>
      </c>
      <c r="R178" s="1">
        <v>10.145616666666699</v>
      </c>
      <c r="S178" s="1">
        <v>0</v>
      </c>
      <c r="T178" s="1"/>
      <c r="U178" s="1">
        <v>7.2632833333333302</v>
      </c>
      <c r="V178" s="1">
        <v>143205.95036010101</v>
      </c>
      <c r="W178" s="1">
        <v>0</v>
      </c>
      <c r="X178" s="1">
        <v>11.1451333333333</v>
      </c>
      <c r="Y178" s="1">
        <v>10566.181551744299</v>
      </c>
      <c r="Z178" s="1"/>
      <c r="AA178" s="1">
        <v>7.2632833333333302</v>
      </c>
      <c r="AB178" s="1">
        <v>143205.95036010101</v>
      </c>
      <c r="AC178" s="1">
        <v>552.06753786232798</v>
      </c>
      <c r="AD178" s="1">
        <v>11.3035833333333</v>
      </c>
      <c r="AE178" s="1">
        <v>1376717.9122686</v>
      </c>
      <c r="AF178" s="1"/>
      <c r="AG178" s="1">
        <v>7.2632833333333302</v>
      </c>
      <c r="AH178" s="1">
        <v>143205.95036010101</v>
      </c>
      <c r="AI178" s="1">
        <v>0</v>
      </c>
      <c r="AJ178" s="1">
        <v>14.500349999999999</v>
      </c>
      <c r="AK178" s="1">
        <v>0</v>
      </c>
      <c r="AL178" s="1"/>
      <c r="AM178" s="1">
        <v>9.5087666666666699</v>
      </c>
      <c r="AN178" s="1">
        <v>4129865.5441630199</v>
      </c>
    </row>
    <row r="179" spans="1:40">
      <c r="A179" s="4"/>
      <c r="B179" s="4"/>
      <c r="C179" s="4" t="s">
        <v>289</v>
      </c>
      <c r="D179" s="4"/>
      <c r="E179" s="4"/>
      <c r="F179" s="4" t="s">
        <v>196</v>
      </c>
      <c r="G179" s="4" t="s">
        <v>70</v>
      </c>
      <c r="H179" s="4" t="s">
        <v>250</v>
      </c>
      <c r="I179" s="2">
        <v>44353.655833333301</v>
      </c>
      <c r="J179" s="1"/>
      <c r="K179" s="1">
        <v>3.1120612277436401</v>
      </c>
      <c r="L179" s="1">
        <v>5.5168166666666698</v>
      </c>
      <c r="M179" s="1">
        <v>2447.7162805088701</v>
      </c>
      <c r="N179" s="1"/>
      <c r="O179" s="1">
        <v>6.5747</v>
      </c>
      <c r="P179" s="1">
        <v>319443.265372611</v>
      </c>
      <c r="Q179" s="1">
        <v>0</v>
      </c>
      <c r="R179" s="1">
        <v>10.1870333333333</v>
      </c>
      <c r="S179" s="1">
        <v>0</v>
      </c>
      <c r="T179" s="1"/>
      <c r="U179" s="1">
        <v>7.2723166666666703</v>
      </c>
      <c r="V179" s="1">
        <v>144187.618937997</v>
      </c>
      <c r="W179" s="1">
        <v>0</v>
      </c>
      <c r="X179" s="1">
        <v>11.134733333333299</v>
      </c>
      <c r="Y179" s="1">
        <v>8672.2869846769609</v>
      </c>
      <c r="Z179" s="1"/>
      <c r="AA179" s="1">
        <v>7.2723166666666703</v>
      </c>
      <c r="AB179" s="1">
        <v>144187.618937997</v>
      </c>
      <c r="AC179" s="1">
        <v>564.687708829494</v>
      </c>
      <c r="AD179" s="1">
        <v>11.30355</v>
      </c>
      <c r="AE179" s="1">
        <v>1416217.6149534199</v>
      </c>
      <c r="AF179" s="1"/>
      <c r="AG179" s="1">
        <v>7.2723166666666703</v>
      </c>
      <c r="AH179" s="1">
        <v>144187.618937997</v>
      </c>
      <c r="AI179" s="1">
        <v>0</v>
      </c>
      <c r="AJ179" s="1">
        <v>14.583216666666701</v>
      </c>
      <c r="AK179" s="1">
        <v>0</v>
      </c>
      <c r="AL179" s="1"/>
      <c r="AM179" s="1">
        <v>9.4983666666666693</v>
      </c>
      <c r="AN179" s="1">
        <v>4399866.4193726899</v>
      </c>
    </row>
    <row r="180" spans="1:40">
      <c r="A180" s="4"/>
      <c r="B180" s="4"/>
      <c r="C180" s="4" t="s">
        <v>345</v>
      </c>
      <c r="D180" s="4"/>
      <c r="E180" s="4"/>
      <c r="F180" s="4" t="s">
        <v>12</v>
      </c>
      <c r="G180" s="4" t="s">
        <v>70</v>
      </c>
      <c r="H180" s="4" t="s">
        <v>250</v>
      </c>
      <c r="I180" s="2">
        <v>44353.671666666698</v>
      </c>
      <c r="J180" s="1"/>
      <c r="K180" s="1">
        <v>6.1539131962937699</v>
      </c>
      <c r="L180" s="1">
        <v>5.5077833333333297</v>
      </c>
      <c r="M180" s="1">
        <v>5031.7688232321698</v>
      </c>
      <c r="N180" s="1"/>
      <c r="O180" s="1">
        <v>6.5565833333333297</v>
      </c>
      <c r="P180" s="1">
        <v>331985.10399349499</v>
      </c>
      <c r="Q180" s="1">
        <v>0</v>
      </c>
      <c r="R180" s="1">
        <v>10.145616666666699</v>
      </c>
      <c r="S180" s="1">
        <v>0</v>
      </c>
      <c r="T180" s="1"/>
      <c r="U180" s="1">
        <v>7.2632833333333302</v>
      </c>
      <c r="V180" s="1">
        <v>148768.75319632201</v>
      </c>
      <c r="W180" s="1">
        <v>0</v>
      </c>
      <c r="X180" s="1">
        <v>11.1451333333333</v>
      </c>
      <c r="Y180" s="1">
        <v>8337.5320280896103</v>
      </c>
      <c r="Z180" s="1"/>
      <c r="AA180" s="1">
        <v>7.2632833333333302</v>
      </c>
      <c r="AB180" s="1">
        <v>148768.75319632201</v>
      </c>
      <c r="AC180" s="1">
        <v>626.63627471839902</v>
      </c>
      <c r="AD180" s="1">
        <v>11.3035833333333</v>
      </c>
      <c r="AE180" s="1">
        <v>1613228.2480603301</v>
      </c>
      <c r="AF180" s="1"/>
      <c r="AG180" s="1">
        <v>7.2632833333333302</v>
      </c>
      <c r="AH180" s="1">
        <v>148768.75319632201</v>
      </c>
      <c r="AI180" s="1">
        <v>0</v>
      </c>
      <c r="AJ180" s="1">
        <v>14.697233333333299</v>
      </c>
      <c r="AK180" s="1">
        <v>0</v>
      </c>
      <c r="AL180" s="1"/>
      <c r="AM180" s="1">
        <v>9.5087666666666699</v>
      </c>
      <c r="AN180" s="1">
        <v>4332339.8073127102</v>
      </c>
    </row>
    <row r="181" spans="1:40">
      <c r="A181" s="4"/>
      <c r="B181" s="4"/>
      <c r="C181" s="4" t="s">
        <v>129</v>
      </c>
      <c r="D181" s="4"/>
      <c r="E181" s="4"/>
      <c r="F181" s="4" t="s">
        <v>21</v>
      </c>
      <c r="G181" s="4" t="s">
        <v>70</v>
      </c>
      <c r="H181" s="4" t="s">
        <v>250</v>
      </c>
      <c r="I181" s="2">
        <v>44353.687488425901</v>
      </c>
      <c r="J181" s="1"/>
      <c r="K181" s="1">
        <v>0</v>
      </c>
      <c r="L181" s="1">
        <v>5.5168166666666698</v>
      </c>
      <c r="M181" s="1">
        <v>0</v>
      </c>
      <c r="N181" s="1"/>
      <c r="O181" s="1">
        <v>6.6109833333333299</v>
      </c>
      <c r="P181" s="1">
        <v>312890.21060343098</v>
      </c>
      <c r="Q181" s="1">
        <v>0</v>
      </c>
      <c r="R181" s="1">
        <v>10.0523166666667</v>
      </c>
      <c r="S181" s="1">
        <v>0</v>
      </c>
      <c r="T181" s="1"/>
      <c r="U181" s="1">
        <v>7.2723166666666703</v>
      </c>
      <c r="V181" s="1">
        <v>133795.84150078299</v>
      </c>
      <c r="W181" s="1">
        <v>0</v>
      </c>
      <c r="X181" s="1">
        <v>11.18655</v>
      </c>
      <c r="Y181" s="1">
        <v>5884.9270266488202</v>
      </c>
      <c r="Z181" s="1"/>
      <c r="AA181" s="1">
        <v>7.2723166666666703</v>
      </c>
      <c r="AB181" s="1">
        <v>133795.84150078299</v>
      </c>
      <c r="AC181" s="1">
        <v>572.69780283899399</v>
      </c>
      <c r="AD181" s="1">
        <v>11.30355</v>
      </c>
      <c r="AE181" s="1">
        <v>1331846.9198402001</v>
      </c>
      <c r="AF181" s="1"/>
      <c r="AG181" s="1">
        <v>7.2723166666666703</v>
      </c>
      <c r="AH181" s="1">
        <v>133795.84150078299</v>
      </c>
      <c r="AI181" s="1" t="s">
        <v>333</v>
      </c>
      <c r="AJ181" s="1" t="s">
        <v>333</v>
      </c>
      <c r="AK181" s="1" t="s">
        <v>333</v>
      </c>
      <c r="AL181" s="1" t="s">
        <v>333</v>
      </c>
      <c r="AM181" s="1">
        <v>9.4879999999999995</v>
      </c>
      <c r="AN181" s="1">
        <v>4471380.3965974497</v>
      </c>
    </row>
    <row r="182" spans="1:40">
      <c r="A182" s="4"/>
      <c r="B182" s="4"/>
      <c r="C182" s="4" t="s">
        <v>28</v>
      </c>
      <c r="D182" s="4"/>
      <c r="E182" s="4"/>
      <c r="F182" s="4" t="s">
        <v>382</v>
      </c>
      <c r="G182" s="4" t="s">
        <v>70</v>
      </c>
      <c r="H182" s="4" t="s">
        <v>250</v>
      </c>
      <c r="I182" s="2">
        <v>44353.703356481499</v>
      </c>
      <c r="J182" s="1"/>
      <c r="K182" s="1">
        <v>0</v>
      </c>
      <c r="L182" s="1">
        <v>5.7708500000000003</v>
      </c>
      <c r="M182" s="1">
        <v>0</v>
      </c>
      <c r="N182" s="1"/>
      <c r="O182" s="1">
        <v>6.62008333333333</v>
      </c>
      <c r="P182" s="1">
        <v>305839.206839683</v>
      </c>
      <c r="Q182" s="1">
        <v>0</v>
      </c>
      <c r="R182" s="1">
        <v>10.21815</v>
      </c>
      <c r="S182" s="1">
        <v>0</v>
      </c>
      <c r="T182" s="1"/>
      <c r="U182" s="1">
        <v>7.2814166666666704</v>
      </c>
      <c r="V182" s="1">
        <v>136428.57124165801</v>
      </c>
      <c r="W182" s="1">
        <v>0</v>
      </c>
      <c r="X182" s="1">
        <v>11.1555</v>
      </c>
      <c r="Y182" s="1">
        <v>5860.2208835418396</v>
      </c>
      <c r="Z182" s="1"/>
      <c r="AA182" s="1">
        <v>7.2814166666666704</v>
      </c>
      <c r="AB182" s="1">
        <v>136428.57124165801</v>
      </c>
      <c r="AC182" s="1">
        <v>772.54997042694094</v>
      </c>
      <c r="AD182" s="1">
        <v>11.3035833333333</v>
      </c>
      <c r="AE182" s="1">
        <v>1806316.5524530499</v>
      </c>
      <c r="AF182" s="1"/>
      <c r="AG182" s="1">
        <v>7.2814166666666704</v>
      </c>
      <c r="AH182" s="1">
        <v>136428.57124165801</v>
      </c>
      <c r="AI182" s="1">
        <v>0</v>
      </c>
      <c r="AJ182" s="1">
        <v>14.58325</v>
      </c>
      <c r="AK182" s="1">
        <v>0</v>
      </c>
      <c r="AL182" s="1"/>
      <c r="AM182" s="1">
        <v>9.4880333333333304</v>
      </c>
      <c r="AN182" s="1">
        <v>4186836.6744162301</v>
      </c>
    </row>
    <row r="183" spans="1:40">
      <c r="A183" s="4"/>
      <c r="B183" s="4"/>
      <c r="C183" s="4" t="s">
        <v>206</v>
      </c>
      <c r="D183" s="4"/>
      <c r="E183" s="4"/>
      <c r="F183" s="4" t="s">
        <v>57</v>
      </c>
      <c r="G183" s="4" t="s">
        <v>70</v>
      </c>
      <c r="H183" s="4"/>
      <c r="I183" s="2">
        <v>44353.7192939815</v>
      </c>
      <c r="J183" s="1"/>
      <c r="K183" s="1">
        <v>0</v>
      </c>
      <c r="L183" s="1">
        <v>5.5349666666666701</v>
      </c>
      <c r="M183" s="1">
        <v>0</v>
      </c>
      <c r="N183" s="1"/>
      <c r="O183" s="1">
        <v>6.6291333333333302</v>
      </c>
      <c r="P183" s="1">
        <v>268847.444399831</v>
      </c>
      <c r="Q183" s="1">
        <v>0</v>
      </c>
      <c r="R183" s="1">
        <v>10.093766666666699</v>
      </c>
      <c r="S183" s="1">
        <v>0</v>
      </c>
      <c r="T183" s="1"/>
      <c r="U183" s="1">
        <v>7.2813833333333298</v>
      </c>
      <c r="V183" s="1">
        <v>115057.83432552899</v>
      </c>
      <c r="W183" s="1">
        <v>0</v>
      </c>
      <c r="X183" s="1">
        <v>11.145099999999999</v>
      </c>
      <c r="Y183" s="1">
        <v>4733.4482122122299</v>
      </c>
      <c r="Z183" s="1"/>
      <c r="AA183" s="1">
        <v>7.2813833333333298</v>
      </c>
      <c r="AB183" s="1">
        <v>115057.83432552899</v>
      </c>
      <c r="AC183" s="1">
        <v>675.57749605746199</v>
      </c>
      <c r="AD183" s="1">
        <v>11.30355</v>
      </c>
      <c r="AE183" s="1">
        <v>1340334.9159520001</v>
      </c>
      <c r="AF183" s="1"/>
      <c r="AG183" s="1">
        <v>7.2813833333333298</v>
      </c>
      <c r="AH183" s="1">
        <v>115057.83432552899</v>
      </c>
      <c r="AI183" s="1">
        <v>0</v>
      </c>
      <c r="AJ183" s="1">
        <v>14.5003166666667</v>
      </c>
      <c r="AK183" s="1">
        <v>0</v>
      </c>
      <c r="AL183" s="1"/>
      <c r="AM183" s="1">
        <v>9.5087333333333302</v>
      </c>
      <c r="AN183" s="1">
        <v>3425775.0765387299</v>
      </c>
    </row>
    <row r="184" spans="1:40">
      <c r="A184" s="4"/>
      <c r="B184" s="4"/>
      <c r="C184" s="4" t="s">
        <v>342</v>
      </c>
      <c r="D184" s="4"/>
      <c r="E184" s="4"/>
      <c r="F184" s="4" t="s">
        <v>249</v>
      </c>
      <c r="G184" s="4" t="s">
        <v>70</v>
      </c>
      <c r="H184" s="4"/>
      <c r="I184" s="2">
        <v>44353.751238425903</v>
      </c>
      <c r="J184" s="1"/>
      <c r="K184" s="1">
        <v>0</v>
      </c>
      <c r="L184" s="1">
        <v>5.2809666666666697</v>
      </c>
      <c r="M184" s="1">
        <v>0</v>
      </c>
      <c r="N184" s="1"/>
      <c r="O184" s="1">
        <v>6.62005</v>
      </c>
      <c r="P184" s="1">
        <v>294208.86367215699</v>
      </c>
      <c r="Q184" s="1">
        <v>0</v>
      </c>
      <c r="R184" s="1">
        <v>10.290649999999999</v>
      </c>
      <c r="S184" s="1">
        <v>0</v>
      </c>
      <c r="T184" s="1"/>
      <c r="U184" s="1">
        <v>7.2813833333333298</v>
      </c>
      <c r="V184" s="1">
        <v>120532.647406048</v>
      </c>
      <c r="W184" s="1">
        <v>0</v>
      </c>
      <c r="X184" s="1">
        <v>11.145099999999999</v>
      </c>
      <c r="Y184" s="1">
        <v>41544.655726928002</v>
      </c>
      <c r="Z184" s="1"/>
      <c r="AA184" s="1">
        <v>7.2813833333333298</v>
      </c>
      <c r="AB184" s="1">
        <v>120532.647406048</v>
      </c>
      <c r="AC184" s="1">
        <v>915.50908159959795</v>
      </c>
      <c r="AD184" s="1">
        <v>11.30355</v>
      </c>
      <c r="AE184" s="1">
        <v>1877074.77457828</v>
      </c>
      <c r="AF184" s="1"/>
      <c r="AG184" s="1">
        <v>7.2813833333333298</v>
      </c>
      <c r="AH184" s="1">
        <v>120532.647406048</v>
      </c>
      <c r="AI184" s="1">
        <v>0</v>
      </c>
      <c r="AJ184" s="1">
        <v>14.655749999999999</v>
      </c>
      <c r="AK184" s="1">
        <v>0</v>
      </c>
      <c r="AL184" s="1"/>
      <c r="AM184" s="1">
        <v>9.4983666666666693</v>
      </c>
      <c r="AN184" s="1">
        <v>3565960.9158463501</v>
      </c>
    </row>
    <row r="185" spans="1:40">
      <c r="A185" s="4"/>
      <c r="B185" s="4"/>
      <c r="C185" s="4" t="s">
        <v>46</v>
      </c>
      <c r="D185" s="4"/>
      <c r="E185" s="4"/>
      <c r="F185" s="4" t="s">
        <v>106</v>
      </c>
      <c r="G185" s="4" t="s">
        <v>70</v>
      </c>
      <c r="H185" s="4"/>
      <c r="I185" s="2">
        <v>44353.767210648097</v>
      </c>
      <c r="J185" s="1"/>
      <c r="K185" s="1">
        <v>0</v>
      </c>
      <c r="L185" s="1">
        <v>5.3535666666666701</v>
      </c>
      <c r="M185" s="1">
        <v>0</v>
      </c>
      <c r="N185" s="1"/>
      <c r="O185" s="1">
        <v>6.62008333333333</v>
      </c>
      <c r="P185" s="1">
        <v>268754.48669745203</v>
      </c>
      <c r="Q185" s="1">
        <v>0</v>
      </c>
      <c r="R185" s="1">
        <v>10.1767</v>
      </c>
      <c r="S185" s="1">
        <v>0</v>
      </c>
      <c r="T185" s="1"/>
      <c r="U185" s="1">
        <v>7.2814166666666704</v>
      </c>
      <c r="V185" s="1">
        <v>119720.40817866</v>
      </c>
      <c r="W185" s="1">
        <v>0</v>
      </c>
      <c r="X185" s="1">
        <v>11.1451333333333</v>
      </c>
      <c r="Y185" s="1">
        <v>17439.139298521499</v>
      </c>
      <c r="Z185" s="1"/>
      <c r="AA185" s="1">
        <v>7.2814166666666704</v>
      </c>
      <c r="AB185" s="1">
        <v>119720.40817866</v>
      </c>
      <c r="AC185" s="1">
        <v>882.56049382785795</v>
      </c>
      <c r="AD185" s="1">
        <v>11.3035833333333</v>
      </c>
      <c r="AE185" s="1">
        <v>1800200.1406416099</v>
      </c>
      <c r="AF185" s="1"/>
      <c r="AG185" s="1">
        <v>7.2814166666666704</v>
      </c>
      <c r="AH185" s="1">
        <v>119720.40817866</v>
      </c>
      <c r="AI185" s="1">
        <v>0</v>
      </c>
      <c r="AJ185" s="1">
        <v>14.5936</v>
      </c>
      <c r="AK185" s="1">
        <v>0</v>
      </c>
      <c r="AL185" s="1"/>
      <c r="AM185" s="1">
        <v>9.4984000000000002</v>
      </c>
      <c r="AN185" s="1">
        <v>3774488.7291068099</v>
      </c>
    </row>
    <row r="186" spans="1:40">
      <c r="A186" s="4"/>
      <c r="B186" s="4"/>
      <c r="C186" s="4" t="s">
        <v>400</v>
      </c>
      <c r="D186" s="4"/>
      <c r="E186" s="4"/>
      <c r="F186" s="4" t="s">
        <v>161</v>
      </c>
      <c r="G186" s="4" t="s">
        <v>70</v>
      </c>
      <c r="H186" s="4"/>
      <c r="I186" s="2">
        <v>44353.783055555599</v>
      </c>
      <c r="J186" s="1"/>
      <c r="K186" s="1">
        <v>0</v>
      </c>
      <c r="L186" s="1">
        <v>6.1155166666666698</v>
      </c>
      <c r="M186" s="1">
        <v>0</v>
      </c>
      <c r="N186" s="1"/>
      <c r="O186" s="1">
        <v>6.6109833333333299</v>
      </c>
      <c r="P186" s="1">
        <v>293092.49843227002</v>
      </c>
      <c r="Q186" s="1">
        <v>0</v>
      </c>
      <c r="R186" s="1">
        <v>10.290649999999999</v>
      </c>
      <c r="S186" s="1">
        <v>0</v>
      </c>
      <c r="T186" s="1"/>
      <c r="U186" s="1">
        <v>7.2723166666666703</v>
      </c>
      <c r="V186" s="1">
        <v>129066.465535305</v>
      </c>
      <c r="W186" s="1">
        <v>0</v>
      </c>
      <c r="X186" s="1">
        <v>11.145099999999999</v>
      </c>
      <c r="Y186" s="1">
        <v>14473.832275009499</v>
      </c>
      <c r="Z186" s="1"/>
      <c r="AA186" s="1">
        <v>7.2723166666666703</v>
      </c>
      <c r="AB186" s="1">
        <v>129066.465535305</v>
      </c>
      <c r="AC186" s="1">
        <v>951.95489902443296</v>
      </c>
      <c r="AD186" s="1">
        <v>11.30355</v>
      </c>
      <c r="AE186" s="1">
        <v>2086447.34719088</v>
      </c>
      <c r="AF186" s="1"/>
      <c r="AG186" s="1">
        <v>7.2723166666666703</v>
      </c>
      <c r="AH186" s="1">
        <v>129066.465535305</v>
      </c>
      <c r="AI186" s="1">
        <v>0</v>
      </c>
      <c r="AJ186" s="1">
        <v>14.5417666666667</v>
      </c>
      <c r="AK186" s="1">
        <v>0</v>
      </c>
      <c r="AL186" s="1"/>
      <c r="AM186" s="1">
        <v>9.4983666666666693</v>
      </c>
      <c r="AN186" s="1">
        <v>3833189.1440146202</v>
      </c>
    </row>
    <row r="187" spans="1:40">
      <c r="A187" s="4"/>
      <c r="B187" s="4"/>
      <c r="C187" s="4" t="s">
        <v>22</v>
      </c>
      <c r="D187" s="4"/>
      <c r="E187" s="4"/>
      <c r="F187" s="4" t="s">
        <v>380</v>
      </c>
      <c r="G187" s="4" t="s">
        <v>70</v>
      </c>
      <c r="H187" s="4"/>
      <c r="I187" s="2">
        <v>44353.799074074101</v>
      </c>
      <c r="J187" s="1"/>
      <c r="K187" s="1">
        <v>0</v>
      </c>
      <c r="L187" s="1">
        <v>4.8546500000000004</v>
      </c>
      <c r="M187" s="1">
        <v>0</v>
      </c>
      <c r="N187" s="1"/>
      <c r="O187" s="1">
        <v>6.5656666666666696</v>
      </c>
      <c r="P187" s="1">
        <v>289250.19350593002</v>
      </c>
      <c r="Q187" s="1">
        <v>0</v>
      </c>
      <c r="R187" s="1">
        <v>10.145616666666699</v>
      </c>
      <c r="S187" s="1">
        <v>0</v>
      </c>
      <c r="T187" s="1"/>
      <c r="U187" s="1">
        <v>7.2723500000000003</v>
      </c>
      <c r="V187" s="1">
        <v>130298.77024726399</v>
      </c>
      <c r="W187" s="1">
        <v>0</v>
      </c>
      <c r="X187" s="1">
        <v>11.1451333333333</v>
      </c>
      <c r="Y187" s="1">
        <v>11706.379622328301</v>
      </c>
      <c r="Z187" s="1"/>
      <c r="AA187" s="1">
        <v>7.2723500000000003</v>
      </c>
      <c r="AB187" s="1">
        <v>130298.77024726399</v>
      </c>
      <c r="AC187" s="1">
        <v>252.92586543495801</v>
      </c>
      <c r="AD187" s="1">
        <v>11.3035833333333</v>
      </c>
      <c r="AE187" s="1">
        <v>604429.02819131198</v>
      </c>
      <c r="AF187" s="1"/>
      <c r="AG187" s="1">
        <v>7.2723500000000003</v>
      </c>
      <c r="AH187" s="1">
        <v>130298.77024726399</v>
      </c>
      <c r="AI187" s="1">
        <v>0</v>
      </c>
      <c r="AJ187" s="1">
        <v>14.5418</v>
      </c>
      <c r="AK187" s="1">
        <v>0</v>
      </c>
      <c r="AL187" s="1"/>
      <c r="AM187" s="1">
        <v>9.4984000000000002</v>
      </c>
      <c r="AN187" s="1">
        <v>3769854.3272637399</v>
      </c>
    </row>
    <row r="188" spans="1:40">
      <c r="A188" s="4"/>
      <c r="B188" s="4"/>
      <c r="C188" s="4" t="s">
        <v>367</v>
      </c>
      <c r="D188" s="4"/>
      <c r="E188" s="4"/>
      <c r="F188" s="4" t="s">
        <v>208</v>
      </c>
      <c r="G188" s="4" t="s">
        <v>70</v>
      </c>
      <c r="H188" s="4"/>
      <c r="I188" s="2">
        <v>44353.814965277801</v>
      </c>
      <c r="J188" s="1"/>
      <c r="K188" s="1">
        <v>0</v>
      </c>
      <c r="L188" s="1">
        <v>5.6438166666666696</v>
      </c>
      <c r="M188" s="1">
        <v>0</v>
      </c>
      <c r="N188" s="1"/>
      <c r="O188" s="1">
        <v>6.5384166666666701</v>
      </c>
      <c r="P188" s="1">
        <v>357263.59080315498</v>
      </c>
      <c r="Q188" s="1">
        <v>0</v>
      </c>
      <c r="R188" s="1">
        <v>10.145583333333301</v>
      </c>
      <c r="S188" s="1">
        <v>0</v>
      </c>
      <c r="T188" s="1"/>
      <c r="U188" s="1">
        <v>7.2723166666666703</v>
      </c>
      <c r="V188" s="1">
        <v>145407.871111443</v>
      </c>
      <c r="W188" s="1">
        <v>0</v>
      </c>
      <c r="X188" s="1">
        <v>11.155466666666699</v>
      </c>
      <c r="Y188" s="1">
        <v>8581.4732416745701</v>
      </c>
      <c r="Z188" s="1"/>
      <c r="AA188" s="1">
        <v>7.2723166666666703</v>
      </c>
      <c r="AB188" s="1">
        <v>145407.871111443</v>
      </c>
      <c r="AC188" s="1">
        <v>197.82304547512999</v>
      </c>
      <c r="AD188" s="1">
        <v>11.30355</v>
      </c>
      <c r="AE188" s="1">
        <v>540274.67189422005</v>
      </c>
      <c r="AF188" s="1"/>
      <c r="AG188" s="1">
        <v>7.2723166666666703</v>
      </c>
      <c r="AH188" s="1">
        <v>145407.871111443</v>
      </c>
      <c r="AI188" s="1">
        <v>0</v>
      </c>
      <c r="AJ188" s="1">
        <v>14.5314</v>
      </c>
      <c r="AK188" s="1">
        <v>0</v>
      </c>
      <c r="AL188" s="1"/>
      <c r="AM188" s="1">
        <v>9.5087333333333302</v>
      </c>
      <c r="AN188" s="1">
        <v>4246833.2994408198</v>
      </c>
    </row>
    <row r="189" spans="1:40">
      <c r="A189" s="4"/>
      <c r="B189" s="4"/>
      <c r="C189" s="4" t="s">
        <v>177</v>
      </c>
      <c r="D189" s="4"/>
      <c r="E189" s="4"/>
      <c r="F189" s="4" t="s">
        <v>104</v>
      </c>
      <c r="G189" s="4" t="s">
        <v>70</v>
      </c>
      <c r="H189" s="4"/>
      <c r="I189" s="2">
        <v>44353.830856481502</v>
      </c>
      <c r="J189" s="1"/>
      <c r="K189" s="1">
        <v>0</v>
      </c>
      <c r="L189" s="1">
        <v>5.4987166666666702</v>
      </c>
      <c r="M189" s="1">
        <v>0</v>
      </c>
      <c r="N189" s="1"/>
      <c r="O189" s="1">
        <v>6.5202999999999998</v>
      </c>
      <c r="P189" s="1">
        <v>319976.41688206699</v>
      </c>
      <c r="Q189" s="1">
        <v>0</v>
      </c>
      <c r="R189" s="1">
        <v>10.0938</v>
      </c>
      <c r="S189" s="1">
        <v>0</v>
      </c>
      <c r="T189" s="1"/>
      <c r="U189" s="1">
        <v>7.2723500000000003</v>
      </c>
      <c r="V189" s="1">
        <v>131894.92788803799</v>
      </c>
      <c r="W189" s="1">
        <v>0</v>
      </c>
      <c r="X189" s="1">
        <v>11.1451333333333</v>
      </c>
      <c r="Y189" s="1">
        <v>9295.1981137446401</v>
      </c>
      <c r="Z189" s="1"/>
      <c r="AA189" s="1">
        <v>7.2723500000000003</v>
      </c>
      <c r="AB189" s="1">
        <v>131894.92788803799</v>
      </c>
      <c r="AC189" s="1">
        <v>212.45939389238299</v>
      </c>
      <c r="AD189" s="1">
        <v>11.3035833333333</v>
      </c>
      <c r="AE189" s="1">
        <v>522437.26131932298</v>
      </c>
      <c r="AF189" s="1"/>
      <c r="AG189" s="1">
        <v>7.2723500000000003</v>
      </c>
      <c r="AH189" s="1">
        <v>131894.92788803799</v>
      </c>
      <c r="AI189" s="1">
        <v>0</v>
      </c>
      <c r="AJ189" s="1">
        <v>14.697233333333299</v>
      </c>
      <c r="AK189" s="1">
        <v>0</v>
      </c>
      <c r="AL189" s="1"/>
      <c r="AM189" s="1">
        <v>9.5087666666666699</v>
      </c>
      <c r="AN189" s="1">
        <v>4067438.7862999099</v>
      </c>
    </row>
    <row r="190" spans="1:40">
      <c r="A190" s="4"/>
      <c r="B190" s="4"/>
      <c r="C190" s="4" t="s">
        <v>269</v>
      </c>
      <c r="D190" s="4"/>
      <c r="E190" s="4"/>
      <c r="F190" s="4" t="s">
        <v>7</v>
      </c>
      <c r="G190" s="4" t="s">
        <v>70</v>
      </c>
      <c r="H190" s="4"/>
      <c r="I190" s="2">
        <v>44353.846886574102</v>
      </c>
      <c r="J190" s="1"/>
      <c r="K190" s="1">
        <v>0</v>
      </c>
      <c r="L190" s="1">
        <v>5.6891666666666696</v>
      </c>
      <c r="M190" s="1">
        <v>0</v>
      </c>
      <c r="N190" s="1"/>
      <c r="O190" s="1">
        <v>6.5474833333333304</v>
      </c>
      <c r="P190" s="1">
        <v>299542.732648095</v>
      </c>
      <c r="Q190" s="1">
        <v>0</v>
      </c>
      <c r="R190" s="1">
        <v>10.1870333333333</v>
      </c>
      <c r="S190" s="1">
        <v>0</v>
      </c>
      <c r="T190" s="1"/>
      <c r="U190" s="1">
        <v>7.25416666666667</v>
      </c>
      <c r="V190" s="1">
        <v>129339.225936</v>
      </c>
      <c r="W190" s="1">
        <v>0</v>
      </c>
      <c r="X190" s="1">
        <v>11.155466666666699</v>
      </c>
      <c r="Y190" s="1">
        <v>8685.0844956359797</v>
      </c>
      <c r="Z190" s="1"/>
      <c r="AA190" s="1">
        <v>7.25416666666667</v>
      </c>
      <c r="AB190" s="1">
        <v>129339.225936</v>
      </c>
      <c r="AC190" s="1">
        <v>107.05214169423699</v>
      </c>
      <c r="AD190" s="1">
        <v>11.30355</v>
      </c>
      <c r="AE190" s="1">
        <v>283269.49359779502</v>
      </c>
      <c r="AF190" s="1"/>
      <c r="AG190" s="1">
        <v>7.25416666666667</v>
      </c>
      <c r="AH190" s="1">
        <v>129339.225936</v>
      </c>
      <c r="AI190" s="1">
        <v>0</v>
      </c>
      <c r="AJ190" s="1">
        <v>14.6764666666667</v>
      </c>
      <c r="AK190" s="1">
        <v>0</v>
      </c>
      <c r="AL190" s="1"/>
      <c r="AM190" s="1">
        <v>9.4983666666666693</v>
      </c>
      <c r="AN190" s="1">
        <v>3981492.88723891</v>
      </c>
    </row>
    <row r="191" spans="1:40">
      <c r="A191" s="4"/>
      <c r="B191" s="4"/>
      <c r="C191" s="4" t="s">
        <v>243</v>
      </c>
      <c r="D191" s="4"/>
      <c r="E191" s="4"/>
      <c r="F191" s="4" t="s">
        <v>259</v>
      </c>
      <c r="G191" s="4" t="s">
        <v>70</v>
      </c>
      <c r="H191" s="4"/>
      <c r="I191" s="2">
        <v>44353.862766203703</v>
      </c>
      <c r="J191" s="1"/>
      <c r="K191" s="1">
        <v>0</v>
      </c>
      <c r="L191" s="1">
        <v>5.5984999999999996</v>
      </c>
      <c r="M191" s="1">
        <v>0</v>
      </c>
      <c r="N191" s="1"/>
      <c r="O191" s="1">
        <v>6.5565833333333297</v>
      </c>
      <c r="P191" s="1">
        <v>339950.29499602399</v>
      </c>
      <c r="Q191" s="1">
        <v>0</v>
      </c>
      <c r="R191" s="1">
        <v>10.041983333333301</v>
      </c>
      <c r="S191" s="1">
        <v>0</v>
      </c>
      <c r="T191" s="1"/>
      <c r="U191" s="1">
        <v>7.2814166666666704</v>
      </c>
      <c r="V191" s="1">
        <v>141407.654782784</v>
      </c>
      <c r="W191" s="1">
        <v>0</v>
      </c>
      <c r="X191" s="1">
        <v>11.1555</v>
      </c>
      <c r="Y191" s="1">
        <v>7668.7722651905997</v>
      </c>
      <c r="Z191" s="1"/>
      <c r="AA191" s="1">
        <v>7.2814166666666704</v>
      </c>
      <c r="AB191" s="1">
        <v>141407.654782784</v>
      </c>
      <c r="AC191" s="1">
        <v>47.602355442327799</v>
      </c>
      <c r="AD191" s="1">
        <v>11.3035833333333</v>
      </c>
      <c r="AE191" s="1">
        <v>167979.750760984</v>
      </c>
      <c r="AF191" s="1"/>
      <c r="AG191" s="1">
        <v>7.2814166666666704</v>
      </c>
      <c r="AH191" s="1">
        <v>141407.654782784</v>
      </c>
      <c r="AI191" s="1">
        <v>0</v>
      </c>
      <c r="AJ191" s="1">
        <v>14.686866666666701</v>
      </c>
      <c r="AK191" s="1">
        <v>0</v>
      </c>
      <c r="AL191" s="1"/>
      <c r="AM191" s="1">
        <v>9.5087666666666699</v>
      </c>
      <c r="AN191" s="1">
        <v>3826775.8118198598</v>
      </c>
    </row>
    <row r="192" spans="1:40">
      <c r="A192" s="4"/>
      <c r="B192" s="4"/>
      <c r="C192" s="4" t="s">
        <v>262</v>
      </c>
      <c r="D192" s="4"/>
      <c r="E192" s="4"/>
      <c r="F192" s="4" t="s">
        <v>30</v>
      </c>
      <c r="G192" s="4" t="s">
        <v>70</v>
      </c>
      <c r="H192" s="4"/>
      <c r="I192" s="2">
        <v>44353.878784722197</v>
      </c>
      <c r="J192" s="1"/>
      <c r="K192" s="1">
        <v>0</v>
      </c>
      <c r="L192" s="1">
        <v>5.9794499999999999</v>
      </c>
      <c r="M192" s="1">
        <v>0</v>
      </c>
      <c r="N192" s="1"/>
      <c r="O192" s="1">
        <v>6.5474833333333304</v>
      </c>
      <c r="P192" s="1">
        <v>339277.74190843402</v>
      </c>
      <c r="Q192" s="1">
        <v>0</v>
      </c>
      <c r="R192" s="1">
        <v>10.228483333333299</v>
      </c>
      <c r="S192" s="1">
        <v>0</v>
      </c>
      <c r="T192" s="1"/>
      <c r="U192" s="1">
        <v>7.2632500000000002</v>
      </c>
      <c r="V192" s="1">
        <v>136897.78276825399</v>
      </c>
      <c r="W192" s="1">
        <v>0</v>
      </c>
      <c r="X192" s="1">
        <v>11.155466666666699</v>
      </c>
      <c r="Y192" s="1">
        <v>11780.1581137264</v>
      </c>
      <c r="Z192" s="1"/>
      <c r="AA192" s="1">
        <v>7.2632500000000002</v>
      </c>
      <c r="AB192" s="1">
        <v>136897.78276825399</v>
      </c>
      <c r="AC192" s="1">
        <v>49.7527213522743</v>
      </c>
      <c r="AD192" s="1">
        <v>11.30355</v>
      </c>
      <c r="AE192" s="1">
        <v>167591.06425194899</v>
      </c>
      <c r="AF192" s="1"/>
      <c r="AG192" s="1">
        <v>7.2632500000000002</v>
      </c>
      <c r="AH192" s="1">
        <v>136897.78276825399</v>
      </c>
      <c r="AI192" s="1">
        <v>0</v>
      </c>
      <c r="AJ192" s="1">
        <v>14.707549999999999</v>
      </c>
      <c r="AK192" s="1">
        <v>0</v>
      </c>
      <c r="AL192" s="1"/>
      <c r="AM192" s="1">
        <v>9.4983666666666693</v>
      </c>
      <c r="AN192" s="1">
        <v>4462245.17706645</v>
      </c>
    </row>
    <row r="193" spans="1:40">
      <c r="A193" s="4"/>
      <c r="B193" s="4"/>
      <c r="C193" s="4" t="s">
        <v>343</v>
      </c>
      <c r="D193" s="4"/>
      <c r="E193" s="4"/>
      <c r="F193" s="4" t="s">
        <v>378</v>
      </c>
      <c r="G193" s="4" t="s">
        <v>70</v>
      </c>
      <c r="H193" s="4"/>
      <c r="I193" s="2">
        <v>44353.910601851901</v>
      </c>
      <c r="J193" s="1"/>
      <c r="K193" s="1">
        <v>0</v>
      </c>
      <c r="L193" s="1">
        <v>5.3626166666666704</v>
      </c>
      <c r="M193" s="1">
        <v>0</v>
      </c>
      <c r="N193" s="1"/>
      <c r="O193" s="1">
        <v>6.5565499999999997</v>
      </c>
      <c r="P193" s="1">
        <v>333478.29221700801</v>
      </c>
      <c r="Q193" s="1">
        <v>0</v>
      </c>
      <c r="R193" s="1">
        <v>10.155950000000001</v>
      </c>
      <c r="S193" s="1">
        <v>0</v>
      </c>
      <c r="T193" s="1"/>
      <c r="U193" s="1">
        <v>7.2723166666666703</v>
      </c>
      <c r="V193" s="1">
        <v>139735.03159806301</v>
      </c>
      <c r="W193" s="1">
        <v>0</v>
      </c>
      <c r="X193" s="1">
        <v>11.155466666666699</v>
      </c>
      <c r="Y193" s="1">
        <v>62000.058975825697</v>
      </c>
      <c r="Z193" s="1"/>
      <c r="AA193" s="1">
        <v>7.2723166666666703</v>
      </c>
      <c r="AB193" s="1">
        <v>139735.03159806301</v>
      </c>
      <c r="AC193" s="1">
        <v>595.28692151211601</v>
      </c>
      <c r="AD193" s="1">
        <v>11.30355</v>
      </c>
      <c r="AE193" s="1">
        <v>1443058.46566319</v>
      </c>
      <c r="AF193" s="1"/>
      <c r="AG193" s="1">
        <v>7.2723166666666703</v>
      </c>
      <c r="AH193" s="1">
        <v>139735.03159806301</v>
      </c>
      <c r="AI193" s="1">
        <v>0</v>
      </c>
      <c r="AJ193" s="1">
        <v>14.5210333333333</v>
      </c>
      <c r="AK193" s="1">
        <v>0</v>
      </c>
      <c r="AL193" s="1"/>
      <c r="AM193" s="1">
        <v>9.5087333333333302</v>
      </c>
      <c r="AN193" s="1">
        <v>3979045.4274576702</v>
      </c>
    </row>
    <row r="194" spans="1:40">
      <c r="A194" s="4"/>
      <c r="B194" s="4"/>
      <c r="C194" s="4" t="s">
        <v>219</v>
      </c>
      <c r="D194" s="4"/>
      <c r="E194" s="4"/>
      <c r="F194" s="4" t="s">
        <v>306</v>
      </c>
      <c r="G194" s="4" t="s">
        <v>70</v>
      </c>
      <c r="H194" s="4"/>
      <c r="I194" s="2">
        <v>44353.926435185203</v>
      </c>
      <c r="J194" s="1"/>
      <c r="K194" s="1">
        <v>0</v>
      </c>
      <c r="L194" s="1">
        <v>5.4805666666666699</v>
      </c>
      <c r="M194" s="1">
        <v>0</v>
      </c>
      <c r="N194" s="1"/>
      <c r="O194" s="1">
        <v>6.5475166666666702</v>
      </c>
      <c r="P194" s="1">
        <v>305971.80788727198</v>
      </c>
      <c r="Q194" s="1">
        <v>0</v>
      </c>
      <c r="R194" s="1">
        <v>10.249233333333301</v>
      </c>
      <c r="S194" s="1">
        <v>0</v>
      </c>
      <c r="T194" s="1"/>
      <c r="U194" s="1">
        <v>7.2814166666666704</v>
      </c>
      <c r="V194" s="1">
        <v>133381.48600992901</v>
      </c>
      <c r="W194" s="1">
        <v>0</v>
      </c>
      <c r="X194" s="1">
        <v>11.1555</v>
      </c>
      <c r="Y194" s="1">
        <v>40600.884417909503</v>
      </c>
      <c r="Z194" s="1"/>
      <c r="AA194" s="1">
        <v>7.2814166666666704</v>
      </c>
      <c r="AB194" s="1">
        <v>133381.48600992901</v>
      </c>
      <c r="AC194" s="1">
        <v>737.44835852722099</v>
      </c>
      <c r="AD194" s="1">
        <v>11.3035833333333</v>
      </c>
      <c r="AE194" s="1">
        <v>1689270.1896118999</v>
      </c>
      <c r="AF194" s="1"/>
      <c r="AG194" s="1">
        <v>7.2814166666666704</v>
      </c>
      <c r="AH194" s="1">
        <v>133381.48600992901</v>
      </c>
      <c r="AI194" s="1">
        <v>0</v>
      </c>
      <c r="AJ194" s="1">
        <v>14.614333333333301</v>
      </c>
      <c r="AK194" s="1">
        <v>0</v>
      </c>
      <c r="AL194" s="1"/>
      <c r="AM194" s="1">
        <v>9.5087666666666699</v>
      </c>
      <c r="AN194" s="1">
        <v>4091918.2387746102</v>
      </c>
    </row>
    <row r="195" spans="1:40">
      <c r="A195" s="4"/>
      <c r="B195" s="4"/>
      <c r="C195" s="4" t="s">
        <v>273</v>
      </c>
      <c r="D195" s="4"/>
      <c r="E195" s="4"/>
      <c r="F195" s="4" t="s">
        <v>48</v>
      </c>
      <c r="G195" s="4" t="s">
        <v>70</v>
      </c>
      <c r="H195" s="4"/>
      <c r="I195" s="2">
        <v>44353.942349536999</v>
      </c>
      <c r="J195" s="1"/>
      <c r="K195" s="1">
        <v>0</v>
      </c>
      <c r="L195" s="1">
        <v>5.5168166666666698</v>
      </c>
      <c r="M195" s="1">
        <v>0</v>
      </c>
      <c r="N195" s="1"/>
      <c r="O195" s="1">
        <v>6.5384166666666701</v>
      </c>
      <c r="P195" s="1">
        <v>361835.87383404397</v>
      </c>
      <c r="Q195" s="1">
        <v>0</v>
      </c>
      <c r="R195" s="1">
        <v>10.12485</v>
      </c>
      <c r="S195" s="1">
        <v>0</v>
      </c>
      <c r="T195" s="1"/>
      <c r="U195" s="1">
        <v>7.25416666666667</v>
      </c>
      <c r="V195" s="1">
        <v>143091.922561068</v>
      </c>
      <c r="W195" s="1">
        <v>0</v>
      </c>
      <c r="X195" s="1">
        <v>11.155466666666699</v>
      </c>
      <c r="Y195" s="1">
        <v>43082.609003771802</v>
      </c>
      <c r="Z195" s="1"/>
      <c r="AA195" s="1">
        <v>7.25416666666667</v>
      </c>
      <c r="AB195" s="1">
        <v>143091.922561068</v>
      </c>
      <c r="AC195" s="1">
        <v>742.84207525109605</v>
      </c>
      <c r="AD195" s="1">
        <v>11.30355</v>
      </c>
      <c r="AE195" s="1">
        <v>1824904.6812235799</v>
      </c>
      <c r="AF195" s="1"/>
      <c r="AG195" s="1">
        <v>7.25416666666667</v>
      </c>
      <c r="AH195" s="1">
        <v>143091.922561068</v>
      </c>
      <c r="AI195" s="1">
        <v>0</v>
      </c>
      <c r="AJ195" s="1">
        <v>14.769733333333299</v>
      </c>
      <c r="AK195" s="1">
        <v>0</v>
      </c>
      <c r="AL195" s="1"/>
      <c r="AM195" s="1">
        <v>9.4983666666666693</v>
      </c>
      <c r="AN195" s="1">
        <v>5042128.1582033504</v>
      </c>
    </row>
    <row r="196" spans="1:40">
      <c r="A196" s="4"/>
      <c r="B196" s="4"/>
      <c r="C196" s="4" t="s">
        <v>369</v>
      </c>
      <c r="D196" s="4"/>
      <c r="E196" s="4"/>
      <c r="F196" s="4" t="s">
        <v>274</v>
      </c>
      <c r="G196" s="4" t="s">
        <v>70</v>
      </c>
      <c r="H196" s="4"/>
      <c r="I196" s="2">
        <v>44353.958171296297</v>
      </c>
      <c r="J196" s="1"/>
      <c r="K196" s="1">
        <v>0</v>
      </c>
      <c r="L196" s="1">
        <v>5.2175000000000002</v>
      </c>
      <c r="M196" s="1">
        <v>0</v>
      </c>
      <c r="N196" s="1"/>
      <c r="O196" s="1">
        <v>6.5475166666666702</v>
      </c>
      <c r="P196" s="1">
        <v>347953.44063743501</v>
      </c>
      <c r="Q196" s="1">
        <v>0</v>
      </c>
      <c r="R196" s="1">
        <v>10.145616666666699</v>
      </c>
      <c r="S196" s="1">
        <v>0</v>
      </c>
      <c r="T196" s="1"/>
      <c r="U196" s="1">
        <v>7.2632833333333302</v>
      </c>
      <c r="V196" s="1">
        <v>147413.20802298901</v>
      </c>
      <c r="W196" s="1">
        <v>0</v>
      </c>
      <c r="X196" s="1">
        <v>11.1451333333333</v>
      </c>
      <c r="Y196" s="1">
        <v>43213.2814113778</v>
      </c>
      <c r="Z196" s="1"/>
      <c r="AA196" s="1">
        <v>7.2632833333333302</v>
      </c>
      <c r="AB196" s="1">
        <v>147413.20802298901</v>
      </c>
      <c r="AC196" s="1">
        <v>676.80670523467597</v>
      </c>
      <c r="AD196" s="1">
        <v>11.3035833333333</v>
      </c>
      <c r="AE196" s="1">
        <v>1720228.6479370601</v>
      </c>
      <c r="AF196" s="1"/>
      <c r="AG196" s="1">
        <v>7.2632833333333302</v>
      </c>
      <c r="AH196" s="1">
        <v>147413.20802298901</v>
      </c>
      <c r="AI196" s="1">
        <v>0</v>
      </c>
      <c r="AJ196" s="1">
        <v>14.614333333333301</v>
      </c>
      <c r="AK196" s="1">
        <v>0</v>
      </c>
      <c r="AL196" s="1"/>
      <c r="AM196" s="1">
        <v>9.5087666666666699</v>
      </c>
      <c r="AN196" s="1">
        <v>4172323.1463412498</v>
      </c>
    </row>
    <row r="197" spans="1:40">
      <c r="A197" s="4"/>
      <c r="B197" s="4"/>
      <c r="C197" s="4" t="s">
        <v>267</v>
      </c>
      <c r="D197" s="4"/>
      <c r="E197" s="4"/>
      <c r="F197" s="4" t="s">
        <v>195</v>
      </c>
      <c r="G197" s="4" t="s">
        <v>70</v>
      </c>
      <c r="H197" s="4"/>
      <c r="I197" s="2">
        <v>44353.9741319444</v>
      </c>
      <c r="J197" s="1"/>
      <c r="K197" s="1">
        <v>0</v>
      </c>
      <c r="L197" s="1">
        <v>5.4805333333333301</v>
      </c>
      <c r="M197" s="1">
        <v>0</v>
      </c>
      <c r="N197" s="1"/>
      <c r="O197" s="1">
        <v>6.52935</v>
      </c>
      <c r="P197" s="1">
        <v>449523.82484729501</v>
      </c>
      <c r="Q197" s="1">
        <v>0</v>
      </c>
      <c r="R197" s="1">
        <v>10.145583333333301</v>
      </c>
      <c r="S197" s="1">
        <v>0</v>
      </c>
      <c r="T197" s="1"/>
      <c r="U197" s="1">
        <v>7.2723166666666703</v>
      </c>
      <c r="V197" s="1">
        <v>195194.57688022699</v>
      </c>
      <c r="W197" s="1">
        <v>0</v>
      </c>
      <c r="X197" s="1">
        <v>11.155466666666699</v>
      </c>
      <c r="Y197" s="1">
        <v>52181.679192320298</v>
      </c>
      <c r="Z197" s="1"/>
      <c r="AA197" s="1">
        <v>7.2723166666666703</v>
      </c>
      <c r="AB197" s="1">
        <v>195194.57688022699</v>
      </c>
      <c r="AC197" s="1">
        <v>658.51788761669297</v>
      </c>
      <c r="AD197" s="1">
        <v>11.30355</v>
      </c>
      <c r="AE197" s="1">
        <v>2219106.71289546</v>
      </c>
      <c r="AF197" s="1"/>
      <c r="AG197" s="1">
        <v>7.2723166666666703</v>
      </c>
      <c r="AH197" s="1">
        <v>195194.57688022699</v>
      </c>
      <c r="AI197" s="1">
        <v>0</v>
      </c>
      <c r="AJ197" s="1">
        <v>14.179083333333301</v>
      </c>
      <c r="AK197" s="1">
        <v>0</v>
      </c>
      <c r="AL197" s="1"/>
      <c r="AM197" s="1">
        <v>9.4983666666666693</v>
      </c>
      <c r="AN197" s="1">
        <v>5952364.8596962597</v>
      </c>
    </row>
    <row r="198" spans="1:40">
      <c r="A198" s="4"/>
      <c r="B198" s="4"/>
      <c r="C198" s="4" t="s">
        <v>38</v>
      </c>
      <c r="D198" s="4"/>
      <c r="E198" s="4"/>
      <c r="F198" s="4" t="s">
        <v>330</v>
      </c>
      <c r="G198" s="4" t="s">
        <v>70</v>
      </c>
      <c r="H198" s="4"/>
      <c r="I198" s="2">
        <v>44353.990081018499</v>
      </c>
      <c r="J198" s="1"/>
      <c r="K198" s="1">
        <v>0</v>
      </c>
      <c r="L198" s="1">
        <v>5.4442833333333303</v>
      </c>
      <c r="M198" s="1">
        <v>0</v>
      </c>
      <c r="N198" s="1"/>
      <c r="O198" s="1">
        <v>6.57473333333333</v>
      </c>
      <c r="P198" s="1">
        <v>396981.83328875899</v>
      </c>
      <c r="Q198" s="1">
        <v>0</v>
      </c>
      <c r="R198" s="1">
        <v>10.0005333333333</v>
      </c>
      <c r="S198" s="1">
        <v>0</v>
      </c>
      <c r="T198" s="1"/>
      <c r="U198" s="1">
        <v>7.2632833333333302</v>
      </c>
      <c r="V198" s="1">
        <v>146971.780954969</v>
      </c>
      <c r="W198" s="1">
        <v>0</v>
      </c>
      <c r="X198" s="1">
        <v>11.1555</v>
      </c>
      <c r="Y198" s="1">
        <v>45095.990065386897</v>
      </c>
      <c r="Z198" s="1"/>
      <c r="AA198" s="1">
        <v>7.2632833333333302</v>
      </c>
      <c r="AB198" s="1">
        <v>146971.780954969</v>
      </c>
      <c r="AC198" s="1">
        <v>781.01253467623098</v>
      </c>
      <c r="AD198" s="1">
        <v>11.3035833333333</v>
      </c>
      <c r="AE198" s="1">
        <v>1966266.1110797001</v>
      </c>
      <c r="AF198" s="1"/>
      <c r="AG198" s="1">
        <v>7.2632833333333302</v>
      </c>
      <c r="AH198" s="1">
        <v>146971.780954969</v>
      </c>
      <c r="AI198" s="1">
        <v>0</v>
      </c>
      <c r="AJ198" s="1">
        <v>14.6557833333333</v>
      </c>
      <c r="AK198" s="1">
        <v>0</v>
      </c>
      <c r="AL198" s="1"/>
      <c r="AM198" s="1">
        <v>9.4984000000000002</v>
      </c>
      <c r="AN198" s="1">
        <v>5029003.5780606801</v>
      </c>
    </row>
  </sheetData>
  <sortState xmlns:xlrd2="http://schemas.microsoft.com/office/spreadsheetml/2017/richdata2" ref="A3:AN198">
    <sortCondition ref="G2"/>
  </sortState>
  <mergeCells count="11">
    <mergeCell ref="A1:I1"/>
    <mergeCell ref="K1:N1"/>
    <mergeCell ref="O1:P1"/>
    <mergeCell ref="Q1:T1"/>
    <mergeCell ref="U1:V1"/>
    <mergeCell ref="AM1:AN1"/>
    <mergeCell ref="W1:Z1"/>
    <mergeCell ref="AA1:AB1"/>
    <mergeCell ref="AC1:AF1"/>
    <mergeCell ref="AG1:AH1"/>
    <mergeCell ref="AI1:AL1"/>
  </mergeCells>
  <conditionalFormatting sqref="N3:N17">
    <cfRule type="cellIs" dxfId="23" priority="15" operator="lessThan">
      <formula>75</formula>
    </cfRule>
    <cfRule type="cellIs" dxfId="22" priority="16" operator="greaterThan">
      <formula>125</formula>
    </cfRule>
  </conditionalFormatting>
  <conditionalFormatting sqref="N29:N48">
    <cfRule type="cellIs" dxfId="21" priority="13" operator="lessThan">
      <formula>75</formula>
    </cfRule>
    <cfRule type="cellIs" dxfId="20" priority="14" operator="greaterThan">
      <formula>125</formula>
    </cfRule>
  </conditionalFormatting>
  <conditionalFormatting sqref="T3:T17">
    <cfRule type="cellIs" dxfId="19" priority="11" operator="lessThan">
      <formula>75</formula>
    </cfRule>
    <cfRule type="cellIs" dxfId="18" priority="12" operator="greaterThan">
      <formula>125</formula>
    </cfRule>
  </conditionalFormatting>
  <conditionalFormatting sqref="T29:T48">
    <cfRule type="cellIs" dxfId="17" priority="9" operator="lessThan">
      <formula>75</formula>
    </cfRule>
    <cfRule type="cellIs" dxfId="16" priority="10" operator="greaterThan">
      <formula>125</formula>
    </cfRule>
  </conditionalFormatting>
  <conditionalFormatting sqref="AF3:AF17">
    <cfRule type="cellIs" dxfId="15" priority="7" operator="lessThan">
      <formula>75</formula>
    </cfRule>
    <cfRule type="cellIs" dxfId="14" priority="8" operator="greaterThan">
      <formula>125</formula>
    </cfRule>
  </conditionalFormatting>
  <conditionalFormatting sqref="AF29:AF48">
    <cfRule type="cellIs" dxfId="13" priority="5" operator="lessThan">
      <formula>75</formula>
    </cfRule>
    <cfRule type="cellIs" dxfId="12" priority="6" operator="greaterThan">
      <formula>125</formula>
    </cfRule>
  </conditionalFormatting>
  <conditionalFormatting sqref="Z3:Z17">
    <cfRule type="cellIs" dxfId="11" priority="3" operator="lessThan">
      <formula>75</formula>
    </cfRule>
    <cfRule type="cellIs" dxfId="10" priority="4" operator="greaterThan">
      <formula>125</formula>
    </cfRule>
  </conditionalFormatting>
  <conditionalFormatting sqref="Z29:Z48">
    <cfRule type="cellIs" dxfId="9" priority="1" operator="lessThan">
      <formula>75</formula>
    </cfRule>
    <cfRule type="cellIs" dxfId="8" priority="2" operator="greaterThan">
      <formula>125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G3:G198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2754-1FE9-4876-85CF-AA924EBAB9DE}">
  <sheetPr>
    <outlinePr summaryBelow="0"/>
  </sheetPr>
  <dimension ref="A1:W198"/>
  <sheetViews>
    <sheetView topLeftCell="D1" zoomScaleNormal="100" workbookViewId="0">
      <selection activeCell="U12" sqref="U12"/>
    </sheetView>
  </sheetViews>
  <sheetFormatPr defaultColWidth="9.140625" defaultRowHeight="15"/>
  <cols>
    <col min="1" max="2" width="4" customWidth="1"/>
    <col min="3" max="3" width="30" customWidth="1"/>
    <col min="4" max="4" width="7.85546875" customWidth="1"/>
    <col min="5" max="5" width="4" customWidth="1"/>
    <col min="6" max="6" width="17.42578125" customWidth="1"/>
    <col min="7" max="7" width="12.5703125" customWidth="1"/>
    <col min="8" max="8" width="4.7109375" customWidth="1"/>
    <col min="9" max="9" width="17.7109375" customWidth="1"/>
    <col min="10" max="10" width="14.28515625" customWidth="1"/>
    <col min="11" max="11" width="10" customWidth="1"/>
    <col min="12" max="12" width="5.5703125" customWidth="1"/>
    <col min="13" max="13" width="6.85546875" customWidth="1"/>
    <col min="14" max="14" width="7.5703125" customWidth="1"/>
    <col min="15" max="15" width="5.5703125" customWidth="1"/>
    <col min="16" max="16" width="6.85546875" customWidth="1"/>
    <col min="17" max="17" width="12.85546875" customWidth="1"/>
    <col min="19" max="19" width="6.42578125" customWidth="1"/>
    <col min="20" max="20" width="7.7109375" customWidth="1"/>
    <col min="21" max="21" width="7.5703125" customWidth="1"/>
    <col min="22" max="22" width="5.5703125" customWidth="1"/>
    <col min="23" max="23" width="6.85546875" customWidth="1"/>
  </cols>
  <sheetData>
    <row r="1" spans="1:23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3" t="s">
        <v>866</v>
      </c>
      <c r="K1" s="221" t="s">
        <v>867</v>
      </c>
      <c r="L1" s="223"/>
      <c r="M1" s="223"/>
      <c r="N1" s="222"/>
      <c r="O1" s="221" t="s">
        <v>8</v>
      </c>
      <c r="P1" s="222"/>
      <c r="Q1" s="3" t="s">
        <v>868</v>
      </c>
      <c r="R1" s="221" t="s">
        <v>869</v>
      </c>
      <c r="S1" s="223"/>
      <c r="T1" s="223"/>
      <c r="U1" s="222"/>
      <c r="V1" s="221" t="s">
        <v>8</v>
      </c>
      <c r="W1" s="222"/>
    </row>
    <row r="2" spans="1:23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858</v>
      </c>
      <c r="K2" s="3" t="s">
        <v>55</v>
      </c>
      <c r="L2" s="3" t="s">
        <v>11</v>
      </c>
      <c r="M2" s="3" t="s">
        <v>197</v>
      </c>
      <c r="N2" s="3" t="s">
        <v>2</v>
      </c>
      <c r="O2" s="3" t="s">
        <v>11</v>
      </c>
      <c r="P2" s="3" t="s">
        <v>328</v>
      </c>
      <c r="Q2" s="3" t="s">
        <v>858</v>
      </c>
      <c r="R2" s="3" t="s">
        <v>55</v>
      </c>
      <c r="S2" s="3" t="s">
        <v>11</v>
      </c>
      <c r="T2" s="3" t="s">
        <v>197</v>
      </c>
      <c r="U2" s="3" t="s">
        <v>2</v>
      </c>
      <c r="V2" s="3" t="s">
        <v>11</v>
      </c>
      <c r="W2" s="3" t="s">
        <v>328</v>
      </c>
    </row>
    <row r="3" spans="1:23">
      <c r="A3" s="4"/>
      <c r="B3" s="4"/>
      <c r="C3" s="4" t="s">
        <v>870</v>
      </c>
      <c r="D3" s="4"/>
      <c r="E3" s="4"/>
      <c r="F3" s="4" t="s">
        <v>871</v>
      </c>
      <c r="G3" s="4" t="s">
        <v>126</v>
      </c>
      <c r="H3" s="4" t="s">
        <v>391</v>
      </c>
      <c r="I3" s="2">
        <v>44351.0484490741</v>
      </c>
      <c r="J3" s="1">
        <v>5000</v>
      </c>
      <c r="K3" s="1">
        <v>4889.1947946379496</v>
      </c>
      <c r="L3" s="1">
        <v>10.52725</v>
      </c>
      <c r="M3" s="1">
        <v>462125.55674402398</v>
      </c>
      <c r="N3" s="1">
        <v>97.783895892759006</v>
      </c>
      <c r="O3" s="1">
        <v>7.1997499999999999</v>
      </c>
      <c r="P3" s="1">
        <v>100607.596061053</v>
      </c>
      <c r="Q3" s="1">
        <v>5000</v>
      </c>
      <c r="R3" s="1">
        <v>4785.7262731941501</v>
      </c>
      <c r="S3" s="1">
        <v>11.417533333333299</v>
      </c>
      <c r="T3" s="1">
        <v>4538376.5285718897</v>
      </c>
      <c r="U3" s="1">
        <v>95.714525463882893</v>
      </c>
      <c r="V3" s="1">
        <v>7.1997499999999999</v>
      </c>
      <c r="W3" s="1">
        <v>100607.596061053</v>
      </c>
    </row>
    <row r="4" spans="1:23">
      <c r="A4" s="4"/>
      <c r="B4" s="4"/>
      <c r="C4" s="4" t="s">
        <v>872</v>
      </c>
      <c r="D4" s="4"/>
      <c r="E4" s="4"/>
      <c r="F4" s="4" t="s">
        <v>873</v>
      </c>
      <c r="G4" s="4" t="s">
        <v>126</v>
      </c>
      <c r="H4" s="4" t="s">
        <v>403</v>
      </c>
      <c r="I4" s="2">
        <v>44351.0644328704</v>
      </c>
      <c r="J4" s="1">
        <v>3500</v>
      </c>
      <c r="K4" s="1">
        <v>3807.8436051918102</v>
      </c>
      <c r="L4" s="1">
        <v>10.527283333333299</v>
      </c>
      <c r="M4" s="1">
        <v>418195.45593171997</v>
      </c>
      <c r="N4" s="1">
        <v>108.795531576909</v>
      </c>
      <c r="O4" s="1">
        <v>7.1906999999999996</v>
      </c>
      <c r="P4" s="1">
        <v>109516.629244911</v>
      </c>
      <c r="Q4" s="1">
        <v>3500</v>
      </c>
      <c r="R4" s="1">
        <v>4137.4776423303801</v>
      </c>
      <c r="S4" s="1">
        <v>11.4175666666667</v>
      </c>
      <c r="T4" s="1">
        <v>4346267.5887854304</v>
      </c>
      <c r="U4" s="1">
        <v>118.21364692372499</v>
      </c>
      <c r="V4" s="1">
        <v>7.1906999999999996</v>
      </c>
      <c r="W4" s="1">
        <v>109516.629244911</v>
      </c>
    </row>
    <row r="5" spans="1:23">
      <c r="A5" s="4"/>
      <c r="B5" s="4"/>
      <c r="C5" s="4" t="s">
        <v>874</v>
      </c>
      <c r="D5" s="4"/>
      <c r="E5" s="4"/>
      <c r="F5" s="4" t="s">
        <v>875</v>
      </c>
      <c r="G5" s="4" t="s">
        <v>126</v>
      </c>
      <c r="H5" s="4" t="s">
        <v>127</v>
      </c>
      <c r="I5" s="2">
        <v>44351.080405092602</v>
      </c>
      <c r="J5" s="1">
        <v>2500</v>
      </c>
      <c r="K5" s="1">
        <v>2296.0331237016699</v>
      </c>
      <c r="L5" s="1">
        <v>10.52725</v>
      </c>
      <c r="M5" s="1">
        <v>283316.081264726</v>
      </c>
      <c r="N5" s="1">
        <v>91.841324948066799</v>
      </c>
      <c r="O5" s="1">
        <v>7.1997499999999999</v>
      </c>
      <c r="P5" s="1">
        <v>113065.714118979</v>
      </c>
      <c r="Q5" s="1">
        <v>2500</v>
      </c>
      <c r="R5" s="1">
        <v>2132.29336737843</v>
      </c>
      <c r="S5" s="1">
        <v>11.417533333333299</v>
      </c>
      <c r="T5" s="1">
        <v>2436227.7712248699</v>
      </c>
      <c r="U5" s="1">
        <v>85.291734695137094</v>
      </c>
      <c r="V5" s="1">
        <v>7.1997499999999999</v>
      </c>
      <c r="W5" s="1">
        <v>113065.714118979</v>
      </c>
    </row>
    <row r="6" spans="1:23">
      <c r="A6" s="4"/>
      <c r="B6" s="4"/>
      <c r="C6" s="4" t="s">
        <v>876</v>
      </c>
      <c r="D6" s="4"/>
      <c r="E6" s="4"/>
      <c r="F6" s="4" t="s">
        <v>877</v>
      </c>
      <c r="G6" s="4" t="s">
        <v>126</v>
      </c>
      <c r="H6" s="4" t="s">
        <v>406</v>
      </c>
      <c r="I6" s="2">
        <v>44351.096388888902</v>
      </c>
      <c r="J6" s="1">
        <v>1500</v>
      </c>
      <c r="K6" s="1">
        <v>1500.7918553233301</v>
      </c>
      <c r="L6" s="1">
        <v>10.527283333333299</v>
      </c>
      <c r="M6" s="1">
        <v>181158.379041315</v>
      </c>
      <c r="N6" s="1">
        <v>100.052790354889</v>
      </c>
      <c r="O6" s="1">
        <v>7.1906999999999996</v>
      </c>
      <c r="P6" s="1">
        <v>106078.722737838</v>
      </c>
      <c r="Q6" s="1">
        <v>1500</v>
      </c>
      <c r="R6" s="1">
        <v>1415.8702357345401</v>
      </c>
      <c r="S6" s="1">
        <v>11.4279333333333</v>
      </c>
      <c r="T6" s="1">
        <v>1545263.5002808301</v>
      </c>
      <c r="U6" s="1">
        <v>94.391349048969005</v>
      </c>
      <c r="V6" s="1">
        <v>7.1906999999999996</v>
      </c>
      <c r="W6" s="1">
        <v>106078.722737838</v>
      </c>
    </row>
    <row r="7" spans="1:23">
      <c r="A7" s="4"/>
      <c r="B7" s="4"/>
      <c r="C7" s="4" t="s">
        <v>878</v>
      </c>
      <c r="D7" s="4"/>
      <c r="E7" s="4"/>
      <c r="F7" s="4" t="s">
        <v>879</v>
      </c>
      <c r="G7" s="4" t="s">
        <v>126</v>
      </c>
      <c r="H7" s="4" t="s">
        <v>292</v>
      </c>
      <c r="I7" s="2">
        <v>44351.112326388902</v>
      </c>
      <c r="J7" s="1">
        <v>800</v>
      </c>
      <c r="K7" s="1">
        <v>784.19109423777797</v>
      </c>
      <c r="L7" s="1">
        <v>10.52725</v>
      </c>
      <c r="M7" s="1">
        <v>107149.36808502401</v>
      </c>
      <c r="N7" s="1">
        <v>98.023886779722304</v>
      </c>
      <c r="O7" s="1">
        <v>7.1906833333333298</v>
      </c>
      <c r="P7" s="1">
        <v>115805.79524639501</v>
      </c>
      <c r="Q7" s="1">
        <v>800</v>
      </c>
      <c r="R7" s="1">
        <v>676.29522831789598</v>
      </c>
      <c r="S7" s="1">
        <v>11.417533333333299</v>
      </c>
      <c r="T7" s="1">
        <v>820608.37567547301</v>
      </c>
      <c r="U7" s="1">
        <v>84.536903539736997</v>
      </c>
      <c r="V7" s="1">
        <v>7.1906833333333298</v>
      </c>
      <c r="W7" s="1">
        <v>115805.79524639501</v>
      </c>
    </row>
    <row r="8" spans="1:23">
      <c r="A8" s="4"/>
      <c r="B8" s="4"/>
      <c r="C8" s="4" t="s">
        <v>880</v>
      </c>
      <c r="D8" s="4"/>
      <c r="E8" s="4"/>
      <c r="F8" s="4" t="s">
        <v>881</v>
      </c>
      <c r="G8" s="4" t="s">
        <v>126</v>
      </c>
      <c r="H8" s="4" t="s">
        <v>119</v>
      </c>
      <c r="I8" s="2">
        <v>44351.128368055601</v>
      </c>
      <c r="J8" s="1">
        <v>500</v>
      </c>
      <c r="K8" s="1">
        <v>503.18150365382002</v>
      </c>
      <c r="L8" s="1">
        <v>10.527283333333299</v>
      </c>
      <c r="M8" s="1">
        <v>66163.591955119802</v>
      </c>
      <c r="N8" s="1">
        <v>100.63630073076401</v>
      </c>
      <c r="O8" s="1">
        <v>7.1906999999999996</v>
      </c>
      <c r="P8" s="1">
        <v>109911.129326068</v>
      </c>
      <c r="Q8" s="1">
        <v>500</v>
      </c>
      <c r="R8" s="1">
        <v>595.02683386993499</v>
      </c>
      <c r="S8" s="1">
        <v>11.4175666666667</v>
      </c>
      <c r="T8" s="1">
        <v>686608.12681626901</v>
      </c>
      <c r="U8" s="1">
        <v>119.00536677398701</v>
      </c>
      <c r="V8" s="1">
        <v>7.1906999999999996</v>
      </c>
      <c r="W8" s="1">
        <v>109911.129326068</v>
      </c>
    </row>
    <row r="9" spans="1:23">
      <c r="A9" s="4"/>
      <c r="B9" s="4"/>
      <c r="C9" s="4" t="s">
        <v>882</v>
      </c>
      <c r="D9" s="4"/>
      <c r="E9" s="4"/>
      <c r="F9" s="4" t="s">
        <v>883</v>
      </c>
      <c r="G9" s="4" t="s">
        <v>126</v>
      </c>
      <c r="H9" s="4" t="s">
        <v>299</v>
      </c>
      <c r="I9" s="2">
        <v>44351.144328703696</v>
      </c>
      <c r="J9" s="1">
        <v>350</v>
      </c>
      <c r="K9" s="1">
        <v>320.07739294780799</v>
      </c>
      <c r="L9" s="1">
        <v>10.52725</v>
      </c>
      <c r="M9" s="1">
        <v>45941.911734350098</v>
      </c>
      <c r="N9" s="1">
        <v>91.450683699373798</v>
      </c>
      <c r="O9" s="1">
        <v>7.1816000000000004</v>
      </c>
      <c r="P9" s="1">
        <v>118912.125105328</v>
      </c>
      <c r="Q9" s="1">
        <v>350</v>
      </c>
      <c r="R9" s="1">
        <v>291.72511522892597</v>
      </c>
      <c r="S9" s="1">
        <v>11.427899999999999</v>
      </c>
      <c r="T9" s="1">
        <v>366885.42955110798</v>
      </c>
      <c r="U9" s="1">
        <v>83.350032922550398</v>
      </c>
      <c r="V9" s="1">
        <v>7.1816000000000004</v>
      </c>
      <c r="W9" s="1">
        <v>118912.125105328</v>
      </c>
    </row>
    <row r="10" spans="1:23">
      <c r="A10" s="4"/>
      <c r="B10" s="4"/>
      <c r="C10" s="4" t="s">
        <v>884</v>
      </c>
      <c r="D10" s="4"/>
      <c r="E10" s="4"/>
      <c r="F10" s="4" t="s">
        <v>885</v>
      </c>
      <c r="G10" s="4" t="s">
        <v>126</v>
      </c>
      <c r="H10" s="4" t="s">
        <v>181</v>
      </c>
      <c r="I10" s="2">
        <v>44351.160289351901</v>
      </c>
      <c r="J10" s="1">
        <v>200</v>
      </c>
      <c r="K10" s="1">
        <v>196.20094940217001</v>
      </c>
      <c r="L10" s="1">
        <v>10.527283333333299</v>
      </c>
      <c r="M10" s="1">
        <v>27962.878563549701</v>
      </c>
      <c r="N10" s="1">
        <v>98.100474701084906</v>
      </c>
      <c r="O10" s="1">
        <v>7.1816333333333304</v>
      </c>
      <c r="P10" s="1">
        <v>117368.24839312</v>
      </c>
      <c r="Q10" s="1">
        <v>200</v>
      </c>
      <c r="R10" s="1">
        <v>191.19857777994801</v>
      </c>
      <c r="S10" s="1">
        <v>11.4279333333333</v>
      </c>
      <c r="T10" s="1">
        <v>237914.62705297201</v>
      </c>
      <c r="U10" s="1">
        <v>95.599288889973906</v>
      </c>
      <c r="V10" s="1">
        <v>7.1816333333333304</v>
      </c>
      <c r="W10" s="1">
        <v>117368.24839312</v>
      </c>
    </row>
    <row r="11" spans="1:23">
      <c r="A11" s="4"/>
      <c r="B11" s="4"/>
      <c r="C11" s="4" t="s">
        <v>886</v>
      </c>
      <c r="D11" s="4"/>
      <c r="E11" s="4"/>
      <c r="F11" s="4" t="s">
        <v>887</v>
      </c>
      <c r="G11" s="4" t="s">
        <v>126</v>
      </c>
      <c r="H11" s="4" t="s">
        <v>353</v>
      </c>
      <c r="I11" s="2">
        <v>44351.176342592596</v>
      </c>
      <c r="J11" s="1">
        <v>125</v>
      </c>
      <c r="K11" s="1">
        <v>137.18585808718899</v>
      </c>
      <c r="L11" s="1">
        <v>10.52725</v>
      </c>
      <c r="M11" s="1">
        <v>19186.912663091101</v>
      </c>
      <c r="N11" s="1">
        <v>109.74868646975099</v>
      </c>
      <c r="O11" s="1">
        <v>7.1906833333333298</v>
      </c>
      <c r="P11" s="1">
        <v>114850.09515420601</v>
      </c>
      <c r="Q11" s="1">
        <v>125</v>
      </c>
      <c r="R11" s="1">
        <v>132.16365170595699</v>
      </c>
      <c r="S11" s="1">
        <v>11.417533333333299</v>
      </c>
      <c r="T11" s="1">
        <v>161156.49956561701</v>
      </c>
      <c r="U11" s="1">
        <v>105.730921364766</v>
      </c>
      <c r="V11" s="1">
        <v>7.1906833333333298</v>
      </c>
      <c r="W11" s="1">
        <v>114850.09515420601</v>
      </c>
    </row>
    <row r="12" spans="1:23">
      <c r="A12" s="4"/>
      <c r="B12" s="4"/>
      <c r="C12" s="4" t="s">
        <v>888</v>
      </c>
      <c r="D12" s="4"/>
      <c r="E12" s="4"/>
      <c r="F12" s="4" t="s">
        <v>889</v>
      </c>
      <c r="G12" s="4" t="s">
        <v>126</v>
      </c>
      <c r="H12" s="4" t="s">
        <v>361</v>
      </c>
      <c r="I12" s="2">
        <v>44351.192303240699</v>
      </c>
      <c r="J12" s="1">
        <v>80</v>
      </c>
      <c r="K12" s="1">
        <v>102.19380485779899</v>
      </c>
      <c r="L12" s="1">
        <v>10.527283333333299</v>
      </c>
      <c r="M12" s="1">
        <v>13528.609873019301</v>
      </c>
      <c r="N12" s="1">
        <v>127.74225607224901</v>
      </c>
      <c r="O12" s="1">
        <v>7.1997833333333299</v>
      </c>
      <c r="P12" s="1">
        <v>108526.05973367501</v>
      </c>
      <c r="Q12" s="1">
        <v>80</v>
      </c>
      <c r="R12" s="1">
        <v>91.915482879675494</v>
      </c>
      <c r="S12" s="1">
        <v>11.4279333333333</v>
      </c>
      <c r="T12" s="1">
        <v>106010.37351842</v>
      </c>
      <c r="U12" s="1">
        <v>114.894353599594</v>
      </c>
      <c r="V12" s="1">
        <v>7.1997833333333299</v>
      </c>
      <c r="W12" s="1">
        <v>108526.05973367501</v>
      </c>
    </row>
    <row r="13" spans="1:23">
      <c r="A13" s="4"/>
      <c r="B13" s="4"/>
      <c r="C13" s="4" t="s">
        <v>890</v>
      </c>
      <c r="D13" s="4"/>
      <c r="E13" s="4"/>
      <c r="F13" s="4" t="s">
        <v>891</v>
      </c>
      <c r="G13" s="4" t="s">
        <v>126</v>
      </c>
      <c r="H13" s="4" t="s">
        <v>381</v>
      </c>
      <c r="I13" s="2">
        <v>44351.208229166703</v>
      </c>
      <c r="J13" s="1">
        <v>50</v>
      </c>
      <c r="K13" s="1">
        <v>62.654634991617797</v>
      </c>
      <c r="L13" s="1">
        <v>10.537599999999999</v>
      </c>
      <c r="M13" s="1">
        <v>8496.6711351445301</v>
      </c>
      <c r="N13" s="1">
        <v>125.30926998323601</v>
      </c>
      <c r="O13" s="1">
        <v>7.1906833333333298</v>
      </c>
      <c r="P13" s="1">
        <v>110962.811792787</v>
      </c>
      <c r="Q13" s="1">
        <v>50</v>
      </c>
      <c r="R13" s="1">
        <v>69.898247162673599</v>
      </c>
      <c r="S13" s="1">
        <v>11.417533333333299</v>
      </c>
      <c r="T13" s="1">
        <v>82470.693122256896</v>
      </c>
      <c r="U13" s="1">
        <v>139.796494325347</v>
      </c>
      <c r="V13" s="1">
        <v>7.1906833333333298</v>
      </c>
      <c r="W13" s="1">
        <v>110962.811792787</v>
      </c>
    </row>
    <row r="14" spans="1:23">
      <c r="A14" s="4"/>
      <c r="B14" s="4"/>
      <c r="C14" s="4" t="s">
        <v>892</v>
      </c>
      <c r="D14" s="4"/>
      <c r="E14" s="4"/>
      <c r="F14" s="4" t="s">
        <v>893</v>
      </c>
      <c r="G14" s="4" t="s">
        <v>126</v>
      </c>
      <c r="H14" s="4" t="s">
        <v>350</v>
      </c>
      <c r="I14" s="2">
        <v>44351.2243171296</v>
      </c>
      <c r="J14" s="1">
        <v>30</v>
      </c>
      <c r="K14" s="1">
        <v>0</v>
      </c>
      <c r="L14" s="1">
        <v>10.5376333333333</v>
      </c>
      <c r="M14" s="1">
        <v>0</v>
      </c>
      <c r="N14" s="1">
        <v>0</v>
      </c>
      <c r="O14" s="1">
        <v>7.1997833333333299</v>
      </c>
      <c r="P14" s="1">
        <v>98768.621785436102</v>
      </c>
      <c r="Q14" s="1">
        <v>30</v>
      </c>
      <c r="R14" s="1">
        <v>46.180171163320601</v>
      </c>
      <c r="S14" s="1">
        <v>11.4175666666667</v>
      </c>
      <c r="T14" s="1">
        <v>48526.429600156902</v>
      </c>
      <c r="U14" s="1">
        <v>153.93390387773499</v>
      </c>
      <c r="V14" s="1">
        <v>7.1997833333333299</v>
      </c>
      <c r="W14" s="1">
        <v>98768.621785436102</v>
      </c>
    </row>
    <row r="15" spans="1:23">
      <c r="A15" s="4"/>
      <c r="B15" s="4"/>
      <c r="C15" s="4" t="s">
        <v>894</v>
      </c>
      <c r="D15" s="4"/>
      <c r="E15" s="4"/>
      <c r="F15" s="4" t="s">
        <v>895</v>
      </c>
      <c r="G15" s="4" t="s">
        <v>126</v>
      </c>
      <c r="H15" s="4" t="s">
        <v>166</v>
      </c>
      <c r="I15" s="2">
        <v>44351.240243055603</v>
      </c>
      <c r="J15" s="1">
        <v>20</v>
      </c>
      <c r="K15" s="1">
        <v>31.076844920271601</v>
      </c>
      <c r="L15" s="1">
        <v>10.537599999999999</v>
      </c>
      <c r="M15" s="1">
        <v>4202.91116270367</v>
      </c>
      <c r="N15" s="1">
        <v>155.384224601358</v>
      </c>
      <c r="O15" s="1">
        <v>7.1997499999999999</v>
      </c>
      <c r="P15" s="1">
        <v>110493.951984217</v>
      </c>
      <c r="Q15" s="1">
        <v>20</v>
      </c>
      <c r="R15" s="1">
        <v>31.435298732643702</v>
      </c>
      <c r="S15" s="1">
        <v>11.417533333333299</v>
      </c>
      <c r="T15" s="1">
        <v>36966.977841007203</v>
      </c>
      <c r="U15" s="1">
        <v>157.176493663218</v>
      </c>
      <c r="V15" s="1">
        <v>7.1997499999999999</v>
      </c>
      <c r="W15" s="1">
        <v>110493.951984217</v>
      </c>
    </row>
    <row r="16" spans="1:23">
      <c r="A16" s="4"/>
      <c r="B16" s="4"/>
      <c r="C16" s="4" t="s">
        <v>896</v>
      </c>
      <c r="D16" s="4"/>
      <c r="E16" s="4"/>
      <c r="F16" s="4" t="s">
        <v>897</v>
      </c>
      <c r="G16" s="4" t="s">
        <v>126</v>
      </c>
      <c r="H16" s="4" t="s">
        <v>66</v>
      </c>
      <c r="I16" s="2">
        <v>44351.2561921296</v>
      </c>
      <c r="J16" s="1">
        <v>12</v>
      </c>
      <c r="K16" s="1">
        <v>0</v>
      </c>
      <c r="L16" s="1">
        <v>10.527283333333299</v>
      </c>
      <c r="M16" s="1">
        <v>0</v>
      </c>
      <c r="N16" s="1">
        <v>0</v>
      </c>
      <c r="O16" s="1">
        <v>7.1997833333333299</v>
      </c>
      <c r="P16" s="1">
        <v>111444.415938399</v>
      </c>
      <c r="Q16" s="1">
        <v>12</v>
      </c>
      <c r="R16" s="1">
        <v>13.227973318954</v>
      </c>
      <c r="S16" s="1">
        <v>11.4279333333333</v>
      </c>
      <c r="T16" s="1">
        <v>15696.3838212793</v>
      </c>
      <c r="U16" s="1">
        <v>110.233110991283</v>
      </c>
      <c r="V16" s="1">
        <v>7.1997833333333299</v>
      </c>
      <c r="W16" s="1">
        <v>111444.415938399</v>
      </c>
    </row>
    <row r="17" spans="1:23">
      <c r="A17" s="4"/>
      <c r="B17" s="4"/>
      <c r="C17" s="4" t="s">
        <v>898</v>
      </c>
      <c r="D17" s="4"/>
      <c r="E17" s="4"/>
      <c r="F17" s="4" t="s">
        <v>899</v>
      </c>
      <c r="G17" s="4" t="s">
        <v>126</v>
      </c>
      <c r="H17" s="4" t="s">
        <v>250</v>
      </c>
      <c r="I17" s="2">
        <v>44351.272164351903</v>
      </c>
      <c r="J17" s="1">
        <v>7</v>
      </c>
      <c r="K17" s="1">
        <v>0</v>
      </c>
      <c r="L17" s="1">
        <v>10.496166666666699</v>
      </c>
      <c r="M17" s="1">
        <v>0</v>
      </c>
      <c r="N17" s="1">
        <v>0</v>
      </c>
      <c r="O17" s="1">
        <v>7.20881666666667</v>
      </c>
      <c r="P17" s="1">
        <v>103289.849114261</v>
      </c>
      <c r="Q17" s="1">
        <v>7</v>
      </c>
      <c r="R17" s="1">
        <v>9.6320400432601705</v>
      </c>
      <c r="S17" s="1">
        <v>11.427899999999999</v>
      </c>
      <c r="T17" s="1">
        <v>10594.0361856686</v>
      </c>
      <c r="U17" s="1">
        <v>137.600572046574</v>
      </c>
      <c r="V17" s="1">
        <v>7.20881666666667</v>
      </c>
      <c r="W17" s="1">
        <v>103289.849114261</v>
      </c>
    </row>
    <row r="18" spans="1:23">
      <c r="A18" s="4"/>
      <c r="B18" s="4"/>
      <c r="C18" s="4" t="s">
        <v>409</v>
      </c>
      <c r="D18" s="4"/>
      <c r="E18" s="4"/>
      <c r="F18" s="4" t="s">
        <v>139</v>
      </c>
      <c r="G18" s="4" t="s">
        <v>373</v>
      </c>
      <c r="H18" s="4"/>
      <c r="I18" s="2">
        <v>44348.678668981498</v>
      </c>
      <c r="J18" s="1"/>
      <c r="K18" s="1">
        <v>0</v>
      </c>
      <c r="L18" s="1">
        <v>10.6413666666667</v>
      </c>
      <c r="M18" s="1">
        <v>0</v>
      </c>
      <c r="N18" s="1"/>
      <c r="O18" s="1">
        <v>7.1454666666666702</v>
      </c>
      <c r="P18" s="1">
        <v>77148.152282669194</v>
      </c>
      <c r="Q18" s="1"/>
      <c r="R18" s="1">
        <v>0</v>
      </c>
      <c r="S18" s="1">
        <v>11.0446333333333</v>
      </c>
      <c r="T18" s="1">
        <v>0</v>
      </c>
      <c r="U18" s="1"/>
      <c r="V18" s="1">
        <v>7.1454666666666702</v>
      </c>
      <c r="W18" s="1">
        <v>77148.152282669194</v>
      </c>
    </row>
    <row r="19" spans="1:23">
      <c r="A19" s="4"/>
      <c r="B19" s="4"/>
      <c r="C19" s="4" t="s">
        <v>409</v>
      </c>
      <c r="D19" s="4"/>
      <c r="E19" s="4"/>
      <c r="F19" s="4" t="s">
        <v>182</v>
      </c>
      <c r="G19" s="4" t="s">
        <v>373</v>
      </c>
      <c r="H19" s="4"/>
      <c r="I19" s="2">
        <v>44348.694247685198</v>
      </c>
      <c r="J19" s="1"/>
      <c r="K19" s="1">
        <v>0</v>
      </c>
      <c r="L19" s="1">
        <v>10.7655833333333</v>
      </c>
      <c r="M19" s="1">
        <v>0</v>
      </c>
      <c r="N19" s="1"/>
      <c r="O19" s="1">
        <v>7.1453166666666696</v>
      </c>
      <c r="P19" s="1">
        <v>81860.059481967095</v>
      </c>
      <c r="Q19" s="1"/>
      <c r="R19" s="1">
        <v>0</v>
      </c>
      <c r="S19" s="1">
        <v>12.3708666666667</v>
      </c>
      <c r="T19" s="1">
        <v>0</v>
      </c>
      <c r="U19" s="1"/>
      <c r="V19" s="1">
        <v>7.1453166666666696</v>
      </c>
      <c r="W19" s="1">
        <v>81860.059481967095</v>
      </c>
    </row>
    <row r="20" spans="1:23">
      <c r="A20" s="4"/>
      <c r="B20" s="4"/>
      <c r="C20" s="4" t="s">
        <v>409</v>
      </c>
      <c r="D20" s="4"/>
      <c r="E20" s="4"/>
      <c r="F20" s="4" t="s">
        <v>164</v>
      </c>
      <c r="G20" s="4" t="s">
        <v>373</v>
      </c>
      <c r="H20" s="4"/>
      <c r="I20" s="2">
        <v>44348.709930555597</v>
      </c>
      <c r="J20" s="1"/>
      <c r="K20" s="1">
        <v>0</v>
      </c>
      <c r="L20" s="1">
        <v>10.7656166666667</v>
      </c>
      <c r="M20" s="1">
        <v>0</v>
      </c>
      <c r="N20" s="1"/>
      <c r="O20" s="1">
        <v>7.1544166666666698</v>
      </c>
      <c r="P20" s="1">
        <v>83100.796680898697</v>
      </c>
      <c r="Q20" s="1"/>
      <c r="R20" s="1">
        <v>0</v>
      </c>
      <c r="S20" s="1">
        <v>11.8838666666667</v>
      </c>
      <c r="T20" s="1">
        <v>0</v>
      </c>
      <c r="U20" s="1"/>
      <c r="V20" s="1">
        <v>7.1544166666666698</v>
      </c>
      <c r="W20" s="1">
        <v>83100.796680898697</v>
      </c>
    </row>
    <row r="21" spans="1:23">
      <c r="A21" s="4"/>
      <c r="B21" s="4"/>
      <c r="C21" s="4" t="s">
        <v>409</v>
      </c>
      <c r="D21" s="4"/>
      <c r="E21" s="4"/>
      <c r="F21" s="4" t="s">
        <v>245</v>
      </c>
      <c r="G21" s="4" t="s">
        <v>373</v>
      </c>
      <c r="H21" s="4"/>
      <c r="I21" s="2">
        <v>44348.725740740701</v>
      </c>
      <c r="J21" s="1"/>
      <c r="K21" s="1">
        <v>0</v>
      </c>
      <c r="L21" s="1">
        <v>10.9728166666667</v>
      </c>
      <c r="M21" s="1">
        <v>0</v>
      </c>
      <c r="N21" s="1"/>
      <c r="O21" s="1">
        <v>7.1453166666666696</v>
      </c>
      <c r="P21" s="1">
        <v>86980.5219065618</v>
      </c>
      <c r="Q21" s="1"/>
      <c r="R21" s="1">
        <v>0</v>
      </c>
      <c r="S21" s="1">
        <v>11.7076833333333</v>
      </c>
      <c r="T21" s="1">
        <v>0</v>
      </c>
      <c r="U21" s="1"/>
      <c r="V21" s="1">
        <v>7.1453166666666696</v>
      </c>
      <c r="W21" s="1">
        <v>86980.5219065618</v>
      </c>
    </row>
    <row r="22" spans="1:23">
      <c r="A22" s="4"/>
      <c r="B22" s="4"/>
      <c r="C22" s="4" t="s">
        <v>409</v>
      </c>
      <c r="D22" s="4"/>
      <c r="E22" s="4"/>
      <c r="F22" s="4" t="s">
        <v>261</v>
      </c>
      <c r="G22" s="4" t="s">
        <v>373</v>
      </c>
      <c r="H22" s="4"/>
      <c r="I22" s="2">
        <v>44348.741504629601</v>
      </c>
      <c r="J22" s="1"/>
      <c r="K22" s="1">
        <v>0</v>
      </c>
      <c r="L22" s="1">
        <v>10.0506166666667</v>
      </c>
      <c r="M22" s="1">
        <v>0</v>
      </c>
      <c r="N22" s="1"/>
      <c r="O22" s="1">
        <v>7.1453499999999996</v>
      </c>
      <c r="P22" s="1">
        <v>87835.746652953298</v>
      </c>
      <c r="Q22" s="1"/>
      <c r="R22" s="1">
        <v>0</v>
      </c>
      <c r="S22" s="1">
        <v>10.6093166666667</v>
      </c>
      <c r="T22" s="1">
        <v>0</v>
      </c>
      <c r="U22" s="1"/>
      <c r="V22" s="1">
        <v>7.1453499999999996</v>
      </c>
      <c r="W22" s="1">
        <v>87835.746652953298</v>
      </c>
    </row>
    <row r="23" spans="1:23">
      <c r="A23" s="4"/>
      <c r="B23" s="4"/>
      <c r="C23" s="4" t="s">
        <v>409</v>
      </c>
      <c r="D23" s="4"/>
      <c r="E23" s="4"/>
      <c r="F23" s="4" t="s">
        <v>82</v>
      </c>
      <c r="G23" s="4" t="s">
        <v>373</v>
      </c>
      <c r="H23" s="4"/>
      <c r="I23" s="2">
        <v>44350.952569444402</v>
      </c>
      <c r="J23" s="1"/>
      <c r="K23" s="1">
        <v>0</v>
      </c>
      <c r="L23" s="1">
        <v>10.154199999999999</v>
      </c>
      <c r="M23" s="1">
        <v>0</v>
      </c>
      <c r="N23" s="1"/>
      <c r="O23" s="1">
        <v>7.1816000000000004</v>
      </c>
      <c r="P23" s="1">
        <v>107911.39005417201</v>
      </c>
      <c r="Q23" s="1"/>
      <c r="R23" s="1" t="s">
        <v>333</v>
      </c>
      <c r="S23" s="1" t="s">
        <v>333</v>
      </c>
      <c r="T23" s="1" t="s">
        <v>333</v>
      </c>
      <c r="U23" s="1" t="s">
        <v>333</v>
      </c>
      <c r="V23" s="1">
        <v>7.1816000000000004</v>
      </c>
      <c r="W23" s="1">
        <v>107911.39005417201</v>
      </c>
    </row>
    <row r="24" spans="1:23">
      <c r="A24" s="4"/>
      <c r="B24" s="4"/>
      <c r="C24" s="4" t="s">
        <v>409</v>
      </c>
      <c r="D24" s="4"/>
      <c r="E24" s="4"/>
      <c r="F24" s="4" t="s">
        <v>144</v>
      </c>
      <c r="G24" s="4" t="s">
        <v>373</v>
      </c>
      <c r="H24" s="4"/>
      <c r="I24" s="2">
        <v>44350.968530092599</v>
      </c>
      <c r="J24" s="1"/>
      <c r="K24" s="1">
        <v>0</v>
      </c>
      <c r="L24" s="1">
        <v>11.0764833333333</v>
      </c>
      <c r="M24" s="1">
        <v>0</v>
      </c>
      <c r="N24" s="1"/>
      <c r="O24" s="1">
        <v>7.1816333333333304</v>
      </c>
      <c r="P24" s="1">
        <v>105983.237607702</v>
      </c>
      <c r="Q24" s="1"/>
      <c r="R24" s="1">
        <v>0</v>
      </c>
      <c r="S24" s="1">
        <v>12.028933333333301</v>
      </c>
      <c r="T24" s="1">
        <v>0</v>
      </c>
      <c r="U24" s="1"/>
      <c r="V24" s="1">
        <v>7.1816333333333304</v>
      </c>
      <c r="W24" s="1">
        <v>105983.237607702</v>
      </c>
    </row>
    <row r="25" spans="1:23">
      <c r="A25" s="4"/>
      <c r="B25" s="4"/>
      <c r="C25" s="4" t="s">
        <v>409</v>
      </c>
      <c r="D25" s="4"/>
      <c r="E25" s="4"/>
      <c r="F25" s="4" t="s">
        <v>349</v>
      </c>
      <c r="G25" s="4" t="s">
        <v>373</v>
      </c>
      <c r="H25" s="4"/>
      <c r="I25" s="2">
        <v>44351.780925925901</v>
      </c>
      <c r="J25" s="1"/>
      <c r="K25" s="1">
        <v>0</v>
      </c>
      <c r="L25" s="1">
        <v>11.169700000000001</v>
      </c>
      <c r="M25" s="1">
        <v>0</v>
      </c>
      <c r="N25" s="1"/>
      <c r="O25" s="1">
        <v>7.1906833333333298</v>
      </c>
      <c r="P25" s="1">
        <v>121451.126655363</v>
      </c>
      <c r="Q25" s="1"/>
      <c r="R25" s="1">
        <v>0</v>
      </c>
      <c r="S25" s="1">
        <v>12.3605</v>
      </c>
      <c r="T25" s="1">
        <v>0</v>
      </c>
      <c r="U25" s="1"/>
      <c r="V25" s="1">
        <v>7.1906833333333298</v>
      </c>
      <c r="W25" s="1">
        <v>121451.126655363</v>
      </c>
    </row>
    <row r="26" spans="1:23">
      <c r="A26" s="4"/>
      <c r="B26" s="4"/>
      <c r="C26" s="4" t="s">
        <v>870</v>
      </c>
      <c r="D26" s="4"/>
      <c r="E26" s="4"/>
      <c r="F26" s="4" t="s">
        <v>900</v>
      </c>
      <c r="G26" s="4" t="s">
        <v>73</v>
      </c>
      <c r="H26" s="4" t="s">
        <v>391</v>
      </c>
      <c r="I26" s="2">
        <v>44350.984594907401</v>
      </c>
      <c r="J26" s="1">
        <v>5000</v>
      </c>
      <c r="K26" s="1">
        <v>4705.9880035419801</v>
      </c>
      <c r="L26" s="1">
        <v>10.52725</v>
      </c>
      <c r="M26" s="1">
        <v>473927.91502274602</v>
      </c>
      <c r="N26" s="1">
        <v>94.119760070839504</v>
      </c>
      <c r="O26" s="1">
        <v>7.1906833333333298</v>
      </c>
      <c r="P26" s="1">
        <v>105983.49253759701</v>
      </c>
      <c r="Q26" s="1">
        <v>5000</v>
      </c>
      <c r="R26" s="1">
        <v>4584.0688236240803</v>
      </c>
      <c r="S26" s="1">
        <v>11.417533333333299</v>
      </c>
      <c r="T26" s="1">
        <v>4604506.4343302501</v>
      </c>
      <c r="U26" s="1">
        <v>91.681376472481702</v>
      </c>
      <c r="V26" s="1">
        <v>7.1906833333333298</v>
      </c>
      <c r="W26" s="1">
        <v>105983.49253759701</v>
      </c>
    </row>
    <row r="27" spans="1:23">
      <c r="A27" s="4"/>
      <c r="B27" s="4"/>
      <c r="C27" s="4" t="s">
        <v>870</v>
      </c>
      <c r="D27" s="4"/>
      <c r="E27" s="4"/>
      <c r="F27" s="4" t="s">
        <v>901</v>
      </c>
      <c r="G27" s="4" t="s">
        <v>73</v>
      </c>
      <c r="H27" s="4" t="s">
        <v>391</v>
      </c>
      <c r="I27" s="2">
        <v>44351.000532407401</v>
      </c>
      <c r="J27" s="1">
        <v>5000</v>
      </c>
      <c r="K27" s="1">
        <v>5337.3006089034598</v>
      </c>
      <c r="L27" s="1">
        <v>10.527283333333299</v>
      </c>
      <c r="M27" s="1">
        <v>479324.48765532498</v>
      </c>
      <c r="N27" s="1">
        <v>106.74601217806899</v>
      </c>
      <c r="O27" s="1">
        <v>7.1906999999999996</v>
      </c>
      <c r="P27" s="1">
        <v>98337.486438604697</v>
      </c>
      <c r="Q27" s="1">
        <v>5000</v>
      </c>
      <c r="R27" s="1">
        <v>4981.9995527025503</v>
      </c>
      <c r="S27" s="1">
        <v>11.4175666666667</v>
      </c>
      <c r="T27" s="1">
        <v>4593287.9876667196</v>
      </c>
      <c r="U27" s="1">
        <v>99.639991054051094</v>
      </c>
      <c r="V27" s="1">
        <v>7.1906999999999996</v>
      </c>
      <c r="W27" s="1">
        <v>98337.486438604697</v>
      </c>
    </row>
    <row r="28" spans="1:23">
      <c r="A28" s="4"/>
      <c r="B28" s="4"/>
      <c r="C28" s="4" t="s">
        <v>870</v>
      </c>
      <c r="D28" s="4"/>
      <c r="E28" s="4"/>
      <c r="F28" s="4" t="s">
        <v>902</v>
      </c>
      <c r="G28" s="4" t="s">
        <v>73</v>
      </c>
      <c r="H28" s="4" t="s">
        <v>391</v>
      </c>
      <c r="I28" s="2">
        <v>44351.0164814815</v>
      </c>
      <c r="J28" s="1">
        <v>5000</v>
      </c>
      <c r="K28" s="1">
        <v>4771.9318492983602</v>
      </c>
      <c r="L28" s="1">
        <v>10.52725</v>
      </c>
      <c r="M28" s="1">
        <v>461269.88706247398</v>
      </c>
      <c r="N28" s="1">
        <v>95.438636985967307</v>
      </c>
      <c r="O28" s="1">
        <v>7.1906833333333298</v>
      </c>
      <c r="P28" s="1">
        <v>102142.43088922701</v>
      </c>
      <c r="Q28" s="1">
        <v>5000</v>
      </c>
      <c r="R28" s="1">
        <v>4386.0683476118902</v>
      </c>
      <c r="S28" s="1">
        <v>11.417533333333299</v>
      </c>
      <c r="T28" s="1">
        <v>4268660.2974359104</v>
      </c>
      <c r="U28" s="1">
        <v>87.721366952237801</v>
      </c>
      <c r="V28" s="1">
        <v>7.1906833333333298</v>
      </c>
      <c r="W28" s="1">
        <v>102142.43088922701</v>
      </c>
    </row>
    <row r="29" spans="1:23">
      <c r="A29" s="4"/>
      <c r="B29" s="4"/>
      <c r="C29" s="4" t="s">
        <v>870</v>
      </c>
      <c r="D29" s="4"/>
      <c r="E29" s="4"/>
      <c r="F29" s="4" t="s">
        <v>903</v>
      </c>
      <c r="G29" s="4" t="s">
        <v>73</v>
      </c>
      <c r="H29" s="4" t="s">
        <v>391</v>
      </c>
      <c r="I29" s="2">
        <v>44351.0324652778</v>
      </c>
      <c r="J29" s="1">
        <v>5000</v>
      </c>
      <c r="K29" s="1">
        <v>4491.06558762441</v>
      </c>
      <c r="L29" s="1">
        <v>10.527283333333299</v>
      </c>
      <c r="M29" s="1">
        <v>488896.97079890798</v>
      </c>
      <c r="N29" s="1">
        <v>89.821311752488299</v>
      </c>
      <c r="O29" s="1">
        <v>7.1997833333333299</v>
      </c>
      <c r="P29" s="1">
        <v>113065.50388680901</v>
      </c>
      <c r="Q29" s="1">
        <v>5000</v>
      </c>
      <c r="R29" s="1">
        <v>4309.6513786183305</v>
      </c>
      <c r="S29" s="1">
        <v>11.4175666666667</v>
      </c>
      <c r="T29" s="1">
        <v>4652355.9314957997</v>
      </c>
      <c r="U29" s="1">
        <v>86.193027572366702</v>
      </c>
      <c r="V29" s="1">
        <v>7.1997833333333299</v>
      </c>
      <c r="W29" s="1">
        <v>113065.50388680901</v>
      </c>
    </row>
    <row r="30" spans="1:23">
      <c r="A30" s="4"/>
      <c r="B30" s="4"/>
      <c r="C30" s="4" t="s">
        <v>904</v>
      </c>
      <c r="D30" s="4"/>
      <c r="E30" s="4"/>
      <c r="F30" s="4" t="s">
        <v>905</v>
      </c>
      <c r="G30" s="4" t="s">
        <v>73</v>
      </c>
      <c r="H30" s="4" t="s">
        <v>166</v>
      </c>
      <c r="I30" s="2">
        <v>44351.431273148097</v>
      </c>
      <c r="J30" s="1">
        <v>20</v>
      </c>
      <c r="K30" s="1">
        <v>0</v>
      </c>
      <c r="L30" s="1">
        <v>10.672316666666701</v>
      </c>
      <c r="M30" s="1">
        <v>0</v>
      </c>
      <c r="N30" s="1">
        <v>0</v>
      </c>
      <c r="O30" s="1">
        <v>7.1997499999999999</v>
      </c>
      <c r="P30" s="1">
        <v>117968.890432828</v>
      </c>
      <c r="Q30" s="1">
        <v>20</v>
      </c>
      <c r="R30" s="1">
        <v>16.941115457194101</v>
      </c>
      <c r="S30" s="1">
        <v>11.427899999999999</v>
      </c>
      <c r="T30" s="1">
        <v>21277.407664062801</v>
      </c>
      <c r="U30" s="1">
        <v>84.705577285970605</v>
      </c>
      <c r="V30" s="1">
        <v>7.1997499999999999</v>
      </c>
      <c r="W30" s="1">
        <v>117968.890432828</v>
      </c>
    </row>
    <row r="31" spans="1:23">
      <c r="A31" s="4"/>
      <c r="B31" s="4"/>
      <c r="C31" s="4" t="s">
        <v>886</v>
      </c>
      <c r="D31" s="4"/>
      <c r="E31" s="4"/>
      <c r="F31" s="4" t="s">
        <v>906</v>
      </c>
      <c r="G31" s="4" t="s">
        <v>73</v>
      </c>
      <c r="H31" s="4" t="s">
        <v>353</v>
      </c>
      <c r="I31" s="2">
        <v>44351.447152777801</v>
      </c>
      <c r="J31" s="1">
        <v>125</v>
      </c>
      <c r="K31" s="1">
        <v>115.421829232147</v>
      </c>
      <c r="L31" s="1">
        <v>10.527283333333299</v>
      </c>
      <c r="M31" s="1">
        <v>16215.2248845215</v>
      </c>
      <c r="N31" s="1">
        <v>92.3374633857172</v>
      </c>
      <c r="O31" s="1">
        <v>7.1997833333333299</v>
      </c>
      <c r="P31" s="1">
        <v>115243.47286733201</v>
      </c>
      <c r="Q31" s="1">
        <v>125</v>
      </c>
      <c r="R31" s="1">
        <v>155.72550069204999</v>
      </c>
      <c r="S31" s="1">
        <v>11.4175666666667</v>
      </c>
      <c r="T31" s="1">
        <v>190429.28288255201</v>
      </c>
      <c r="U31" s="1">
        <v>124.58040055364</v>
      </c>
      <c r="V31" s="1">
        <v>7.1997833333333299</v>
      </c>
      <c r="W31" s="1">
        <v>115243.47286733201</v>
      </c>
    </row>
    <row r="32" spans="1:23">
      <c r="A32" s="4"/>
      <c r="B32" s="4"/>
      <c r="C32" s="4" t="s">
        <v>907</v>
      </c>
      <c r="D32" s="4"/>
      <c r="E32" s="4"/>
      <c r="F32" s="4" t="s">
        <v>908</v>
      </c>
      <c r="G32" s="4" t="s">
        <v>73</v>
      </c>
      <c r="H32" s="4" t="s">
        <v>181</v>
      </c>
      <c r="I32" s="2">
        <v>44351.605787036999</v>
      </c>
      <c r="J32" s="1">
        <v>200</v>
      </c>
      <c r="K32" s="1">
        <v>138.01460057222999</v>
      </c>
      <c r="L32" s="1">
        <v>10.5376333333333</v>
      </c>
      <c r="M32" s="1">
        <v>17999.5686188582</v>
      </c>
      <c r="N32" s="1">
        <v>69.007300286114798</v>
      </c>
      <c r="O32" s="1">
        <v>7.2179166666666701</v>
      </c>
      <c r="P32" s="1">
        <v>107100.124785651</v>
      </c>
      <c r="Q32" s="1">
        <v>200</v>
      </c>
      <c r="R32" s="1">
        <v>163.30370881705099</v>
      </c>
      <c r="S32" s="1">
        <v>11.4279333333333</v>
      </c>
      <c r="T32" s="1">
        <v>185551.42018646299</v>
      </c>
      <c r="U32" s="1">
        <v>81.651854408525494</v>
      </c>
      <c r="V32" s="1">
        <v>7.2179166666666701</v>
      </c>
      <c r="W32" s="1">
        <v>107100.124785651</v>
      </c>
    </row>
    <row r="33" spans="1:23">
      <c r="A33" s="4"/>
      <c r="B33" s="4"/>
      <c r="C33" s="4" t="s">
        <v>876</v>
      </c>
      <c r="D33" s="4"/>
      <c r="E33" s="4"/>
      <c r="F33" s="4" t="s">
        <v>909</v>
      </c>
      <c r="G33" s="4" t="s">
        <v>73</v>
      </c>
      <c r="H33" s="4" t="s">
        <v>406</v>
      </c>
      <c r="I33" s="2">
        <v>44351.621678240699</v>
      </c>
      <c r="J33" s="1">
        <v>1500</v>
      </c>
      <c r="K33" s="1">
        <v>1510.9715668173801</v>
      </c>
      <c r="L33" s="1">
        <v>10.52725</v>
      </c>
      <c r="M33" s="1">
        <v>194619.28156639801</v>
      </c>
      <c r="N33" s="1">
        <v>100.731437787825</v>
      </c>
      <c r="O33" s="1">
        <v>7.20881666666667</v>
      </c>
      <c r="P33" s="1">
        <v>113252.41421716601</v>
      </c>
      <c r="Q33" s="1">
        <v>1500</v>
      </c>
      <c r="R33" s="1">
        <v>2010.09734836141</v>
      </c>
      <c r="S33" s="1">
        <v>11.417533333333299</v>
      </c>
      <c r="T33" s="1">
        <v>2307526.9505513599</v>
      </c>
      <c r="U33" s="1">
        <v>134.006489890761</v>
      </c>
      <c r="V33" s="1">
        <v>7.20881666666667</v>
      </c>
      <c r="W33" s="1">
        <v>113252.41421716601</v>
      </c>
    </row>
    <row r="34" spans="1:23">
      <c r="A34" s="4"/>
      <c r="B34" s="4"/>
      <c r="C34" s="4" t="s">
        <v>882</v>
      </c>
      <c r="D34" s="4"/>
      <c r="E34" s="4"/>
      <c r="F34" s="4" t="s">
        <v>910</v>
      </c>
      <c r="G34" s="4" t="s">
        <v>73</v>
      </c>
      <c r="H34" s="4" t="s">
        <v>299</v>
      </c>
      <c r="I34" s="2">
        <v>44351.796886574099</v>
      </c>
      <c r="J34" s="1">
        <v>350</v>
      </c>
      <c r="K34" s="1">
        <v>362.90976567534602</v>
      </c>
      <c r="L34" s="1">
        <v>10.527283333333299</v>
      </c>
      <c r="M34" s="1">
        <v>50420.438299096597</v>
      </c>
      <c r="N34" s="1">
        <v>103.68850447867</v>
      </c>
      <c r="O34" s="1">
        <v>7.1997833333333299</v>
      </c>
      <c r="P34" s="1">
        <v>115340.92877482501</v>
      </c>
      <c r="Q34" s="1">
        <v>350</v>
      </c>
      <c r="R34" s="1">
        <v>545.74269159280698</v>
      </c>
      <c r="S34" s="1">
        <v>11.4175666666667</v>
      </c>
      <c r="T34" s="1">
        <v>661642.87086378504</v>
      </c>
      <c r="U34" s="1">
        <v>155.926483312231</v>
      </c>
      <c r="V34" s="1">
        <v>7.1997833333333299</v>
      </c>
      <c r="W34" s="1">
        <v>115340.92877482501</v>
      </c>
    </row>
    <row r="35" spans="1:23">
      <c r="A35" s="4"/>
      <c r="B35" s="4"/>
      <c r="C35" s="4" t="s">
        <v>911</v>
      </c>
      <c r="D35" s="4"/>
      <c r="E35" s="4"/>
      <c r="F35" s="4" t="s">
        <v>912</v>
      </c>
      <c r="G35" s="4" t="s">
        <v>73</v>
      </c>
      <c r="H35" s="4" t="s">
        <v>292</v>
      </c>
      <c r="I35" s="2">
        <v>44351.956284722197</v>
      </c>
      <c r="J35" s="1">
        <v>800</v>
      </c>
      <c r="K35" s="1">
        <v>535.70004020173405</v>
      </c>
      <c r="L35" s="1">
        <v>10.527283333333299</v>
      </c>
      <c r="M35" s="1">
        <v>70211.626686275893</v>
      </c>
      <c r="N35" s="1">
        <v>66.962505025216799</v>
      </c>
      <c r="O35" s="1">
        <v>7.2179166666666701</v>
      </c>
      <c r="P35" s="1">
        <v>109730.27502595</v>
      </c>
      <c r="Q35" s="1">
        <v>800</v>
      </c>
      <c r="R35" s="1">
        <v>686.84777400684402</v>
      </c>
      <c r="S35" s="1">
        <v>11.4279333333333</v>
      </c>
      <c r="T35" s="1">
        <v>789485.788232291</v>
      </c>
      <c r="U35" s="1">
        <v>85.855971750855502</v>
      </c>
      <c r="V35" s="1">
        <v>7.2179166666666701</v>
      </c>
      <c r="W35" s="1">
        <v>109730.27502595</v>
      </c>
    </row>
    <row r="36" spans="1:23">
      <c r="A36" s="4"/>
      <c r="B36" s="4"/>
      <c r="C36" s="4" t="s">
        <v>892</v>
      </c>
      <c r="D36" s="4"/>
      <c r="E36" s="4"/>
      <c r="F36" s="4" t="s">
        <v>913</v>
      </c>
      <c r="G36" s="4" t="s">
        <v>73</v>
      </c>
      <c r="H36" s="4" t="s">
        <v>350</v>
      </c>
      <c r="I36" s="2">
        <v>44351.972129629597</v>
      </c>
      <c r="J36" s="1">
        <v>30</v>
      </c>
      <c r="K36" s="1">
        <v>40.374207011200603</v>
      </c>
      <c r="L36" s="1">
        <v>10.52725</v>
      </c>
      <c r="M36" s="1">
        <v>5953.7175114305801</v>
      </c>
      <c r="N36" s="1">
        <v>134.58069003733499</v>
      </c>
      <c r="O36" s="1">
        <v>7.2178833333333303</v>
      </c>
      <c r="P36" s="1">
        <v>120532.08340067101</v>
      </c>
      <c r="Q36" s="1">
        <v>30</v>
      </c>
      <c r="R36" s="1">
        <v>39.7893154804215</v>
      </c>
      <c r="S36" s="1">
        <v>11.417533333333299</v>
      </c>
      <c r="T36" s="1">
        <v>51031.661769674298</v>
      </c>
      <c r="U36" s="1">
        <v>132.63105160140501</v>
      </c>
      <c r="V36" s="1">
        <v>7.2178833333333303</v>
      </c>
      <c r="W36" s="1">
        <v>120532.08340067101</v>
      </c>
    </row>
    <row r="37" spans="1:23">
      <c r="A37" s="4"/>
      <c r="B37" s="4"/>
      <c r="C37" s="4" t="s">
        <v>884</v>
      </c>
      <c r="D37" s="4"/>
      <c r="E37" s="4"/>
      <c r="F37" s="4" t="s">
        <v>914</v>
      </c>
      <c r="G37" s="4" t="s">
        <v>73</v>
      </c>
      <c r="H37" s="4" t="s">
        <v>181</v>
      </c>
      <c r="I37" s="2">
        <v>44352.130856481497</v>
      </c>
      <c r="J37" s="1">
        <v>200</v>
      </c>
      <c r="K37" s="1">
        <v>188.94262650898</v>
      </c>
      <c r="L37" s="1">
        <v>10.52725</v>
      </c>
      <c r="M37" s="1">
        <v>29124.317315347598</v>
      </c>
      <c r="N37" s="1">
        <v>94.4713132544899</v>
      </c>
      <c r="O37" s="1">
        <v>7.20881666666667</v>
      </c>
      <c r="P37" s="1">
        <v>126894.75353664201</v>
      </c>
      <c r="Q37" s="1">
        <v>200</v>
      </c>
      <c r="R37" s="1">
        <v>223.23351682057401</v>
      </c>
      <c r="S37" s="1">
        <v>11.427899999999999</v>
      </c>
      <c r="T37" s="1">
        <v>300090.948404264</v>
      </c>
      <c r="U37" s="1">
        <v>111.61675841028701</v>
      </c>
      <c r="V37" s="1">
        <v>7.20881666666667</v>
      </c>
      <c r="W37" s="1">
        <v>126894.75353664201</v>
      </c>
    </row>
    <row r="38" spans="1:23">
      <c r="A38" s="4"/>
      <c r="B38" s="4"/>
      <c r="C38" s="4" t="s">
        <v>890</v>
      </c>
      <c r="D38" s="4"/>
      <c r="E38" s="4"/>
      <c r="F38" s="4" t="s">
        <v>915</v>
      </c>
      <c r="G38" s="4" t="s">
        <v>73</v>
      </c>
      <c r="H38" s="4" t="s">
        <v>381</v>
      </c>
      <c r="I38" s="2">
        <v>44352.289942129602</v>
      </c>
      <c r="J38" s="1">
        <v>50</v>
      </c>
      <c r="K38" s="1">
        <v>29.049100006627601</v>
      </c>
      <c r="L38" s="1">
        <v>10.52725</v>
      </c>
      <c r="M38" s="1">
        <v>4609.6338012822998</v>
      </c>
      <c r="N38" s="1">
        <v>58.098200013255301</v>
      </c>
      <c r="O38" s="1">
        <v>7.20881666666667</v>
      </c>
      <c r="P38" s="1">
        <v>129633.375554017</v>
      </c>
      <c r="Q38" s="1">
        <v>50</v>
      </c>
      <c r="R38" s="1">
        <v>65.7315895195634</v>
      </c>
      <c r="S38" s="1">
        <v>11.417533333333299</v>
      </c>
      <c r="T38" s="1">
        <v>90612.983617392994</v>
      </c>
      <c r="U38" s="1">
        <v>131.463179039127</v>
      </c>
      <c r="V38" s="1">
        <v>7.20881666666667</v>
      </c>
      <c r="W38" s="1">
        <v>129633.375554017</v>
      </c>
    </row>
    <row r="39" spans="1:23">
      <c r="A39" s="4"/>
      <c r="B39" s="4"/>
      <c r="C39" s="4" t="s">
        <v>878</v>
      </c>
      <c r="D39" s="4"/>
      <c r="E39" s="4"/>
      <c r="F39" s="4" t="s">
        <v>916</v>
      </c>
      <c r="G39" s="4" t="s">
        <v>73</v>
      </c>
      <c r="H39" s="4" t="s">
        <v>292</v>
      </c>
      <c r="I39" s="2">
        <v>44352.448252314804</v>
      </c>
      <c r="J39" s="1">
        <v>800</v>
      </c>
      <c r="K39" s="1">
        <v>565.15808173353003</v>
      </c>
      <c r="L39" s="1">
        <v>10.52725</v>
      </c>
      <c r="M39" s="1">
        <v>93925.419582832299</v>
      </c>
      <c r="N39" s="1">
        <v>70.644760216691196</v>
      </c>
      <c r="O39" s="1">
        <v>7.2178833333333303</v>
      </c>
      <c r="P39" s="1">
        <v>139341.34551371899</v>
      </c>
      <c r="Q39" s="1">
        <v>800</v>
      </c>
      <c r="R39" s="1">
        <v>616.46193785921298</v>
      </c>
      <c r="S39" s="1">
        <v>11.427899999999999</v>
      </c>
      <c r="T39" s="1">
        <v>901342.71580831299</v>
      </c>
      <c r="U39" s="1">
        <v>77.057742232401694</v>
      </c>
      <c r="V39" s="1">
        <v>7.2178833333333303</v>
      </c>
      <c r="W39" s="1">
        <v>139341.34551371899</v>
      </c>
    </row>
    <row r="40" spans="1:23">
      <c r="A40" s="4"/>
      <c r="B40" s="4"/>
      <c r="C40" s="4" t="s">
        <v>886</v>
      </c>
      <c r="D40" s="4"/>
      <c r="E40" s="4"/>
      <c r="F40" s="4" t="s">
        <v>917</v>
      </c>
      <c r="G40" s="4" t="s">
        <v>73</v>
      </c>
      <c r="H40" s="4" t="s">
        <v>353</v>
      </c>
      <c r="I40" s="2">
        <v>44352.622766203698</v>
      </c>
      <c r="J40" s="1">
        <v>125</v>
      </c>
      <c r="K40" s="1">
        <v>105.786472442207</v>
      </c>
      <c r="L40" s="1">
        <v>10.527283333333299</v>
      </c>
      <c r="M40" s="1">
        <v>16910.200914873301</v>
      </c>
      <c r="N40" s="1">
        <v>84.629177953765705</v>
      </c>
      <c r="O40" s="1">
        <v>7.2360666666666704</v>
      </c>
      <c r="P40" s="1">
        <v>131068.69474890101</v>
      </c>
      <c r="Q40" s="1">
        <v>125</v>
      </c>
      <c r="R40" s="1">
        <v>91.710518701061304</v>
      </c>
      <c r="S40" s="1">
        <v>11.4279333333333</v>
      </c>
      <c r="T40" s="1">
        <v>127745.59238392</v>
      </c>
      <c r="U40" s="1">
        <v>73.368414960849094</v>
      </c>
      <c r="V40" s="1">
        <v>7.2360666666666704</v>
      </c>
      <c r="W40" s="1">
        <v>131068.69474890101</v>
      </c>
    </row>
    <row r="41" spans="1:23">
      <c r="A41" s="4"/>
      <c r="B41" s="4"/>
      <c r="C41" s="4" t="s">
        <v>876</v>
      </c>
      <c r="D41" s="4"/>
      <c r="E41" s="4"/>
      <c r="F41" s="4" t="s">
        <v>918</v>
      </c>
      <c r="G41" s="4" t="s">
        <v>73</v>
      </c>
      <c r="H41" s="4" t="s">
        <v>406</v>
      </c>
      <c r="I41" s="2">
        <v>44352.781956018502</v>
      </c>
      <c r="J41" s="1">
        <v>1500</v>
      </c>
      <c r="K41" s="1">
        <v>1071.2573981182099</v>
      </c>
      <c r="L41" s="1">
        <v>10.527283333333299</v>
      </c>
      <c r="M41" s="1">
        <v>174210.383882642</v>
      </c>
      <c r="N41" s="1">
        <v>71.417159874547494</v>
      </c>
      <c r="O41" s="1">
        <v>7.2360666666666704</v>
      </c>
      <c r="P41" s="1">
        <v>139821.84140282901</v>
      </c>
      <c r="Q41" s="1">
        <v>1500</v>
      </c>
      <c r="R41" s="1">
        <v>1292.0565487398101</v>
      </c>
      <c r="S41" s="1">
        <v>11.4279333333333</v>
      </c>
      <c r="T41" s="1">
        <v>1864417.23280568</v>
      </c>
      <c r="U41" s="1">
        <v>86.137103249320504</v>
      </c>
      <c r="V41" s="1">
        <v>7.2360666666666704</v>
      </c>
      <c r="W41" s="1">
        <v>139821.84140282901</v>
      </c>
    </row>
    <row r="42" spans="1:23">
      <c r="A42" s="4"/>
      <c r="B42" s="4"/>
      <c r="C42" s="4" t="s">
        <v>890</v>
      </c>
      <c r="D42" s="4"/>
      <c r="E42" s="4"/>
      <c r="F42" s="4" t="s">
        <v>919</v>
      </c>
      <c r="G42" s="4" t="s">
        <v>73</v>
      </c>
      <c r="H42" s="4" t="s">
        <v>381</v>
      </c>
      <c r="I42" s="2">
        <v>44352.940914351799</v>
      </c>
      <c r="J42" s="1">
        <v>50</v>
      </c>
      <c r="K42" s="1">
        <v>78.925288697978502</v>
      </c>
      <c r="L42" s="1">
        <v>10.527283333333299</v>
      </c>
      <c r="M42" s="1">
        <v>11563.2402237304</v>
      </c>
      <c r="N42" s="1">
        <v>157.850577395957</v>
      </c>
      <c r="O42" s="1">
        <v>7.2270000000000003</v>
      </c>
      <c r="P42" s="1">
        <v>119973.1159352</v>
      </c>
      <c r="Q42" s="1">
        <v>50</v>
      </c>
      <c r="R42" s="1">
        <v>58.912616591410398</v>
      </c>
      <c r="S42" s="1">
        <v>11.4175666666667</v>
      </c>
      <c r="T42" s="1">
        <v>75173.192760083999</v>
      </c>
      <c r="U42" s="1">
        <v>117.82523318282099</v>
      </c>
      <c r="V42" s="1">
        <v>7.2270000000000003</v>
      </c>
      <c r="W42" s="1">
        <v>119973.1159352</v>
      </c>
    </row>
    <row r="43" spans="1:23">
      <c r="A43" s="4"/>
      <c r="B43" s="4"/>
      <c r="C43" s="4" t="s">
        <v>882</v>
      </c>
      <c r="D43" s="4"/>
      <c r="E43" s="4"/>
      <c r="F43" s="4" t="s">
        <v>920</v>
      </c>
      <c r="G43" s="4" t="s">
        <v>73</v>
      </c>
      <c r="H43" s="4" t="s">
        <v>299</v>
      </c>
      <c r="I43" s="2">
        <v>44353.099409722199</v>
      </c>
      <c r="J43" s="1">
        <v>350</v>
      </c>
      <c r="K43" s="1">
        <v>337.05680248434601</v>
      </c>
      <c r="L43" s="1">
        <v>10.527283333333299</v>
      </c>
      <c r="M43" s="1">
        <v>40394.037682367598</v>
      </c>
      <c r="N43" s="1">
        <v>96.301943566956098</v>
      </c>
      <c r="O43" s="1">
        <v>7.2360666666666704</v>
      </c>
      <c r="P43" s="1">
        <v>99367.450399616995</v>
      </c>
      <c r="Q43" s="1">
        <v>350</v>
      </c>
      <c r="R43" s="1">
        <v>444.97161522167198</v>
      </c>
      <c r="S43" s="1">
        <v>11.4279333333333</v>
      </c>
      <c r="T43" s="1">
        <v>465900.50227396499</v>
      </c>
      <c r="U43" s="1">
        <v>127.134747206192</v>
      </c>
      <c r="V43" s="1">
        <v>7.2360666666666704</v>
      </c>
      <c r="W43" s="1">
        <v>99367.450399616995</v>
      </c>
    </row>
    <row r="44" spans="1:23">
      <c r="A44" s="4"/>
      <c r="B44" s="4"/>
      <c r="C44" s="4" t="s">
        <v>886</v>
      </c>
      <c r="D44" s="4"/>
      <c r="E44" s="4"/>
      <c r="F44" s="4" t="s">
        <v>921</v>
      </c>
      <c r="G44" s="4" t="s">
        <v>73</v>
      </c>
      <c r="H44" s="4" t="s">
        <v>353</v>
      </c>
      <c r="I44" s="2">
        <v>44353.258657407401</v>
      </c>
      <c r="J44" s="1">
        <v>125</v>
      </c>
      <c r="K44" s="1">
        <v>151.15452861880101</v>
      </c>
      <c r="L44" s="1">
        <v>10.527283333333299</v>
      </c>
      <c r="M44" s="1">
        <v>18215.9212847493</v>
      </c>
      <c r="N44" s="1">
        <v>120.92362289504101</v>
      </c>
      <c r="O44" s="1">
        <v>7.2451333333333299</v>
      </c>
      <c r="P44" s="1">
        <v>99027.863098639195</v>
      </c>
      <c r="Q44" s="1">
        <v>125</v>
      </c>
      <c r="R44" s="1">
        <v>188.78884877215901</v>
      </c>
      <c r="S44" s="1">
        <v>11.4279333333333</v>
      </c>
      <c r="T44" s="1">
        <v>198218.814825368</v>
      </c>
      <c r="U44" s="1">
        <v>151.031079017727</v>
      </c>
      <c r="V44" s="1">
        <v>7.2451333333333299</v>
      </c>
      <c r="W44" s="1">
        <v>99027.863098639195</v>
      </c>
    </row>
    <row r="45" spans="1:23">
      <c r="A45" s="4"/>
      <c r="B45" s="4"/>
      <c r="C45" s="4" t="s">
        <v>880</v>
      </c>
      <c r="D45" s="4"/>
      <c r="E45" s="4"/>
      <c r="F45" s="4" t="s">
        <v>922</v>
      </c>
      <c r="G45" s="4" t="s">
        <v>73</v>
      </c>
      <c r="H45" s="4" t="s">
        <v>119</v>
      </c>
      <c r="I45" s="2">
        <v>44353.401574074102</v>
      </c>
      <c r="J45" s="1">
        <v>500</v>
      </c>
      <c r="K45" s="1">
        <v>474.57619561713801</v>
      </c>
      <c r="L45" s="1">
        <v>10.52725</v>
      </c>
      <c r="M45" s="1">
        <v>63466.554017071903</v>
      </c>
      <c r="N45" s="1">
        <v>94.915239123427497</v>
      </c>
      <c r="O45" s="1">
        <v>7.2360333333333298</v>
      </c>
      <c r="P45" s="1">
        <v>111629.38969986601</v>
      </c>
      <c r="Q45" s="1">
        <v>500</v>
      </c>
      <c r="R45" s="1">
        <v>464.74592834049599</v>
      </c>
      <c r="S45" s="1">
        <v>11.427899999999999</v>
      </c>
      <c r="T45" s="1">
        <v>546389.31081235805</v>
      </c>
      <c r="U45" s="1">
        <v>92.949185668099105</v>
      </c>
      <c r="V45" s="1">
        <v>7.2360333333333298</v>
      </c>
      <c r="W45" s="1">
        <v>111629.38969986601</v>
      </c>
    </row>
    <row r="46" spans="1:23">
      <c r="A46" s="4"/>
      <c r="B46" s="4"/>
      <c r="C46" s="4" t="s">
        <v>218</v>
      </c>
      <c r="D46" s="4"/>
      <c r="E46" s="4"/>
      <c r="F46" s="4" t="s">
        <v>320</v>
      </c>
      <c r="G46" s="4" t="s">
        <v>70</v>
      </c>
      <c r="H46" s="4"/>
      <c r="I46" s="2">
        <v>44349.059560185196</v>
      </c>
      <c r="J46" s="1"/>
      <c r="K46" s="1">
        <v>0</v>
      </c>
      <c r="L46" s="1">
        <v>10.620533333333301</v>
      </c>
      <c r="M46" s="1">
        <v>0</v>
      </c>
      <c r="N46" s="1"/>
      <c r="O46" s="1">
        <v>7.1635</v>
      </c>
      <c r="P46" s="1">
        <v>106218.056090934</v>
      </c>
      <c r="Q46" s="1"/>
      <c r="R46" s="1">
        <v>0</v>
      </c>
      <c r="S46" s="1">
        <v>12.2154666666667</v>
      </c>
      <c r="T46" s="1">
        <v>0</v>
      </c>
      <c r="U46" s="1"/>
      <c r="V46" s="1">
        <v>7.1635</v>
      </c>
      <c r="W46" s="1">
        <v>106218.056090934</v>
      </c>
    </row>
    <row r="47" spans="1:23">
      <c r="A47" s="4"/>
      <c r="B47" s="4"/>
      <c r="C47" s="4" t="s">
        <v>322</v>
      </c>
      <c r="D47" s="4"/>
      <c r="E47" s="4"/>
      <c r="F47" s="4" t="s">
        <v>83</v>
      </c>
      <c r="G47" s="4" t="s">
        <v>70</v>
      </c>
      <c r="H47" s="4"/>
      <c r="I47" s="2">
        <v>44349.0754282407</v>
      </c>
      <c r="J47" s="1"/>
      <c r="K47" s="1">
        <v>0</v>
      </c>
      <c r="L47" s="1">
        <v>10.7655833333333</v>
      </c>
      <c r="M47" s="1">
        <v>0</v>
      </c>
      <c r="N47" s="1"/>
      <c r="O47" s="1">
        <v>7.16346666666667</v>
      </c>
      <c r="P47" s="1">
        <v>107140.99749350701</v>
      </c>
      <c r="Q47" s="1"/>
      <c r="R47" s="1">
        <v>0</v>
      </c>
      <c r="S47" s="1">
        <v>12.391583333333299</v>
      </c>
      <c r="T47" s="1">
        <v>0</v>
      </c>
      <c r="U47" s="1"/>
      <c r="V47" s="1">
        <v>7.16346666666667</v>
      </c>
      <c r="W47" s="1">
        <v>107140.99749350701</v>
      </c>
    </row>
    <row r="48" spans="1:23">
      <c r="A48" s="4"/>
      <c r="B48" s="4"/>
      <c r="C48" s="4" t="s">
        <v>105</v>
      </c>
      <c r="D48" s="4"/>
      <c r="E48" s="4"/>
      <c r="F48" s="4" t="s">
        <v>312</v>
      </c>
      <c r="G48" s="4" t="s">
        <v>70</v>
      </c>
      <c r="H48" s="4"/>
      <c r="I48" s="2">
        <v>44349.091296296298</v>
      </c>
      <c r="J48" s="1"/>
      <c r="K48" s="1">
        <v>0</v>
      </c>
      <c r="L48" s="1">
        <v>10.6930666666667</v>
      </c>
      <c r="M48" s="1">
        <v>0</v>
      </c>
      <c r="N48" s="1"/>
      <c r="O48" s="1">
        <v>7.1635</v>
      </c>
      <c r="P48" s="1">
        <v>113737.08384751499</v>
      </c>
      <c r="Q48" s="1"/>
      <c r="R48" s="1">
        <v>0</v>
      </c>
      <c r="S48" s="1">
        <v>10.6093166666667</v>
      </c>
      <c r="T48" s="1">
        <v>0</v>
      </c>
      <c r="U48" s="1"/>
      <c r="V48" s="1">
        <v>7.1635</v>
      </c>
      <c r="W48" s="1">
        <v>113737.08384751499</v>
      </c>
    </row>
    <row r="49" spans="1:23">
      <c r="A49" s="4"/>
      <c r="B49" s="4"/>
      <c r="C49" s="4" t="s">
        <v>387</v>
      </c>
      <c r="D49" s="4"/>
      <c r="E49" s="4"/>
      <c r="F49" s="4" t="s">
        <v>283</v>
      </c>
      <c r="G49" s="4" t="s">
        <v>70</v>
      </c>
      <c r="H49" s="4"/>
      <c r="I49" s="2">
        <v>44349.107199074097</v>
      </c>
      <c r="J49" s="1"/>
      <c r="K49" s="1">
        <v>0</v>
      </c>
      <c r="L49" s="1">
        <v>10.5687</v>
      </c>
      <c r="M49" s="1">
        <v>0</v>
      </c>
      <c r="N49" s="1"/>
      <c r="O49" s="1">
        <v>7.16346666666667</v>
      </c>
      <c r="P49" s="1">
        <v>106363.984733323</v>
      </c>
      <c r="Q49" s="1"/>
      <c r="R49" s="1">
        <v>0</v>
      </c>
      <c r="S49" s="1">
        <v>11.1274</v>
      </c>
      <c r="T49" s="1">
        <v>0</v>
      </c>
      <c r="U49" s="1"/>
      <c r="V49" s="1">
        <v>7.16346666666667</v>
      </c>
      <c r="W49" s="1">
        <v>106363.984733323</v>
      </c>
    </row>
    <row r="50" spans="1:23">
      <c r="A50" s="4"/>
      <c r="B50" s="4"/>
      <c r="C50" s="4" t="s">
        <v>162</v>
      </c>
      <c r="D50" s="4"/>
      <c r="E50" s="4"/>
      <c r="F50" s="4" t="s">
        <v>216</v>
      </c>
      <c r="G50" s="4" t="s">
        <v>70</v>
      </c>
      <c r="H50" s="4"/>
      <c r="I50" s="2">
        <v>44349.123136574097</v>
      </c>
      <c r="J50" s="1"/>
      <c r="K50" s="1">
        <v>0</v>
      </c>
      <c r="L50" s="1">
        <v>10.579083333333299</v>
      </c>
      <c r="M50" s="1">
        <v>0</v>
      </c>
      <c r="N50" s="1"/>
      <c r="O50" s="1">
        <v>7.1544166666666698</v>
      </c>
      <c r="P50" s="1">
        <v>109761.871953647</v>
      </c>
      <c r="Q50" s="1"/>
      <c r="R50" s="1">
        <v>0</v>
      </c>
      <c r="S50" s="1">
        <v>11.7284333333333</v>
      </c>
      <c r="T50" s="1">
        <v>0</v>
      </c>
      <c r="U50" s="1"/>
      <c r="V50" s="1">
        <v>7.1544166666666698</v>
      </c>
      <c r="W50" s="1">
        <v>109761.871953647</v>
      </c>
    </row>
    <row r="51" spans="1:23">
      <c r="A51" s="4"/>
      <c r="B51" s="4"/>
      <c r="C51" s="4" t="s">
        <v>209</v>
      </c>
      <c r="D51" s="4"/>
      <c r="E51" s="4"/>
      <c r="F51" s="4" t="s">
        <v>157</v>
      </c>
      <c r="G51" s="4" t="s">
        <v>70</v>
      </c>
      <c r="H51" s="4"/>
      <c r="I51" s="2">
        <v>44349.1390046296</v>
      </c>
      <c r="J51" s="1"/>
      <c r="K51" s="1">
        <v>0</v>
      </c>
      <c r="L51" s="1">
        <v>10.52725</v>
      </c>
      <c r="M51" s="1">
        <v>0</v>
      </c>
      <c r="N51" s="1"/>
      <c r="O51" s="1">
        <v>7.15438333333333</v>
      </c>
      <c r="P51" s="1">
        <v>112777.65570116699</v>
      </c>
      <c r="Q51" s="1"/>
      <c r="R51" s="1">
        <v>0</v>
      </c>
      <c r="S51" s="1">
        <v>11.313916666666699</v>
      </c>
      <c r="T51" s="1">
        <v>0</v>
      </c>
      <c r="U51" s="1"/>
      <c r="V51" s="1">
        <v>7.15438333333333</v>
      </c>
      <c r="W51" s="1">
        <v>112777.65570116699</v>
      </c>
    </row>
    <row r="52" spans="1:23">
      <c r="A52" s="4"/>
      <c r="B52" s="4"/>
      <c r="C52" s="4" t="s">
        <v>242</v>
      </c>
      <c r="D52" s="4"/>
      <c r="E52" s="4"/>
      <c r="F52" s="4" t="s">
        <v>357</v>
      </c>
      <c r="G52" s="4" t="s">
        <v>70</v>
      </c>
      <c r="H52" s="4"/>
      <c r="I52" s="2">
        <v>44349.154918981498</v>
      </c>
      <c r="J52" s="1"/>
      <c r="K52" s="1">
        <v>0</v>
      </c>
      <c r="L52" s="1">
        <v>10.5376333333333</v>
      </c>
      <c r="M52" s="1">
        <v>0</v>
      </c>
      <c r="N52" s="1"/>
      <c r="O52" s="1">
        <v>7.1544166666666698</v>
      </c>
      <c r="P52" s="1">
        <v>112207.591522766</v>
      </c>
      <c r="Q52" s="1"/>
      <c r="R52" s="1">
        <v>0</v>
      </c>
      <c r="S52" s="1">
        <v>12.2672666666667</v>
      </c>
      <c r="T52" s="1">
        <v>0</v>
      </c>
      <c r="U52" s="1"/>
      <c r="V52" s="1">
        <v>7.1544166666666698</v>
      </c>
      <c r="W52" s="1">
        <v>112207.591522766</v>
      </c>
    </row>
    <row r="53" spans="1:23">
      <c r="A53" s="4"/>
      <c r="B53" s="4"/>
      <c r="C53" s="4" t="s">
        <v>370</v>
      </c>
      <c r="D53" s="4"/>
      <c r="E53" s="4"/>
      <c r="F53" s="4" t="s">
        <v>174</v>
      </c>
      <c r="G53" s="4" t="s">
        <v>70</v>
      </c>
      <c r="H53" s="4"/>
      <c r="I53" s="2">
        <v>44349.170856481498</v>
      </c>
      <c r="J53" s="1"/>
      <c r="K53" s="1">
        <v>0</v>
      </c>
      <c r="L53" s="1">
        <v>10.610150000000001</v>
      </c>
      <c r="M53" s="1">
        <v>0</v>
      </c>
      <c r="N53" s="1"/>
      <c r="O53" s="1">
        <v>7.16346666666667</v>
      </c>
      <c r="P53" s="1">
        <v>111900.22776304701</v>
      </c>
      <c r="Q53" s="1"/>
      <c r="R53" s="1">
        <v>0</v>
      </c>
      <c r="S53" s="1">
        <v>11.5004333333333</v>
      </c>
      <c r="T53" s="1">
        <v>0</v>
      </c>
      <c r="U53" s="1"/>
      <c r="V53" s="1">
        <v>7.16346666666667</v>
      </c>
      <c r="W53" s="1">
        <v>111900.22776304701</v>
      </c>
    </row>
    <row r="54" spans="1:23">
      <c r="A54" s="4"/>
      <c r="B54" s="4"/>
      <c r="C54" s="4" t="s">
        <v>45</v>
      </c>
      <c r="D54" s="4"/>
      <c r="E54" s="4"/>
      <c r="F54" s="4" t="s">
        <v>217</v>
      </c>
      <c r="G54" s="4" t="s">
        <v>70</v>
      </c>
      <c r="H54" s="4"/>
      <c r="I54" s="2">
        <v>44349.186932870398</v>
      </c>
      <c r="J54" s="1"/>
      <c r="K54" s="1">
        <v>0</v>
      </c>
      <c r="L54" s="1">
        <v>10.527283333333299</v>
      </c>
      <c r="M54" s="1">
        <v>0</v>
      </c>
      <c r="N54" s="1"/>
      <c r="O54" s="1">
        <v>7.1544166666666698</v>
      </c>
      <c r="P54" s="1">
        <v>122475.907581825</v>
      </c>
      <c r="Q54" s="1"/>
      <c r="R54" s="1">
        <v>0</v>
      </c>
      <c r="S54" s="1">
        <v>11.3035833333333</v>
      </c>
      <c r="T54" s="1">
        <v>0</v>
      </c>
      <c r="U54" s="1"/>
      <c r="V54" s="1">
        <v>7.1544166666666698</v>
      </c>
      <c r="W54" s="1">
        <v>122475.907581825</v>
      </c>
    </row>
    <row r="55" spans="1:23">
      <c r="A55" s="4"/>
      <c r="B55" s="4"/>
      <c r="C55" s="4" t="s">
        <v>348</v>
      </c>
      <c r="D55" s="4"/>
      <c r="E55" s="4"/>
      <c r="F55" s="4" t="s">
        <v>319</v>
      </c>
      <c r="G55" s="4" t="s">
        <v>70</v>
      </c>
      <c r="H55" s="4"/>
      <c r="I55" s="2">
        <v>44349.218877314801</v>
      </c>
      <c r="J55" s="1"/>
      <c r="K55" s="1">
        <v>0</v>
      </c>
      <c r="L55" s="1">
        <v>10.37185</v>
      </c>
      <c r="M55" s="1">
        <v>0</v>
      </c>
      <c r="N55" s="1"/>
      <c r="O55" s="1">
        <v>7.1635</v>
      </c>
      <c r="P55" s="1">
        <v>109502.647418719</v>
      </c>
      <c r="Q55" s="1"/>
      <c r="R55" s="1">
        <v>0</v>
      </c>
      <c r="S55" s="1">
        <v>12.360533333333301</v>
      </c>
      <c r="T55" s="1">
        <v>0</v>
      </c>
      <c r="U55" s="1"/>
      <c r="V55" s="1">
        <v>7.1635</v>
      </c>
      <c r="W55" s="1">
        <v>109502.647418719</v>
      </c>
    </row>
    <row r="56" spans="1:23">
      <c r="A56" s="4"/>
      <c r="B56" s="4"/>
      <c r="C56" s="4" t="s">
        <v>186</v>
      </c>
      <c r="D56" s="4"/>
      <c r="E56" s="4"/>
      <c r="F56" s="4" t="s">
        <v>62</v>
      </c>
      <c r="G56" s="4" t="s">
        <v>70</v>
      </c>
      <c r="H56" s="4"/>
      <c r="I56" s="2">
        <v>44349.234791666699</v>
      </c>
      <c r="J56" s="1"/>
      <c r="K56" s="1">
        <v>0</v>
      </c>
      <c r="L56" s="1">
        <v>10.661949999999999</v>
      </c>
      <c r="M56" s="1">
        <v>0</v>
      </c>
      <c r="N56" s="1"/>
      <c r="O56" s="1">
        <v>7.15438333333333</v>
      </c>
      <c r="P56" s="1">
        <v>118676.22781984101</v>
      </c>
      <c r="Q56" s="1"/>
      <c r="R56" s="1">
        <v>0</v>
      </c>
      <c r="S56" s="1">
        <v>12.3605</v>
      </c>
      <c r="T56" s="1">
        <v>0</v>
      </c>
      <c r="U56" s="1"/>
      <c r="V56" s="1">
        <v>7.15438333333333</v>
      </c>
      <c r="W56" s="1">
        <v>118676.22781984101</v>
      </c>
    </row>
    <row r="57" spans="1:23">
      <c r="A57" s="4"/>
      <c r="B57" s="4"/>
      <c r="C57" s="4" t="s">
        <v>120</v>
      </c>
      <c r="D57" s="4"/>
      <c r="E57" s="4"/>
      <c r="F57" s="4" t="s">
        <v>75</v>
      </c>
      <c r="G57" s="4" t="s">
        <v>70</v>
      </c>
      <c r="H57" s="4"/>
      <c r="I57" s="2">
        <v>44349.250798611101</v>
      </c>
      <c r="J57" s="1"/>
      <c r="K57" s="1">
        <v>0</v>
      </c>
      <c r="L57" s="1">
        <v>10.516916666666701</v>
      </c>
      <c r="M57" s="1">
        <v>0</v>
      </c>
      <c r="N57" s="1"/>
      <c r="O57" s="1">
        <v>7.1453499999999996</v>
      </c>
      <c r="P57" s="1">
        <v>122337.673324749</v>
      </c>
      <c r="Q57" s="1"/>
      <c r="R57" s="1">
        <v>0</v>
      </c>
      <c r="S57" s="1">
        <v>11.863149999999999</v>
      </c>
      <c r="T57" s="1">
        <v>0</v>
      </c>
      <c r="U57" s="1"/>
      <c r="V57" s="1">
        <v>7.1453499999999996</v>
      </c>
      <c r="W57" s="1">
        <v>122337.673324749</v>
      </c>
    </row>
    <row r="58" spans="1:23">
      <c r="A58" s="4"/>
      <c r="B58" s="4"/>
      <c r="C58" s="4" t="s">
        <v>298</v>
      </c>
      <c r="D58" s="4"/>
      <c r="E58" s="4"/>
      <c r="F58" s="4" t="s">
        <v>230</v>
      </c>
      <c r="G58" s="4" t="s">
        <v>70</v>
      </c>
      <c r="H58" s="4"/>
      <c r="I58" s="2">
        <v>44349.2667013889</v>
      </c>
      <c r="J58" s="1"/>
      <c r="K58" s="1">
        <v>0</v>
      </c>
      <c r="L58" s="1">
        <v>10.496166666666699</v>
      </c>
      <c r="M58" s="1">
        <v>0</v>
      </c>
      <c r="N58" s="1"/>
      <c r="O58" s="1">
        <v>7.1453166666666696</v>
      </c>
      <c r="P58" s="1">
        <v>117442.38463890601</v>
      </c>
      <c r="Q58" s="1"/>
      <c r="R58" s="1">
        <v>0</v>
      </c>
      <c r="S58" s="1">
        <v>11.85275</v>
      </c>
      <c r="T58" s="1">
        <v>0</v>
      </c>
      <c r="U58" s="1"/>
      <c r="V58" s="1">
        <v>7.1453166666666696</v>
      </c>
      <c r="W58" s="1">
        <v>117442.38463890601</v>
      </c>
    </row>
    <row r="59" spans="1:23">
      <c r="A59" s="4"/>
      <c r="B59" s="4"/>
      <c r="C59" s="4" t="s">
        <v>143</v>
      </c>
      <c r="D59" s="4"/>
      <c r="E59" s="4"/>
      <c r="F59" s="4" t="s">
        <v>108</v>
      </c>
      <c r="G59" s="4" t="s">
        <v>70</v>
      </c>
      <c r="H59" s="4"/>
      <c r="I59" s="2">
        <v>44349.282581018502</v>
      </c>
      <c r="J59" s="1"/>
      <c r="K59" s="1">
        <v>0</v>
      </c>
      <c r="L59" s="1">
        <v>11.5116833333333</v>
      </c>
      <c r="M59" s="1">
        <v>0</v>
      </c>
      <c r="N59" s="1"/>
      <c r="O59" s="1">
        <v>7.1544166666666698</v>
      </c>
      <c r="P59" s="1">
        <v>115985.290897267</v>
      </c>
      <c r="Q59" s="1"/>
      <c r="R59" s="1" t="s">
        <v>333</v>
      </c>
      <c r="S59" s="1" t="s">
        <v>333</v>
      </c>
      <c r="T59" s="1" t="s">
        <v>333</v>
      </c>
      <c r="U59" s="1" t="s">
        <v>333</v>
      </c>
      <c r="V59" s="1">
        <v>7.1544166666666698</v>
      </c>
      <c r="W59" s="1">
        <v>115985.290897267</v>
      </c>
    </row>
    <row r="60" spans="1:23">
      <c r="A60" s="4"/>
      <c r="B60" s="4"/>
      <c r="C60" s="4" t="s">
        <v>74</v>
      </c>
      <c r="D60" s="4"/>
      <c r="E60" s="4"/>
      <c r="F60" s="4" t="s">
        <v>147</v>
      </c>
      <c r="G60" s="4" t="s">
        <v>70</v>
      </c>
      <c r="H60" s="4"/>
      <c r="I60" s="2">
        <v>44349.298506944397</v>
      </c>
      <c r="J60" s="1"/>
      <c r="K60" s="1">
        <v>0</v>
      </c>
      <c r="L60" s="1">
        <v>10.672316666666701</v>
      </c>
      <c r="M60" s="1">
        <v>0</v>
      </c>
      <c r="N60" s="1"/>
      <c r="O60" s="1">
        <v>7.15438333333333</v>
      </c>
      <c r="P60" s="1">
        <v>116798.765619774</v>
      </c>
      <c r="Q60" s="1"/>
      <c r="R60" s="1">
        <v>0</v>
      </c>
      <c r="S60" s="1">
        <v>12.2465166666667</v>
      </c>
      <c r="T60" s="1">
        <v>0</v>
      </c>
      <c r="U60" s="1"/>
      <c r="V60" s="1">
        <v>7.15438333333333</v>
      </c>
      <c r="W60" s="1">
        <v>116798.765619774</v>
      </c>
    </row>
    <row r="61" spans="1:23">
      <c r="A61" s="4"/>
      <c r="B61" s="4"/>
      <c r="C61" s="4" t="s">
        <v>5</v>
      </c>
      <c r="D61" s="4"/>
      <c r="E61" s="4"/>
      <c r="F61" s="4" t="s">
        <v>279</v>
      </c>
      <c r="G61" s="4" t="s">
        <v>70</v>
      </c>
      <c r="H61" s="4"/>
      <c r="I61" s="2">
        <v>44349.3143865741</v>
      </c>
      <c r="J61" s="1"/>
      <c r="K61" s="1">
        <v>0</v>
      </c>
      <c r="L61" s="1">
        <v>10.516916666666701</v>
      </c>
      <c r="M61" s="1">
        <v>0</v>
      </c>
      <c r="N61" s="1"/>
      <c r="O61" s="1">
        <v>7.1453499999999996</v>
      </c>
      <c r="P61" s="1">
        <v>113498.933559158</v>
      </c>
      <c r="Q61" s="1"/>
      <c r="R61" s="1" t="s">
        <v>333</v>
      </c>
      <c r="S61" s="1" t="s">
        <v>333</v>
      </c>
      <c r="T61" s="1" t="s">
        <v>333</v>
      </c>
      <c r="U61" s="1" t="s">
        <v>333</v>
      </c>
      <c r="V61" s="1">
        <v>7.1453499999999996</v>
      </c>
      <c r="W61" s="1">
        <v>113498.933559158</v>
      </c>
    </row>
    <row r="62" spans="1:23">
      <c r="A62" s="4"/>
      <c r="B62" s="4"/>
      <c r="C62" s="4" t="s">
        <v>207</v>
      </c>
      <c r="D62" s="4"/>
      <c r="E62" s="4"/>
      <c r="F62" s="4" t="s">
        <v>198</v>
      </c>
      <c r="G62" s="4" t="s">
        <v>70</v>
      </c>
      <c r="H62" s="4"/>
      <c r="I62" s="2">
        <v>44349.330231481501</v>
      </c>
      <c r="J62" s="1"/>
      <c r="K62" s="1">
        <v>0</v>
      </c>
      <c r="L62" s="1">
        <v>10.5583333333333</v>
      </c>
      <c r="M62" s="1">
        <v>0</v>
      </c>
      <c r="N62" s="1"/>
      <c r="O62" s="1">
        <v>7.15438333333333</v>
      </c>
      <c r="P62" s="1">
        <v>117147.153006976</v>
      </c>
      <c r="Q62" s="1"/>
      <c r="R62" s="1">
        <v>0</v>
      </c>
      <c r="S62" s="1">
        <v>10.58855</v>
      </c>
      <c r="T62" s="1">
        <v>0</v>
      </c>
      <c r="U62" s="1"/>
      <c r="V62" s="1">
        <v>7.15438333333333</v>
      </c>
      <c r="W62" s="1">
        <v>117147.153006976</v>
      </c>
    </row>
    <row r="63" spans="1:23">
      <c r="A63" s="4"/>
      <c r="B63" s="4"/>
      <c r="C63" s="4" t="s">
        <v>377</v>
      </c>
      <c r="D63" s="4"/>
      <c r="E63" s="4"/>
      <c r="F63" s="4" t="s">
        <v>36</v>
      </c>
      <c r="G63" s="4" t="s">
        <v>70</v>
      </c>
      <c r="H63" s="4"/>
      <c r="I63" s="2">
        <v>44349.346064814803</v>
      </c>
      <c r="J63" s="1"/>
      <c r="K63" s="1" t="s">
        <v>333</v>
      </c>
      <c r="L63" s="1" t="s">
        <v>333</v>
      </c>
      <c r="M63" s="1" t="s">
        <v>333</v>
      </c>
      <c r="N63" s="1" t="s">
        <v>333</v>
      </c>
      <c r="O63" s="1">
        <v>7.1453499999999996</v>
      </c>
      <c r="P63" s="1">
        <v>117236.777581653</v>
      </c>
      <c r="Q63" s="1"/>
      <c r="R63" s="1">
        <v>0</v>
      </c>
      <c r="S63" s="1">
        <v>11.6040833333333</v>
      </c>
      <c r="T63" s="1">
        <v>0</v>
      </c>
      <c r="U63" s="1"/>
      <c r="V63" s="1">
        <v>7.1453499999999996</v>
      </c>
      <c r="W63" s="1">
        <v>117236.777581653</v>
      </c>
    </row>
    <row r="64" spans="1:23">
      <c r="A64" s="4"/>
      <c r="B64" s="4"/>
      <c r="C64" s="4" t="s">
        <v>67</v>
      </c>
      <c r="D64" s="4"/>
      <c r="E64" s="4"/>
      <c r="F64" s="4" t="s">
        <v>301</v>
      </c>
      <c r="G64" s="4" t="s">
        <v>70</v>
      </c>
      <c r="H64" s="4"/>
      <c r="I64" s="2">
        <v>44349.377719907403</v>
      </c>
      <c r="J64" s="1"/>
      <c r="K64" s="1">
        <v>0</v>
      </c>
      <c r="L64" s="1">
        <v>10.7345166666667</v>
      </c>
      <c r="M64" s="1">
        <v>0</v>
      </c>
      <c r="N64" s="1"/>
      <c r="O64" s="1">
        <v>7.1544166666666698</v>
      </c>
      <c r="P64" s="1">
        <v>120151.698297732</v>
      </c>
      <c r="Q64" s="1"/>
      <c r="R64" s="1">
        <v>0</v>
      </c>
      <c r="S64" s="1">
        <v>11.3035833333333</v>
      </c>
      <c r="T64" s="1">
        <v>0</v>
      </c>
      <c r="U64" s="1"/>
      <c r="V64" s="1">
        <v>7.1544166666666698</v>
      </c>
      <c r="W64" s="1">
        <v>120151.698297732</v>
      </c>
    </row>
    <row r="65" spans="1:23">
      <c r="A65" s="4"/>
      <c r="B65" s="4"/>
      <c r="C65" s="4" t="s">
        <v>68</v>
      </c>
      <c r="D65" s="4"/>
      <c r="E65" s="4"/>
      <c r="F65" s="4" t="s">
        <v>27</v>
      </c>
      <c r="G65" s="4" t="s">
        <v>70</v>
      </c>
      <c r="H65" s="4"/>
      <c r="I65" s="2">
        <v>44349.393587963001</v>
      </c>
      <c r="J65" s="1"/>
      <c r="K65" s="1">
        <v>0</v>
      </c>
      <c r="L65" s="1">
        <v>10.485799999999999</v>
      </c>
      <c r="M65" s="1">
        <v>0</v>
      </c>
      <c r="N65" s="1"/>
      <c r="O65" s="1">
        <v>7.15438333333333</v>
      </c>
      <c r="P65" s="1">
        <v>117769.46000417</v>
      </c>
      <c r="Q65" s="1"/>
      <c r="R65" s="1">
        <v>0</v>
      </c>
      <c r="S65" s="1">
        <v>12.3812333333333</v>
      </c>
      <c r="T65" s="1">
        <v>0</v>
      </c>
      <c r="U65" s="1"/>
      <c r="V65" s="1">
        <v>7.15438333333333</v>
      </c>
      <c r="W65" s="1">
        <v>117769.46000417</v>
      </c>
    </row>
    <row r="66" spans="1:23">
      <c r="A66" s="4"/>
      <c r="B66" s="4"/>
      <c r="C66" s="4" t="s">
        <v>203</v>
      </c>
      <c r="D66" s="4"/>
      <c r="E66" s="4"/>
      <c r="F66" s="4" t="s">
        <v>93</v>
      </c>
      <c r="G66" s="4" t="s">
        <v>70</v>
      </c>
      <c r="H66" s="4"/>
      <c r="I66" s="2">
        <v>44349.409421296303</v>
      </c>
      <c r="J66" s="1"/>
      <c r="K66" s="1">
        <v>0</v>
      </c>
      <c r="L66" s="1">
        <v>10.7448833333333</v>
      </c>
      <c r="M66" s="1">
        <v>0</v>
      </c>
      <c r="N66" s="1"/>
      <c r="O66" s="1">
        <v>7.1544166666666698</v>
      </c>
      <c r="P66" s="1">
        <v>127897.026205231</v>
      </c>
      <c r="Q66" s="1"/>
      <c r="R66" s="1">
        <v>0</v>
      </c>
      <c r="S66" s="1">
        <v>12.236183333333299</v>
      </c>
      <c r="T66" s="1">
        <v>0</v>
      </c>
      <c r="U66" s="1"/>
      <c r="V66" s="1">
        <v>7.1544166666666698</v>
      </c>
      <c r="W66" s="1">
        <v>127897.026205231</v>
      </c>
    </row>
    <row r="67" spans="1:23">
      <c r="A67" s="4"/>
      <c r="B67" s="4"/>
      <c r="C67" s="4" t="s">
        <v>79</v>
      </c>
      <c r="D67" s="4"/>
      <c r="E67" s="4"/>
      <c r="F67" s="4" t="s">
        <v>9</v>
      </c>
      <c r="G67" s="4" t="s">
        <v>70</v>
      </c>
      <c r="H67" s="4"/>
      <c r="I67" s="2">
        <v>44349.425219907404</v>
      </c>
      <c r="J67" s="1"/>
      <c r="K67" s="1">
        <v>0</v>
      </c>
      <c r="L67" s="1">
        <v>10.2267333333333</v>
      </c>
      <c r="M67" s="1">
        <v>0</v>
      </c>
      <c r="N67" s="1"/>
      <c r="O67" s="1">
        <v>7.15438333333333</v>
      </c>
      <c r="P67" s="1">
        <v>118593.804240757</v>
      </c>
      <c r="Q67" s="1"/>
      <c r="R67" s="1">
        <v>0</v>
      </c>
      <c r="S67" s="1">
        <v>10.5989166666667</v>
      </c>
      <c r="T67" s="1">
        <v>0</v>
      </c>
      <c r="U67" s="1"/>
      <c r="V67" s="1">
        <v>7.15438333333333</v>
      </c>
      <c r="W67" s="1">
        <v>118593.804240757</v>
      </c>
    </row>
    <row r="68" spans="1:23">
      <c r="A68" s="4"/>
      <c r="B68" s="4"/>
      <c r="C68" s="4" t="s">
        <v>183</v>
      </c>
      <c r="D68" s="4"/>
      <c r="E68" s="4"/>
      <c r="F68" s="4" t="s">
        <v>272</v>
      </c>
      <c r="G68" s="4" t="s">
        <v>70</v>
      </c>
      <c r="H68" s="4"/>
      <c r="I68" s="2">
        <v>44349.441064814797</v>
      </c>
      <c r="J68" s="1"/>
      <c r="K68" s="1">
        <v>0</v>
      </c>
      <c r="L68" s="1">
        <v>10.775966666666699</v>
      </c>
      <c r="M68" s="1">
        <v>0</v>
      </c>
      <c r="N68" s="1"/>
      <c r="O68" s="1">
        <v>7.1544166666666698</v>
      </c>
      <c r="P68" s="1">
        <v>117386.49186927899</v>
      </c>
      <c r="Q68" s="1"/>
      <c r="R68" s="1">
        <v>0</v>
      </c>
      <c r="S68" s="1">
        <v>12.370900000000001</v>
      </c>
      <c r="T68" s="1">
        <v>0</v>
      </c>
      <c r="U68" s="1"/>
      <c r="V68" s="1">
        <v>7.1544166666666698</v>
      </c>
      <c r="W68" s="1">
        <v>117386.49186927899</v>
      </c>
    </row>
    <row r="69" spans="1:23">
      <c r="A69" s="4"/>
      <c r="B69" s="4"/>
      <c r="C69" s="4" t="s">
        <v>20</v>
      </c>
      <c r="D69" s="4"/>
      <c r="E69" s="4"/>
      <c r="F69" s="4" t="s">
        <v>237</v>
      </c>
      <c r="G69" s="4" t="s">
        <v>70</v>
      </c>
      <c r="H69" s="4"/>
      <c r="I69" s="2">
        <v>44349.456932870402</v>
      </c>
      <c r="J69" s="1"/>
      <c r="K69" s="1">
        <v>0</v>
      </c>
      <c r="L69" s="1">
        <v>10.4236166666667</v>
      </c>
      <c r="M69" s="1">
        <v>0</v>
      </c>
      <c r="N69" s="1"/>
      <c r="O69" s="1">
        <v>7.16346666666667</v>
      </c>
      <c r="P69" s="1">
        <v>121246.518089722</v>
      </c>
      <c r="Q69" s="1"/>
      <c r="R69" s="1">
        <v>0</v>
      </c>
      <c r="S69" s="1">
        <v>11.023766666666701</v>
      </c>
      <c r="T69" s="1">
        <v>0</v>
      </c>
      <c r="U69" s="1"/>
      <c r="V69" s="1">
        <v>7.16346666666667</v>
      </c>
      <c r="W69" s="1">
        <v>121246.518089722</v>
      </c>
    </row>
    <row r="70" spans="1:23">
      <c r="A70" s="4"/>
      <c r="B70" s="4"/>
      <c r="C70" s="4" t="s">
        <v>356</v>
      </c>
      <c r="D70" s="4"/>
      <c r="E70" s="4"/>
      <c r="F70" s="4" t="s">
        <v>368</v>
      </c>
      <c r="G70" s="4" t="s">
        <v>70</v>
      </c>
      <c r="H70" s="4"/>
      <c r="I70" s="2">
        <v>44349.472812499997</v>
      </c>
      <c r="J70" s="1"/>
      <c r="K70" s="1">
        <v>0</v>
      </c>
      <c r="L70" s="1">
        <v>10.4651</v>
      </c>
      <c r="M70" s="1">
        <v>0</v>
      </c>
      <c r="N70" s="1"/>
      <c r="O70" s="1">
        <v>7.1544166666666698</v>
      </c>
      <c r="P70" s="1">
        <v>125064.224951084</v>
      </c>
      <c r="Q70" s="1"/>
      <c r="R70" s="1">
        <v>0</v>
      </c>
      <c r="S70" s="1">
        <v>12.049666666666701</v>
      </c>
      <c r="T70" s="1">
        <v>0</v>
      </c>
      <c r="U70" s="1"/>
      <c r="V70" s="1">
        <v>7.1544166666666698</v>
      </c>
      <c r="W70" s="1">
        <v>125064.224951084</v>
      </c>
    </row>
    <row r="71" spans="1:23">
      <c r="A71" s="4"/>
      <c r="B71" s="4"/>
      <c r="C71" s="4" t="s">
        <v>317</v>
      </c>
      <c r="D71" s="4"/>
      <c r="E71" s="4"/>
      <c r="F71" s="4" t="s">
        <v>61</v>
      </c>
      <c r="G71" s="4" t="s">
        <v>70</v>
      </c>
      <c r="H71" s="4"/>
      <c r="I71" s="2">
        <v>44349.488715277803</v>
      </c>
      <c r="J71" s="1"/>
      <c r="K71" s="1">
        <v>0</v>
      </c>
      <c r="L71" s="1">
        <v>10.5894166666667</v>
      </c>
      <c r="M71" s="1">
        <v>0</v>
      </c>
      <c r="N71" s="1"/>
      <c r="O71" s="1">
        <v>7.15438333333333</v>
      </c>
      <c r="P71" s="1">
        <v>135503.406078275</v>
      </c>
      <c r="Q71" s="1"/>
      <c r="R71" s="1">
        <v>0</v>
      </c>
      <c r="S71" s="1">
        <v>10.5989166666667</v>
      </c>
      <c r="T71" s="1">
        <v>0</v>
      </c>
      <c r="U71" s="1"/>
      <c r="V71" s="1">
        <v>7.15438333333333</v>
      </c>
      <c r="W71" s="1">
        <v>135503.406078275</v>
      </c>
    </row>
    <row r="72" spans="1:23">
      <c r="A72" s="4"/>
      <c r="B72" s="4"/>
      <c r="C72" s="4" t="s">
        <v>297</v>
      </c>
      <c r="D72" s="4"/>
      <c r="E72" s="4"/>
      <c r="F72" s="4" t="s">
        <v>87</v>
      </c>
      <c r="G72" s="4" t="s">
        <v>70</v>
      </c>
      <c r="H72" s="4"/>
      <c r="I72" s="2">
        <v>44349.504548611098</v>
      </c>
      <c r="J72" s="1"/>
      <c r="K72" s="1">
        <v>0</v>
      </c>
      <c r="L72" s="1">
        <v>10.6101833333333</v>
      </c>
      <c r="M72" s="1">
        <v>0</v>
      </c>
      <c r="N72" s="1"/>
      <c r="O72" s="1">
        <v>7.1635</v>
      </c>
      <c r="P72" s="1">
        <v>127328.04143255499</v>
      </c>
      <c r="Q72" s="1"/>
      <c r="R72" s="1">
        <v>0</v>
      </c>
      <c r="S72" s="1">
        <v>11.852783333333299</v>
      </c>
      <c r="T72" s="1">
        <v>0</v>
      </c>
      <c r="U72" s="1"/>
      <c r="V72" s="1">
        <v>7.1635</v>
      </c>
      <c r="W72" s="1">
        <v>127328.04143255499</v>
      </c>
    </row>
    <row r="73" spans="1:23">
      <c r="A73" s="4"/>
      <c r="B73" s="4"/>
      <c r="C73" s="4" t="s">
        <v>176</v>
      </c>
      <c r="D73" s="4"/>
      <c r="E73" s="4"/>
      <c r="F73" s="4" t="s">
        <v>302</v>
      </c>
      <c r="G73" s="4" t="s">
        <v>70</v>
      </c>
      <c r="H73" s="4"/>
      <c r="I73" s="2">
        <v>44349.552106481497</v>
      </c>
      <c r="J73" s="1"/>
      <c r="K73" s="1">
        <v>0</v>
      </c>
      <c r="L73" s="1">
        <v>10.5168833333333</v>
      </c>
      <c r="M73" s="1">
        <v>0</v>
      </c>
      <c r="N73" s="1"/>
      <c r="O73" s="1">
        <v>7.16346666666667</v>
      </c>
      <c r="P73" s="1">
        <v>125028.76401467501</v>
      </c>
      <c r="Q73" s="1"/>
      <c r="R73" s="1">
        <v>0</v>
      </c>
      <c r="S73" s="1">
        <v>11.728400000000001</v>
      </c>
      <c r="T73" s="1">
        <v>0</v>
      </c>
      <c r="U73" s="1"/>
      <c r="V73" s="1">
        <v>7.16346666666667</v>
      </c>
      <c r="W73" s="1">
        <v>125028.76401467501</v>
      </c>
    </row>
    <row r="74" spans="1:23">
      <c r="A74" s="4"/>
      <c r="B74" s="4"/>
      <c r="C74" s="4" t="s">
        <v>205</v>
      </c>
      <c r="D74" s="4"/>
      <c r="E74" s="4"/>
      <c r="F74" s="4" t="s">
        <v>47</v>
      </c>
      <c r="G74" s="4" t="s">
        <v>70</v>
      </c>
      <c r="H74" s="4"/>
      <c r="I74" s="2">
        <v>44349.603611111103</v>
      </c>
      <c r="J74" s="1"/>
      <c r="K74" s="1">
        <v>0</v>
      </c>
      <c r="L74" s="1">
        <v>11.418533333333301</v>
      </c>
      <c r="M74" s="1">
        <v>0</v>
      </c>
      <c r="N74" s="1"/>
      <c r="O74" s="1">
        <v>7.1545333333333296</v>
      </c>
      <c r="P74" s="1">
        <v>135691.19382129001</v>
      </c>
      <c r="Q74" s="1"/>
      <c r="R74" s="1">
        <v>0</v>
      </c>
      <c r="S74" s="1">
        <v>10.6094166666667</v>
      </c>
      <c r="T74" s="1">
        <v>0</v>
      </c>
      <c r="U74" s="1"/>
      <c r="V74" s="1">
        <v>7.1545333333333296</v>
      </c>
      <c r="W74" s="1">
        <v>135691.19382129001</v>
      </c>
    </row>
    <row r="75" spans="1:23">
      <c r="A75" s="4"/>
      <c r="B75" s="4"/>
      <c r="C75" s="4" t="s">
        <v>324</v>
      </c>
      <c r="D75" s="4"/>
      <c r="E75" s="4"/>
      <c r="F75" s="4" t="s">
        <v>100</v>
      </c>
      <c r="G75" s="4" t="s">
        <v>70</v>
      </c>
      <c r="H75" s="4"/>
      <c r="I75" s="2">
        <v>44349.619247685201</v>
      </c>
      <c r="J75" s="1"/>
      <c r="K75" s="1">
        <v>0</v>
      </c>
      <c r="L75" s="1">
        <v>10.6308666666667</v>
      </c>
      <c r="M75" s="1">
        <v>0</v>
      </c>
      <c r="N75" s="1"/>
      <c r="O75" s="1">
        <v>7.16346666666667</v>
      </c>
      <c r="P75" s="1">
        <v>122974.068429238</v>
      </c>
      <c r="Q75" s="1"/>
      <c r="R75" s="1">
        <v>0</v>
      </c>
      <c r="S75" s="1">
        <v>12.049633333333301</v>
      </c>
      <c r="T75" s="1">
        <v>0</v>
      </c>
      <c r="U75" s="1"/>
      <c r="V75" s="1">
        <v>7.16346666666667</v>
      </c>
      <c r="W75" s="1">
        <v>122974.068429238</v>
      </c>
    </row>
    <row r="76" spans="1:23">
      <c r="A76" s="4"/>
      <c r="B76" s="4"/>
      <c r="C76" s="4" t="s">
        <v>923</v>
      </c>
      <c r="D76" s="4"/>
      <c r="E76" s="4"/>
      <c r="F76" s="4" t="s">
        <v>924</v>
      </c>
      <c r="G76" s="4" t="s">
        <v>70</v>
      </c>
      <c r="H76" s="4"/>
      <c r="I76" s="2">
        <v>44351.288148148102</v>
      </c>
      <c r="J76" s="1"/>
      <c r="K76" s="1">
        <v>0</v>
      </c>
      <c r="L76" s="1">
        <v>10.6309</v>
      </c>
      <c r="M76" s="1">
        <v>0</v>
      </c>
      <c r="N76" s="1"/>
      <c r="O76" s="1">
        <v>7.1997833333333299</v>
      </c>
      <c r="P76" s="1">
        <v>115229.388652264</v>
      </c>
      <c r="Q76" s="1"/>
      <c r="R76" s="1">
        <v>0</v>
      </c>
      <c r="S76" s="1">
        <v>12.028933333333301</v>
      </c>
      <c r="T76" s="1">
        <v>0</v>
      </c>
      <c r="U76" s="1"/>
      <c r="V76" s="1">
        <v>7.1997833333333299</v>
      </c>
      <c r="W76" s="1">
        <v>115229.388652264</v>
      </c>
    </row>
    <row r="77" spans="1:23">
      <c r="A77" s="4"/>
      <c r="B77" s="4"/>
      <c r="C77" s="4" t="s">
        <v>925</v>
      </c>
      <c r="D77" s="4"/>
      <c r="E77" s="4"/>
      <c r="F77" s="4" t="s">
        <v>926</v>
      </c>
      <c r="G77" s="4" t="s">
        <v>70</v>
      </c>
      <c r="H77" s="4"/>
      <c r="I77" s="2">
        <v>44351.304108796299</v>
      </c>
      <c r="J77" s="1"/>
      <c r="K77" s="1">
        <v>0</v>
      </c>
      <c r="L77" s="1">
        <v>10.52725</v>
      </c>
      <c r="M77" s="1">
        <v>0</v>
      </c>
      <c r="N77" s="1"/>
      <c r="O77" s="1">
        <v>7.1997499999999999</v>
      </c>
      <c r="P77" s="1">
        <v>120170.428332471</v>
      </c>
      <c r="Q77" s="1"/>
      <c r="R77" s="1">
        <v>0</v>
      </c>
      <c r="S77" s="1">
        <v>11.0755833333333</v>
      </c>
      <c r="T77" s="1">
        <v>0</v>
      </c>
      <c r="U77" s="1"/>
      <c r="V77" s="1">
        <v>7.1997499999999999</v>
      </c>
      <c r="W77" s="1">
        <v>120170.428332471</v>
      </c>
    </row>
    <row r="78" spans="1:23">
      <c r="A78" s="4"/>
      <c r="B78" s="4"/>
      <c r="C78" s="4" t="s">
        <v>927</v>
      </c>
      <c r="D78" s="4"/>
      <c r="E78" s="4"/>
      <c r="F78" s="4" t="s">
        <v>928</v>
      </c>
      <c r="G78" s="4" t="s">
        <v>70</v>
      </c>
      <c r="H78" s="4"/>
      <c r="I78" s="2">
        <v>44351.320081018501</v>
      </c>
      <c r="J78" s="1"/>
      <c r="K78" s="1">
        <v>0</v>
      </c>
      <c r="L78" s="1">
        <v>9.68793333333333</v>
      </c>
      <c r="M78" s="1">
        <v>0</v>
      </c>
      <c r="N78" s="1"/>
      <c r="O78" s="1">
        <v>7.1997833333333299</v>
      </c>
      <c r="P78" s="1">
        <v>123204.384941196</v>
      </c>
      <c r="Q78" s="1"/>
      <c r="R78" s="1" t="s">
        <v>333</v>
      </c>
      <c r="S78" s="1" t="s">
        <v>333</v>
      </c>
      <c r="T78" s="1" t="s">
        <v>333</v>
      </c>
      <c r="U78" s="1" t="s">
        <v>333</v>
      </c>
      <c r="V78" s="1">
        <v>7.1997833333333299</v>
      </c>
      <c r="W78" s="1">
        <v>123204.384941196</v>
      </c>
    </row>
    <row r="79" spans="1:23">
      <c r="A79" s="4"/>
      <c r="B79" s="4"/>
      <c r="C79" s="4" t="s">
        <v>929</v>
      </c>
      <c r="D79" s="4"/>
      <c r="E79" s="4"/>
      <c r="F79" s="4" t="s">
        <v>930</v>
      </c>
      <c r="G79" s="4" t="s">
        <v>70</v>
      </c>
      <c r="H79" s="4"/>
      <c r="I79" s="2">
        <v>44351.335995370398</v>
      </c>
      <c r="J79" s="1"/>
      <c r="K79" s="1">
        <v>0</v>
      </c>
      <c r="L79" s="1">
        <v>10.52725</v>
      </c>
      <c r="M79" s="1">
        <v>0</v>
      </c>
      <c r="N79" s="1"/>
      <c r="O79" s="1">
        <v>7.20881666666667</v>
      </c>
      <c r="P79" s="1">
        <v>119206.580559776</v>
      </c>
      <c r="Q79" s="1"/>
      <c r="R79" s="1">
        <v>0</v>
      </c>
      <c r="S79" s="1">
        <v>12.0392666666667</v>
      </c>
      <c r="T79" s="1">
        <v>0</v>
      </c>
      <c r="U79" s="1"/>
      <c r="V79" s="1">
        <v>7.20881666666667</v>
      </c>
      <c r="W79" s="1">
        <v>119206.580559776</v>
      </c>
    </row>
    <row r="80" spans="1:23">
      <c r="A80" s="4"/>
      <c r="B80" s="4"/>
      <c r="C80" s="4" t="s">
        <v>931</v>
      </c>
      <c r="D80" s="4"/>
      <c r="E80" s="4"/>
      <c r="F80" s="4" t="s">
        <v>932</v>
      </c>
      <c r="G80" s="4" t="s">
        <v>70</v>
      </c>
      <c r="H80" s="4"/>
      <c r="I80" s="2">
        <v>44351.351898148103</v>
      </c>
      <c r="J80" s="1"/>
      <c r="K80" s="1">
        <v>0</v>
      </c>
      <c r="L80" s="1">
        <v>10.2785833333333</v>
      </c>
      <c r="M80" s="1">
        <v>0</v>
      </c>
      <c r="N80" s="1"/>
      <c r="O80" s="1">
        <v>7.20885</v>
      </c>
      <c r="P80" s="1">
        <v>108096.041460464</v>
      </c>
      <c r="Q80" s="1"/>
      <c r="R80" s="1">
        <v>0</v>
      </c>
      <c r="S80" s="1">
        <v>12.360533333333301</v>
      </c>
      <c r="T80" s="1">
        <v>0</v>
      </c>
      <c r="U80" s="1"/>
      <c r="V80" s="1">
        <v>7.20885</v>
      </c>
      <c r="W80" s="1">
        <v>108096.041460464</v>
      </c>
    </row>
    <row r="81" spans="1:23">
      <c r="A81" s="4"/>
      <c r="B81" s="4"/>
      <c r="C81" s="4" t="s">
        <v>933</v>
      </c>
      <c r="D81" s="4"/>
      <c r="E81" s="4"/>
      <c r="F81" s="4" t="s">
        <v>934</v>
      </c>
      <c r="G81" s="4" t="s">
        <v>70</v>
      </c>
      <c r="H81" s="4"/>
      <c r="I81" s="2">
        <v>44351.367824074099</v>
      </c>
      <c r="J81" s="1"/>
      <c r="K81" s="1">
        <v>0</v>
      </c>
      <c r="L81" s="1">
        <v>10.610150000000001</v>
      </c>
      <c r="M81" s="1">
        <v>0</v>
      </c>
      <c r="N81" s="1"/>
      <c r="O81" s="1">
        <v>7.1997499999999999</v>
      </c>
      <c r="P81" s="1">
        <v>127909.80519842501</v>
      </c>
      <c r="Q81" s="1"/>
      <c r="R81" s="1">
        <v>0</v>
      </c>
      <c r="S81" s="1">
        <v>12.3605</v>
      </c>
      <c r="T81" s="1">
        <v>0</v>
      </c>
      <c r="U81" s="1"/>
      <c r="V81" s="1">
        <v>7.1997499999999999</v>
      </c>
      <c r="W81" s="1">
        <v>127909.80519842501</v>
      </c>
    </row>
    <row r="82" spans="1:23">
      <c r="A82" s="4"/>
      <c r="B82" s="4"/>
      <c r="C82" s="4" t="s">
        <v>935</v>
      </c>
      <c r="D82" s="4"/>
      <c r="E82" s="4"/>
      <c r="F82" s="4" t="s">
        <v>936</v>
      </c>
      <c r="G82" s="4" t="s">
        <v>70</v>
      </c>
      <c r="H82" s="4"/>
      <c r="I82" s="2">
        <v>44351.383692129602</v>
      </c>
      <c r="J82" s="1"/>
      <c r="K82" s="1">
        <v>0</v>
      </c>
      <c r="L82" s="1">
        <v>10.5376333333333</v>
      </c>
      <c r="M82" s="1">
        <v>0</v>
      </c>
      <c r="N82" s="1"/>
      <c r="O82" s="1">
        <v>7.20885</v>
      </c>
      <c r="P82" s="1">
        <v>125324.08187625</v>
      </c>
      <c r="Q82" s="1"/>
      <c r="R82" s="1">
        <v>0</v>
      </c>
      <c r="S82" s="1">
        <v>10.59895</v>
      </c>
      <c r="T82" s="1">
        <v>0</v>
      </c>
      <c r="U82" s="1"/>
      <c r="V82" s="1">
        <v>7.20885</v>
      </c>
      <c r="W82" s="1">
        <v>125324.08187625</v>
      </c>
    </row>
    <row r="83" spans="1:23">
      <c r="A83" s="4"/>
      <c r="B83" s="4"/>
      <c r="C83" s="4" t="s">
        <v>937</v>
      </c>
      <c r="D83" s="4"/>
      <c r="E83" s="4"/>
      <c r="F83" s="4" t="s">
        <v>938</v>
      </c>
      <c r="G83" s="4" t="s">
        <v>70</v>
      </c>
      <c r="H83" s="4"/>
      <c r="I83" s="2">
        <v>44351.399525462999</v>
      </c>
      <c r="J83" s="1"/>
      <c r="K83" s="1">
        <v>0</v>
      </c>
      <c r="L83" s="1">
        <v>10.9521</v>
      </c>
      <c r="M83" s="1">
        <v>0</v>
      </c>
      <c r="N83" s="1"/>
      <c r="O83" s="1">
        <v>7.20881666666667</v>
      </c>
      <c r="P83" s="1">
        <v>114448.19946895599</v>
      </c>
      <c r="Q83" s="1"/>
      <c r="R83" s="1">
        <v>0</v>
      </c>
      <c r="S83" s="1">
        <v>10.58855</v>
      </c>
      <c r="T83" s="1">
        <v>0</v>
      </c>
      <c r="U83" s="1"/>
      <c r="V83" s="1">
        <v>7.20881666666667</v>
      </c>
      <c r="W83" s="1">
        <v>114448.19946895599</v>
      </c>
    </row>
    <row r="84" spans="1:23">
      <c r="A84" s="4"/>
      <c r="B84" s="4"/>
      <c r="C84" s="4" t="s">
        <v>939</v>
      </c>
      <c r="D84" s="4"/>
      <c r="E84" s="4"/>
      <c r="F84" s="4" t="s">
        <v>940</v>
      </c>
      <c r="G84" s="4" t="s">
        <v>70</v>
      </c>
      <c r="H84" s="4"/>
      <c r="I84" s="2">
        <v>44351.415416666699</v>
      </c>
      <c r="J84" s="1"/>
      <c r="K84" s="1">
        <v>0</v>
      </c>
      <c r="L84" s="1">
        <v>11.0143</v>
      </c>
      <c r="M84" s="1">
        <v>0</v>
      </c>
      <c r="N84" s="1"/>
      <c r="O84" s="1">
        <v>7.20885</v>
      </c>
      <c r="P84" s="1">
        <v>116168.074595582</v>
      </c>
      <c r="Q84" s="1"/>
      <c r="R84" s="1">
        <v>0</v>
      </c>
      <c r="S84" s="1">
        <v>11.738799999999999</v>
      </c>
      <c r="T84" s="1">
        <v>0</v>
      </c>
      <c r="U84" s="1"/>
      <c r="V84" s="1">
        <v>7.20885</v>
      </c>
      <c r="W84" s="1">
        <v>116168.074595582</v>
      </c>
    </row>
    <row r="85" spans="1:23">
      <c r="A85" s="4"/>
      <c r="B85" s="4"/>
      <c r="C85" s="4" t="s">
        <v>941</v>
      </c>
      <c r="D85" s="4"/>
      <c r="E85" s="4"/>
      <c r="F85" s="4" t="s">
        <v>942</v>
      </c>
      <c r="G85" s="4" t="s">
        <v>70</v>
      </c>
      <c r="H85" s="4"/>
      <c r="I85" s="2">
        <v>44351.463078703702</v>
      </c>
      <c r="J85" s="1"/>
      <c r="K85" s="1">
        <v>0</v>
      </c>
      <c r="L85" s="1">
        <v>10.993550000000001</v>
      </c>
      <c r="M85" s="1">
        <v>0</v>
      </c>
      <c r="N85" s="1"/>
      <c r="O85" s="1">
        <v>7.1997499999999999</v>
      </c>
      <c r="P85" s="1">
        <v>170057.655432195</v>
      </c>
      <c r="Q85" s="1"/>
      <c r="R85" s="1">
        <v>0</v>
      </c>
      <c r="S85" s="1">
        <v>11.85275</v>
      </c>
      <c r="T85" s="1">
        <v>0</v>
      </c>
      <c r="U85" s="1"/>
      <c r="V85" s="1">
        <v>7.1997499999999999</v>
      </c>
      <c r="W85" s="1">
        <v>170057.655432195</v>
      </c>
    </row>
    <row r="86" spans="1:23">
      <c r="A86" s="4"/>
      <c r="B86" s="4"/>
      <c r="C86" s="4" t="s">
        <v>943</v>
      </c>
      <c r="D86" s="4"/>
      <c r="E86" s="4"/>
      <c r="F86" s="4" t="s">
        <v>944</v>
      </c>
      <c r="G86" s="4" t="s">
        <v>70</v>
      </c>
      <c r="H86" s="4"/>
      <c r="I86" s="2">
        <v>44351.4789467593</v>
      </c>
      <c r="J86" s="1"/>
      <c r="K86" s="1">
        <v>0</v>
      </c>
      <c r="L86" s="1">
        <v>10.6309</v>
      </c>
      <c r="M86" s="1">
        <v>0</v>
      </c>
      <c r="N86" s="1"/>
      <c r="O86" s="1">
        <v>7.20885</v>
      </c>
      <c r="P86" s="1">
        <v>118506.984548387</v>
      </c>
      <c r="Q86" s="1"/>
      <c r="R86" s="1">
        <v>0</v>
      </c>
      <c r="S86" s="1">
        <v>12.38125</v>
      </c>
      <c r="T86" s="1">
        <v>0</v>
      </c>
      <c r="U86" s="1"/>
      <c r="V86" s="1">
        <v>7.20885</v>
      </c>
      <c r="W86" s="1">
        <v>118506.984548387</v>
      </c>
    </row>
    <row r="87" spans="1:23">
      <c r="A87" s="4"/>
      <c r="B87" s="4"/>
      <c r="C87" s="4" t="s">
        <v>945</v>
      </c>
      <c r="D87" s="4"/>
      <c r="E87" s="4"/>
      <c r="F87" s="4" t="s">
        <v>946</v>
      </c>
      <c r="G87" s="4" t="s">
        <v>70</v>
      </c>
      <c r="H87" s="4"/>
      <c r="I87" s="2">
        <v>44351.494826388902</v>
      </c>
      <c r="J87" s="1"/>
      <c r="K87" s="1">
        <v>0</v>
      </c>
      <c r="L87" s="1">
        <v>11.449483333333299</v>
      </c>
      <c r="M87" s="1">
        <v>0</v>
      </c>
      <c r="N87" s="1"/>
      <c r="O87" s="1">
        <v>7.20881666666667</v>
      </c>
      <c r="P87" s="1">
        <v>126129.682567165</v>
      </c>
      <c r="Q87" s="1"/>
      <c r="R87" s="1">
        <v>0</v>
      </c>
      <c r="S87" s="1">
        <v>12.329416666666701</v>
      </c>
      <c r="T87" s="1">
        <v>0</v>
      </c>
      <c r="U87" s="1"/>
      <c r="V87" s="1">
        <v>7.20881666666667</v>
      </c>
      <c r="W87" s="1">
        <v>126129.682567165</v>
      </c>
    </row>
    <row r="88" spans="1:23">
      <c r="A88" s="4"/>
      <c r="B88" s="4"/>
      <c r="C88" s="4" t="s">
        <v>947</v>
      </c>
      <c r="D88" s="4"/>
      <c r="E88" s="4"/>
      <c r="F88" s="4" t="s">
        <v>948</v>
      </c>
      <c r="G88" s="4" t="s">
        <v>70</v>
      </c>
      <c r="H88" s="4"/>
      <c r="I88" s="2">
        <v>44351.510706018496</v>
      </c>
      <c r="J88" s="1"/>
      <c r="K88" s="1">
        <v>0</v>
      </c>
      <c r="L88" s="1">
        <v>10.579083333333299</v>
      </c>
      <c r="M88" s="1">
        <v>0</v>
      </c>
      <c r="N88" s="1"/>
      <c r="O88" s="1">
        <v>7.20885</v>
      </c>
      <c r="P88" s="1">
        <v>119604.302603763</v>
      </c>
      <c r="Q88" s="1"/>
      <c r="R88" s="1">
        <v>0</v>
      </c>
      <c r="S88" s="1">
        <v>11.272500000000001</v>
      </c>
      <c r="T88" s="1">
        <v>0</v>
      </c>
      <c r="U88" s="1"/>
      <c r="V88" s="1">
        <v>7.20885</v>
      </c>
      <c r="W88" s="1">
        <v>119604.302603763</v>
      </c>
    </row>
    <row r="89" spans="1:23">
      <c r="A89" s="4"/>
      <c r="B89" s="4"/>
      <c r="C89" s="4" t="s">
        <v>949</v>
      </c>
      <c r="D89" s="4"/>
      <c r="E89" s="4"/>
      <c r="F89" s="4" t="s">
        <v>950</v>
      </c>
      <c r="G89" s="4" t="s">
        <v>70</v>
      </c>
      <c r="H89" s="4"/>
      <c r="I89" s="2">
        <v>44351.526539351798</v>
      </c>
      <c r="J89" s="1"/>
      <c r="K89" s="1">
        <v>0</v>
      </c>
      <c r="L89" s="1">
        <v>10.3303666666667</v>
      </c>
      <c r="M89" s="1">
        <v>0</v>
      </c>
      <c r="N89" s="1"/>
      <c r="O89" s="1">
        <v>7.2178833333333303</v>
      </c>
      <c r="P89" s="1">
        <v>129174.433828971</v>
      </c>
      <c r="Q89" s="1"/>
      <c r="R89" s="1">
        <v>0</v>
      </c>
      <c r="S89" s="1">
        <v>11.85275</v>
      </c>
      <c r="T89" s="1">
        <v>0</v>
      </c>
      <c r="U89" s="1"/>
      <c r="V89" s="1">
        <v>7.2178833333333303</v>
      </c>
      <c r="W89" s="1">
        <v>129174.433828971</v>
      </c>
    </row>
    <row r="90" spans="1:23">
      <c r="A90" s="4"/>
      <c r="B90" s="4"/>
      <c r="C90" s="4" t="s">
        <v>951</v>
      </c>
      <c r="D90" s="4"/>
      <c r="E90" s="4"/>
      <c r="F90" s="4" t="s">
        <v>952</v>
      </c>
      <c r="G90" s="4" t="s">
        <v>70</v>
      </c>
      <c r="H90" s="4"/>
      <c r="I90" s="2">
        <v>44351.542418981502</v>
      </c>
      <c r="J90" s="1"/>
      <c r="K90" s="1">
        <v>0</v>
      </c>
      <c r="L90" s="1">
        <v>10.7345166666667</v>
      </c>
      <c r="M90" s="1">
        <v>0</v>
      </c>
      <c r="N90" s="1"/>
      <c r="O90" s="1">
        <v>7.20885</v>
      </c>
      <c r="P90" s="1">
        <v>127031.92788019001</v>
      </c>
      <c r="Q90" s="1"/>
      <c r="R90" s="1">
        <v>0</v>
      </c>
      <c r="S90" s="1">
        <v>10.5782333333333</v>
      </c>
      <c r="T90" s="1">
        <v>0</v>
      </c>
      <c r="U90" s="1"/>
      <c r="V90" s="1">
        <v>7.20885</v>
      </c>
      <c r="W90" s="1">
        <v>127031.92788019001</v>
      </c>
    </row>
    <row r="91" spans="1:23">
      <c r="A91" s="4"/>
      <c r="B91" s="4"/>
      <c r="C91" s="4" t="s">
        <v>953</v>
      </c>
      <c r="D91" s="4"/>
      <c r="E91" s="4"/>
      <c r="F91" s="4" t="s">
        <v>954</v>
      </c>
      <c r="G91" s="4" t="s">
        <v>70</v>
      </c>
      <c r="H91" s="4"/>
      <c r="I91" s="2">
        <v>44351.558298611097</v>
      </c>
      <c r="J91" s="1"/>
      <c r="K91" s="1">
        <v>0</v>
      </c>
      <c r="L91" s="1">
        <v>10.7344833333333</v>
      </c>
      <c r="M91" s="1">
        <v>0</v>
      </c>
      <c r="N91" s="1"/>
      <c r="O91" s="1">
        <v>7.20881666666667</v>
      </c>
      <c r="P91" s="1">
        <v>130516.809781848</v>
      </c>
      <c r="Q91" s="1"/>
      <c r="R91" s="1">
        <v>0</v>
      </c>
      <c r="S91" s="1">
        <v>11.85275</v>
      </c>
      <c r="T91" s="1">
        <v>0</v>
      </c>
      <c r="U91" s="1"/>
      <c r="V91" s="1">
        <v>7.20881666666667</v>
      </c>
      <c r="W91" s="1">
        <v>130516.809781848</v>
      </c>
    </row>
    <row r="92" spans="1:23">
      <c r="A92" s="4"/>
      <c r="B92" s="4"/>
      <c r="C92" s="4" t="s">
        <v>955</v>
      </c>
      <c r="D92" s="4"/>
      <c r="E92" s="4"/>
      <c r="F92" s="4" t="s">
        <v>956</v>
      </c>
      <c r="G92" s="4" t="s">
        <v>70</v>
      </c>
      <c r="H92" s="4"/>
      <c r="I92" s="2">
        <v>44351.574131944399</v>
      </c>
      <c r="J92" s="1"/>
      <c r="K92" s="1">
        <v>0</v>
      </c>
      <c r="L92" s="1">
        <v>10.8174166666667</v>
      </c>
      <c r="M92" s="1">
        <v>0</v>
      </c>
      <c r="N92" s="1"/>
      <c r="O92" s="1">
        <v>7.20885</v>
      </c>
      <c r="P92" s="1">
        <v>113448.115973673</v>
      </c>
      <c r="Q92" s="1"/>
      <c r="R92" s="1" t="s">
        <v>333</v>
      </c>
      <c r="S92" s="1" t="s">
        <v>333</v>
      </c>
      <c r="T92" s="1" t="s">
        <v>333</v>
      </c>
      <c r="U92" s="1" t="s">
        <v>333</v>
      </c>
      <c r="V92" s="1">
        <v>7.20885</v>
      </c>
      <c r="W92" s="1">
        <v>113448.115973673</v>
      </c>
    </row>
    <row r="93" spans="1:23">
      <c r="A93" s="4"/>
      <c r="B93" s="4"/>
      <c r="C93" s="4" t="s">
        <v>957</v>
      </c>
      <c r="D93" s="4"/>
      <c r="E93" s="4"/>
      <c r="F93" s="4" t="s">
        <v>958</v>
      </c>
      <c r="G93" s="4" t="s">
        <v>70</v>
      </c>
      <c r="H93" s="4"/>
      <c r="I93" s="2">
        <v>44351.589907407397</v>
      </c>
      <c r="J93" s="1"/>
      <c r="K93" s="1">
        <v>0</v>
      </c>
      <c r="L93" s="1">
        <v>10.547966666666699</v>
      </c>
      <c r="M93" s="1">
        <v>0</v>
      </c>
      <c r="N93" s="1"/>
      <c r="O93" s="1">
        <v>7.2178833333333303</v>
      </c>
      <c r="P93" s="1">
        <v>160382.51583958199</v>
      </c>
      <c r="Q93" s="1"/>
      <c r="R93" s="1">
        <v>0</v>
      </c>
      <c r="S93" s="1">
        <v>12.339783333333299</v>
      </c>
      <c r="T93" s="1">
        <v>0</v>
      </c>
      <c r="U93" s="1"/>
      <c r="V93" s="1">
        <v>7.2178833333333303</v>
      </c>
      <c r="W93" s="1">
        <v>160382.51583958199</v>
      </c>
    </row>
    <row r="94" spans="1:23">
      <c r="A94" s="4"/>
      <c r="B94" s="4"/>
      <c r="C94" s="4" t="s">
        <v>959</v>
      </c>
      <c r="D94" s="4"/>
      <c r="E94" s="4"/>
      <c r="F94" s="4" t="s">
        <v>960</v>
      </c>
      <c r="G94" s="4" t="s">
        <v>70</v>
      </c>
      <c r="H94" s="4"/>
      <c r="I94" s="2">
        <v>44351.637638888897</v>
      </c>
      <c r="J94" s="1"/>
      <c r="K94" s="1">
        <v>0</v>
      </c>
      <c r="L94" s="1">
        <v>10.775966666666699</v>
      </c>
      <c r="M94" s="1">
        <v>0</v>
      </c>
      <c r="N94" s="1"/>
      <c r="O94" s="1">
        <v>7.20885</v>
      </c>
      <c r="P94" s="1">
        <v>123022.735547744</v>
      </c>
      <c r="Q94" s="1"/>
      <c r="R94" s="1">
        <v>0</v>
      </c>
      <c r="S94" s="1">
        <v>11.7284333333333</v>
      </c>
      <c r="T94" s="1">
        <v>0</v>
      </c>
      <c r="U94" s="1"/>
      <c r="V94" s="1">
        <v>7.20885</v>
      </c>
      <c r="W94" s="1">
        <v>123022.735547744</v>
      </c>
    </row>
    <row r="95" spans="1:23">
      <c r="A95" s="4"/>
      <c r="B95" s="4"/>
      <c r="C95" s="4" t="s">
        <v>961</v>
      </c>
      <c r="D95" s="4"/>
      <c r="E95" s="4"/>
      <c r="F95" s="4" t="s">
        <v>962</v>
      </c>
      <c r="G95" s="4" t="s">
        <v>70</v>
      </c>
      <c r="H95" s="4"/>
      <c r="I95" s="2">
        <v>44351.653564814798</v>
      </c>
      <c r="J95" s="1"/>
      <c r="K95" s="1">
        <v>0</v>
      </c>
      <c r="L95" s="1">
        <v>11.4184</v>
      </c>
      <c r="M95" s="1">
        <v>0</v>
      </c>
      <c r="N95" s="1"/>
      <c r="O95" s="1">
        <v>7.2178833333333303</v>
      </c>
      <c r="P95" s="1">
        <v>122430.667809889</v>
      </c>
      <c r="Q95" s="1"/>
      <c r="R95" s="1">
        <v>0</v>
      </c>
      <c r="S95" s="1">
        <v>10.5989166666667</v>
      </c>
      <c r="T95" s="1">
        <v>0</v>
      </c>
      <c r="U95" s="1"/>
      <c r="V95" s="1">
        <v>7.2178833333333303</v>
      </c>
      <c r="W95" s="1">
        <v>122430.667809889</v>
      </c>
    </row>
    <row r="96" spans="1:23">
      <c r="A96" s="4"/>
      <c r="B96" s="4"/>
      <c r="C96" s="4" t="s">
        <v>963</v>
      </c>
      <c r="D96" s="4"/>
      <c r="E96" s="4"/>
      <c r="F96" s="4" t="s">
        <v>964</v>
      </c>
      <c r="G96" s="4" t="s">
        <v>70</v>
      </c>
      <c r="H96" s="4"/>
      <c r="I96" s="2">
        <v>44351.669409722199</v>
      </c>
      <c r="J96" s="1"/>
      <c r="K96" s="1">
        <v>0</v>
      </c>
      <c r="L96" s="1">
        <v>10.5583666666667</v>
      </c>
      <c r="M96" s="1">
        <v>0</v>
      </c>
      <c r="N96" s="1"/>
      <c r="O96" s="1">
        <v>7.2179166666666701</v>
      </c>
      <c r="P96" s="1">
        <v>104457.400575644</v>
      </c>
      <c r="Q96" s="1"/>
      <c r="R96" s="1">
        <v>0</v>
      </c>
      <c r="S96" s="1">
        <v>12.360533333333301</v>
      </c>
      <c r="T96" s="1">
        <v>0</v>
      </c>
      <c r="U96" s="1"/>
      <c r="V96" s="1">
        <v>7.2179166666666701</v>
      </c>
      <c r="W96" s="1">
        <v>104457.400575644</v>
      </c>
    </row>
    <row r="97" spans="1:23">
      <c r="A97" s="4"/>
      <c r="B97" s="4"/>
      <c r="C97" s="4" t="s">
        <v>965</v>
      </c>
      <c r="D97" s="4"/>
      <c r="E97" s="4"/>
      <c r="F97" s="4" t="s">
        <v>966</v>
      </c>
      <c r="G97" s="4" t="s">
        <v>70</v>
      </c>
      <c r="H97" s="4"/>
      <c r="I97" s="2">
        <v>44351.685324074097</v>
      </c>
      <c r="J97" s="1"/>
      <c r="K97" s="1" t="s">
        <v>333</v>
      </c>
      <c r="L97" s="1" t="s">
        <v>333</v>
      </c>
      <c r="M97" s="1" t="s">
        <v>333</v>
      </c>
      <c r="N97" s="1" t="s">
        <v>333</v>
      </c>
      <c r="O97" s="1">
        <v>7.20881666666667</v>
      </c>
      <c r="P97" s="1">
        <v>123393.787397327</v>
      </c>
      <c r="Q97" s="1"/>
      <c r="R97" s="1">
        <v>0</v>
      </c>
      <c r="S97" s="1">
        <v>10.58855</v>
      </c>
      <c r="T97" s="1">
        <v>0</v>
      </c>
      <c r="U97" s="1"/>
      <c r="V97" s="1">
        <v>7.20881666666667</v>
      </c>
      <c r="W97" s="1">
        <v>123393.787397327</v>
      </c>
    </row>
    <row r="98" spans="1:23">
      <c r="A98" s="4"/>
      <c r="B98" s="4"/>
      <c r="C98" s="4" t="s">
        <v>967</v>
      </c>
      <c r="D98" s="4"/>
      <c r="E98" s="4"/>
      <c r="F98" s="4" t="s">
        <v>968</v>
      </c>
      <c r="G98" s="4" t="s">
        <v>70</v>
      </c>
      <c r="H98" s="4"/>
      <c r="I98" s="2">
        <v>44351.701273148101</v>
      </c>
      <c r="J98" s="1"/>
      <c r="K98" s="1">
        <v>0</v>
      </c>
      <c r="L98" s="1">
        <v>10.579083333333299</v>
      </c>
      <c r="M98" s="1">
        <v>0</v>
      </c>
      <c r="N98" s="1"/>
      <c r="O98" s="1">
        <v>7.20885</v>
      </c>
      <c r="P98" s="1">
        <v>111353.33619642101</v>
      </c>
      <c r="Q98" s="1"/>
      <c r="R98" s="1">
        <v>0</v>
      </c>
      <c r="S98" s="1">
        <v>12.0185833333333</v>
      </c>
      <c r="T98" s="1">
        <v>0</v>
      </c>
      <c r="U98" s="1"/>
      <c r="V98" s="1">
        <v>7.20885</v>
      </c>
      <c r="W98" s="1">
        <v>111353.33619642101</v>
      </c>
    </row>
    <row r="99" spans="1:23">
      <c r="A99" s="4"/>
      <c r="B99" s="4"/>
      <c r="C99" s="4" t="s">
        <v>969</v>
      </c>
      <c r="D99" s="4"/>
      <c r="E99" s="4"/>
      <c r="F99" s="4" t="s">
        <v>970</v>
      </c>
      <c r="G99" s="4" t="s">
        <v>70</v>
      </c>
      <c r="H99" s="4"/>
      <c r="I99" s="2">
        <v>44351.717118055603</v>
      </c>
      <c r="J99" s="1"/>
      <c r="K99" s="1">
        <v>0</v>
      </c>
      <c r="L99" s="1">
        <v>10.3303666666667</v>
      </c>
      <c r="M99" s="1">
        <v>0</v>
      </c>
      <c r="N99" s="1"/>
      <c r="O99" s="1">
        <v>7.20881666666667</v>
      </c>
      <c r="P99" s="1">
        <v>116412.324089296</v>
      </c>
      <c r="Q99" s="1"/>
      <c r="R99" s="1">
        <v>0</v>
      </c>
      <c r="S99" s="1">
        <v>11.2724666666667</v>
      </c>
      <c r="T99" s="1">
        <v>0</v>
      </c>
      <c r="U99" s="1"/>
      <c r="V99" s="1">
        <v>7.20881666666667</v>
      </c>
      <c r="W99" s="1">
        <v>116412.324089296</v>
      </c>
    </row>
    <row r="100" spans="1:23">
      <c r="A100" s="4"/>
      <c r="B100" s="4"/>
      <c r="C100" s="4" t="s">
        <v>971</v>
      </c>
      <c r="D100" s="4"/>
      <c r="E100" s="4"/>
      <c r="F100" s="4" t="s">
        <v>972</v>
      </c>
      <c r="G100" s="4" t="s">
        <v>70</v>
      </c>
      <c r="H100" s="4"/>
      <c r="I100" s="2">
        <v>44351.7331134259</v>
      </c>
      <c r="J100" s="1"/>
      <c r="K100" s="1">
        <v>0</v>
      </c>
      <c r="L100" s="1">
        <v>10.6827166666667</v>
      </c>
      <c r="M100" s="1">
        <v>0</v>
      </c>
      <c r="N100" s="1"/>
      <c r="O100" s="1">
        <v>7.1997833333333299</v>
      </c>
      <c r="P100" s="1">
        <v>108230.700549528</v>
      </c>
      <c r="Q100" s="1"/>
      <c r="R100" s="1">
        <v>0</v>
      </c>
      <c r="S100" s="1">
        <v>10.5885833333333</v>
      </c>
      <c r="T100" s="1">
        <v>0</v>
      </c>
      <c r="U100" s="1"/>
      <c r="V100" s="1">
        <v>7.1997833333333299</v>
      </c>
      <c r="W100" s="1">
        <v>108230.700549528</v>
      </c>
    </row>
    <row r="101" spans="1:23">
      <c r="A101" s="4"/>
      <c r="B101" s="4"/>
      <c r="C101" s="4" t="s">
        <v>973</v>
      </c>
      <c r="D101" s="4"/>
      <c r="E101" s="4"/>
      <c r="F101" s="4" t="s">
        <v>974</v>
      </c>
      <c r="G101" s="4" t="s">
        <v>70</v>
      </c>
      <c r="H101" s="4"/>
      <c r="I101" s="2">
        <v>44351.749108796299</v>
      </c>
      <c r="J101" s="1"/>
      <c r="K101" s="1">
        <v>0</v>
      </c>
      <c r="L101" s="1">
        <v>10.537599999999999</v>
      </c>
      <c r="M101" s="1">
        <v>0</v>
      </c>
      <c r="N101" s="1"/>
      <c r="O101" s="1">
        <v>7.20881666666667</v>
      </c>
      <c r="P101" s="1">
        <v>112125.88050469699</v>
      </c>
      <c r="Q101" s="1"/>
      <c r="R101" s="1">
        <v>0</v>
      </c>
      <c r="S101" s="1">
        <v>12.339783333333299</v>
      </c>
      <c r="T101" s="1">
        <v>0</v>
      </c>
      <c r="U101" s="1"/>
      <c r="V101" s="1">
        <v>7.20881666666667</v>
      </c>
      <c r="W101" s="1">
        <v>112125.88050469699</v>
      </c>
    </row>
    <row r="102" spans="1:23">
      <c r="A102" s="4"/>
      <c r="B102" s="4"/>
      <c r="C102" s="4" t="s">
        <v>975</v>
      </c>
      <c r="D102" s="4"/>
      <c r="E102" s="4"/>
      <c r="F102" s="4" t="s">
        <v>976</v>
      </c>
      <c r="G102" s="4" t="s">
        <v>70</v>
      </c>
      <c r="H102" s="4"/>
      <c r="I102" s="2">
        <v>44351.765011574098</v>
      </c>
      <c r="J102" s="1"/>
      <c r="K102" s="1">
        <v>0</v>
      </c>
      <c r="L102" s="1">
        <v>10.599816666666699</v>
      </c>
      <c r="M102" s="1">
        <v>0</v>
      </c>
      <c r="N102" s="1"/>
      <c r="O102" s="1">
        <v>7.20885</v>
      </c>
      <c r="P102" s="1">
        <v>141583.43949555501</v>
      </c>
      <c r="Q102" s="1"/>
      <c r="R102" s="1">
        <v>0</v>
      </c>
      <c r="S102" s="1">
        <v>11.272500000000001</v>
      </c>
      <c r="T102" s="1">
        <v>0</v>
      </c>
      <c r="U102" s="1"/>
      <c r="V102" s="1">
        <v>7.20885</v>
      </c>
      <c r="W102" s="1">
        <v>141583.43949555501</v>
      </c>
    </row>
    <row r="103" spans="1:23">
      <c r="A103" s="4"/>
      <c r="B103" s="4"/>
      <c r="C103" s="4" t="s">
        <v>977</v>
      </c>
      <c r="D103" s="4"/>
      <c r="E103" s="4"/>
      <c r="F103" s="4" t="s">
        <v>978</v>
      </c>
      <c r="G103" s="4" t="s">
        <v>70</v>
      </c>
      <c r="H103" s="4"/>
      <c r="I103" s="2">
        <v>44351.812789351898</v>
      </c>
      <c r="J103" s="1"/>
      <c r="K103" s="1">
        <v>0</v>
      </c>
      <c r="L103" s="1">
        <v>10.537599999999999</v>
      </c>
      <c r="M103" s="1">
        <v>0</v>
      </c>
      <c r="N103" s="1"/>
      <c r="O103" s="1">
        <v>7.1997499999999999</v>
      </c>
      <c r="P103" s="1">
        <v>118415.335089692</v>
      </c>
      <c r="Q103" s="1"/>
      <c r="R103" s="1">
        <v>0</v>
      </c>
      <c r="S103" s="1">
        <v>10.58855</v>
      </c>
      <c r="T103" s="1">
        <v>0</v>
      </c>
      <c r="U103" s="1"/>
      <c r="V103" s="1">
        <v>7.1997499999999999</v>
      </c>
      <c r="W103" s="1">
        <v>118415.335089692</v>
      </c>
    </row>
    <row r="104" spans="1:23">
      <c r="A104" s="4"/>
      <c r="B104" s="4"/>
      <c r="C104" s="4" t="s">
        <v>979</v>
      </c>
      <c r="D104" s="4"/>
      <c r="E104" s="4"/>
      <c r="F104" s="4" t="s">
        <v>980</v>
      </c>
      <c r="G104" s="4" t="s">
        <v>70</v>
      </c>
      <c r="H104" s="4"/>
      <c r="I104" s="2">
        <v>44351.828703703701</v>
      </c>
      <c r="J104" s="1"/>
      <c r="K104" s="1">
        <v>0</v>
      </c>
      <c r="L104" s="1">
        <v>10.28895</v>
      </c>
      <c r="M104" s="1">
        <v>0</v>
      </c>
      <c r="N104" s="1"/>
      <c r="O104" s="1">
        <v>7.1997833333333299</v>
      </c>
      <c r="P104" s="1">
        <v>119633.041331074</v>
      </c>
      <c r="Q104" s="1"/>
      <c r="R104" s="1">
        <v>0</v>
      </c>
      <c r="S104" s="1">
        <v>12.3916166666667</v>
      </c>
      <c r="T104" s="1">
        <v>0</v>
      </c>
      <c r="U104" s="1"/>
      <c r="V104" s="1">
        <v>7.1997833333333299</v>
      </c>
      <c r="W104" s="1">
        <v>119633.041331074</v>
      </c>
    </row>
    <row r="105" spans="1:23">
      <c r="A105" s="4"/>
      <c r="B105" s="4"/>
      <c r="C105" s="4" t="s">
        <v>981</v>
      </c>
      <c r="D105" s="4"/>
      <c r="E105" s="4"/>
      <c r="F105" s="4" t="s">
        <v>982</v>
      </c>
      <c r="G105" s="4" t="s">
        <v>70</v>
      </c>
      <c r="H105" s="4"/>
      <c r="I105" s="2">
        <v>44351.844745370399</v>
      </c>
      <c r="J105" s="1"/>
      <c r="K105" s="1">
        <v>0</v>
      </c>
      <c r="L105" s="1">
        <v>10.537599999999999</v>
      </c>
      <c r="M105" s="1">
        <v>0</v>
      </c>
      <c r="N105" s="1"/>
      <c r="O105" s="1">
        <v>7.20881666666667</v>
      </c>
      <c r="P105" s="1">
        <v>91042.539159291802</v>
      </c>
      <c r="Q105" s="1"/>
      <c r="R105" s="1">
        <v>0</v>
      </c>
      <c r="S105" s="1">
        <v>12.2465166666667</v>
      </c>
      <c r="T105" s="1">
        <v>0</v>
      </c>
      <c r="U105" s="1"/>
      <c r="V105" s="1">
        <v>7.20881666666667</v>
      </c>
      <c r="W105" s="1">
        <v>91042.539159291802</v>
      </c>
    </row>
    <row r="106" spans="1:23">
      <c r="A106" s="4"/>
      <c r="B106" s="4"/>
      <c r="C106" s="4" t="s">
        <v>983</v>
      </c>
      <c r="D106" s="4"/>
      <c r="E106" s="4"/>
      <c r="F106" s="4" t="s">
        <v>984</v>
      </c>
      <c r="G106" s="4" t="s">
        <v>70</v>
      </c>
      <c r="H106" s="4"/>
      <c r="I106" s="2">
        <v>44351.860694444404</v>
      </c>
      <c r="J106" s="1"/>
      <c r="K106" s="1">
        <v>0</v>
      </c>
      <c r="L106" s="1">
        <v>11.418433333333301</v>
      </c>
      <c r="M106" s="1">
        <v>0</v>
      </c>
      <c r="N106" s="1"/>
      <c r="O106" s="1">
        <v>7.2179166666666701</v>
      </c>
      <c r="P106" s="1">
        <v>109954.294393631</v>
      </c>
      <c r="Q106" s="1"/>
      <c r="R106" s="1">
        <v>503.85976283765399</v>
      </c>
      <c r="S106" s="1">
        <v>11.4279333333333</v>
      </c>
      <c r="T106" s="1">
        <v>582930.62302323605</v>
      </c>
      <c r="U106" s="1"/>
      <c r="V106" s="1">
        <v>7.2179166666666701</v>
      </c>
      <c r="W106" s="1">
        <v>109954.294393631</v>
      </c>
    </row>
    <row r="107" spans="1:23">
      <c r="A107" s="4"/>
      <c r="B107" s="4"/>
      <c r="C107" s="4" t="s">
        <v>985</v>
      </c>
      <c r="D107" s="4"/>
      <c r="E107" s="4"/>
      <c r="F107" s="4" t="s">
        <v>986</v>
      </c>
      <c r="G107" s="4" t="s">
        <v>70</v>
      </c>
      <c r="H107" s="4"/>
      <c r="I107" s="2">
        <v>44351.876608796301</v>
      </c>
      <c r="J107" s="1"/>
      <c r="K107" s="1">
        <v>0</v>
      </c>
      <c r="L107" s="1">
        <v>11.107533333333301</v>
      </c>
      <c r="M107" s="1">
        <v>0</v>
      </c>
      <c r="N107" s="1"/>
      <c r="O107" s="1">
        <v>7.20881666666667</v>
      </c>
      <c r="P107" s="1">
        <v>106476.658874716</v>
      </c>
      <c r="Q107" s="1"/>
      <c r="R107" s="1">
        <v>483.61273243296699</v>
      </c>
      <c r="S107" s="1">
        <v>11.427899999999999</v>
      </c>
      <c r="T107" s="1">
        <v>542077.02625406894</v>
      </c>
      <c r="U107" s="1"/>
      <c r="V107" s="1">
        <v>7.20881666666667</v>
      </c>
      <c r="W107" s="1">
        <v>106476.658874716</v>
      </c>
    </row>
    <row r="108" spans="1:23">
      <c r="A108" s="4"/>
      <c r="B108" s="4"/>
      <c r="C108" s="4" t="s">
        <v>987</v>
      </c>
      <c r="D108" s="4"/>
      <c r="E108" s="4"/>
      <c r="F108" s="4" t="s">
        <v>988</v>
      </c>
      <c r="G108" s="4" t="s">
        <v>70</v>
      </c>
      <c r="H108" s="4"/>
      <c r="I108" s="2">
        <v>44351.892581018503</v>
      </c>
      <c r="J108" s="1"/>
      <c r="K108" s="1">
        <v>0</v>
      </c>
      <c r="L108" s="1">
        <v>10.3511166666667</v>
      </c>
      <c r="M108" s="1">
        <v>0</v>
      </c>
      <c r="N108" s="1"/>
      <c r="O108" s="1">
        <v>7.20885</v>
      </c>
      <c r="P108" s="1">
        <v>129165.215937525</v>
      </c>
      <c r="Q108" s="1"/>
      <c r="R108" s="1">
        <v>411.08918454761101</v>
      </c>
      <c r="S108" s="1">
        <v>11.4279333333333</v>
      </c>
      <c r="T108" s="1">
        <v>559958.27717430599</v>
      </c>
      <c r="U108" s="1"/>
      <c r="V108" s="1">
        <v>7.20885</v>
      </c>
      <c r="W108" s="1">
        <v>129165.215937525</v>
      </c>
    </row>
    <row r="109" spans="1:23">
      <c r="A109" s="4"/>
      <c r="B109" s="4"/>
      <c r="C109" s="4" t="s">
        <v>989</v>
      </c>
      <c r="D109" s="4"/>
      <c r="E109" s="4"/>
      <c r="F109" s="4" t="s">
        <v>990</v>
      </c>
      <c r="G109" s="4" t="s">
        <v>70</v>
      </c>
      <c r="H109" s="4"/>
      <c r="I109" s="2">
        <v>44351.908576388902</v>
      </c>
      <c r="J109" s="1"/>
      <c r="K109" s="1">
        <v>0</v>
      </c>
      <c r="L109" s="1">
        <v>10.8173833333333</v>
      </c>
      <c r="M109" s="1">
        <v>0</v>
      </c>
      <c r="N109" s="1"/>
      <c r="O109" s="1">
        <v>7.20881666666667</v>
      </c>
      <c r="P109" s="1">
        <v>120355.212242322</v>
      </c>
      <c r="Q109" s="1"/>
      <c r="R109" s="1">
        <v>370.15626497725901</v>
      </c>
      <c r="S109" s="1">
        <v>11.427899999999999</v>
      </c>
      <c r="T109" s="1">
        <v>470278.72504860797</v>
      </c>
      <c r="U109" s="1"/>
      <c r="V109" s="1">
        <v>7.20881666666667</v>
      </c>
      <c r="W109" s="1">
        <v>120355.212242322</v>
      </c>
    </row>
    <row r="110" spans="1:23">
      <c r="A110" s="4"/>
      <c r="B110" s="4"/>
      <c r="C110" s="4" t="s">
        <v>991</v>
      </c>
      <c r="D110" s="4"/>
      <c r="E110" s="4"/>
      <c r="F110" s="4" t="s">
        <v>992</v>
      </c>
      <c r="G110" s="4" t="s">
        <v>70</v>
      </c>
      <c r="H110" s="4"/>
      <c r="I110" s="2">
        <v>44351.924502314803</v>
      </c>
      <c r="J110" s="1"/>
      <c r="K110" s="1">
        <v>0</v>
      </c>
      <c r="L110" s="1">
        <v>10.6930666666667</v>
      </c>
      <c r="M110" s="1">
        <v>0</v>
      </c>
      <c r="N110" s="1"/>
      <c r="O110" s="1">
        <v>7.20885</v>
      </c>
      <c r="P110" s="1">
        <v>128613.406843467</v>
      </c>
      <c r="Q110" s="1"/>
      <c r="R110" s="1">
        <v>373.518969460714</v>
      </c>
      <c r="S110" s="1">
        <v>11.4279333333333</v>
      </c>
      <c r="T110" s="1">
        <v>507071.049181382</v>
      </c>
      <c r="U110" s="1"/>
      <c r="V110" s="1">
        <v>7.20885</v>
      </c>
      <c r="W110" s="1">
        <v>128613.406843467</v>
      </c>
    </row>
    <row r="111" spans="1:23">
      <c r="A111" s="4"/>
      <c r="B111" s="4"/>
      <c r="C111" s="4" t="s">
        <v>993</v>
      </c>
      <c r="D111" s="4"/>
      <c r="E111" s="4"/>
      <c r="F111" s="4" t="s">
        <v>994</v>
      </c>
      <c r="G111" s="4" t="s">
        <v>70</v>
      </c>
      <c r="H111" s="4"/>
      <c r="I111" s="2">
        <v>44351.940428240698</v>
      </c>
      <c r="J111" s="1"/>
      <c r="K111" s="1">
        <v>0</v>
      </c>
      <c r="L111" s="1">
        <v>11.0660833333333</v>
      </c>
      <c r="M111" s="1">
        <v>0</v>
      </c>
      <c r="N111" s="1"/>
      <c r="O111" s="1">
        <v>7.20881666666667</v>
      </c>
      <c r="P111" s="1">
        <v>122684.72259992899</v>
      </c>
      <c r="Q111" s="1"/>
      <c r="R111" s="1">
        <v>421.12931600218002</v>
      </c>
      <c r="S111" s="1">
        <v>11.427899999999999</v>
      </c>
      <c r="T111" s="1">
        <v>544721.04250445997</v>
      </c>
      <c r="U111" s="1"/>
      <c r="V111" s="1">
        <v>7.20881666666667</v>
      </c>
      <c r="W111" s="1">
        <v>122684.72259992899</v>
      </c>
    </row>
    <row r="112" spans="1:23">
      <c r="A112" s="4"/>
      <c r="B112" s="4"/>
      <c r="C112" s="4" t="s">
        <v>995</v>
      </c>
      <c r="D112" s="4"/>
      <c r="E112" s="4"/>
      <c r="F112" s="4" t="s">
        <v>996</v>
      </c>
      <c r="G112" s="4" t="s">
        <v>70</v>
      </c>
      <c r="H112" s="4"/>
      <c r="I112" s="2">
        <v>44351.988125000003</v>
      </c>
      <c r="J112" s="1"/>
      <c r="K112" s="1">
        <v>0</v>
      </c>
      <c r="L112" s="1">
        <v>11.418433333333301</v>
      </c>
      <c r="M112" s="1">
        <v>0</v>
      </c>
      <c r="N112" s="1"/>
      <c r="O112" s="1">
        <v>7.1997833333333299</v>
      </c>
      <c r="P112" s="1">
        <v>169499.946797262</v>
      </c>
      <c r="Q112" s="1"/>
      <c r="R112" s="1">
        <v>394.882860897802</v>
      </c>
      <c r="S112" s="1">
        <v>11.4279333333333</v>
      </c>
      <c r="T112" s="1">
        <v>706126.80827247596</v>
      </c>
      <c r="U112" s="1"/>
      <c r="V112" s="1">
        <v>7.1997833333333299</v>
      </c>
      <c r="W112" s="1">
        <v>169499.946797262</v>
      </c>
    </row>
    <row r="113" spans="1:23">
      <c r="A113" s="4"/>
      <c r="B113" s="4"/>
      <c r="C113" s="4" t="s">
        <v>997</v>
      </c>
      <c r="D113" s="4"/>
      <c r="E113" s="4"/>
      <c r="F113" s="4" t="s">
        <v>998</v>
      </c>
      <c r="G113" s="4" t="s">
        <v>70</v>
      </c>
      <c r="H113" s="4"/>
      <c r="I113" s="2">
        <v>44352.004016203697</v>
      </c>
      <c r="J113" s="1"/>
      <c r="K113" s="1">
        <v>0</v>
      </c>
      <c r="L113" s="1">
        <v>11.0660833333333</v>
      </c>
      <c r="M113" s="1">
        <v>0</v>
      </c>
      <c r="N113" s="1"/>
      <c r="O113" s="1">
        <v>7.20881666666667</v>
      </c>
      <c r="P113" s="1">
        <v>127983.403425663</v>
      </c>
      <c r="Q113" s="1"/>
      <c r="R113" s="1">
        <v>393.11244906946001</v>
      </c>
      <c r="S113" s="1">
        <v>11.417533333333299</v>
      </c>
      <c r="T113" s="1">
        <v>530803.71852987504</v>
      </c>
      <c r="U113" s="1"/>
      <c r="V113" s="1">
        <v>7.20881666666667</v>
      </c>
      <c r="W113" s="1">
        <v>127983.403425663</v>
      </c>
    </row>
    <row r="114" spans="1:23">
      <c r="A114" s="4"/>
      <c r="B114" s="4"/>
      <c r="C114" s="4" t="s">
        <v>999</v>
      </c>
      <c r="D114" s="4"/>
      <c r="E114" s="4"/>
      <c r="F114" s="4" t="s">
        <v>1000</v>
      </c>
      <c r="G114" s="4" t="s">
        <v>70</v>
      </c>
      <c r="H114" s="4"/>
      <c r="I114" s="2">
        <v>44352.019895833299</v>
      </c>
      <c r="J114" s="1"/>
      <c r="K114" s="1">
        <v>0</v>
      </c>
      <c r="L114" s="1">
        <v>11.428800000000001</v>
      </c>
      <c r="M114" s="1">
        <v>0</v>
      </c>
      <c r="N114" s="1"/>
      <c r="O114" s="1">
        <v>7.2179166666666701</v>
      </c>
      <c r="P114" s="1">
        <v>122385.71360048</v>
      </c>
      <c r="Q114" s="1"/>
      <c r="R114" s="1">
        <v>400.59558496313099</v>
      </c>
      <c r="S114" s="1">
        <v>11.4279333333333</v>
      </c>
      <c r="T114" s="1">
        <v>517155.95615306601</v>
      </c>
      <c r="U114" s="1"/>
      <c r="V114" s="1">
        <v>7.2179166666666701</v>
      </c>
      <c r="W114" s="1">
        <v>122385.71360048</v>
      </c>
    </row>
    <row r="115" spans="1:23">
      <c r="A115" s="4"/>
      <c r="B115" s="4"/>
      <c r="C115" s="4" t="s">
        <v>1001</v>
      </c>
      <c r="D115" s="4"/>
      <c r="E115" s="4"/>
      <c r="F115" s="4" t="s">
        <v>1002</v>
      </c>
      <c r="G115" s="4" t="s">
        <v>70</v>
      </c>
      <c r="H115" s="4"/>
      <c r="I115" s="2">
        <v>44352.035763888904</v>
      </c>
      <c r="J115" s="1"/>
      <c r="K115" s="1">
        <v>0</v>
      </c>
      <c r="L115" s="1">
        <v>11.4287666666667</v>
      </c>
      <c r="M115" s="1">
        <v>0</v>
      </c>
      <c r="N115" s="1"/>
      <c r="O115" s="1">
        <v>7.2269666666666703</v>
      </c>
      <c r="P115" s="1">
        <v>127492.893509357</v>
      </c>
      <c r="Q115" s="1"/>
      <c r="R115" s="1">
        <v>181.50591978684301</v>
      </c>
      <c r="S115" s="1">
        <v>11.427899999999999</v>
      </c>
      <c r="T115" s="1">
        <v>245394.17843474599</v>
      </c>
      <c r="U115" s="1"/>
      <c r="V115" s="1">
        <v>7.2269666666666703</v>
      </c>
      <c r="W115" s="1">
        <v>127492.893509357</v>
      </c>
    </row>
    <row r="116" spans="1:23">
      <c r="A116" s="4"/>
      <c r="B116" s="4"/>
      <c r="C116" s="4" t="s">
        <v>1003</v>
      </c>
      <c r="D116" s="4"/>
      <c r="E116" s="4"/>
      <c r="F116" s="4" t="s">
        <v>1004</v>
      </c>
      <c r="G116" s="4" t="s">
        <v>70</v>
      </c>
      <c r="H116" s="4"/>
      <c r="I116" s="2">
        <v>44352.051585648202</v>
      </c>
      <c r="J116" s="1"/>
      <c r="K116" s="1">
        <v>0</v>
      </c>
      <c r="L116" s="1">
        <v>11.2733666666667</v>
      </c>
      <c r="M116" s="1">
        <v>0</v>
      </c>
      <c r="N116" s="1"/>
      <c r="O116" s="1">
        <v>7.2270000000000003</v>
      </c>
      <c r="P116" s="1">
        <v>131214.371854278</v>
      </c>
      <c r="Q116" s="1"/>
      <c r="R116" s="1">
        <v>316.77705847015699</v>
      </c>
      <c r="S116" s="1">
        <v>11.4279333333333</v>
      </c>
      <c r="T116" s="1">
        <v>439341.50020903198</v>
      </c>
      <c r="U116" s="1"/>
      <c r="V116" s="1">
        <v>7.2270000000000003</v>
      </c>
      <c r="W116" s="1">
        <v>131214.371854278</v>
      </c>
    </row>
    <row r="117" spans="1:23">
      <c r="A117" s="4"/>
      <c r="B117" s="4"/>
      <c r="C117" s="4" t="s">
        <v>1005</v>
      </c>
      <c r="D117" s="4"/>
      <c r="E117" s="4"/>
      <c r="F117" s="4" t="s">
        <v>1006</v>
      </c>
      <c r="G117" s="4" t="s">
        <v>70</v>
      </c>
      <c r="H117" s="4"/>
      <c r="I117" s="2">
        <v>44352.067395833299</v>
      </c>
      <c r="J117" s="1"/>
      <c r="K117" s="1">
        <v>0</v>
      </c>
      <c r="L117" s="1">
        <v>10.5065166666667</v>
      </c>
      <c r="M117" s="1">
        <v>0</v>
      </c>
      <c r="N117" s="1"/>
      <c r="O117" s="1">
        <v>7.2178833333333303</v>
      </c>
      <c r="P117" s="1">
        <v>127487.029974434</v>
      </c>
      <c r="Q117" s="1"/>
      <c r="R117" s="1">
        <v>270.54448162222599</v>
      </c>
      <c r="S117" s="1">
        <v>11.427899999999999</v>
      </c>
      <c r="T117" s="1">
        <v>364970.49931244203</v>
      </c>
      <c r="U117" s="1"/>
      <c r="V117" s="1">
        <v>7.2178833333333303</v>
      </c>
      <c r="W117" s="1">
        <v>127487.029974434</v>
      </c>
    </row>
    <row r="118" spans="1:23">
      <c r="A118" s="4"/>
      <c r="B118" s="4"/>
      <c r="C118" s="4" t="s">
        <v>1007</v>
      </c>
      <c r="D118" s="4"/>
      <c r="E118" s="4"/>
      <c r="F118" s="4" t="s">
        <v>1008</v>
      </c>
      <c r="G118" s="4" t="s">
        <v>70</v>
      </c>
      <c r="H118" s="4"/>
      <c r="I118" s="2">
        <v>44352.083275463003</v>
      </c>
      <c r="J118" s="1"/>
      <c r="K118" s="1">
        <v>0</v>
      </c>
      <c r="L118" s="1">
        <v>11.086833333333299</v>
      </c>
      <c r="M118" s="1">
        <v>0</v>
      </c>
      <c r="N118" s="1"/>
      <c r="O118" s="1">
        <v>7.2179166666666701</v>
      </c>
      <c r="P118" s="1">
        <v>130045.327193809</v>
      </c>
      <c r="Q118" s="1"/>
      <c r="R118" s="1">
        <v>207.76556350438901</v>
      </c>
      <c r="S118" s="1">
        <v>11.4279333333333</v>
      </c>
      <c r="T118" s="1">
        <v>286338.95237116597</v>
      </c>
      <c r="U118" s="1"/>
      <c r="V118" s="1">
        <v>7.2179166666666701</v>
      </c>
      <c r="W118" s="1">
        <v>130045.327193809</v>
      </c>
    </row>
    <row r="119" spans="1:23">
      <c r="A119" s="4"/>
      <c r="B119" s="4"/>
      <c r="C119" s="4" t="s">
        <v>1009</v>
      </c>
      <c r="D119" s="4"/>
      <c r="E119" s="4"/>
      <c r="F119" s="4" t="s">
        <v>1010</v>
      </c>
      <c r="G119" s="4" t="s">
        <v>70</v>
      </c>
      <c r="H119" s="4"/>
      <c r="I119" s="2">
        <v>44352.099062499998</v>
      </c>
      <c r="J119" s="1"/>
      <c r="K119" s="1">
        <v>0</v>
      </c>
      <c r="L119" s="1">
        <v>11.4287666666667</v>
      </c>
      <c r="M119" s="1">
        <v>0</v>
      </c>
      <c r="N119" s="1"/>
      <c r="O119" s="1">
        <v>7.20881666666667</v>
      </c>
      <c r="P119" s="1">
        <v>136981.01357927301</v>
      </c>
      <c r="Q119" s="1"/>
      <c r="R119" s="1">
        <v>203.54240703757901</v>
      </c>
      <c r="S119" s="1">
        <v>11.417533333333299</v>
      </c>
      <c r="T119" s="1">
        <v>295509.667244079</v>
      </c>
      <c r="U119" s="1"/>
      <c r="V119" s="1">
        <v>7.20881666666667</v>
      </c>
      <c r="W119" s="1">
        <v>136981.01357927301</v>
      </c>
    </row>
    <row r="120" spans="1:23">
      <c r="A120" s="4"/>
      <c r="B120" s="4"/>
      <c r="C120" s="4" t="s">
        <v>1011</v>
      </c>
      <c r="D120" s="4"/>
      <c r="E120" s="4"/>
      <c r="F120" s="4" t="s">
        <v>1012</v>
      </c>
      <c r="G120" s="4" t="s">
        <v>70</v>
      </c>
      <c r="H120" s="4"/>
      <c r="I120" s="2">
        <v>44352.114872685197</v>
      </c>
      <c r="J120" s="1"/>
      <c r="K120" s="1">
        <v>0</v>
      </c>
      <c r="L120" s="1">
        <v>10.195683333333299</v>
      </c>
      <c r="M120" s="1">
        <v>0</v>
      </c>
      <c r="N120" s="1"/>
      <c r="O120" s="1">
        <v>7.20885</v>
      </c>
      <c r="P120" s="1">
        <v>137197.14831888999</v>
      </c>
      <c r="Q120" s="1"/>
      <c r="R120" s="1">
        <v>107.453558187387</v>
      </c>
      <c r="S120" s="1">
        <v>11.4279333333333</v>
      </c>
      <c r="T120" s="1">
        <v>156613.420804594</v>
      </c>
      <c r="U120" s="1"/>
      <c r="V120" s="1">
        <v>7.20885</v>
      </c>
      <c r="W120" s="1">
        <v>137197.14831888999</v>
      </c>
    </row>
    <row r="121" spans="1:23">
      <c r="A121" s="4"/>
      <c r="B121" s="4"/>
      <c r="C121" s="4" t="s">
        <v>1013</v>
      </c>
      <c r="D121" s="4"/>
      <c r="E121" s="4"/>
      <c r="F121" s="4" t="s">
        <v>1014</v>
      </c>
      <c r="G121" s="4" t="s">
        <v>70</v>
      </c>
      <c r="H121" s="4"/>
      <c r="I121" s="2">
        <v>44352.146678240701</v>
      </c>
      <c r="J121" s="1"/>
      <c r="K121" s="1">
        <v>0</v>
      </c>
      <c r="L121" s="1">
        <v>10.28895</v>
      </c>
      <c r="M121" s="1">
        <v>0</v>
      </c>
      <c r="N121" s="1"/>
      <c r="O121" s="1">
        <v>7.2179166666666701</v>
      </c>
      <c r="P121" s="1">
        <v>137957.43110312801</v>
      </c>
      <c r="Q121" s="1"/>
      <c r="R121" s="1">
        <v>17.9584597767189</v>
      </c>
      <c r="S121" s="1">
        <v>11.4279333333333</v>
      </c>
      <c r="T121" s="1">
        <v>26376.2335605466</v>
      </c>
      <c r="U121" s="1"/>
      <c r="V121" s="1">
        <v>7.2179166666666701</v>
      </c>
      <c r="W121" s="1">
        <v>137957.43110312801</v>
      </c>
    </row>
    <row r="122" spans="1:23">
      <c r="A122" s="4"/>
      <c r="B122" s="4"/>
      <c r="C122" s="4" t="s">
        <v>1015</v>
      </c>
      <c r="D122" s="4"/>
      <c r="E122" s="4"/>
      <c r="F122" s="4" t="s">
        <v>1016</v>
      </c>
      <c r="G122" s="4" t="s">
        <v>70</v>
      </c>
      <c r="H122" s="4"/>
      <c r="I122" s="2">
        <v>44352.162499999999</v>
      </c>
      <c r="J122" s="1"/>
      <c r="K122" s="1">
        <v>0</v>
      </c>
      <c r="L122" s="1">
        <v>10.9521</v>
      </c>
      <c r="M122" s="1">
        <v>0</v>
      </c>
      <c r="N122" s="1"/>
      <c r="O122" s="1">
        <v>7.20881666666667</v>
      </c>
      <c r="P122" s="1">
        <v>133341.11821775901</v>
      </c>
      <c r="Q122" s="1"/>
      <c r="R122" s="1">
        <v>167.75240398330399</v>
      </c>
      <c r="S122" s="1">
        <v>11.427899999999999</v>
      </c>
      <c r="T122" s="1">
        <v>237281.83099231799</v>
      </c>
      <c r="U122" s="1"/>
      <c r="V122" s="1">
        <v>7.20881666666667</v>
      </c>
      <c r="W122" s="1">
        <v>133341.11821775901</v>
      </c>
    </row>
    <row r="123" spans="1:23">
      <c r="A123" s="4"/>
      <c r="B123" s="4"/>
      <c r="C123" s="4" t="s">
        <v>1017</v>
      </c>
      <c r="D123" s="4"/>
      <c r="E123" s="4"/>
      <c r="F123" s="4" t="s">
        <v>1018</v>
      </c>
      <c r="G123" s="4" t="s">
        <v>70</v>
      </c>
      <c r="H123" s="4"/>
      <c r="I123" s="2">
        <v>44352.1784722222</v>
      </c>
      <c r="J123" s="1"/>
      <c r="K123" s="1">
        <v>0</v>
      </c>
      <c r="L123" s="1">
        <v>10.42365</v>
      </c>
      <c r="M123" s="1">
        <v>0</v>
      </c>
      <c r="N123" s="1"/>
      <c r="O123" s="1">
        <v>7.2179166666666701</v>
      </c>
      <c r="P123" s="1">
        <v>129152.070833398</v>
      </c>
      <c r="Q123" s="1"/>
      <c r="R123" s="1">
        <v>17.119361210945801</v>
      </c>
      <c r="S123" s="1">
        <v>11.4279333333333</v>
      </c>
      <c r="T123" s="1">
        <v>23539.448624664001</v>
      </c>
      <c r="U123" s="1"/>
      <c r="V123" s="1">
        <v>7.2179166666666701</v>
      </c>
      <c r="W123" s="1">
        <v>129152.070833398</v>
      </c>
    </row>
    <row r="124" spans="1:23">
      <c r="A124" s="4"/>
      <c r="B124" s="4"/>
      <c r="C124" s="4" t="s">
        <v>1019</v>
      </c>
      <c r="D124" s="4"/>
      <c r="E124" s="4"/>
      <c r="F124" s="4" t="s">
        <v>1020</v>
      </c>
      <c r="G124" s="4" t="s">
        <v>70</v>
      </c>
      <c r="H124" s="4"/>
      <c r="I124" s="2">
        <v>44352.194467592599</v>
      </c>
      <c r="J124" s="1"/>
      <c r="K124" s="1">
        <v>0</v>
      </c>
      <c r="L124" s="1">
        <v>10.869199999999999</v>
      </c>
      <c r="M124" s="1">
        <v>0</v>
      </c>
      <c r="N124" s="1"/>
      <c r="O124" s="1">
        <v>7.1997499999999999</v>
      </c>
      <c r="P124" s="1">
        <v>135679.829016762</v>
      </c>
      <c r="Q124" s="1"/>
      <c r="R124" s="1">
        <v>0</v>
      </c>
      <c r="S124" s="1">
        <v>11.873483333333301</v>
      </c>
      <c r="T124" s="1">
        <v>0</v>
      </c>
      <c r="U124" s="1"/>
      <c r="V124" s="1">
        <v>7.1997499999999999</v>
      </c>
      <c r="W124" s="1">
        <v>135679.829016762</v>
      </c>
    </row>
    <row r="125" spans="1:23">
      <c r="A125" s="4"/>
      <c r="B125" s="4"/>
      <c r="C125" s="4" t="s">
        <v>1021</v>
      </c>
      <c r="D125" s="4"/>
      <c r="E125" s="4"/>
      <c r="F125" s="4" t="s">
        <v>1022</v>
      </c>
      <c r="G125" s="4" t="s">
        <v>70</v>
      </c>
      <c r="H125" s="4"/>
      <c r="I125" s="2">
        <v>44352.210370370398</v>
      </c>
      <c r="J125" s="1"/>
      <c r="K125" s="1">
        <v>0</v>
      </c>
      <c r="L125" s="1">
        <v>10.9521333333333</v>
      </c>
      <c r="M125" s="1">
        <v>0</v>
      </c>
      <c r="N125" s="1"/>
      <c r="O125" s="1">
        <v>7.2179166666666701</v>
      </c>
      <c r="P125" s="1">
        <v>132067.82992069799</v>
      </c>
      <c r="Q125" s="1"/>
      <c r="R125" s="1">
        <v>0</v>
      </c>
      <c r="S125" s="1">
        <v>12.060033333333299</v>
      </c>
      <c r="T125" s="1">
        <v>0</v>
      </c>
      <c r="U125" s="1"/>
      <c r="V125" s="1">
        <v>7.2179166666666701</v>
      </c>
      <c r="W125" s="1">
        <v>132067.82992069799</v>
      </c>
    </row>
    <row r="126" spans="1:23">
      <c r="A126" s="4"/>
      <c r="B126" s="4"/>
      <c r="C126" s="4" t="s">
        <v>1023</v>
      </c>
      <c r="D126" s="4"/>
      <c r="E126" s="4"/>
      <c r="F126" s="4" t="s">
        <v>1024</v>
      </c>
      <c r="G126" s="4" t="s">
        <v>70</v>
      </c>
      <c r="H126" s="4"/>
      <c r="I126" s="2">
        <v>44352.226261574098</v>
      </c>
      <c r="J126" s="1"/>
      <c r="K126" s="1">
        <v>0</v>
      </c>
      <c r="L126" s="1">
        <v>10.3510833333333</v>
      </c>
      <c r="M126" s="1">
        <v>0</v>
      </c>
      <c r="N126" s="1"/>
      <c r="O126" s="1">
        <v>7.2178833333333303</v>
      </c>
      <c r="P126" s="1">
        <v>134163.38118687499</v>
      </c>
      <c r="Q126" s="1"/>
      <c r="R126" s="1">
        <v>0</v>
      </c>
      <c r="S126" s="1">
        <v>11.2621</v>
      </c>
      <c r="T126" s="1">
        <v>0</v>
      </c>
      <c r="U126" s="1"/>
      <c r="V126" s="1">
        <v>7.2178833333333303</v>
      </c>
      <c r="W126" s="1">
        <v>134163.38118687499</v>
      </c>
    </row>
    <row r="127" spans="1:23">
      <c r="A127" s="4"/>
      <c r="B127" s="4"/>
      <c r="C127" s="4" t="s">
        <v>1025</v>
      </c>
      <c r="D127" s="4"/>
      <c r="E127" s="4"/>
      <c r="F127" s="4" t="s">
        <v>1026</v>
      </c>
      <c r="G127" s="4" t="s">
        <v>70</v>
      </c>
      <c r="H127" s="4"/>
      <c r="I127" s="2">
        <v>44352.242337962998</v>
      </c>
      <c r="J127" s="1"/>
      <c r="K127" s="1">
        <v>0</v>
      </c>
      <c r="L127" s="1">
        <v>10.516916666666701</v>
      </c>
      <c r="M127" s="1">
        <v>0</v>
      </c>
      <c r="N127" s="1"/>
      <c r="O127" s="1">
        <v>7.2179166666666701</v>
      </c>
      <c r="P127" s="1">
        <v>131966.20627418399</v>
      </c>
      <c r="Q127" s="1"/>
      <c r="R127" s="1">
        <v>0</v>
      </c>
      <c r="S127" s="1">
        <v>10.5885833333333</v>
      </c>
      <c r="T127" s="1">
        <v>0</v>
      </c>
      <c r="U127" s="1"/>
      <c r="V127" s="1">
        <v>7.2179166666666701</v>
      </c>
      <c r="W127" s="1">
        <v>131966.20627418399</v>
      </c>
    </row>
    <row r="128" spans="1:23">
      <c r="A128" s="4"/>
      <c r="B128" s="4"/>
      <c r="C128" s="4" t="s">
        <v>1027</v>
      </c>
      <c r="D128" s="4"/>
      <c r="E128" s="4"/>
      <c r="F128" s="4" t="s">
        <v>1028</v>
      </c>
      <c r="G128" s="4" t="s">
        <v>70</v>
      </c>
      <c r="H128" s="4"/>
      <c r="I128" s="2">
        <v>44352.258194444403</v>
      </c>
      <c r="J128" s="1"/>
      <c r="K128" s="1">
        <v>0</v>
      </c>
      <c r="L128" s="1">
        <v>10.4236166666667</v>
      </c>
      <c r="M128" s="1">
        <v>0</v>
      </c>
      <c r="N128" s="1"/>
      <c r="O128" s="1">
        <v>7.20881666666667</v>
      </c>
      <c r="P128" s="1">
        <v>133976.230585468</v>
      </c>
      <c r="Q128" s="1"/>
      <c r="R128" s="1">
        <v>0</v>
      </c>
      <c r="S128" s="1">
        <v>11.2621</v>
      </c>
      <c r="T128" s="1">
        <v>0</v>
      </c>
      <c r="U128" s="1"/>
      <c r="V128" s="1">
        <v>7.20881666666667</v>
      </c>
      <c r="W128" s="1">
        <v>133976.230585468</v>
      </c>
    </row>
    <row r="129" spans="1:23">
      <c r="A129" s="4"/>
      <c r="B129" s="4"/>
      <c r="C129" s="4" t="s">
        <v>1029</v>
      </c>
      <c r="D129" s="4"/>
      <c r="E129" s="4"/>
      <c r="F129" s="4" t="s">
        <v>1030</v>
      </c>
      <c r="G129" s="4" t="s">
        <v>70</v>
      </c>
      <c r="H129" s="4"/>
      <c r="I129" s="2">
        <v>44352.274085648103</v>
      </c>
      <c r="J129" s="1"/>
      <c r="K129" s="1">
        <v>0</v>
      </c>
      <c r="L129" s="1">
        <v>11.47025</v>
      </c>
      <c r="M129" s="1">
        <v>0</v>
      </c>
      <c r="N129" s="1"/>
      <c r="O129" s="1">
        <v>7.20885</v>
      </c>
      <c r="P129" s="1">
        <v>139058.589971187</v>
      </c>
      <c r="Q129" s="1"/>
      <c r="R129" s="1">
        <v>0</v>
      </c>
      <c r="S129" s="1">
        <v>11.448650000000001</v>
      </c>
      <c r="T129" s="1">
        <v>0</v>
      </c>
      <c r="U129" s="1"/>
      <c r="V129" s="1">
        <v>7.20885</v>
      </c>
      <c r="W129" s="1">
        <v>139058.589971187</v>
      </c>
    </row>
    <row r="130" spans="1:23">
      <c r="A130" s="4"/>
      <c r="B130" s="4"/>
      <c r="C130" s="4" t="s">
        <v>1031</v>
      </c>
      <c r="D130" s="4"/>
      <c r="E130" s="4"/>
      <c r="F130" s="4" t="s">
        <v>1032</v>
      </c>
      <c r="G130" s="4" t="s">
        <v>70</v>
      </c>
      <c r="H130" s="4"/>
      <c r="I130" s="2">
        <v>44352.305821759299</v>
      </c>
      <c r="J130" s="1"/>
      <c r="K130" s="1">
        <v>0</v>
      </c>
      <c r="L130" s="1">
        <v>10.0920666666667</v>
      </c>
      <c r="M130" s="1">
        <v>0</v>
      </c>
      <c r="N130" s="1"/>
      <c r="O130" s="1">
        <v>7.20885</v>
      </c>
      <c r="P130" s="1">
        <v>137241.40669476701</v>
      </c>
      <c r="Q130" s="1"/>
      <c r="R130" s="1">
        <v>211.28648674539201</v>
      </c>
      <c r="S130" s="1">
        <v>11.4279333333333</v>
      </c>
      <c r="T130" s="1">
        <v>307278.42005812802</v>
      </c>
      <c r="U130" s="1"/>
      <c r="V130" s="1">
        <v>7.20885</v>
      </c>
      <c r="W130" s="1">
        <v>137241.40669476701</v>
      </c>
    </row>
    <row r="131" spans="1:23">
      <c r="A131" s="4"/>
      <c r="B131" s="4"/>
      <c r="C131" s="4" t="s">
        <v>1033</v>
      </c>
      <c r="D131" s="4"/>
      <c r="E131" s="4"/>
      <c r="F131" s="4" t="s">
        <v>1034</v>
      </c>
      <c r="G131" s="4" t="s">
        <v>70</v>
      </c>
      <c r="H131" s="4"/>
      <c r="I131" s="2">
        <v>44352.321678240703</v>
      </c>
      <c r="J131" s="1"/>
      <c r="K131" s="1">
        <v>0</v>
      </c>
      <c r="L131" s="1">
        <v>11.4287666666667</v>
      </c>
      <c r="M131" s="1">
        <v>0</v>
      </c>
      <c r="N131" s="1"/>
      <c r="O131" s="1">
        <v>7.20881666666667</v>
      </c>
      <c r="P131" s="1">
        <v>135878.85859856001</v>
      </c>
      <c r="Q131" s="1"/>
      <c r="R131" s="1">
        <v>241.67349251907399</v>
      </c>
      <c r="S131" s="1">
        <v>11.427899999999999</v>
      </c>
      <c r="T131" s="1">
        <v>347726.020487534</v>
      </c>
      <c r="U131" s="1"/>
      <c r="V131" s="1">
        <v>7.20881666666667</v>
      </c>
      <c r="W131" s="1">
        <v>135878.85859856001</v>
      </c>
    </row>
    <row r="132" spans="1:23">
      <c r="A132" s="4"/>
      <c r="B132" s="4"/>
      <c r="C132" s="4" t="s">
        <v>1035</v>
      </c>
      <c r="D132" s="4"/>
      <c r="E132" s="4"/>
      <c r="F132" s="4" t="s">
        <v>1036</v>
      </c>
      <c r="G132" s="4" t="s">
        <v>70</v>
      </c>
      <c r="H132" s="4"/>
      <c r="I132" s="2">
        <v>44352.337453703702</v>
      </c>
      <c r="J132" s="1"/>
      <c r="K132" s="1">
        <v>0</v>
      </c>
      <c r="L132" s="1">
        <v>11.428800000000001</v>
      </c>
      <c r="M132" s="1">
        <v>0</v>
      </c>
      <c r="N132" s="1"/>
      <c r="O132" s="1">
        <v>7.20885</v>
      </c>
      <c r="P132" s="1">
        <v>129445.29705819</v>
      </c>
      <c r="Q132" s="1"/>
      <c r="R132" s="1">
        <v>189.091950535162</v>
      </c>
      <c r="S132" s="1">
        <v>11.4279333333333</v>
      </c>
      <c r="T132" s="1">
        <v>259517.87088729299</v>
      </c>
      <c r="U132" s="1"/>
      <c r="V132" s="1">
        <v>7.20885</v>
      </c>
      <c r="W132" s="1">
        <v>129445.29705819</v>
      </c>
    </row>
    <row r="133" spans="1:23">
      <c r="A133" s="4"/>
      <c r="B133" s="4"/>
      <c r="C133" s="4" t="s">
        <v>1037</v>
      </c>
      <c r="D133" s="4"/>
      <c r="E133" s="4"/>
      <c r="F133" s="4" t="s">
        <v>1038</v>
      </c>
      <c r="G133" s="4" t="s">
        <v>70</v>
      </c>
      <c r="H133" s="4"/>
      <c r="I133" s="2">
        <v>44352.353252314802</v>
      </c>
      <c r="J133" s="1"/>
      <c r="K133" s="1">
        <v>0</v>
      </c>
      <c r="L133" s="1">
        <v>11.4287666666667</v>
      </c>
      <c r="M133" s="1">
        <v>0</v>
      </c>
      <c r="N133" s="1"/>
      <c r="O133" s="1">
        <v>7.2178833333333303</v>
      </c>
      <c r="P133" s="1">
        <v>146882.39799404799</v>
      </c>
      <c r="Q133" s="1"/>
      <c r="R133" s="1">
        <v>205.477163148443</v>
      </c>
      <c r="S133" s="1">
        <v>11.427899999999999</v>
      </c>
      <c r="T133" s="1">
        <v>319866.997090541</v>
      </c>
      <c r="U133" s="1"/>
      <c r="V133" s="1">
        <v>7.2178833333333303</v>
      </c>
      <c r="W133" s="1">
        <v>146882.39799404799</v>
      </c>
    </row>
    <row r="134" spans="1:23">
      <c r="A134" s="4"/>
      <c r="B134" s="4"/>
      <c r="C134" s="4" t="s">
        <v>1039</v>
      </c>
      <c r="D134" s="4"/>
      <c r="E134" s="4"/>
      <c r="F134" s="4" t="s">
        <v>1040</v>
      </c>
      <c r="G134" s="4" t="s">
        <v>70</v>
      </c>
      <c r="H134" s="4"/>
      <c r="I134" s="2">
        <v>44352.369108796302</v>
      </c>
      <c r="J134" s="1"/>
      <c r="K134" s="1">
        <v>0</v>
      </c>
      <c r="L134" s="1">
        <v>10.1646</v>
      </c>
      <c r="M134" s="1">
        <v>0</v>
      </c>
      <c r="N134" s="1"/>
      <c r="O134" s="1">
        <v>7.2179166666666701</v>
      </c>
      <c r="P134" s="1">
        <v>140130.077005114</v>
      </c>
      <c r="Q134" s="1"/>
      <c r="R134" s="1">
        <v>157.75991648861901</v>
      </c>
      <c r="S134" s="1">
        <v>11.4279333333333</v>
      </c>
      <c r="T134" s="1">
        <v>234565.627793861</v>
      </c>
      <c r="U134" s="1"/>
      <c r="V134" s="1">
        <v>7.2179166666666701</v>
      </c>
      <c r="W134" s="1">
        <v>140130.077005114</v>
      </c>
    </row>
    <row r="135" spans="1:23">
      <c r="A135" s="4"/>
      <c r="B135" s="4"/>
      <c r="C135" s="4" t="s">
        <v>1041</v>
      </c>
      <c r="D135" s="4"/>
      <c r="E135" s="4"/>
      <c r="F135" s="4" t="s">
        <v>1042</v>
      </c>
      <c r="G135" s="4" t="s">
        <v>70</v>
      </c>
      <c r="H135" s="4"/>
      <c r="I135" s="2">
        <v>44352.384895833296</v>
      </c>
      <c r="J135" s="1"/>
      <c r="K135" s="1">
        <v>0</v>
      </c>
      <c r="L135" s="1">
        <v>11.21115</v>
      </c>
      <c r="M135" s="1">
        <v>0</v>
      </c>
      <c r="N135" s="1"/>
      <c r="O135" s="1">
        <v>7.20881666666667</v>
      </c>
      <c r="P135" s="1">
        <v>147594.46484741801</v>
      </c>
      <c r="Q135" s="1"/>
      <c r="R135" s="1">
        <v>169.68306313666801</v>
      </c>
      <c r="S135" s="1">
        <v>11.427899999999999</v>
      </c>
      <c r="T135" s="1">
        <v>265656.21011313499</v>
      </c>
      <c r="U135" s="1"/>
      <c r="V135" s="1">
        <v>7.20881666666667</v>
      </c>
      <c r="W135" s="1">
        <v>147594.46484741801</v>
      </c>
    </row>
    <row r="136" spans="1:23">
      <c r="A136" s="4"/>
      <c r="B136" s="4"/>
      <c r="C136" s="4" t="s">
        <v>1043</v>
      </c>
      <c r="D136" s="4"/>
      <c r="E136" s="4"/>
      <c r="F136" s="4" t="s">
        <v>1044</v>
      </c>
      <c r="G136" s="4" t="s">
        <v>70</v>
      </c>
      <c r="H136" s="4"/>
      <c r="I136" s="2">
        <v>44352.4007291667</v>
      </c>
      <c r="J136" s="1"/>
      <c r="K136" s="1">
        <v>904.28899298364001</v>
      </c>
      <c r="L136" s="1">
        <v>10.527283333333299</v>
      </c>
      <c r="M136" s="1">
        <v>138132.07714428499</v>
      </c>
      <c r="N136" s="1"/>
      <c r="O136" s="1">
        <v>7.2360666666666704</v>
      </c>
      <c r="P136" s="1">
        <v>130240.58662813299</v>
      </c>
      <c r="Q136" s="1"/>
      <c r="R136" s="1">
        <v>0</v>
      </c>
      <c r="S136" s="1">
        <v>12.08075</v>
      </c>
      <c r="T136" s="1">
        <v>0</v>
      </c>
      <c r="U136" s="1"/>
      <c r="V136" s="1">
        <v>7.2360666666666704</v>
      </c>
      <c r="W136" s="1">
        <v>130240.58662813299</v>
      </c>
    </row>
    <row r="137" spans="1:23">
      <c r="A137" s="4"/>
      <c r="B137" s="4"/>
      <c r="C137" s="4" t="s">
        <v>1045</v>
      </c>
      <c r="D137" s="4"/>
      <c r="E137" s="4"/>
      <c r="F137" s="4" t="s">
        <v>1046</v>
      </c>
      <c r="G137" s="4" t="s">
        <v>70</v>
      </c>
      <c r="H137" s="4"/>
      <c r="I137" s="2">
        <v>44352.416539351798</v>
      </c>
      <c r="J137" s="1"/>
      <c r="K137" s="1">
        <v>891.55712717548499</v>
      </c>
      <c r="L137" s="1">
        <v>10.52725</v>
      </c>
      <c r="M137" s="1">
        <v>157941.88159090601</v>
      </c>
      <c r="N137" s="1"/>
      <c r="O137" s="1">
        <v>7.2269666666666703</v>
      </c>
      <c r="P137" s="1">
        <v>150949.32781886999</v>
      </c>
      <c r="Q137" s="1"/>
      <c r="R137" s="1">
        <v>0</v>
      </c>
      <c r="S137" s="1">
        <v>12.028916666666699</v>
      </c>
      <c r="T137" s="1">
        <v>0</v>
      </c>
      <c r="U137" s="1"/>
      <c r="V137" s="1">
        <v>7.2269666666666703</v>
      </c>
      <c r="W137" s="1">
        <v>150949.32781886999</v>
      </c>
    </row>
    <row r="138" spans="1:23">
      <c r="A138" s="4"/>
      <c r="B138" s="4"/>
      <c r="C138" s="4" t="s">
        <v>1047</v>
      </c>
      <c r="D138" s="4"/>
      <c r="E138" s="4"/>
      <c r="F138" s="4" t="s">
        <v>1048</v>
      </c>
      <c r="G138" s="4" t="s">
        <v>70</v>
      </c>
      <c r="H138" s="4"/>
      <c r="I138" s="2">
        <v>44352.432314814803</v>
      </c>
      <c r="J138" s="1"/>
      <c r="K138" s="1">
        <v>657.58125168171398</v>
      </c>
      <c r="L138" s="1">
        <v>10.527283333333299</v>
      </c>
      <c r="M138" s="1">
        <v>113749.81500684901</v>
      </c>
      <c r="N138" s="1"/>
      <c r="O138" s="1">
        <v>7.2270000000000003</v>
      </c>
      <c r="P138" s="1">
        <v>145694.55473830501</v>
      </c>
      <c r="Q138" s="1"/>
      <c r="R138" s="1">
        <v>0</v>
      </c>
      <c r="S138" s="1">
        <v>12.060033333333299</v>
      </c>
      <c r="T138" s="1">
        <v>0</v>
      </c>
      <c r="U138" s="1"/>
      <c r="V138" s="1">
        <v>7.2270000000000003</v>
      </c>
      <c r="W138" s="1">
        <v>145694.55473830501</v>
      </c>
    </row>
    <row r="139" spans="1:23">
      <c r="A139" s="4"/>
      <c r="B139" s="4"/>
      <c r="C139" s="4" t="s">
        <v>1049</v>
      </c>
      <c r="D139" s="4"/>
      <c r="E139" s="4"/>
      <c r="F139" s="4" t="s">
        <v>1050</v>
      </c>
      <c r="G139" s="4" t="s">
        <v>70</v>
      </c>
      <c r="H139" s="4"/>
      <c r="I139" s="2">
        <v>44352.464189814797</v>
      </c>
      <c r="J139" s="1"/>
      <c r="K139" s="1">
        <v>941.37685798596704</v>
      </c>
      <c r="L139" s="1">
        <v>10.527283333333299</v>
      </c>
      <c r="M139" s="1">
        <v>171051.40356778199</v>
      </c>
      <c r="N139" s="1"/>
      <c r="O139" s="1">
        <v>7.2179166666666701</v>
      </c>
      <c r="P139" s="1">
        <v>155212.65929074501</v>
      </c>
      <c r="Q139" s="1"/>
      <c r="R139" s="1">
        <v>0</v>
      </c>
      <c r="S139" s="1">
        <v>11.593733333333301</v>
      </c>
      <c r="T139" s="1">
        <v>0</v>
      </c>
      <c r="U139" s="1"/>
      <c r="V139" s="1">
        <v>7.2179166666666701</v>
      </c>
      <c r="W139" s="1">
        <v>155212.65929074501</v>
      </c>
    </row>
    <row r="140" spans="1:23">
      <c r="A140" s="4"/>
      <c r="B140" s="4"/>
      <c r="C140" s="4" t="s">
        <v>1051</v>
      </c>
      <c r="D140" s="4"/>
      <c r="E140" s="4"/>
      <c r="F140" s="4" t="s">
        <v>1052</v>
      </c>
      <c r="G140" s="4" t="s">
        <v>70</v>
      </c>
      <c r="H140" s="4"/>
      <c r="I140" s="2">
        <v>44352.480023148099</v>
      </c>
      <c r="J140" s="1"/>
      <c r="K140" s="1">
        <v>735.79006309567603</v>
      </c>
      <c r="L140" s="1">
        <v>10.52725</v>
      </c>
      <c r="M140" s="1">
        <v>130615.386412038</v>
      </c>
      <c r="N140" s="1"/>
      <c r="O140" s="1">
        <v>7.2178833333333303</v>
      </c>
      <c r="P140" s="1">
        <v>150093.18423925</v>
      </c>
      <c r="Q140" s="1"/>
      <c r="R140" s="1">
        <v>0</v>
      </c>
      <c r="S140" s="1">
        <v>11.85275</v>
      </c>
      <c r="T140" s="1">
        <v>0</v>
      </c>
      <c r="U140" s="1"/>
      <c r="V140" s="1">
        <v>7.2178833333333303</v>
      </c>
      <c r="W140" s="1">
        <v>150093.18423925</v>
      </c>
    </row>
    <row r="141" spans="1:23">
      <c r="A141" s="4"/>
      <c r="B141" s="4"/>
      <c r="C141" s="4" t="s">
        <v>1053</v>
      </c>
      <c r="D141" s="4"/>
      <c r="E141" s="4"/>
      <c r="F141" s="4" t="s">
        <v>1054</v>
      </c>
      <c r="G141" s="4" t="s">
        <v>70</v>
      </c>
      <c r="H141" s="4"/>
      <c r="I141" s="2">
        <v>44352.495856481502</v>
      </c>
      <c r="J141" s="1"/>
      <c r="K141" s="1">
        <v>794.75397268029496</v>
      </c>
      <c r="L141" s="1">
        <v>10.527283333333299</v>
      </c>
      <c r="M141" s="1">
        <v>133849.94465229401</v>
      </c>
      <c r="N141" s="1"/>
      <c r="O141" s="1">
        <v>7.2270000000000003</v>
      </c>
      <c r="P141" s="1">
        <v>142815.655122531</v>
      </c>
      <c r="Q141" s="1"/>
      <c r="R141" s="1">
        <v>0</v>
      </c>
      <c r="S141" s="1">
        <v>11.4383</v>
      </c>
      <c r="T141" s="1">
        <v>0</v>
      </c>
      <c r="U141" s="1"/>
      <c r="V141" s="1">
        <v>7.2270000000000003</v>
      </c>
      <c r="W141" s="1">
        <v>142815.655122531</v>
      </c>
    </row>
    <row r="142" spans="1:23">
      <c r="A142" s="4"/>
      <c r="B142" s="4"/>
      <c r="C142" s="4" t="s">
        <v>1055</v>
      </c>
      <c r="D142" s="4"/>
      <c r="E142" s="4"/>
      <c r="F142" s="4" t="s">
        <v>1056</v>
      </c>
      <c r="G142" s="4" t="s">
        <v>70</v>
      </c>
      <c r="H142" s="4"/>
      <c r="I142" s="2">
        <v>44352.511712963002</v>
      </c>
      <c r="J142" s="1"/>
      <c r="K142" s="1">
        <v>830.12202142979504</v>
      </c>
      <c r="L142" s="1">
        <v>10.52725</v>
      </c>
      <c r="M142" s="1">
        <v>140672.18217551699</v>
      </c>
      <c r="N142" s="1"/>
      <c r="O142" s="1">
        <v>7.2178833333333303</v>
      </c>
      <c r="P142" s="1">
        <v>143952.777100165</v>
      </c>
      <c r="Q142" s="1"/>
      <c r="R142" s="1">
        <v>0</v>
      </c>
      <c r="S142" s="1">
        <v>11.8631166666667</v>
      </c>
      <c r="T142" s="1">
        <v>0</v>
      </c>
      <c r="U142" s="1"/>
      <c r="V142" s="1">
        <v>7.2178833333333303</v>
      </c>
      <c r="W142" s="1">
        <v>143952.777100165</v>
      </c>
    </row>
    <row r="143" spans="1:23">
      <c r="A143" s="4"/>
      <c r="B143" s="4"/>
      <c r="C143" s="4" t="s">
        <v>1057</v>
      </c>
      <c r="D143" s="4"/>
      <c r="E143" s="4"/>
      <c r="F143" s="4" t="s">
        <v>1058</v>
      </c>
      <c r="G143" s="4" t="s">
        <v>70</v>
      </c>
      <c r="H143" s="4"/>
      <c r="I143" s="2">
        <v>44352.527534722198</v>
      </c>
      <c r="J143" s="1"/>
      <c r="K143" s="1">
        <v>683.02721838520097</v>
      </c>
      <c r="L143" s="1">
        <v>10.527283333333299</v>
      </c>
      <c r="M143" s="1">
        <v>118346.462180348</v>
      </c>
      <c r="N143" s="1"/>
      <c r="O143" s="1">
        <v>7.2179166666666701</v>
      </c>
      <c r="P143" s="1">
        <v>146118.336481896</v>
      </c>
      <c r="Q143" s="1"/>
      <c r="R143" s="1">
        <v>0</v>
      </c>
      <c r="S143" s="1">
        <v>12.246549999999999</v>
      </c>
      <c r="T143" s="1">
        <v>0</v>
      </c>
      <c r="U143" s="1"/>
      <c r="V143" s="1">
        <v>7.2179166666666701</v>
      </c>
      <c r="W143" s="1">
        <v>146118.336481896</v>
      </c>
    </row>
    <row r="144" spans="1:23">
      <c r="A144" s="4"/>
      <c r="B144" s="4"/>
      <c r="C144" s="4" t="s">
        <v>1059</v>
      </c>
      <c r="D144" s="4"/>
      <c r="E144" s="4"/>
      <c r="F144" s="4" t="s">
        <v>1060</v>
      </c>
      <c r="G144" s="4" t="s">
        <v>70</v>
      </c>
      <c r="H144" s="4"/>
      <c r="I144" s="2">
        <v>44352.543310185203</v>
      </c>
      <c r="J144" s="1"/>
      <c r="K144" s="1">
        <v>707.50107902390801</v>
      </c>
      <c r="L144" s="1">
        <v>10.52725</v>
      </c>
      <c r="M144" s="1">
        <v>122966.61435270301</v>
      </c>
      <c r="N144" s="1"/>
      <c r="O144" s="1">
        <v>7.2269666666666703</v>
      </c>
      <c r="P144" s="1">
        <v>146748.19768885701</v>
      </c>
      <c r="Q144" s="1"/>
      <c r="R144" s="1">
        <v>0</v>
      </c>
      <c r="S144" s="1">
        <v>12.0392666666667</v>
      </c>
      <c r="T144" s="1">
        <v>0</v>
      </c>
      <c r="U144" s="1"/>
      <c r="V144" s="1">
        <v>7.2269666666666703</v>
      </c>
      <c r="W144" s="1">
        <v>146748.19768885701</v>
      </c>
    </row>
    <row r="145" spans="1:23">
      <c r="A145" s="4"/>
      <c r="B145" s="4"/>
      <c r="C145" s="4" t="s">
        <v>1061</v>
      </c>
      <c r="D145" s="4"/>
      <c r="E145" s="4"/>
      <c r="F145" s="4" t="s">
        <v>1062</v>
      </c>
      <c r="G145" s="4" t="s">
        <v>70</v>
      </c>
      <c r="H145" s="4"/>
      <c r="I145" s="2">
        <v>44352.559166666702</v>
      </c>
      <c r="J145" s="1"/>
      <c r="K145" s="1">
        <v>889.716328898592</v>
      </c>
      <c r="L145" s="1">
        <v>10.527283333333299</v>
      </c>
      <c r="M145" s="1">
        <v>131307.60751955601</v>
      </c>
      <c r="N145" s="1"/>
      <c r="O145" s="1">
        <v>7.2179166666666701</v>
      </c>
      <c r="P145" s="1">
        <v>125742.326072742</v>
      </c>
      <c r="Q145" s="1"/>
      <c r="R145" s="1">
        <v>0</v>
      </c>
      <c r="S145" s="1">
        <v>12.3398166666667</v>
      </c>
      <c r="T145" s="1">
        <v>0</v>
      </c>
      <c r="U145" s="1"/>
      <c r="V145" s="1">
        <v>7.2179166666666701</v>
      </c>
      <c r="W145" s="1">
        <v>125742.326072742</v>
      </c>
    </row>
    <row r="146" spans="1:23">
      <c r="A146" s="4"/>
      <c r="B146" s="4"/>
      <c r="C146" s="4" t="s">
        <v>1063</v>
      </c>
      <c r="D146" s="4"/>
      <c r="E146" s="4"/>
      <c r="F146" s="4" t="s">
        <v>1064</v>
      </c>
      <c r="G146" s="4" t="s">
        <v>70</v>
      </c>
      <c r="H146" s="4"/>
      <c r="I146" s="2">
        <v>44352.574965277803</v>
      </c>
      <c r="J146" s="1"/>
      <c r="K146" s="1">
        <v>801.57590125130298</v>
      </c>
      <c r="L146" s="1">
        <v>10.52725</v>
      </c>
      <c r="M146" s="1">
        <v>112127.398996745</v>
      </c>
      <c r="N146" s="1"/>
      <c r="O146" s="1">
        <v>7.2269666666666703</v>
      </c>
      <c r="P146" s="1">
        <v>118660.062547751</v>
      </c>
      <c r="Q146" s="1"/>
      <c r="R146" s="1">
        <v>0</v>
      </c>
      <c r="S146" s="1">
        <v>10.5263833333333</v>
      </c>
      <c r="T146" s="1">
        <v>0</v>
      </c>
      <c r="U146" s="1"/>
      <c r="V146" s="1">
        <v>7.2269666666666703</v>
      </c>
      <c r="W146" s="1">
        <v>118660.062547751</v>
      </c>
    </row>
    <row r="147" spans="1:23">
      <c r="A147" s="4"/>
      <c r="B147" s="4"/>
      <c r="C147" s="4" t="s">
        <v>1065</v>
      </c>
      <c r="D147" s="4"/>
      <c r="E147" s="4"/>
      <c r="F147" s="4" t="s">
        <v>1066</v>
      </c>
      <c r="G147" s="4" t="s">
        <v>70</v>
      </c>
      <c r="H147" s="4"/>
      <c r="I147" s="2">
        <v>44352.590868055602</v>
      </c>
      <c r="J147" s="1"/>
      <c r="K147" s="1">
        <v>938.86828221512701</v>
      </c>
      <c r="L147" s="1">
        <v>10.527283333333299</v>
      </c>
      <c r="M147" s="1">
        <v>140836.32160364499</v>
      </c>
      <c r="N147" s="1"/>
      <c r="O147" s="1">
        <v>7.2270000000000003</v>
      </c>
      <c r="P147" s="1">
        <v>128120.76621740199</v>
      </c>
      <c r="Q147" s="1"/>
      <c r="R147" s="1">
        <v>0</v>
      </c>
      <c r="S147" s="1">
        <v>10.5264166666667</v>
      </c>
      <c r="T147" s="1">
        <v>0</v>
      </c>
      <c r="U147" s="1"/>
      <c r="V147" s="1">
        <v>7.2270000000000003</v>
      </c>
      <c r="W147" s="1">
        <v>128120.76621740199</v>
      </c>
    </row>
    <row r="148" spans="1:23">
      <c r="A148" s="4"/>
      <c r="B148" s="4"/>
      <c r="C148" s="4" t="s">
        <v>409</v>
      </c>
      <c r="D148" s="4"/>
      <c r="E148" s="4"/>
      <c r="F148" s="4" t="s">
        <v>321</v>
      </c>
      <c r="G148" s="4" t="s">
        <v>70</v>
      </c>
      <c r="H148" s="4"/>
      <c r="I148" s="2">
        <v>44352.606898148202</v>
      </c>
      <c r="J148" s="1"/>
      <c r="K148" s="1">
        <v>0</v>
      </c>
      <c r="L148" s="1">
        <v>10.52725</v>
      </c>
      <c r="M148" s="1">
        <v>0</v>
      </c>
      <c r="N148" s="1"/>
      <c r="O148" s="1">
        <v>7.1906833333333298</v>
      </c>
      <c r="P148" s="1">
        <v>144034.30125797301</v>
      </c>
      <c r="Q148" s="1"/>
      <c r="R148" s="1">
        <v>0</v>
      </c>
      <c r="S148" s="1">
        <v>12.028916666666699</v>
      </c>
      <c r="T148" s="1">
        <v>0</v>
      </c>
      <c r="U148" s="1"/>
      <c r="V148" s="1">
        <v>7.1906833333333298</v>
      </c>
      <c r="W148" s="1">
        <v>144034.30125797301</v>
      </c>
    </row>
    <row r="149" spans="1:23">
      <c r="A149" s="4"/>
      <c r="B149" s="4"/>
      <c r="C149" s="4" t="s">
        <v>1067</v>
      </c>
      <c r="D149" s="4"/>
      <c r="E149" s="4"/>
      <c r="F149" s="4" t="s">
        <v>1068</v>
      </c>
      <c r="G149" s="4" t="s">
        <v>70</v>
      </c>
      <c r="H149" s="4"/>
      <c r="I149" s="2">
        <v>44352.638599537</v>
      </c>
      <c r="J149" s="1"/>
      <c r="K149" s="1">
        <v>774.46269128850395</v>
      </c>
      <c r="L149" s="1">
        <v>10.52725</v>
      </c>
      <c r="M149" s="1">
        <v>125655.571046792</v>
      </c>
      <c r="N149" s="1"/>
      <c r="O149" s="1">
        <v>7.2360333333333298</v>
      </c>
      <c r="P149" s="1">
        <v>137446.658683154</v>
      </c>
      <c r="Q149" s="1"/>
      <c r="R149" s="1">
        <v>0</v>
      </c>
      <c r="S149" s="1">
        <v>10.5263833333333</v>
      </c>
      <c r="T149" s="1">
        <v>0</v>
      </c>
      <c r="U149" s="1"/>
      <c r="V149" s="1">
        <v>7.2360333333333298</v>
      </c>
      <c r="W149" s="1">
        <v>137446.658683154</v>
      </c>
    </row>
    <row r="150" spans="1:23">
      <c r="A150" s="4"/>
      <c r="B150" s="4"/>
      <c r="C150" s="4" t="s">
        <v>1069</v>
      </c>
      <c r="D150" s="4"/>
      <c r="E150" s="4"/>
      <c r="F150" s="4" t="s">
        <v>1070</v>
      </c>
      <c r="G150" s="4" t="s">
        <v>70</v>
      </c>
      <c r="H150" s="4"/>
      <c r="I150" s="2">
        <v>44352.654502314799</v>
      </c>
      <c r="J150" s="1"/>
      <c r="K150" s="1">
        <v>733.04809004702099</v>
      </c>
      <c r="L150" s="1">
        <v>10.527283333333299</v>
      </c>
      <c r="M150" s="1">
        <v>118166.29355418</v>
      </c>
      <c r="N150" s="1"/>
      <c r="O150" s="1">
        <v>7.2270000000000003</v>
      </c>
      <c r="P150" s="1">
        <v>136277.05488466501</v>
      </c>
      <c r="Q150" s="1"/>
      <c r="R150" s="1">
        <v>0</v>
      </c>
      <c r="S150" s="1">
        <v>11.666266666666701</v>
      </c>
      <c r="T150" s="1">
        <v>0</v>
      </c>
      <c r="U150" s="1"/>
      <c r="V150" s="1">
        <v>7.2270000000000003</v>
      </c>
      <c r="W150" s="1">
        <v>136277.05488466501</v>
      </c>
    </row>
    <row r="151" spans="1:23">
      <c r="A151" s="4"/>
      <c r="B151" s="4"/>
      <c r="C151" s="4" t="s">
        <v>1071</v>
      </c>
      <c r="D151" s="4"/>
      <c r="E151" s="4"/>
      <c r="F151" s="4" t="s">
        <v>1072</v>
      </c>
      <c r="G151" s="4" t="s">
        <v>70</v>
      </c>
      <c r="H151" s="4"/>
      <c r="I151" s="2">
        <v>44352.670439814799</v>
      </c>
      <c r="J151" s="1"/>
      <c r="K151" s="1">
        <v>756.41798893954899</v>
      </c>
      <c r="L151" s="1">
        <v>10.52725</v>
      </c>
      <c r="M151" s="1">
        <v>122963.883193849</v>
      </c>
      <c r="N151" s="1"/>
      <c r="O151" s="1">
        <v>7.2360333333333298</v>
      </c>
      <c r="P151" s="1">
        <v>137587.844857969</v>
      </c>
      <c r="Q151" s="1"/>
      <c r="R151" s="1">
        <v>0</v>
      </c>
      <c r="S151" s="1">
        <v>11.2724666666667</v>
      </c>
      <c r="T151" s="1">
        <v>0</v>
      </c>
      <c r="U151" s="1"/>
      <c r="V151" s="1">
        <v>7.2360333333333298</v>
      </c>
      <c r="W151" s="1">
        <v>137587.844857969</v>
      </c>
    </row>
    <row r="152" spans="1:23">
      <c r="A152" s="4"/>
      <c r="B152" s="4"/>
      <c r="C152" s="4" t="s">
        <v>1073</v>
      </c>
      <c r="D152" s="4"/>
      <c r="E152" s="4"/>
      <c r="F152" s="4" t="s">
        <v>1074</v>
      </c>
      <c r="G152" s="4" t="s">
        <v>70</v>
      </c>
      <c r="H152" s="4"/>
      <c r="I152" s="2">
        <v>44352.686307870397</v>
      </c>
      <c r="J152" s="1"/>
      <c r="K152" s="1">
        <v>901.10691441204494</v>
      </c>
      <c r="L152" s="1">
        <v>10.527283333333299</v>
      </c>
      <c r="M152" s="1">
        <v>138318.20436042201</v>
      </c>
      <c r="N152" s="1"/>
      <c r="O152" s="1">
        <v>7.2360666666666704</v>
      </c>
      <c r="P152" s="1">
        <v>130855.828156187</v>
      </c>
      <c r="Q152" s="1"/>
      <c r="R152" s="1">
        <v>0</v>
      </c>
      <c r="S152" s="1">
        <v>11.2517666666667</v>
      </c>
      <c r="T152" s="1">
        <v>0</v>
      </c>
      <c r="U152" s="1"/>
      <c r="V152" s="1">
        <v>7.2360666666666704</v>
      </c>
      <c r="W152" s="1">
        <v>130855.828156187</v>
      </c>
    </row>
    <row r="153" spans="1:23">
      <c r="A153" s="4"/>
      <c r="B153" s="4"/>
      <c r="C153" s="4" t="s">
        <v>1075</v>
      </c>
      <c r="D153" s="4"/>
      <c r="E153" s="4"/>
      <c r="F153" s="4" t="s">
        <v>1076</v>
      </c>
      <c r="G153" s="4" t="s">
        <v>70</v>
      </c>
      <c r="H153" s="4"/>
      <c r="I153" s="2">
        <v>44352.702372685198</v>
      </c>
      <c r="J153" s="1"/>
      <c r="K153" s="1">
        <v>929.78906425631999</v>
      </c>
      <c r="L153" s="1">
        <v>10.52725</v>
      </c>
      <c r="M153" s="1">
        <v>134347.42885746801</v>
      </c>
      <c r="N153" s="1"/>
      <c r="O153" s="1">
        <v>7.2450999999999999</v>
      </c>
      <c r="P153" s="1">
        <v>123355.14681820699</v>
      </c>
      <c r="Q153" s="1"/>
      <c r="R153" s="1">
        <v>0</v>
      </c>
      <c r="S153" s="1">
        <v>10.5263833333333</v>
      </c>
      <c r="T153" s="1">
        <v>0</v>
      </c>
      <c r="U153" s="1"/>
      <c r="V153" s="1">
        <v>7.2450999999999999</v>
      </c>
      <c r="W153" s="1">
        <v>123355.14681820699</v>
      </c>
    </row>
    <row r="154" spans="1:23">
      <c r="A154" s="4"/>
      <c r="B154" s="4"/>
      <c r="C154" s="4" t="s">
        <v>1077</v>
      </c>
      <c r="D154" s="4"/>
      <c r="E154" s="4"/>
      <c r="F154" s="4" t="s">
        <v>1078</v>
      </c>
      <c r="G154" s="4" t="s">
        <v>70</v>
      </c>
      <c r="H154" s="4"/>
      <c r="I154" s="2">
        <v>44352.7182523148</v>
      </c>
      <c r="J154" s="1"/>
      <c r="K154" s="1">
        <v>820.60445246640495</v>
      </c>
      <c r="L154" s="1">
        <v>10.527283333333299</v>
      </c>
      <c r="M154" s="1">
        <v>131669.029959137</v>
      </c>
      <c r="N154" s="1"/>
      <c r="O154" s="1">
        <v>7.2451333333333299</v>
      </c>
      <c r="P154" s="1">
        <v>136237.903976072</v>
      </c>
      <c r="Q154" s="1"/>
      <c r="R154" s="1">
        <v>0</v>
      </c>
      <c r="S154" s="1">
        <v>11.863149999999999</v>
      </c>
      <c r="T154" s="1">
        <v>0</v>
      </c>
      <c r="U154" s="1"/>
      <c r="V154" s="1">
        <v>7.2451333333333299</v>
      </c>
      <c r="W154" s="1">
        <v>136237.903976072</v>
      </c>
    </row>
    <row r="155" spans="1:23">
      <c r="A155" s="4"/>
      <c r="B155" s="4"/>
      <c r="C155" s="4" t="s">
        <v>1079</v>
      </c>
      <c r="D155" s="4"/>
      <c r="E155" s="4"/>
      <c r="F155" s="4" t="s">
        <v>1080</v>
      </c>
      <c r="G155" s="4" t="s">
        <v>70</v>
      </c>
      <c r="H155" s="4"/>
      <c r="I155" s="2">
        <v>44352.734120370398</v>
      </c>
      <c r="J155" s="1"/>
      <c r="K155" s="1">
        <v>865.69295256366399</v>
      </c>
      <c r="L155" s="1">
        <v>10.52725</v>
      </c>
      <c r="M155" s="1">
        <v>115778.872065495</v>
      </c>
      <c r="N155" s="1"/>
      <c r="O155" s="1">
        <v>7.2360333333333298</v>
      </c>
      <c r="P155" s="1">
        <v>113812.078742267</v>
      </c>
      <c r="Q155" s="1"/>
      <c r="R155" s="1">
        <v>0</v>
      </c>
      <c r="S155" s="1">
        <v>11.2621</v>
      </c>
      <c r="T155" s="1">
        <v>0</v>
      </c>
      <c r="U155" s="1"/>
      <c r="V155" s="1">
        <v>7.2360333333333298</v>
      </c>
      <c r="W155" s="1">
        <v>113812.078742267</v>
      </c>
    </row>
    <row r="156" spans="1:23">
      <c r="A156" s="4"/>
      <c r="B156" s="4"/>
      <c r="C156" s="4" t="s">
        <v>1081</v>
      </c>
      <c r="D156" s="4"/>
      <c r="E156" s="4"/>
      <c r="F156" s="4" t="s">
        <v>1082</v>
      </c>
      <c r="G156" s="4" t="s">
        <v>70</v>
      </c>
      <c r="H156" s="4"/>
      <c r="I156" s="2">
        <v>44352.750219907401</v>
      </c>
      <c r="J156" s="1"/>
      <c r="K156" s="1">
        <v>807.87143490275196</v>
      </c>
      <c r="L156" s="1">
        <v>10.527283333333299</v>
      </c>
      <c r="M156" s="1">
        <v>126381.258021936</v>
      </c>
      <c r="N156" s="1"/>
      <c r="O156" s="1">
        <v>7.2360666666666704</v>
      </c>
      <c r="P156" s="1">
        <v>132743.64462112699</v>
      </c>
      <c r="Q156" s="1"/>
      <c r="R156" s="1">
        <v>0</v>
      </c>
      <c r="S156" s="1">
        <v>10.5264166666667</v>
      </c>
      <c r="T156" s="1">
        <v>0</v>
      </c>
      <c r="U156" s="1"/>
      <c r="V156" s="1">
        <v>7.2360666666666704</v>
      </c>
      <c r="W156" s="1">
        <v>132743.64462112699</v>
      </c>
    </row>
    <row r="157" spans="1:23">
      <c r="A157" s="4"/>
      <c r="B157" s="4"/>
      <c r="C157" s="4" t="s">
        <v>1083</v>
      </c>
      <c r="D157" s="4"/>
      <c r="E157" s="4"/>
      <c r="F157" s="4" t="s">
        <v>1084</v>
      </c>
      <c r="G157" s="4" t="s">
        <v>70</v>
      </c>
      <c r="H157" s="4"/>
      <c r="I157" s="2">
        <v>44352.766087962998</v>
      </c>
      <c r="J157" s="1"/>
      <c r="K157" s="1">
        <v>671.85315746190895</v>
      </c>
      <c r="L157" s="1">
        <v>10.52725</v>
      </c>
      <c r="M157" s="1">
        <v>119665.494186329</v>
      </c>
      <c r="N157" s="1"/>
      <c r="O157" s="1">
        <v>7.2450999999999999</v>
      </c>
      <c r="P157" s="1">
        <v>150121.342038434</v>
      </c>
      <c r="Q157" s="1"/>
      <c r="R157" s="1">
        <v>0</v>
      </c>
      <c r="S157" s="1">
        <v>10.5263833333333</v>
      </c>
      <c r="T157" s="1">
        <v>0</v>
      </c>
      <c r="U157" s="1"/>
      <c r="V157" s="1">
        <v>7.2450999999999999</v>
      </c>
      <c r="W157" s="1">
        <v>150121.342038434</v>
      </c>
    </row>
    <row r="158" spans="1:23">
      <c r="A158" s="4"/>
      <c r="B158" s="4"/>
      <c r="C158" s="4" t="s">
        <v>1085</v>
      </c>
      <c r="D158" s="4"/>
      <c r="E158" s="4"/>
      <c r="F158" s="4" t="s">
        <v>1086</v>
      </c>
      <c r="G158" s="4" t="s">
        <v>70</v>
      </c>
      <c r="H158" s="4"/>
      <c r="I158" s="2">
        <v>44352.797893518502</v>
      </c>
      <c r="J158" s="1"/>
      <c r="K158" s="1">
        <v>674.35109583639996</v>
      </c>
      <c r="L158" s="1">
        <v>10.52725</v>
      </c>
      <c r="M158" s="1">
        <v>105984.24325722001</v>
      </c>
      <c r="N158" s="1"/>
      <c r="O158" s="1">
        <v>7.2450999999999999</v>
      </c>
      <c r="P158" s="1">
        <v>132481.929800335</v>
      </c>
      <c r="Q158" s="1"/>
      <c r="R158" s="1">
        <v>0</v>
      </c>
      <c r="S158" s="1">
        <v>11.427899999999999</v>
      </c>
      <c r="T158" s="1">
        <v>0</v>
      </c>
      <c r="U158" s="1"/>
      <c r="V158" s="1">
        <v>7.2450999999999999</v>
      </c>
      <c r="W158" s="1">
        <v>132481.929800335</v>
      </c>
    </row>
    <row r="159" spans="1:23">
      <c r="A159" s="4"/>
      <c r="B159" s="4"/>
      <c r="C159" s="4" t="s">
        <v>1087</v>
      </c>
      <c r="D159" s="4"/>
      <c r="E159" s="4"/>
      <c r="F159" s="4" t="s">
        <v>1088</v>
      </c>
      <c r="G159" s="4" t="s">
        <v>70</v>
      </c>
      <c r="H159" s="4"/>
      <c r="I159" s="2">
        <v>44352.813877314802</v>
      </c>
      <c r="J159" s="1"/>
      <c r="K159" s="1">
        <v>611.71497240386395</v>
      </c>
      <c r="L159" s="1">
        <v>10.527283333333299</v>
      </c>
      <c r="M159" s="1">
        <v>98852.044834004904</v>
      </c>
      <c r="N159" s="1"/>
      <c r="O159" s="1">
        <v>7.2451333333333299</v>
      </c>
      <c r="P159" s="1">
        <v>135799.20425345399</v>
      </c>
      <c r="Q159" s="1"/>
      <c r="R159" s="1">
        <v>0</v>
      </c>
      <c r="S159" s="1">
        <v>11.7284333333333</v>
      </c>
      <c r="T159" s="1">
        <v>0</v>
      </c>
      <c r="U159" s="1"/>
      <c r="V159" s="1">
        <v>7.2451333333333299</v>
      </c>
      <c r="W159" s="1">
        <v>135799.20425345399</v>
      </c>
    </row>
    <row r="160" spans="1:23">
      <c r="A160" s="4"/>
      <c r="B160" s="4"/>
      <c r="C160" s="4" t="s">
        <v>1089</v>
      </c>
      <c r="D160" s="4"/>
      <c r="E160" s="4"/>
      <c r="F160" s="4" t="s">
        <v>1090</v>
      </c>
      <c r="G160" s="4" t="s">
        <v>70</v>
      </c>
      <c r="H160" s="4"/>
      <c r="I160" s="2">
        <v>44352.829722222203</v>
      </c>
      <c r="J160" s="1"/>
      <c r="K160" s="1">
        <v>490.91462994455901</v>
      </c>
      <c r="L160" s="1">
        <v>10.52725</v>
      </c>
      <c r="M160" s="1">
        <v>83763.429138608</v>
      </c>
      <c r="N160" s="1"/>
      <c r="O160" s="1">
        <v>7.2360333333333298</v>
      </c>
      <c r="P160" s="1">
        <v>142539.43733055299</v>
      </c>
      <c r="Q160" s="1"/>
      <c r="R160" s="1">
        <v>0</v>
      </c>
      <c r="S160" s="1">
        <v>11.2621</v>
      </c>
      <c r="T160" s="1">
        <v>0</v>
      </c>
      <c r="U160" s="1"/>
      <c r="V160" s="1">
        <v>7.2360333333333298</v>
      </c>
      <c r="W160" s="1">
        <v>142539.43733055299</v>
      </c>
    </row>
    <row r="161" spans="1:23">
      <c r="A161" s="4"/>
      <c r="B161" s="4"/>
      <c r="C161" s="4" t="s">
        <v>1091</v>
      </c>
      <c r="D161" s="4"/>
      <c r="E161" s="4"/>
      <c r="F161" s="4" t="s">
        <v>1092</v>
      </c>
      <c r="G161" s="4" t="s">
        <v>70</v>
      </c>
      <c r="H161" s="4"/>
      <c r="I161" s="2">
        <v>44352.8456365741</v>
      </c>
      <c r="J161" s="1"/>
      <c r="K161" s="1">
        <v>487.17020003170899</v>
      </c>
      <c r="L161" s="1">
        <v>10.527283333333299</v>
      </c>
      <c r="M161" s="1">
        <v>81728.487891557394</v>
      </c>
      <c r="N161" s="1"/>
      <c r="O161" s="1">
        <v>7.2270000000000003</v>
      </c>
      <c r="P161" s="1">
        <v>140119.884147276</v>
      </c>
      <c r="Q161" s="1"/>
      <c r="R161" s="1">
        <v>0</v>
      </c>
      <c r="S161" s="1">
        <v>10.5264166666667</v>
      </c>
      <c r="T161" s="1">
        <v>0</v>
      </c>
      <c r="U161" s="1"/>
      <c r="V161" s="1">
        <v>7.2270000000000003</v>
      </c>
      <c r="W161" s="1">
        <v>140119.884147276</v>
      </c>
    </row>
    <row r="162" spans="1:23">
      <c r="A162" s="4"/>
      <c r="B162" s="4"/>
      <c r="C162" s="4" t="s">
        <v>1093</v>
      </c>
      <c r="D162" s="4"/>
      <c r="E162" s="4"/>
      <c r="F162" s="4" t="s">
        <v>1094</v>
      </c>
      <c r="G162" s="4" t="s">
        <v>70</v>
      </c>
      <c r="H162" s="4"/>
      <c r="I162" s="2">
        <v>44352.8614930556</v>
      </c>
      <c r="J162" s="1"/>
      <c r="K162" s="1">
        <v>595.69627301570904</v>
      </c>
      <c r="L162" s="1">
        <v>10.52725</v>
      </c>
      <c r="M162" s="1">
        <v>77730.296354699894</v>
      </c>
      <c r="N162" s="1"/>
      <c r="O162" s="1">
        <v>7.2269666666666703</v>
      </c>
      <c r="P162" s="1">
        <v>109568.041934266</v>
      </c>
      <c r="Q162" s="1"/>
      <c r="R162" s="1">
        <v>0</v>
      </c>
      <c r="S162" s="1">
        <v>10.5263833333333</v>
      </c>
      <c r="T162" s="1">
        <v>0</v>
      </c>
      <c r="U162" s="1"/>
      <c r="V162" s="1">
        <v>7.2269666666666703</v>
      </c>
      <c r="W162" s="1">
        <v>109568.041934266</v>
      </c>
    </row>
    <row r="163" spans="1:23">
      <c r="A163" s="4"/>
      <c r="B163" s="4"/>
      <c r="C163" s="4" t="s">
        <v>1095</v>
      </c>
      <c r="D163" s="4"/>
      <c r="E163" s="4"/>
      <c r="F163" s="4" t="s">
        <v>1096</v>
      </c>
      <c r="G163" s="4" t="s">
        <v>70</v>
      </c>
      <c r="H163" s="4"/>
      <c r="I163" s="2">
        <v>44352.877326388902</v>
      </c>
      <c r="J163" s="1"/>
      <c r="K163" s="1">
        <v>416.44868329409599</v>
      </c>
      <c r="L163" s="1">
        <v>10.527283333333299</v>
      </c>
      <c r="M163" s="1">
        <v>70202.805381136393</v>
      </c>
      <c r="N163" s="1"/>
      <c r="O163" s="1">
        <v>7.2360666666666704</v>
      </c>
      <c r="P163" s="1">
        <v>140313.78112146401</v>
      </c>
      <c r="Q163" s="1"/>
      <c r="R163" s="1">
        <v>0</v>
      </c>
      <c r="S163" s="1">
        <v>12.360533333333301</v>
      </c>
      <c r="T163" s="1">
        <v>0</v>
      </c>
      <c r="U163" s="1"/>
      <c r="V163" s="1">
        <v>7.2360666666666704</v>
      </c>
      <c r="W163" s="1">
        <v>140313.78112146401</v>
      </c>
    </row>
    <row r="164" spans="1:23">
      <c r="A164" s="4"/>
      <c r="B164" s="4"/>
      <c r="C164" s="4" t="s">
        <v>1097</v>
      </c>
      <c r="D164" s="4"/>
      <c r="E164" s="4"/>
      <c r="F164" s="4" t="s">
        <v>1098</v>
      </c>
      <c r="G164" s="4" t="s">
        <v>70</v>
      </c>
      <c r="H164" s="4"/>
      <c r="I164" s="2">
        <v>44352.893206018503</v>
      </c>
      <c r="J164" s="1"/>
      <c r="K164" s="1">
        <v>479.46409037932102</v>
      </c>
      <c r="L164" s="1">
        <v>10.52725</v>
      </c>
      <c r="M164" s="1">
        <v>83807.731523392198</v>
      </c>
      <c r="N164" s="1"/>
      <c r="O164" s="1">
        <v>7.2360333333333298</v>
      </c>
      <c r="P164" s="1">
        <v>145938.997441863</v>
      </c>
      <c r="Q164" s="1"/>
      <c r="R164" s="1">
        <v>0</v>
      </c>
      <c r="S164" s="1">
        <v>10.5263833333333</v>
      </c>
      <c r="T164" s="1">
        <v>0</v>
      </c>
      <c r="U164" s="1"/>
      <c r="V164" s="1">
        <v>7.2360333333333298</v>
      </c>
      <c r="W164" s="1">
        <v>145938.997441863</v>
      </c>
    </row>
    <row r="165" spans="1:23">
      <c r="A165" s="4"/>
      <c r="B165" s="4"/>
      <c r="C165" s="4" t="s">
        <v>1099</v>
      </c>
      <c r="D165" s="4"/>
      <c r="E165" s="4"/>
      <c r="F165" s="4" t="s">
        <v>1100</v>
      </c>
      <c r="G165" s="4" t="s">
        <v>70</v>
      </c>
      <c r="H165" s="4"/>
      <c r="I165" s="2">
        <v>44352.909189814804</v>
      </c>
      <c r="J165" s="1"/>
      <c r="K165" s="1">
        <v>568.09209004039599</v>
      </c>
      <c r="L165" s="1">
        <v>10.527283333333299</v>
      </c>
      <c r="M165" s="1">
        <v>87936.030274710196</v>
      </c>
      <c r="N165" s="1"/>
      <c r="O165" s="1">
        <v>7.2270000000000003</v>
      </c>
      <c r="P165" s="1">
        <v>129800.83294160401</v>
      </c>
      <c r="Q165" s="1"/>
      <c r="R165" s="1">
        <v>0</v>
      </c>
      <c r="S165" s="1">
        <v>10.5264166666667</v>
      </c>
      <c r="T165" s="1">
        <v>0</v>
      </c>
      <c r="U165" s="1"/>
      <c r="V165" s="1">
        <v>7.2270000000000003</v>
      </c>
      <c r="W165" s="1">
        <v>129800.83294160401</v>
      </c>
    </row>
    <row r="166" spans="1:23">
      <c r="A166" s="4"/>
      <c r="B166" s="4"/>
      <c r="C166" s="4" t="s">
        <v>1101</v>
      </c>
      <c r="D166" s="4"/>
      <c r="E166" s="4"/>
      <c r="F166" s="4" t="s">
        <v>1102</v>
      </c>
      <c r="G166" s="4" t="s">
        <v>70</v>
      </c>
      <c r="H166" s="4"/>
      <c r="I166" s="2">
        <v>44352.925046296303</v>
      </c>
      <c r="J166" s="1"/>
      <c r="K166" s="1">
        <v>532.11706369022897</v>
      </c>
      <c r="L166" s="1">
        <v>10.52725</v>
      </c>
      <c r="M166" s="1">
        <v>92999.555356001001</v>
      </c>
      <c r="N166" s="1"/>
      <c r="O166" s="1">
        <v>7.2360333333333298</v>
      </c>
      <c r="P166" s="1">
        <v>146297.36846163601</v>
      </c>
      <c r="Q166" s="1"/>
      <c r="R166" s="1">
        <v>0</v>
      </c>
      <c r="S166" s="1">
        <v>10.5263833333333</v>
      </c>
      <c r="T166" s="1">
        <v>0</v>
      </c>
      <c r="U166" s="1"/>
      <c r="V166" s="1">
        <v>7.2360333333333298</v>
      </c>
      <c r="W166" s="1">
        <v>146297.36846163601</v>
      </c>
    </row>
    <row r="167" spans="1:23">
      <c r="A167" s="4"/>
      <c r="B167" s="4"/>
      <c r="C167" s="4" t="s">
        <v>24</v>
      </c>
      <c r="D167" s="4"/>
      <c r="E167" s="4"/>
      <c r="F167" s="4" t="s">
        <v>4</v>
      </c>
      <c r="G167" s="4" t="s">
        <v>70</v>
      </c>
      <c r="H167" s="4"/>
      <c r="I167" s="2">
        <v>44352.956759259301</v>
      </c>
      <c r="J167" s="1"/>
      <c r="K167" s="1">
        <v>0</v>
      </c>
      <c r="L167" s="1">
        <v>10.52725</v>
      </c>
      <c r="M167" s="1">
        <v>0</v>
      </c>
      <c r="N167" s="1"/>
      <c r="O167" s="1">
        <v>7.2360333333333298</v>
      </c>
      <c r="P167" s="1">
        <v>129052.163799772</v>
      </c>
      <c r="Q167" s="1"/>
      <c r="R167" s="1">
        <v>0</v>
      </c>
      <c r="S167" s="1">
        <v>11.2621</v>
      </c>
      <c r="T167" s="1">
        <v>0</v>
      </c>
      <c r="U167" s="1"/>
      <c r="V167" s="1">
        <v>7.2360333333333298</v>
      </c>
      <c r="W167" s="1">
        <v>129052.163799772</v>
      </c>
    </row>
    <row r="168" spans="1:23">
      <c r="A168" s="4"/>
      <c r="B168" s="4"/>
      <c r="C168" s="4" t="s">
        <v>69</v>
      </c>
      <c r="D168" s="4"/>
      <c r="E168" s="4"/>
      <c r="F168" s="4" t="s">
        <v>335</v>
      </c>
      <c r="G168" s="4" t="s">
        <v>70</v>
      </c>
      <c r="H168" s="4"/>
      <c r="I168" s="2">
        <v>44352.972604166702</v>
      </c>
      <c r="J168" s="1"/>
      <c r="K168" s="1">
        <v>0</v>
      </c>
      <c r="L168" s="1">
        <v>10.589449999999999</v>
      </c>
      <c r="M168" s="1">
        <v>0</v>
      </c>
      <c r="N168" s="1"/>
      <c r="O168" s="1">
        <v>7.2451333333333299</v>
      </c>
      <c r="P168" s="1">
        <v>137696.24814866</v>
      </c>
      <c r="Q168" s="1"/>
      <c r="R168" s="1">
        <v>0</v>
      </c>
      <c r="S168" s="1">
        <v>12.308716666666699</v>
      </c>
      <c r="T168" s="1">
        <v>0</v>
      </c>
      <c r="U168" s="1"/>
      <c r="V168" s="1">
        <v>7.2451333333333299</v>
      </c>
      <c r="W168" s="1">
        <v>137696.24814866</v>
      </c>
    </row>
    <row r="169" spans="1:23">
      <c r="A169" s="4"/>
      <c r="B169" s="4"/>
      <c r="C169" s="4" t="s">
        <v>386</v>
      </c>
      <c r="D169" s="4"/>
      <c r="E169" s="4"/>
      <c r="F169" s="4" t="s">
        <v>115</v>
      </c>
      <c r="G169" s="4" t="s">
        <v>70</v>
      </c>
      <c r="H169" s="4"/>
      <c r="I169" s="2">
        <v>44352.988472222198</v>
      </c>
      <c r="J169" s="1"/>
      <c r="K169" s="1">
        <v>0</v>
      </c>
      <c r="L169" s="1">
        <v>10.537599999999999</v>
      </c>
      <c r="M169" s="1">
        <v>0</v>
      </c>
      <c r="N169" s="1"/>
      <c r="O169" s="1">
        <v>7.2360333333333298</v>
      </c>
      <c r="P169" s="1">
        <v>148064.75188150001</v>
      </c>
      <c r="Q169" s="1"/>
      <c r="R169" s="1">
        <v>0</v>
      </c>
      <c r="S169" s="1">
        <v>12.3708666666667</v>
      </c>
      <c r="T169" s="1">
        <v>0</v>
      </c>
      <c r="U169" s="1"/>
      <c r="V169" s="1">
        <v>7.2360333333333298</v>
      </c>
      <c r="W169" s="1">
        <v>148064.75188150001</v>
      </c>
    </row>
    <row r="170" spans="1:23">
      <c r="A170" s="4"/>
      <c r="B170" s="4"/>
      <c r="C170" s="4" t="s">
        <v>40</v>
      </c>
      <c r="D170" s="4"/>
      <c r="E170" s="4"/>
      <c r="F170" s="4" t="s">
        <v>180</v>
      </c>
      <c r="G170" s="4" t="s">
        <v>70</v>
      </c>
      <c r="H170" s="4"/>
      <c r="I170" s="2">
        <v>44353.004259259302</v>
      </c>
      <c r="J170" s="1"/>
      <c r="K170" s="1">
        <v>0</v>
      </c>
      <c r="L170" s="1">
        <v>10.775966666666699</v>
      </c>
      <c r="M170" s="1">
        <v>0</v>
      </c>
      <c r="N170" s="1"/>
      <c r="O170" s="1">
        <v>7.2360666666666704</v>
      </c>
      <c r="P170" s="1">
        <v>151202.423380458</v>
      </c>
      <c r="Q170" s="1"/>
      <c r="R170" s="1">
        <v>0</v>
      </c>
      <c r="S170" s="1">
        <v>11.469383333333299</v>
      </c>
      <c r="T170" s="1">
        <v>0</v>
      </c>
      <c r="U170" s="1"/>
      <c r="V170" s="1">
        <v>7.2360666666666704</v>
      </c>
      <c r="W170" s="1">
        <v>151202.423380458</v>
      </c>
    </row>
    <row r="171" spans="1:23">
      <c r="A171" s="4"/>
      <c r="B171" s="4"/>
      <c r="C171" s="4" t="s">
        <v>407</v>
      </c>
      <c r="D171" s="4"/>
      <c r="E171" s="4"/>
      <c r="F171" s="4" t="s">
        <v>338</v>
      </c>
      <c r="G171" s="4" t="s">
        <v>70</v>
      </c>
      <c r="H171" s="4"/>
      <c r="I171" s="2">
        <v>44353.020046296297</v>
      </c>
      <c r="J171" s="1"/>
      <c r="K171" s="1">
        <v>0</v>
      </c>
      <c r="L171" s="1">
        <v>10.599783333333299</v>
      </c>
      <c r="M171" s="1">
        <v>0</v>
      </c>
      <c r="N171" s="1"/>
      <c r="O171" s="1">
        <v>7.2360333333333298</v>
      </c>
      <c r="P171" s="1">
        <v>109299.92138590899</v>
      </c>
      <c r="Q171" s="1"/>
      <c r="R171" s="1" t="s">
        <v>333</v>
      </c>
      <c r="S171" s="1" t="s">
        <v>333</v>
      </c>
      <c r="T171" s="1" t="s">
        <v>333</v>
      </c>
      <c r="U171" s="1" t="s">
        <v>333</v>
      </c>
      <c r="V171" s="1">
        <v>7.2360333333333298</v>
      </c>
      <c r="W171" s="1">
        <v>109299.92138590899</v>
      </c>
    </row>
    <row r="172" spans="1:23">
      <c r="A172" s="4"/>
      <c r="B172" s="4"/>
      <c r="C172" s="4" t="s">
        <v>150</v>
      </c>
      <c r="D172" s="4"/>
      <c r="E172" s="4"/>
      <c r="F172" s="4" t="s">
        <v>63</v>
      </c>
      <c r="G172" s="4" t="s">
        <v>70</v>
      </c>
      <c r="H172" s="4"/>
      <c r="I172" s="2">
        <v>44353.035937499997</v>
      </c>
      <c r="J172" s="1"/>
      <c r="K172" s="1">
        <v>0</v>
      </c>
      <c r="L172" s="1">
        <v>10.900316666666701</v>
      </c>
      <c r="M172" s="1">
        <v>0</v>
      </c>
      <c r="N172" s="1"/>
      <c r="O172" s="1">
        <v>7.2451333333333299</v>
      </c>
      <c r="P172" s="1">
        <v>139091.085858062</v>
      </c>
      <c r="Q172" s="1"/>
      <c r="R172" s="1">
        <v>0</v>
      </c>
      <c r="S172" s="1">
        <v>10.557499999999999</v>
      </c>
      <c r="T172" s="1">
        <v>0</v>
      </c>
      <c r="U172" s="1"/>
      <c r="V172" s="1">
        <v>7.2451333333333299</v>
      </c>
      <c r="W172" s="1">
        <v>139091.085858062</v>
      </c>
    </row>
    <row r="173" spans="1:23">
      <c r="A173" s="4"/>
      <c r="B173" s="4"/>
      <c r="C173" s="4" t="s">
        <v>60</v>
      </c>
      <c r="D173" s="4"/>
      <c r="E173" s="4"/>
      <c r="F173" s="4" t="s">
        <v>172</v>
      </c>
      <c r="G173" s="4" t="s">
        <v>70</v>
      </c>
      <c r="H173" s="4"/>
      <c r="I173" s="2">
        <v>44353.051747685196</v>
      </c>
      <c r="J173" s="1"/>
      <c r="K173" s="1">
        <v>0</v>
      </c>
      <c r="L173" s="1">
        <v>11.242233333333299</v>
      </c>
      <c r="M173" s="1">
        <v>0</v>
      </c>
      <c r="N173" s="1"/>
      <c r="O173" s="1">
        <v>7.2450999999999999</v>
      </c>
      <c r="P173" s="1">
        <v>115703.13404618599</v>
      </c>
      <c r="Q173" s="1"/>
      <c r="R173" s="1">
        <v>0</v>
      </c>
      <c r="S173" s="1">
        <v>11.728400000000001</v>
      </c>
      <c r="T173" s="1">
        <v>0</v>
      </c>
      <c r="U173" s="1"/>
      <c r="V173" s="1">
        <v>7.2450999999999999</v>
      </c>
      <c r="W173" s="1">
        <v>115703.13404618599</v>
      </c>
    </row>
    <row r="174" spans="1:23">
      <c r="A174" s="4"/>
      <c r="B174" s="4"/>
      <c r="C174" s="4" t="s">
        <v>77</v>
      </c>
      <c r="D174" s="4"/>
      <c r="E174" s="4"/>
      <c r="F174" s="4" t="s">
        <v>296</v>
      </c>
      <c r="G174" s="4" t="s">
        <v>70</v>
      </c>
      <c r="H174" s="4"/>
      <c r="I174" s="2">
        <v>44353.0675694444</v>
      </c>
      <c r="J174" s="1"/>
      <c r="K174" s="1">
        <v>0</v>
      </c>
      <c r="L174" s="1">
        <v>11.180099999999999</v>
      </c>
      <c r="M174" s="1">
        <v>0</v>
      </c>
      <c r="N174" s="1"/>
      <c r="O174" s="1">
        <v>7.2360666666666704</v>
      </c>
      <c r="P174" s="1">
        <v>118169.791291674</v>
      </c>
      <c r="Q174" s="1"/>
      <c r="R174" s="1">
        <v>0</v>
      </c>
      <c r="S174" s="1">
        <v>12.360533333333301</v>
      </c>
      <c r="T174" s="1">
        <v>0</v>
      </c>
      <c r="U174" s="1"/>
      <c r="V174" s="1">
        <v>7.2360666666666704</v>
      </c>
      <c r="W174" s="1">
        <v>118169.791291674</v>
      </c>
    </row>
    <row r="175" spans="1:23">
      <c r="A175" s="4"/>
      <c r="B175" s="4"/>
      <c r="C175" s="4" t="s">
        <v>266</v>
      </c>
      <c r="D175" s="4"/>
      <c r="E175" s="4"/>
      <c r="F175" s="4" t="s">
        <v>263</v>
      </c>
      <c r="G175" s="4" t="s">
        <v>70</v>
      </c>
      <c r="H175" s="4"/>
      <c r="I175" s="2">
        <v>44353.0835532407</v>
      </c>
      <c r="J175" s="1"/>
      <c r="K175" s="1">
        <v>0</v>
      </c>
      <c r="L175" s="1">
        <v>10.52725</v>
      </c>
      <c r="M175" s="1">
        <v>0</v>
      </c>
      <c r="N175" s="1"/>
      <c r="O175" s="1">
        <v>7.2450999999999999</v>
      </c>
      <c r="P175" s="1">
        <v>97849.167019986096</v>
      </c>
      <c r="Q175" s="1"/>
      <c r="R175" s="1">
        <v>0</v>
      </c>
      <c r="S175" s="1">
        <v>12.329416666666701</v>
      </c>
      <c r="T175" s="1">
        <v>0</v>
      </c>
      <c r="U175" s="1"/>
      <c r="V175" s="1">
        <v>7.2450999999999999</v>
      </c>
      <c r="W175" s="1">
        <v>97849.167019986096</v>
      </c>
    </row>
    <row r="176" spans="1:23">
      <c r="A176" s="4"/>
      <c r="B176" s="4"/>
      <c r="C176" s="4" t="s">
        <v>109</v>
      </c>
      <c r="D176" s="4"/>
      <c r="E176" s="4"/>
      <c r="F176" s="4" t="s">
        <v>138</v>
      </c>
      <c r="G176" s="4" t="s">
        <v>70</v>
      </c>
      <c r="H176" s="4"/>
      <c r="I176" s="2">
        <v>44353.115381944401</v>
      </c>
      <c r="J176" s="1"/>
      <c r="K176" s="1">
        <v>0</v>
      </c>
      <c r="L176" s="1">
        <v>10.537599999999999</v>
      </c>
      <c r="M176" s="1">
        <v>0</v>
      </c>
      <c r="N176" s="1"/>
      <c r="O176" s="1">
        <v>7.2450999999999999</v>
      </c>
      <c r="P176" s="1">
        <v>99357.910051318293</v>
      </c>
      <c r="Q176" s="1"/>
      <c r="R176" s="1">
        <v>0</v>
      </c>
      <c r="S176" s="1">
        <v>12.111800000000001</v>
      </c>
      <c r="T176" s="1">
        <v>0</v>
      </c>
      <c r="U176" s="1"/>
      <c r="V176" s="1">
        <v>7.2450999999999999</v>
      </c>
      <c r="W176" s="1">
        <v>99357.910051318293</v>
      </c>
    </row>
    <row r="177" spans="1:23">
      <c r="A177" s="4"/>
      <c r="B177" s="4"/>
      <c r="C177" s="4" t="s">
        <v>84</v>
      </c>
      <c r="D177" s="4"/>
      <c r="E177" s="4"/>
      <c r="F177" s="4" t="s">
        <v>85</v>
      </c>
      <c r="G177" s="4" t="s">
        <v>70</v>
      </c>
      <c r="H177" s="4"/>
      <c r="I177" s="2">
        <v>44353.131423611099</v>
      </c>
      <c r="J177" s="1"/>
      <c r="K177" s="1">
        <v>0</v>
      </c>
      <c r="L177" s="1">
        <v>10.506550000000001</v>
      </c>
      <c r="M177" s="1">
        <v>0</v>
      </c>
      <c r="N177" s="1"/>
      <c r="O177" s="1">
        <v>7.2451333333333299</v>
      </c>
      <c r="P177" s="1">
        <v>102102.35168761</v>
      </c>
      <c r="Q177" s="1"/>
      <c r="R177" s="1">
        <v>0</v>
      </c>
      <c r="S177" s="1">
        <v>11.5004666666667</v>
      </c>
      <c r="T177" s="1">
        <v>0</v>
      </c>
      <c r="U177" s="1"/>
      <c r="V177" s="1">
        <v>7.2451333333333299</v>
      </c>
      <c r="W177" s="1">
        <v>102102.35168761</v>
      </c>
    </row>
    <row r="178" spans="1:23">
      <c r="A178" s="4"/>
      <c r="B178" s="4"/>
      <c r="C178" s="4" t="s">
        <v>125</v>
      </c>
      <c r="D178" s="4"/>
      <c r="E178" s="4"/>
      <c r="F178" s="4" t="s">
        <v>336</v>
      </c>
      <c r="G178" s="4" t="s">
        <v>70</v>
      </c>
      <c r="H178" s="4"/>
      <c r="I178" s="2">
        <v>44353.147349537001</v>
      </c>
      <c r="J178" s="1"/>
      <c r="K178" s="1">
        <v>0</v>
      </c>
      <c r="L178" s="1">
        <v>10.1749333333333</v>
      </c>
      <c r="M178" s="1">
        <v>0</v>
      </c>
      <c r="N178" s="1"/>
      <c r="O178" s="1">
        <v>7.2360333333333298</v>
      </c>
      <c r="P178" s="1">
        <v>90020.805264679497</v>
      </c>
      <c r="Q178" s="1"/>
      <c r="R178" s="1">
        <v>0</v>
      </c>
      <c r="S178" s="1">
        <v>12.2465166666667</v>
      </c>
      <c r="T178" s="1">
        <v>0</v>
      </c>
      <c r="U178" s="1"/>
      <c r="V178" s="1">
        <v>7.2360333333333298</v>
      </c>
      <c r="W178" s="1">
        <v>90020.805264679497</v>
      </c>
    </row>
    <row r="179" spans="1:23">
      <c r="A179" s="4"/>
      <c r="B179" s="4"/>
      <c r="C179" s="4" t="s">
        <v>347</v>
      </c>
      <c r="D179" s="4"/>
      <c r="E179" s="4"/>
      <c r="F179" s="4" t="s">
        <v>268</v>
      </c>
      <c r="G179" s="4" t="s">
        <v>70</v>
      </c>
      <c r="H179" s="4"/>
      <c r="I179" s="2">
        <v>44353.163229166697</v>
      </c>
      <c r="J179" s="1"/>
      <c r="K179" s="1">
        <v>0</v>
      </c>
      <c r="L179" s="1">
        <v>10.496183333333301</v>
      </c>
      <c r="M179" s="1">
        <v>0</v>
      </c>
      <c r="N179" s="1"/>
      <c r="O179" s="1">
        <v>7.2360666666666704</v>
      </c>
      <c r="P179" s="1">
        <v>109361.124076476</v>
      </c>
      <c r="Q179" s="1"/>
      <c r="R179" s="1">
        <v>0</v>
      </c>
      <c r="S179" s="1">
        <v>12.38125</v>
      </c>
      <c r="T179" s="1">
        <v>0</v>
      </c>
      <c r="U179" s="1"/>
      <c r="V179" s="1">
        <v>7.2360666666666704</v>
      </c>
      <c r="W179" s="1">
        <v>109361.124076476</v>
      </c>
    </row>
    <row r="180" spans="1:23">
      <c r="A180" s="4"/>
      <c r="B180" s="4"/>
      <c r="C180" s="4" t="s">
        <v>1</v>
      </c>
      <c r="D180" s="4"/>
      <c r="E180" s="4"/>
      <c r="F180" s="4" t="s">
        <v>42</v>
      </c>
      <c r="G180" s="4" t="s">
        <v>70</v>
      </c>
      <c r="H180" s="4"/>
      <c r="I180" s="2">
        <v>44353.179108796299</v>
      </c>
      <c r="J180" s="1"/>
      <c r="K180" s="1">
        <v>0</v>
      </c>
      <c r="L180" s="1">
        <v>10.5894166666667</v>
      </c>
      <c r="M180" s="1">
        <v>0</v>
      </c>
      <c r="N180" s="1"/>
      <c r="O180" s="1">
        <v>7.2450999999999999</v>
      </c>
      <c r="P180" s="1">
        <v>98628.095481323704</v>
      </c>
      <c r="Q180" s="1"/>
      <c r="R180" s="1">
        <v>0</v>
      </c>
      <c r="S180" s="1">
        <v>12.2154333333333</v>
      </c>
      <c r="T180" s="1">
        <v>0</v>
      </c>
      <c r="U180" s="1"/>
      <c r="V180" s="1">
        <v>7.2450999999999999</v>
      </c>
      <c r="W180" s="1">
        <v>98628.095481323704</v>
      </c>
    </row>
    <row r="181" spans="1:23">
      <c r="A181" s="4"/>
      <c r="B181" s="4"/>
      <c r="C181" s="4" t="s">
        <v>260</v>
      </c>
      <c r="D181" s="4"/>
      <c r="E181" s="4"/>
      <c r="F181" s="4" t="s">
        <v>137</v>
      </c>
      <c r="G181" s="4" t="s">
        <v>70</v>
      </c>
      <c r="H181" s="4"/>
      <c r="I181" s="2">
        <v>44353.1949537037</v>
      </c>
      <c r="J181" s="1"/>
      <c r="K181" s="1">
        <v>0</v>
      </c>
      <c r="L181" s="1">
        <v>10.7656166666667</v>
      </c>
      <c r="M181" s="1">
        <v>0</v>
      </c>
      <c r="N181" s="1"/>
      <c r="O181" s="1">
        <v>7.2451333333333299</v>
      </c>
      <c r="P181" s="1">
        <v>89842.211231802095</v>
      </c>
      <c r="Q181" s="1"/>
      <c r="R181" s="1" t="s">
        <v>333</v>
      </c>
      <c r="S181" s="1" t="s">
        <v>333</v>
      </c>
      <c r="T181" s="1" t="s">
        <v>333</v>
      </c>
      <c r="U181" s="1" t="s">
        <v>333</v>
      </c>
      <c r="V181" s="1">
        <v>7.2451333333333299</v>
      </c>
      <c r="W181" s="1">
        <v>89842.211231802095</v>
      </c>
    </row>
    <row r="182" spans="1:23">
      <c r="A182" s="4"/>
      <c r="B182" s="4"/>
      <c r="C182" s="4" t="s">
        <v>171</v>
      </c>
      <c r="D182" s="4"/>
      <c r="E182" s="4"/>
      <c r="F182" s="4" t="s">
        <v>158</v>
      </c>
      <c r="G182" s="4" t="s">
        <v>70</v>
      </c>
      <c r="H182" s="4"/>
      <c r="I182" s="2">
        <v>44353.210914351897</v>
      </c>
      <c r="J182" s="1"/>
      <c r="K182" s="1">
        <v>0</v>
      </c>
      <c r="L182" s="1">
        <v>10.579050000000001</v>
      </c>
      <c r="M182" s="1">
        <v>0</v>
      </c>
      <c r="N182" s="1"/>
      <c r="O182" s="1">
        <v>7.2450999999999999</v>
      </c>
      <c r="P182" s="1">
        <v>133137.35226832901</v>
      </c>
      <c r="Q182" s="1"/>
      <c r="R182" s="1">
        <v>0</v>
      </c>
      <c r="S182" s="1">
        <v>12.329416666666701</v>
      </c>
      <c r="T182" s="1">
        <v>0</v>
      </c>
      <c r="U182" s="1"/>
      <c r="V182" s="1">
        <v>7.2450999999999999</v>
      </c>
      <c r="W182" s="1">
        <v>133137.35226832901</v>
      </c>
    </row>
    <row r="183" spans="1:23">
      <c r="A183" s="4"/>
      <c r="B183" s="4"/>
      <c r="C183" s="4" t="s">
        <v>364</v>
      </c>
      <c r="D183" s="4"/>
      <c r="E183" s="4"/>
      <c r="F183" s="4" t="s">
        <v>390</v>
      </c>
      <c r="G183" s="4" t="s">
        <v>70</v>
      </c>
      <c r="H183" s="4"/>
      <c r="I183" s="2">
        <v>44353.226851851898</v>
      </c>
      <c r="J183" s="1"/>
      <c r="K183" s="1">
        <v>0</v>
      </c>
      <c r="L183" s="1">
        <v>10.6930666666667</v>
      </c>
      <c r="M183" s="1">
        <v>0</v>
      </c>
      <c r="N183" s="1"/>
      <c r="O183" s="1">
        <v>7.2451333333333299</v>
      </c>
      <c r="P183" s="1">
        <v>117703.04850501601</v>
      </c>
      <c r="Q183" s="1"/>
      <c r="R183" s="1">
        <v>0</v>
      </c>
      <c r="S183" s="1">
        <v>12.236183333333299</v>
      </c>
      <c r="T183" s="1">
        <v>0</v>
      </c>
      <c r="U183" s="1"/>
      <c r="V183" s="1">
        <v>7.2451333333333299</v>
      </c>
      <c r="W183" s="1">
        <v>117703.04850501601</v>
      </c>
    </row>
    <row r="184" spans="1:23">
      <c r="A184" s="4"/>
      <c r="B184" s="4"/>
      <c r="C184" s="4" t="s">
        <v>240</v>
      </c>
      <c r="D184" s="4"/>
      <c r="E184" s="4"/>
      <c r="F184" s="4" t="s">
        <v>315</v>
      </c>
      <c r="G184" s="4" t="s">
        <v>70</v>
      </c>
      <c r="H184" s="4"/>
      <c r="I184" s="2">
        <v>44353.2426851852</v>
      </c>
      <c r="J184" s="1"/>
      <c r="K184" s="1">
        <v>0</v>
      </c>
      <c r="L184" s="1">
        <v>10.775933333333301</v>
      </c>
      <c r="M184" s="1">
        <v>0</v>
      </c>
      <c r="N184" s="1"/>
      <c r="O184" s="1">
        <v>7.2450999999999999</v>
      </c>
      <c r="P184" s="1">
        <v>118435.08494268201</v>
      </c>
      <c r="Q184" s="1"/>
      <c r="R184" s="1">
        <v>0</v>
      </c>
      <c r="S184" s="1">
        <v>10.58855</v>
      </c>
      <c r="T184" s="1">
        <v>0</v>
      </c>
      <c r="U184" s="1"/>
      <c r="V184" s="1">
        <v>7.2450999999999999</v>
      </c>
      <c r="W184" s="1">
        <v>118435.08494268201</v>
      </c>
    </row>
    <row r="185" spans="1:23">
      <c r="A185" s="4"/>
      <c r="B185" s="4"/>
      <c r="C185" s="4" t="s">
        <v>16</v>
      </c>
      <c r="D185" s="4"/>
      <c r="E185" s="4"/>
      <c r="F185" s="4" t="s">
        <v>58</v>
      </c>
      <c r="G185" s="4" t="s">
        <v>70</v>
      </c>
      <c r="H185" s="4"/>
      <c r="I185" s="2">
        <v>44353.274641203701</v>
      </c>
      <c r="J185" s="1"/>
      <c r="K185" s="1">
        <v>0</v>
      </c>
      <c r="L185" s="1">
        <v>10.547966666666699</v>
      </c>
      <c r="M185" s="1">
        <v>0</v>
      </c>
      <c r="N185" s="1"/>
      <c r="O185" s="1">
        <v>7.25416666666667</v>
      </c>
      <c r="P185" s="1">
        <v>113620.58093037699</v>
      </c>
      <c r="Q185" s="1"/>
      <c r="R185" s="1">
        <v>0</v>
      </c>
      <c r="S185" s="1">
        <v>12.2258</v>
      </c>
      <c r="T185" s="1">
        <v>0</v>
      </c>
      <c r="U185" s="1"/>
      <c r="V185" s="1">
        <v>7.25416666666667</v>
      </c>
      <c r="W185" s="1">
        <v>113620.58093037699</v>
      </c>
    </row>
    <row r="186" spans="1:23">
      <c r="A186" s="4"/>
      <c r="B186" s="4"/>
      <c r="C186" s="4" t="s">
        <v>113</v>
      </c>
      <c r="D186" s="4"/>
      <c r="E186" s="4"/>
      <c r="F186" s="4" t="s">
        <v>99</v>
      </c>
      <c r="G186" s="4" t="s">
        <v>70</v>
      </c>
      <c r="H186" s="4"/>
      <c r="I186" s="2">
        <v>44353.290509259299</v>
      </c>
      <c r="J186" s="1"/>
      <c r="K186" s="1">
        <v>0</v>
      </c>
      <c r="L186" s="1">
        <v>10.382199999999999</v>
      </c>
      <c r="M186" s="1">
        <v>0</v>
      </c>
      <c r="N186" s="1"/>
      <c r="O186" s="1">
        <v>7.2542</v>
      </c>
      <c r="P186" s="1">
        <v>107942.915775096</v>
      </c>
      <c r="Q186" s="1"/>
      <c r="R186" s="1">
        <v>0</v>
      </c>
      <c r="S186" s="1">
        <v>11.6040833333333</v>
      </c>
      <c r="T186" s="1">
        <v>0</v>
      </c>
      <c r="U186" s="1"/>
      <c r="V186" s="1">
        <v>7.2542</v>
      </c>
      <c r="W186" s="1">
        <v>107942.915775096</v>
      </c>
    </row>
    <row r="187" spans="1:23">
      <c r="A187" s="4"/>
      <c r="B187" s="4"/>
      <c r="C187" s="4" t="s">
        <v>131</v>
      </c>
      <c r="D187" s="4"/>
      <c r="E187" s="4"/>
      <c r="F187" s="4" t="s">
        <v>78</v>
      </c>
      <c r="G187" s="4" t="s">
        <v>70</v>
      </c>
      <c r="H187" s="4"/>
      <c r="I187" s="2">
        <v>44353.306331018503</v>
      </c>
      <c r="J187" s="1"/>
      <c r="K187" s="1">
        <v>0</v>
      </c>
      <c r="L187" s="1">
        <v>10.599783333333299</v>
      </c>
      <c r="M187" s="1">
        <v>0</v>
      </c>
      <c r="N187" s="1"/>
      <c r="O187" s="1">
        <v>7.25416666666667</v>
      </c>
      <c r="P187" s="1">
        <v>112228.676855707</v>
      </c>
      <c r="Q187" s="1"/>
      <c r="R187" s="1">
        <v>0</v>
      </c>
      <c r="S187" s="1">
        <v>11.946016666666701</v>
      </c>
      <c r="T187" s="1">
        <v>0</v>
      </c>
      <c r="U187" s="1"/>
      <c r="V187" s="1">
        <v>7.25416666666667</v>
      </c>
      <c r="W187" s="1">
        <v>112228.676855707</v>
      </c>
    </row>
    <row r="188" spans="1:23">
      <c r="A188" s="4"/>
      <c r="B188" s="4"/>
      <c r="C188" s="4" t="s">
        <v>232</v>
      </c>
      <c r="D188" s="4"/>
      <c r="E188" s="4"/>
      <c r="F188" s="4" t="s">
        <v>50</v>
      </c>
      <c r="G188" s="4" t="s">
        <v>70</v>
      </c>
      <c r="H188" s="4"/>
      <c r="I188" s="2">
        <v>44353.322210648097</v>
      </c>
      <c r="J188" s="1"/>
      <c r="K188" s="1">
        <v>0</v>
      </c>
      <c r="L188" s="1">
        <v>11.0453833333333</v>
      </c>
      <c r="M188" s="1">
        <v>0</v>
      </c>
      <c r="N188" s="1"/>
      <c r="O188" s="1">
        <v>7.2360666666666704</v>
      </c>
      <c r="P188" s="1">
        <v>107877.75719401801</v>
      </c>
      <c r="Q188" s="1"/>
      <c r="R188" s="1">
        <v>0</v>
      </c>
      <c r="S188" s="1">
        <v>12.3501666666667</v>
      </c>
      <c r="T188" s="1">
        <v>0</v>
      </c>
      <c r="U188" s="1"/>
      <c r="V188" s="1">
        <v>7.2360666666666704</v>
      </c>
      <c r="W188" s="1">
        <v>107877.75719401801</v>
      </c>
    </row>
    <row r="189" spans="1:23">
      <c r="A189" s="4"/>
      <c r="B189" s="4"/>
      <c r="C189" s="4" t="s">
        <v>383</v>
      </c>
      <c r="D189" s="4"/>
      <c r="E189" s="4"/>
      <c r="F189" s="4" t="s">
        <v>92</v>
      </c>
      <c r="G189" s="4" t="s">
        <v>70</v>
      </c>
      <c r="H189" s="4"/>
      <c r="I189" s="2">
        <v>44353.338043981501</v>
      </c>
      <c r="J189" s="1"/>
      <c r="K189" s="1">
        <v>0</v>
      </c>
      <c r="L189" s="1">
        <v>10.4236166666667</v>
      </c>
      <c r="M189" s="1">
        <v>0</v>
      </c>
      <c r="N189" s="1"/>
      <c r="O189" s="1">
        <v>7.25416666666667</v>
      </c>
      <c r="P189" s="1">
        <v>97604.036336713005</v>
      </c>
      <c r="Q189" s="1"/>
      <c r="R189" s="1" t="s">
        <v>333</v>
      </c>
      <c r="S189" s="1" t="s">
        <v>333</v>
      </c>
      <c r="T189" s="1" t="s">
        <v>333</v>
      </c>
      <c r="U189" s="1" t="s">
        <v>333</v>
      </c>
      <c r="V189" s="1">
        <v>7.25416666666667</v>
      </c>
      <c r="W189" s="1">
        <v>97604.036336713005</v>
      </c>
    </row>
    <row r="190" spans="1:23">
      <c r="A190" s="4"/>
      <c r="B190" s="4"/>
      <c r="C190" s="4" t="s">
        <v>165</v>
      </c>
      <c r="D190" s="4"/>
      <c r="E190" s="4"/>
      <c r="F190" s="4" t="s">
        <v>6</v>
      </c>
      <c r="G190" s="4" t="s">
        <v>70</v>
      </c>
      <c r="H190" s="4"/>
      <c r="I190" s="2">
        <v>44353.353888888902</v>
      </c>
      <c r="J190" s="1"/>
      <c r="K190" s="1">
        <v>0</v>
      </c>
      <c r="L190" s="1">
        <v>10.599816666666699</v>
      </c>
      <c r="M190" s="1">
        <v>0</v>
      </c>
      <c r="N190" s="1"/>
      <c r="O190" s="1">
        <v>7.2542</v>
      </c>
      <c r="P190" s="1">
        <v>122835.900667437</v>
      </c>
      <c r="Q190" s="1"/>
      <c r="R190" s="1">
        <v>0</v>
      </c>
      <c r="S190" s="1">
        <v>12.0185833333333</v>
      </c>
      <c r="T190" s="1">
        <v>0</v>
      </c>
      <c r="U190" s="1"/>
      <c r="V190" s="1">
        <v>7.2542</v>
      </c>
      <c r="W190" s="1">
        <v>122835.900667437</v>
      </c>
    </row>
    <row r="191" spans="1:23">
      <c r="A191" s="4"/>
      <c r="B191" s="4"/>
      <c r="C191" s="4" t="s">
        <v>220</v>
      </c>
      <c r="D191" s="4"/>
      <c r="E191" s="4"/>
      <c r="F191" s="4" t="s">
        <v>211</v>
      </c>
      <c r="G191" s="4" t="s">
        <v>70</v>
      </c>
      <c r="H191" s="4"/>
      <c r="I191" s="2">
        <v>44353.3698842593</v>
      </c>
      <c r="J191" s="1"/>
      <c r="K191" s="1">
        <v>0</v>
      </c>
      <c r="L191" s="1">
        <v>10.52725</v>
      </c>
      <c r="M191" s="1">
        <v>0</v>
      </c>
      <c r="N191" s="1"/>
      <c r="O191" s="1">
        <v>7.25416666666667</v>
      </c>
      <c r="P191" s="1">
        <v>101959.387324396</v>
      </c>
      <c r="Q191" s="1"/>
      <c r="R191" s="1">
        <v>0</v>
      </c>
      <c r="S191" s="1">
        <v>12.329416666666701</v>
      </c>
      <c r="T191" s="1">
        <v>0</v>
      </c>
      <c r="U191" s="1"/>
      <c r="V191" s="1">
        <v>7.25416666666667</v>
      </c>
      <c r="W191" s="1">
        <v>101959.387324396</v>
      </c>
    </row>
    <row r="192" spans="1:23">
      <c r="A192" s="4"/>
      <c r="B192" s="4"/>
      <c r="C192" s="4" t="s">
        <v>160</v>
      </c>
      <c r="D192" s="4"/>
      <c r="E192" s="4"/>
      <c r="F192" s="4" t="s">
        <v>98</v>
      </c>
      <c r="G192" s="4" t="s">
        <v>70</v>
      </c>
      <c r="H192" s="4"/>
      <c r="I192" s="2">
        <v>44353.385740740698</v>
      </c>
      <c r="J192" s="1"/>
      <c r="K192" s="1">
        <v>0</v>
      </c>
      <c r="L192" s="1">
        <v>10.703433333333299</v>
      </c>
      <c r="M192" s="1">
        <v>0</v>
      </c>
      <c r="N192" s="1"/>
      <c r="O192" s="1">
        <v>7.2542</v>
      </c>
      <c r="P192" s="1">
        <v>110937.43860249</v>
      </c>
      <c r="Q192" s="1"/>
      <c r="R192" s="1" t="s">
        <v>333</v>
      </c>
      <c r="S192" s="1" t="s">
        <v>333</v>
      </c>
      <c r="T192" s="1" t="s">
        <v>333</v>
      </c>
      <c r="U192" s="1" t="s">
        <v>333</v>
      </c>
      <c r="V192" s="1">
        <v>7.2542</v>
      </c>
      <c r="W192" s="1">
        <v>110937.43860249</v>
      </c>
    </row>
    <row r="193" spans="1:23">
      <c r="A193" s="4"/>
      <c r="B193" s="4"/>
      <c r="C193" s="4" t="s">
        <v>227</v>
      </c>
      <c r="D193" s="4"/>
      <c r="E193" s="4"/>
      <c r="F193" s="4" t="s">
        <v>384</v>
      </c>
      <c r="G193" s="4" t="s">
        <v>70</v>
      </c>
      <c r="H193" s="4"/>
      <c r="I193" s="2">
        <v>44353.417453703703</v>
      </c>
      <c r="J193" s="1"/>
      <c r="K193" s="1">
        <v>0</v>
      </c>
      <c r="L193" s="1">
        <v>10.9521333333333</v>
      </c>
      <c r="M193" s="1">
        <v>0</v>
      </c>
      <c r="N193" s="1"/>
      <c r="O193" s="1">
        <v>7.2542</v>
      </c>
      <c r="P193" s="1">
        <v>109827.49882816301</v>
      </c>
      <c r="Q193" s="1"/>
      <c r="R193" s="1">
        <v>0</v>
      </c>
      <c r="S193" s="1">
        <v>11.4175666666667</v>
      </c>
      <c r="T193" s="1">
        <v>0</v>
      </c>
      <c r="U193" s="1"/>
      <c r="V193" s="1">
        <v>7.2542</v>
      </c>
      <c r="W193" s="1">
        <v>109827.49882816301</v>
      </c>
    </row>
    <row r="194" spans="1:23">
      <c r="A194" s="4"/>
      <c r="B194" s="4"/>
      <c r="C194" s="4" t="s">
        <v>17</v>
      </c>
      <c r="D194" s="4"/>
      <c r="E194" s="4"/>
      <c r="F194" s="4" t="s">
        <v>310</v>
      </c>
      <c r="G194" s="4" t="s">
        <v>70</v>
      </c>
      <c r="H194" s="4"/>
      <c r="I194" s="2">
        <v>44353.433287036998</v>
      </c>
      <c r="J194" s="1"/>
      <c r="K194" s="1">
        <v>0</v>
      </c>
      <c r="L194" s="1">
        <v>10.5065166666667</v>
      </c>
      <c r="M194" s="1">
        <v>0</v>
      </c>
      <c r="N194" s="1"/>
      <c r="O194" s="1">
        <v>7.25416666666667</v>
      </c>
      <c r="P194" s="1">
        <v>102596.46173561701</v>
      </c>
      <c r="Q194" s="1"/>
      <c r="R194" s="1">
        <v>0</v>
      </c>
      <c r="S194" s="1">
        <v>12.3708666666667</v>
      </c>
      <c r="T194" s="1">
        <v>0</v>
      </c>
      <c r="U194" s="1"/>
      <c r="V194" s="1">
        <v>7.25416666666667</v>
      </c>
      <c r="W194" s="1">
        <v>102596.46173561701</v>
      </c>
    </row>
    <row r="195" spans="1:23">
      <c r="A195" s="4"/>
      <c r="B195" s="4"/>
      <c r="C195" s="4" t="s">
        <v>189</v>
      </c>
      <c r="D195" s="4"/>
      <c r="E195" s="4"/>
      <c r="F195" s="4" t="s">
        <v>72</v>
      </c>
      <c r="G195" s="4" t="s">
        <v>70</v>
      </c>
      <c r="H195" s="4"/>
      <c r="I195" s="2">
        <v>44353.449259259301</v>
      </c>
      <c r="J195" s="1"/>
      <c r="K195" s="1">
        <v>0</v>
      </c>
      <c r="L195" s="1">
        <v>11.2008166666667</v>
      </c>
      <c r="M195" s="1">
        <v>0</v>
      </c>
      <c r="N195" s="1"/>
      <c r="O195" s="1">
        <v>7.2542</v>
      </c>
      <c r="P195" s="1">
        <v>110731.368832769</v>
      </c>
      <c r="Q195" s="1"/>
      <c r="R195" s="1">
        <v>0</v>
      </c>
      <c r="S195" s="1">
        <v>11.925316666666699</v>
      </c>
      <c r="T195" s="1">
        <v>0</v>
      </c>
      <c r="U195" s="1"/>
      <c r="V195" s="1">
        <v>7.2542</v>
      </c>
      <c r="W195" s="1">
        <v>110731.368832769</v>
      </c>
    </row>
    <row r="196" spans="1:23">
      <c r="A196" s="4"/>
      <c r="B196" s="4"/>
      <c r="C196" s="4" t="s">
        <v>410</v>
      </c>
      <c r="D196" s="4"/>
      <c r="E196" s="4"/>
      <c r="F196" s="4" t="s">
        <v>366</v>
      </c>
      <c r="G196" s="4" t="s">
        <v>70</v>
      </c>
      <c r="H196" s="4"/>
      <c r="I196" s="2">
        <v>44353.465162036999</v>
      </c>
      <c r="J196" s="1"/>
      <c r="K196" s="1">
        <v>0</v>
      </c>
      <c r="L196" s="1">
        <v>10.496166666666699</v>
      </c>
      <c r="M196" s="1">
        <v>0</v>
      </c>
      <c r="N196" s="1"/>
      <c r="O196" s="1">
        <v>7.25416666666667</v>
      </c>
      <c r="P196" s="1">
        <v>117543.272944453</v>
      </c>
      <c r="Q196" s="1"/>
      <c r="R196" s="1">
        <v>0</v>
      </c>
      <c r="S196" s="1">
        <v>11.427899999999999</v>
      </c>
      <c r="T196" s="1">
        <v>0</v>
      </c>
      <c r="U196" s="1"/>
      <c r="V196" s="1">
        <v>7.25416666666667</v>
      </c>
      <c r="W196" s="1">
        <v>117543.272944453</v>
      </c>
    </row>
    <row r="198" spans="1:23">
      <c r="P198" t="s">
        <v>1103</v>
      </c>
    </row>
  </sheetData>
  <mergeCells count="5">
    <mergeCell ref="A1:I1"/>
    <mergeCell ref="K1:N1"/>
    <mergeCell ref="O1:P1"/>
    <mergeCell ref="R1:U1"/>
    <mergeCell ref="V1:W1"/>
  </mergeCells>
  <conditionalFormatting sqref="N3:N17">
    <cfRule type="cellIs" dxfId="7" priority="7" operator="lessThan">
      <formula>75</formula>
    </cfRule>
    <cfRule type="cellIs" dxfId="6" priority="8" operator="greaterThan">
      <formula>125</formula>
    </cfRule>
  </conditionalFormatting>
  <conditionalFormatting sqref="N26:N45">
    <cfRule type="cellIs" dxfId="5" priority="5" operator="lessThan">
      <formula>75</formula>
    </cfRule>
    <cfRule type="cellIs" dxfId="4" priority="6" operator="greaterThan">
      <formula>125</formula>
    </cfRule>
  </conditionalFormatting>
  <conditionalFormatting sqref="U3:U17">
    <cfRule type="cellIs" dxfId="3" priority="3" operator="lessThan">
      <formula>75</formula>
    </cfRule>
    <cfRule type="cellIs" dxfId="2" priority="4" operator="greaterThan">
      <formula>125</formula>
    </cfRule>
  </conditionalFormatting>
  <conditionalFormatting sqref="U26:U45">
    <cfRule type="cellIs" dxfId="1" priority="1" operator="lessThan">
      <formula>75</formula>
    </cfRule>
    <cfRule type="cellIs" dxfId="0" priority="2" operator="greaterThan">
      <formula>125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89DB-52C1-4571-92FD-3A433F444B4A}">
  <dimension ref="A1:AG46"/>
  <sheetViews>
    <sheetView topLeftCell="H1" workbookViewId="0">
      <selection activeCell="O27" sqref="O27"/>
    </sheetView>
  </sheetViews>
  <sheetFormatPr defaultColWidth="9.140625" defaultRowHeight="15"/>
  <cols>
    <col min="1" max="2" width="4" customWidth="1"/>
    <col min="3" max="3" width="17.28515625" customWidth="1"/>
    <col min="4" max="4" width="21.42578125" customWidth="1"/>
    <col min="5" max="5" width="4" customWidth="1"/>
    <col min="6" max="6" width="13.5703125" customWidth="1"/>
    <col min="7" max="7" width="12.5703125" customWidth="1"/>
    <col min="8" max="8" width="4.7109375" customWidth="1"/>
    <col min="9" max="9" width="18.5703125" customWidth="1"/>
    <col min="10" max="10" width="12.7109375" customWidth="1"/>
    <col min="11" max="11" width="5.5703125" customWidth="1"/>
    <col min="12" max="12" width="10.42578125" customWidth="1"/>
    <col min="13" max="13" width="7.5703125" customWidth="1"/>
    <col min="14" max="14" width="9" customWidth="1"/>
    <col min="15" max="15" width="6.42578125" customWidth="1"/>
    <col min="16" max="16" width="9.5703125" customWidth="1"/>
    <col min="17" max="17" width="7.5703125" customWidth="1"/>
    <col min="18" max="18" width="5.5703125" customWidth="1"/>
    <col min="19" max="19" width="6.85546875" customWidth="1"/>
    <col min="21" max="21" width="11" customWidth="1"/>
  </cols>
  <sheetData>
    <row r="1" spans="1:33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221" t="s">
        <v>323</v>
      </c>
      <c r="K1" s="223"/>
      <c r="L1" s="223"/>
      <c r="M1" s="222"/>
      <c r="N1" s="221" t="s">
        <v>385</v>
      </c>
      <c r="O1" s="223"/>
      <c r="P1" s="223"/>
      <c r="Q1" s="222"/>
      <c r="R1" s="221" t="s">
        <v>8</v>
      </c>
      <c r="S1" s="222"/>
    </row>
    <row r="2" spans="1:33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55</v>
      </c>
      <c r="K2" s="3" t="s">
        <v>11</v>
      </c>
      <c r="L2" s="3" t="s">
        <v>197</v>
      </c>
      <c r="M2" s="3" t="s">
        <v>2</v>
      </c>
      <c r="N2" s="3" t="s">
        <v>55</v>
      </c>
      <c r="O2" s="3" t="s">
        <v>11</v>
      </c>
      <c r="P2" s="3" t="s">
        <v>197</v>
      </c>
      <c r="Q2" s="3" t="s">
        <v>2</v>
      </c>
      <c r="R2" s="3" t="s">
        <v>11</v>
      </c>
      <c r="S2" s="3" t="s">
        <v>328</v>
      </c>
      <c r="U2" s="142"/>
      <c r="V2" s="141"/>
      <c r="W2" s="140"/>
      <c r="X2" s="139"/>
      <c r="Y2" s="240" t="s">
        <v>694</v>
      </c>
      <c r="Z2" s="240"/>
      <c r="AA2" s="240"/>
      <c r="AB2" s="240"/>
    </row>
    <row r="3" spans="1:33">
      <c r="A3" s="4"/>
      <c r="B3" s="4"/>
      <c r="C3" s="4" t="s">
        <v>693</v>
      </c>
      <c r="D3" s="4"/>
      <c r="E3" s="4"/>
      <c r="F3" s="4" t="s">
        <v>692</v>
      </c>
      <c r="G3" s="4" t="s">
        <v>70</v>
      </c>
      <c r="H3" s="4"/>
      <c r="I3" s="2">
        <v>44344.957094907397</v>
      </c>
      <c r="J3" s="1">
        <v>0</v>
      </c>
      <c r="K3" s="1">
        <v>11.0932833333333</v>
      </c>
      <c r="L3" s="1">
        <v>17078.951387018598</v>
      </c>
      <c r="M3" s="1"/>
      <c r="N3" s="1">
        <v>0</v>
      </c>
      <c r="O3" s="1">
        <v>12.080716666666699</v>
      </c>
      <c r="P3" s="1">
        <v>122824.717543536</v>
      </c>
      <c r="Q3" s="1"/>
      <c r="R3" s="1">
        <v>7.1362500000000004</v>
      </c>
      <c r="S3" s="1">
        <v>150448.262859043</v>
      </c>
      <c r="U3" s="236" t="s">
        <v>691</v>
      </c>
      <c r="V3" s="236"/>
      <c r="W3" s="236"/>
      <c r="X3" s="236"/>
      <c r="Y3" s="50"/>
      <c r="Z3" s="237" t="s">
        <v>690</v>
      </c>
      <c r="AA3" s="238"/>
      <c r="AB3" s="239"/>
    </row>
    <row r="4" spans="1:33">
      <c r="A4" s="4"/>
      <c r="B4" s="4"/>
      <c r="C4" s="4" t="s">
        <v>689</v>
      </c>
      <c r="D4" s="4"/>
      <c r="E4" s="4"/>
      <c r="F4" s="4" t="s">
        <v>688</v>
      </c>
      <c r="G4" s="4" t="s">
        <v>70</v>
      </c>
      <c r="H4" s="4"/>
      <c r="I4" s="2">
        <v>44344.974120370403</v>
      </c>
      <c r="J4" s="1">
        <v>0</v>
      </c>
      <c r="K4" s="1">
        <v>11.0933166666667</v>
      </c>
      <c r="L4" s="1">
        <v>18325.622429644402</v>
      </c>
      <c r="M4" s="1"/>
      <c r="N4" s="1">
        <v>0</v>
      </c>
      <c r="O4" s="1">
        <v>11.4279333333333</v>
      </c>
      <c r="P4" s="1">
        <v>8961.7702440631401</v>
      </c>
      <c r="Q4" s="1"/>
      <c r="R4" s="1">
        <v>7.1453499999999996</v>
      </c>
      <c r="S4" s="1">
        <v>153519.57547378301</v>
      </c>
      <c r="U4" s="138" t="s">
        <v>470</v>
      </c>
      <c r="V4" s="138" t="s">
        <v>687</v>
      </c>
      <c r="W4" s="138" t="s">
        <v>683</v>
      </c>
      <c r="X4" s="137" t="s">
        <v>686</v>
      </c>
      <c r="Y4" s="136" t="s">
        <v>685</v>
      </c>
      <c r="Z4" s="136" t="s">
        <v>684</v>
      </c>
      <c r="AA4" s="135" t="s">
        <v>683</v>
      </c>
      <c r="AB4" s="134" t="s">
        <v>682</v>
      </c>
    </row>
    <row r="5" spans="1:33">
      <c r="A5" s="4"/>
      <c r="B5" s="4"/>
      <c r="C5" s="4" t="s">
        <v>681</v>
      </c>
      <c r="D5" s="4"/>
      <c r="E5" s="4"/>
      <c r="F5" s="4" t="s">
        <v>680</v>
      </c>
      <c r="G5" s="4" t="s">
        <v>70</v>
      </c>
      <c r="H5" s="4"/>
      <c r="I5" s="2">
        <v>44344.991180555597</v>
      </c>
      <c r="J5" s="1">
        <v>0</v>
      </c>
      <c r="K5" s="1">
        <v>11.1038</v>
      </c>
      <c r="L5" s="1">
        <v>15732.8980471131</v>
      </c>
      <c r="M5" s="1"/>
      <c r="N5" s="1">
        <v>0</v>
      </c>
      <c r="O5" s="1">
        <v>11.417683333333301</v>
      </c>
      <c r="P5" s="1">
        <v>14897.621716727101</v>
      </c>
      <c r="Q5" s="1"/>
      <c r="R5" s="1">
        <v>7.1454666666666702</v>
      </c>
      <c r="S5" s="1">
        <v>152135.49842420101</v>
      </c>
      <c r="U5" s="133" t="s">
        <v>679</v>
      </c>
      <c r="V5" s="1">
        <v>6951108.2784089204</v>
      </c>
      <c r="W5" s="224">
        <f>AVERAGE(V5:V7)</f>
        <v>8306467.9662781274</v>
      </c>
      <c r="X5" s="227">
        <f>_xlfn.STDEV.S(V5:V7)</f>
        <v>1762294.6639165245</v>
      </c>
      <c r="Y5" s="131">
        <v>0</v>
      </c>
      <c r="Z5" s="256">
        <f>V5/$W$5</f>
        <v>0.83683080541915311</v>
      </c>
      <c r="AA5" s="130">
        <f>AVERAGE(Z5:Z7)</f>
        <v>1</v>
      </c>
      <c r="AB5" s="129">
        <f>STDEV(Z5:Z7)</f>
        <v>0.21215932825732078</v>
      </c>
    </row>
    <row r="6" spans="1:33">
      <c r="A6" s="4"/>
      <c r="B6" s="4"/>
      <c r="C6" s="4" t="s">
        <v>678</v>
      </c>
      <c r="D6" s="4"/>
      <c r="E6" s="4"/>
      <c r="F6" s="4" t="s">
        <v>677</v>
      </c>
      <c r="G6" s="4" t="s">
        <v>70</v>
      </c>
      <c r="H6" s="4"/>
      <c r="I6" s="2">
        <v>44345.0070949074</v>
      </c>
      <c r="J6" s="1">
        <v>0</v>
      </c>
      <c r="K6" s="1">
        <v>11.0932833333333</v>
      </c>
      <c r="L6" s="1">
        <v>18106.5429362457</v>
      </c>
      <c r="M6" s="1"/>
      <c r="N6" s="1">
        <v>0</v>
      </c>
      <c r="O6" s="1">
        <v>11.427899999999999</v>
      </c>
      <c r="P6" s="1">
        <v>12097.803986913599</v>
      </c>
      <c r="Q6" s="1"/>
      <c r="R6" s="1">
        <v>7.1362500000000004</v>
      </c>
      <c r="S6" s="1">
        <v>156482.533047676</v>
      </c>
      <c r="U6" s="133" t="s">
        <v>676</v>
      </c>
      <c r="V6" s="1">
        <v>7669639.3203797601</v>
      </c>
      <c r="W6" s="225"/>
      <c r="X6" s="228"/>
      <c r="Y6" s="131"/>
      <c r="Z6" s="256">
        <f>V6/$W$5</f>
        <v>0.92333340133451325</v>
      </c>
      <c r="AA6" s="130"/>
      <c r="AB6" s="129"/>
    </row>
    <row r="7" spans="1:33">
      <c r="A7" s="4"/>
      <c r="B7" s="4"/>
      <c r="C7" s="4" t="s">
        <v>675</v>
      </c>
      <c r="D7" s="4"/>
      <c r="E7" s="4"/>
      <c r="F7" s="4" t="s">
        <v>674</v>
      </c>
      <c r="G7" s="4" t="s">
        <v>70</v>
      </c>
      <c r="H7" s="4"/>
      <c r="I7" s="2">
        <v>44345.024131944403</v>
      </c>
      <c r="J7" s="1">
        <v>0</v>
      </c>
      <c r="K7" s="1">
        <v>11.0933166666667</v>
      </c>
      <c r="L7" s="1">
        <v>14379.6201298818</v>
      </c>
      <c r="M7" s="1"/>
      <c r="N7" s="1">
        <v>0</v>
      </c>
      <c r="O7" s="1">
        <v>12.2776333333333</v>
      </c>
      <c r="P7" s="1">
        <v>140061.73706749699</v>
      </c>
      <c r="Q7" s="1"/>
      <c r="R7" s="1">
        <v>7.1362833333333304</v>
      </c>
      <c r="S7" s="1">
        <v>161969.156908481</v>
      </c>
      <c r="U7" s="133" t="s">
        <v>673</v>
      </c>
      <c r="V7" s="1">
        <v>10298656.300045701</v>
      </c>
      <c r="W7" s="226"/>
      <c r="X7" s="229"/>
      <c r="Y7" s="131"/>
      <c r="Z7" s="256">
        <f>V7/$W$5</f>
        <v>1.2398357932463335</v>
      </c>
      <c r="AA7" s="130"/>
      <c r="AB7" s="129"/>
    </row>
    <row r="8" spans="1:33">
      <c r="A8" s="4"/>
      <c r="B8" s="4"/>
      <c r="C8" s="4" t="s">
        <v>672</v>
      </c>
      <c r="D8" s="4"/>
      <c r="E8" s="4"/>
      <c r="F8" s="4" t="s">
        <v>671</v>
      </c>
      <c r="G8" s="4" t="s">
        <v>70</v>
      </c>
      <c r="H8" s="4"/>
      <c r="I8" s="2">
        <v>44345.040104166699</v>
      </c>
      <c r="J8" s="1">
        <v>0</v>
      </c>
      <c r="K8" s="1">
        <v>11.0934333333333</v>
      </c>
      <c r="L8" s="1">
        <v>12405.473731362101</v>
      </c>
      <c r="M8" s="1"/>
      <c r="N8" s="1">
        <v>0</v>
      </c>
      <c r="O8" s="1">
        <v>11.7181833333333</v>
      </c>
      <c r="P8" s="1">
        <v>32249.829455443702</v>
      </c>
      <c r="Q8" s="1"/>
      <c r="R8" s="1">
        <v>7.1363833333333302</v>
      </c>
      <c r="S8" s="1">
        <v>156774.46071718901</v>
      </c>
      <c r="U8" s="122" t="s">
        <v>1119</v>
      </c>
      <c r="V8" s="121"/>
      <c r="W8" s="230" t="e">
        <f>AVERAGE(V8:V10)</f>
        <v>#DIV/0!</v>
      </c>
      <c r="X8" s="233" t="e">
        <f>_xlfn.STDEV.S(V8:V10)</f>
        <v>#DIV/0!</v>
      </c>
      <c r="Y8" s="128">
        <v>10</v>
      </c>
      <c r="Z8" s="256">
        <f>V8/$W$5</f>
        <v>0</v>
      </c>
      <c r="AA8" s="127">
        <f>AVERAGE(Z8:Z10)</f>
        <v>0</v>
      </c>
      <c r="AB8" s="126">
        <f>STDEV(Z8:Z10)</f>
        <v>0</v>
      </c>
    </row>
    <row r="9" spans="1:33">
      <c r="A9" s="4"/>
      <c r="B9" s="4"/>
      <c r="C9" s="4" t="s">
        <v>592</v>
      </c>
      <c r="D9" s="4"/>
      <c r="E9" s="4"/>
      <c r="F9" s="4" t="s">
        <v>670</v>
      </c>
      <c r="G9" s="4" t="s">
        <v>142</v>
      </c>
      <c r="H9" s="4"/>
      <c r="I9" s="2">
        <v>44345.056018518502</v>
      </c>
      <c r="J9" s="1">
        <v>0</v>
      </c>
      <c r="K9" s="1">
        <v>11.0932833333333</v>
      </c>
      <c r="L9" s="1">
        <v>51147.730259314398</v>
      </c>
      <c r="M9" s="1"/>
      <c r="N9" s="1">
        <v>0</v>
      </c>
      <c r="O9" s="1">
        <v>11.313916666666699</v>
      </c>
      <c r="P9" s="1">
        <v>12567.7851137867</v>
      </c>
      <c r="Q9" s="1"/>
      <c r="R9" s="1">
        <v>7.1271833333333303</v>
      </c>
      <c r="S9" s="1">
        <v>138210.30160758001</v>
      </c>
      <c r="U9" s="122" t="s">
        <v>1118</v>
      </c>
      <c r="V9" s="121"/>
      <c r="W9" s="231"/>
      <c r="X9" s="234"/>
      <c r="Y9" s="125"/>
      <c r="Z9" s="256">
        <f>V9/$W$5</f>
        <v>0</v>
      </c>
      <c r="AA9" s="124"/>
      <c r="AB9" s="123"/>
    </row>
    <row r="10" spans="1:33">
      <c r="A10" s="4"/>
      <c r="B10" s="4"/>
      <c r="C10" s="4" t="s">
        <v>669</v>
      </c>
      <c r="D10" s="4"/>
      <c r="E10" s="4"/>
      <c r="F10" s="4" t="s">
        <v>668</v>
      </c>
      <c r="G10" s="4" t="s">
        <v>70</v>
      </c>
      <c r="H10" s="4"/>
      <c r="I10" s="2">
        <v>44345.0730555556</v>
      </c>
      <c r="J10" s="1">
        <v>0</v>
      </c>
      <c r="K10" s="1">
        <v>11.0933166666667</v>
      </c>
      <c r="L10" s="1">
        <v>15796.294311052799</v>
      </c>
      <c r="M10" s="1"/>
      <c r="N10" s="1">
        <v>0</v>
      </c>
      <c r="O10" s="1">
        <v>11.3035833333333</v>
      </c>
      <c r="P10" s="1">
        <v>9391.1156759024107</v>
      </c>
      <c r="Q10" s="1"/>
      <c r="R10" s="1">
        <v>7.1362833333333304</v>
      </c>
      <c r="S10" s="1">
        <v>152808.546660183</v>
      </c>
      <c r="U10" s="122" t="s">
        <v>1117</v>
      </c>
      <c r="V10" s="121"/>
      <c r="W10" s="232"/>
      <c r="X10" s="235"/>
      <c r="Y10" s="120"/>
      <c r="Z10" s="256">
        <f>V10/$W$5</f>
        <v>0</v>
      </c>
      <c r="AA10" s="119"/>
      <c r="AB10" s="118"/>
    </row>
    <row r="11" spans="1:33">
      <c r="A11" s="4"/>
      <c r="B11" s="4"/>
      <c r="C11" s="4" t="s">
        <v>667</v>
      </c>
      <c r="D11" s="4"/>
      <c r="E11" s="4"/>
      <c r="F11" s="4" t="s">
        <v>666</v>
      </c>
      <c r="G11" s="4" t="s">
        <v>70</v>
      </c>
      <c r="H11" s="4"/>
      <c r="I11" s="2">
        <v>44345.089004629597</v>
      </c>
      <c r="J11" s="1">
        <v>0</v>
      </c>
      <c r="K11" s="1">
        <v>11.0934333333333</v>
      </c>
      <c r="L11" s="1">
        <v>17477.5382512004</v>
      </c>
      <c r="M11" s="1"/>
      <c r="N11" s="1">
        <v>0</v>
      </c>
      <c r="O11" s="1">
        <v>12.2259333333333</v>
      </c>
      <c r="P11" s="1">
        <v>9449.0693895909899</v>
      </c>
      <c r="Q11" s="1"/>
      <c r="R11" s="1">
        <v>7.1363833333333302</v>
      </c>
      <c r="S11" s="1">
        <v>163713.54132791801</v>
      </c>
      <c r="U11" s="133" t="s">
        <v>1116</v>
      </c>
      <c r="V11" s="132"/>
      <c r="W11" s="224" t="e">
        <f>AVERAGE(V11:V13)</f>
        <v>#DIV/0!</v>
      </c>
      <c r="X11" s="227" t="e">
        <f>_xlfn.STDEV.S(V11:V13)</f>
        <v>#DIV/0!</v>
      </c>
      <c r="Y11" s="131">
        <v>20</v>
      </c>
      <c r="Z11" s="256">
        <f>V11/$W$5</f>
        <v>0</v>
      </c>
      <c r="AA11" s="130">
        <f>AVERAGE(Z11:Z13)</f>
        <v>0</v>
      </c>
      <c r="AB11" s="129">
        <f>STDEV(Z11:Z13)</f>
        <v>0</v>
      </c>
    </row>
    <row r="12" spans="1:33">
      <c r="A12" s="4"/>
      <c r="B12" s="4"/>
      <c r="C12" s="4" t="s">
        <v>665</v>
      </c>
      <c r="D12" s="4"/>
      <c r="E12" s="4"/>
      <c r="F12" s="4" t="s">
        <v>664</v>
      </c>
      <c r="G12" s="4" t="s">
        <v>70</v>
      </c>
      <c r="H12" s="4"/>
      <c r="I12" s="2">
        <v>44345.106053240699</v>
      </c>
      <c r="J12" s="1">
        <v>0</v>
      </c>
      <c r="K12" s="1">
        <v>11.0932833333333</v>
      </c>
      <c r="L12" s="1">
        <v>16986.6667412467</v>
      </c>
      <c r="M12" s="1"/>
      <c r="N12" s="1">
        <v>0</v>
      </c>
      <c r="O12" s="1">
        <v>11.749133333333299</v>
      </c>
      <c r="P12" s="1">
        <v>21392.834384047801</v>
      </c>
      <c r="Q12" s="1"/>
      <c r="R12" s="1">
        <v>7.1362500000000004</v>
      </c>
      <c r="S12" s="1">
        <v>170314.27508863999</v>
      </c>
      <c r="U12" s="133" t="s">
        <v>1115</v>
      </c>
      <c r="V12" s="132"/>
      <c r="W12" s="225"/>
      <c r="X12" s="228"/>
      <c r="Y12" s="131"/>
      <c r="Z12" s="256">
        <f>V12/$W$5</f>
        <v>0</v>
      </c>
      <c r="AA12" s="130"/>
      <c r="AB12" s="129"/>
    </row>
    <row r="13" spans="1:33">
      <c r="A13" s="4"/>
      <c r="B13" s="4"/>
      <c r="C13" s="4" t="s">
        <v>663</v>
      </c>
      <c r="D13" s="4"/>
      <c r="E13" s="4"/>
      <c r="F13" s="4" t="s">
        <v>662</v>
      </c>
      <c r="G13" s="4" t="s">
        <v>70</v>
      </c>
      <c r="H13" s="4"/>
      <c r="I13" s="2">
        <v>44345.123032407399</v>
      </c>
      <c r="J13" s="1">
        <v>0</v>
      </c>
      <c r="K13" s="1">
        <v>11.0933166666667</v>
      </c>
      <c r="L13" s="1">
        <v>20081.093734174501</v>
      </c>
      <c r="M13" s="1"/>
      <c r="N13" s="1">
        <v>0</v>
      </c>
      <c r="O13" s="1">
        <v>11.7284333333333</v>
      </c>
      <c r="P13" s="1">
        <v>15293.807492431901</v>
      </c>
      <c r="Q13" s="1"/>
      <c r="R13" s="1">
        <v>7.1362833333333304</v>
      </c>
      <c r="S13" s="1">
        <v>158115.366284166</v>
      </c>
      <c r="U13" s="133" t="s">
        <v>1114</v>
      </c>
      <c r="V13" s="132"/>
      <c r="W13" s="226"/>
      <c r="X13" s="229"/>
      <c r="Y13" s="131"/>
      <c r="Z13" s="256">
        <f>V13/$W$5</f>
        <v>0</v>
      </c>
      <c r="AA13" s="130"/>
      <c r="AB13" s="129"/>
    </row>
    <row r="14" spans="1:33">
      <c r="A14" s="4"/>
      <c r="B14" s="4"/>
      <c r="C14" s="4" t="s">
        <v>661</v>
      </c>
      <c r="D14" s="4"/>
      <c r="E14" s="4"/>
      <c r="F14" s="4" t="s">
        <v>660</v>
      </c>
      <c r="G14" s="4" t="s">
        <v>70</v>
      </c>
      <c r="H14" s="4"/>
      <c r="I14" s="2">
        <v>44345.138981481497</v>
      </c>
      <c r="J14" s="1">
        <v>0</v>
      </c>
      <c r="K14" s="1">
        <v>11.0934333333333</v>
      </c>
      <c r="L14" s="1">
        <v>18581.566994778201</v>
      </c>
      <c r="M14" s="1"/>
      <c r="N14" s="1" t="s">
        <v>333</v>
      </c>
      <c r="O14" s="1" t="s">
        <v>333</v>
      </c>
      <c r="P14" s="1" t="s">
        <v>333</v>
      </c>
      <c r="Q14" s="1" t="s">
        <v>333</v>
      </c>
      <c r="R14" s="1">
        <v>7.1363833333333302</v>
      </c>
      <c r="S14" s="1">
        <v>161049.07056382601</v>
      </c>
      <c r="U14" s="122" t="s">
        <v>659</v>
      </c>
      <c r="V14" s="1">
        <v>6315021.7101943605</v>
      </c>
      <c r="W14" s="230">
        <f>AVERAGE(V14:V16)</f>
        <v>6815423.342263381</v>
      </c>
      <c r="X14" s="233">
        <f>_xlfn.STDEV.S(V14:V16)</f>
        <v>480522.17984104529</v>
      </c>
      <c r="Y14" s="128">
        <v>30</v>
      </c>
      <c r="Z14" s="256">
        <f>V14/$W$5</f>
        <v>0.76025354408534818</v>
      </c>
      <c r="AA14" s="127">
        <f>AVERAGE(Z14:Z16)</f>
        <v>0.82049595206194015</v>
      </c>
      <c r="AB14" s="126">
        <f>STDEV(Z14:Z16)</f>
        <v>5.7849158245336887E-2</v>
      </c>
      <c r="AD14" s="138" t="s">
        <v>775</v>
      </c>
      <c r="AE14" s="237" t="s">
        <v>690</v>
      </c>
      <c r="AF14" s="238"/>
      <c r="AG14" s="239"/>
    </row>
    <row r="15" spans="1:33">
      <c r="A15" s="4"/>
      <c r="B15" s="4"/>
      <c r="C15" s="4" t="s">
        <v>658</v>
      </c>
      <c r="D15" s="4"/>
      <c r="E15" s="4"/>
      <c r="F15" s="4" t="s">
        <v>657</v>
      </c>
      <c r="G15" s="4" t="s">
        <v>70</v>
      </c>
      <c r="H15" s="4"/>
      <c r="I15" s="2">
        <v>44345.156041666698</v>
      </c>
      <c r="J15" s="1">
        <v>0</v>
      </c>
      <c r="K15" s="1">
        <v>11.0932833333333</v>
      </c>
      <c r="L15" s="1">
        <v>18892.453807788799</v>
      </c>
      <c r="M15" s="1"/>
      <c r="N15" s="1" t="s">
        <v>333</v>
      </c>
      <c r="O15" s="1" t="s">
        <v>333</v>
      </c>
      <c r="P15" s="1" t="s">
        <v>333</v>
      </c>
      <c r="Q15" s="1" t="s">
        <v>333</v>
      </c>
      <c r="R15" s="1">
        <v>7.1362500000000004</v>
      </c>
      <c r="S15" s="1">
        <v>168114.15996728899</v>
      </c>
      <c r="U15" s="122" t="s">
        <v>656</v>
      </c>
      <c r="V15" s="1">
        <v>6858018.23283769</v>
      </c>
      <c r="W15" s="231"/>
      <c r="X15" s="234"/>
      <c r="Y15" s="125"/>
      <c r="Z15" s="256">
        <f>V15/$W$5</f>
        <v>0.8256238705403155</v>
      </c>
      <c r="AA15" s="124"/>
      <c r="AB15" s="123"/>
      <c r="AD15" s="122">
        <v>0</v>
      </c>
      <c r="AE15" s="257">
        <f>Z5</f>
        <v>0.83683080541915311</v>
      </c>
      <c r="AF15" s="257">
        <f>Z6</f>
        <v>0.92333340133451325</v>
      </c>
      <c r="AG15" s="257">
        <f>Z7</f>
        <v>1.2398357932463335</v>
      </c>
    </row>
    <row r="16" spans="1:33">
      <c r="A16" s="4"/>
      <c r="B16" s="4"/>
      <c r="C16" s="4" t="s">
        <v>655</v>
      </c>
      <c r="D16" s="4"/>
      <c r="E16" s="4"/>
      <c r="F16" s="4" t="s">
        <v>654</v>
      </c>
      <c r="G16" s="4" t="s">
        <v>70</v>
      </c>
      <c r="H16" s="4"/>
      <c r="I16" s="2">
        <v>44345.173148148097</v>
      </c>
      <c r="J16" s="1">
        <v>0</v>
      </c>
      <c r="K16" s="1">
        <v>11.0933166666667</v>
      </c>
      <c r="L16" s="1">
        <v>16251.736253213699</v>
      </c>
      <c r="M16" s="1"/>
      <c r="N16" s="1">
        <v>0</v>
      </c>
      <c r="O16" s="1">
        <v>12.256916666666701</v>
      </c>
      <c r="P16" s="1">
        <v>119012.88143774201</v>
      </c>
      <c r="Q16" s="1"/>
      <c r="R16" s="1">
        <v>7.1362833333333304</v>
      </c>
      <c r="S16" s="1">
        <v>171983.417648887</v>
      </c>
      <c r="U16" s="122" t="s">
        <v>653</v>
      </c>
      <c r="V16" s="1">
        <v>7273230.0837580897</v>
      </c>
      <c r="W16" s="232"/>
      <c r="X16" s="235"/>
      <c r="Y16" s="120"/>
      <c r="Z16" s="256">
        <f>V16/$W$5</f>
        <v>0.87561044156015688</v>
      </c>
      <c r="AA16" s="119"/>
      <c r="AB16" s="118"/>
      <c r="AD16" s="122">
        <v>30</v>
      </c>
      <c r="AE16" s="257">
        <f>Z14</f>
        <v>0.76025354408534818</v>
      </c>
      <c r="AF16" s="257">
        <f>Z15</f>
        <v>0.8256238705403155</v>
      </c>
      <c r="AG16" s="257">
        <f>Z16</f>
        <v>0.87561044156015688</v>
      </c>
    </row>
    <row r="17" spans="1:33">
      <c r="A17" s="4"/>
      <c r="B17" s="4"/>
      <c r="C17" s="4" t="s">
        <v>652</v>
      </c>
      <c r="D17" s="4"/>
      <c r="E17" s="4"/>
      <c r="F17" s="4" t="s">
        <v>651</v>
      </c>
      <c r="G17" s="4" t="s">
        <v>70</v>
      </c>
      <c r="H17" s="4"/>
      <c r="I17" s="2">
        <v>44345.189340277801</v>
      </c>
      <c r="J17" s="1">
        <v>0</v>
      </c>
      <c r="K17" s="1">
        <v>11.0934333333333</v>
      </c>
      <c r="L17" s="1">
        <v>14482.4933800778</v>
      </c>
      <c r="M17" s="1"/>
      <c r="N17" s="1">
        <v>0</v>
      </c>
      <c r="O17" s="1">
        <v>11.365866666666699</v>
      </c>
      <c r="P17" s="1">
        <v>3205.8512872615402</v>
      </c>
      <c r="Q17" s="1"/>
      <c r="R17" s="1">
        <v>7.1363833333333302</v>
      </c>
      <c r="S17" s="1">
        <v>164501.359784634</v>
      </c>
      <c r="U17" s="133" t="s">
        <v>650</v>
      </c>
      <c r="V17" s="1">
        <v>6314389.1838598298</v>
      </c>
      <c r="W17" s="224">
        <f>AVERAGE(V17:V19)</f>
        <v>5757214.285116707</v>
      </c>
      <c r="X17" s="227">
        <f>_xlfn.STDEV.S(V17:V19)</f>
        <v>484298.45240388892</v>
      </c>
      <c r="Y17" s="131">
        <v>60</v>
      </c>
      <c r="Z17" s="256">
        <f>V17/$W$5</f>
        <v>0.76017739543382756</v>
      </c>
      <c r="AA17" s="130">
        <f>AVERAGE(Z17:Z19)</f>
        <v>0.69310016104189431</v>
      </c>
      <c r="AB17" s="129">
        <f>STDEV(Z17:Z19)</f>
        <v>5.8303776571462275E-2</v>
      </c>
      <c r="AD17" s="133">
        <v>60</v>
      </c>
      <c r="AE17" s="256">
        <f>Z17</f>
        <v>0.76017739543382756</v>
      </c>
      <c r="AF17" s="256">
        <f>Z18</f>
        <v>0.66454289228206753</v>
      </c>
      <c r="AG17" s="256">
        <f>Z19</f>
        <v>0.65458019540978796</v>
      </c>
    </row>
    <row r="18" spans="1:33">
      <c r="A18" s="4"/>
      <c r="B18" s="4"/>
      <c r="C18" s="4" t="s">
        <v>649</v>
      </c>
      <c r="D18" s="4"/>
      <c r="E18" s="4"/>
      <c r="F18" s="4" t="s">
        <v>648</v>
      </c>
      <c r="G18" s="4" t="s">
        <v>70</v>
      </c>
      <c r="H18" s="4"/>
      <c r="I18" s="2">
        <v>44345.205266203702</v>
      </c>
      <c r="J18" s="1">
        <v>0</v>
      </c>
      <c r="K18" s="1">
        <v>11.0932833333333</v>
      </c>
      <c r="L18" s="1">
        <v>15102.0000419647</v>
      </c>
      <c r="M18" s="1"/>
      <c r="N18" s="1">
        <v>0</v>
      </c>
      <c r="O18" s="1">
        <v>11.0652166666667</v>
      </c>
      <c r="P18" s="1">
        <v>8261.3704114603006</v>
      </c>
      <c r="Q18" s="1"/>
      <c r="R18" s="1">
        <v>7.1362500000000004</v>
      </c>
      <c r="S18" s="1">
        <v>166958.17165283399</v>
      </c>
      <c r="U18" s="133" t="s">
        <v>647</v>
      </c>
      <c r="V18" s="1">
        <v>5520004.2469588099</v>
      </c>
      <c r="W18" s="225"/>
      <c r="X18" s="228"/>
      <c r="Y18" s="131"/>
      <c r="Z18" s="256">
        <f>V18/$W$5</f>
        <v>0.66454289228206753</v>
      </c>
      <c r="AA18" s="130"/>
      <c r="AB18" s="129"/>
      <c r="AD18" s="122">
        <v>120</v>
      </c>
      <c r="AE18" s="257">
        <f>Z20</f>
        <v>0.42307024544233973</v>
      </c>
      <c r="AF18" s="257">
        <f>Z21</f>
        <v>0.44514988995915927</v>
      </c>
      <c r="AG18" s="257">
        <f>Z22</f>
        <v>0.42478838278093284</v>
      </c>
    </row>
    <row r="19" spans="1:33">
      <c r="A19" s="4"/>
      <c r="B19" s="4"/>
      <c r="C19" s="4" t="s">
        <v>592</v>
      </c>
      <c r="D19" s="4"/>
      <c r="E19" s="4"/>
      <c r="F19" s="4" t="s">
        <v>646</v>
      </c>
      <c r="G19" s="4" t="s">
        <v>142</v>
      </c>
      <c r="H19" s="4"/>
      <c r="I19" s="2">
        <v>44345.221203703702</v>
      </c>
      <c r="J19" s="1">
        <v>0</v>
      </c>
      <c r="K19" s="1">
        <v>11.0933166666667</v>
      </c>
      <c r="L19" s="1">
        <v>53141.362635258498</v>
      </c>
      <c r="M19" s="1"/>
      <c r="N19" s="1">
        <v>0</v>
      </c>
      <c r="O19" s="1">
        <v>11.4383</v>
      </c>
      <c r="P19" s="1">
        <v>22602.978320312399</v>
      </c>
      <c r="Q19" s="1"/>
      <c r="R19" s="1">
        <v>7.1362833333333304</v>
      </c>
      <c r="S19" s="1">
        <v>139397.26203081399</v>
      </c>
      <c r="U19" s="133" t="s">
        <v>645</v>
      </c>
      <c r="V19" s="1">
        <v>5437249.4245314803</v>
      </c>
      <c r="W19" s="226"/>
      <c r="X19" s="229"/>
      <c r="Y19" s="131"/>
      <c r="Z19" s="256">
        <f>V19/$W$5</f>
        <v>0.65458019540978796</v>
      </c>
      <c r="AA19" s="130"/>
      <c r="AB19" s="129"/>
    </row>
    <row r="20" spans="1:33">
      <c r="A20" s="4"/>
      <c r="B20" s="4"/>
      <c r="C20" s="4" t="s">
        <v>644</v>
      </c>
      <c r="D20" s="4"/>
      <c r="E20" s="4"/>
      <c r="F20" s="4" t="s">
        <v>643</v>
      </c>
      <c r="G20" s="4" t="s">
        <v>70</v>
      </c>
      <c r="H20" s="4"/>
      <c r="I20" s="2">
        <v>44345.238298611097</v>
      </c>
      <c r="J20" s="1">
        <v>0</v>
      </c>
      <c r="K20" s="1">
        <v>11.1038</v>
      </c>
      <c r="L20" s="1">
        <v>15186.227734845401</v>
      </c>
      <c r="M20" s="1"/>
      <c r="N20" s="1">
        <v>0</v>
      </c>
      <c r="O20" s="1">
        <v>12.2155666666667</v>
      </c>
      <c r="P20" s="1">
        <v>33128.883687735397</v>
      </c>
      <c r="Q20" s="1"/>
      <c r="R20" s="1">
        <v>7.1454666666666702</v>
      </c>
      <c r="S20" s="1">
        <v>155259.946214786</v>
      </c>
      <c r="U20" s="122" t="s">
        <v>642</v>
      </c>
      <c r="V20" s="1">
        <v>3514219.44125222</v>
      </c>
      <c r="W20" s="230">
        <f>AVERAGE(V20:V22)</f>
        <v>3580111.278802373</v>
      </c>
      <c r="X20" s="233">
        <f>_xlfn.STDEV.S(V20:V22)</f>
        <v>102018.26583124124</v>
      </c>
      <c r="Y20" s="128">
        <v>120</v>
      </c>
      <c r="Z20" s="256">
        <f>V20/$W$5</f>
        <v>0.42307024544233973</v>
      </c>
      <c r="AA20" s="127">
        <f>AVERAGE(Z20:Z22)</f>
        <v>0.43100283939414391</v>
      </c>
      <c r="AB20" s="126">
        <f>STDEV(Z20:Z22)</f>
        <v>1.2281786463922594E-2</v>
      </c>
    </row>
    <row r="21" spans="1:33">
      <c r="A21" s="4"/>
      <c r="B21" s="4"/>
      <c r="C21" s="4" t="s">
        <v>641</v>
      </c>
      <c r="D21" s="4"/>
      <c r="E21" s="4"/>
      <c r="F21" s="4" t="s">
        <v>640</v>
      </c>
      <c r="G21" s="4" t="s">
        <v>70</v>
      </c>
      <c r="H21" s="4"/>
      <c r="I21" s="2">
        <v>44345.255324074104</v>
      </c>
      <c r="J21" s="1">
        <v>0</v>
      </c>
      <c r="K21" s="1">
        <v>11.0932833333333</v>
      </c>
      <c r="L21" s="1">
        <v>14967.7963034758</v>
      </c>
      <c r="M21" s="1"/>
      <c r="N21" s="1">
        <v>0</v>
      </c>
      <c r="O21" s="1">
        <v>11.282833333333301</v>
      </c>
      <c r="P21" s="1">
        <v>6732.4431804587903</v>
      </c>
      <c r="Q21" s="1"/>
      <c r="R21" s="1">
        <v>7.1362500000000004</v>
      </c>
      <c r="S21" s="1">
        <v>148749.112824777</v>
      </c>
      <c r="U21" s="122" t="s">
        <v>639</v>
      </c>
      <c r="V21" s="1">
        <v>3697623.3011379899</v>
      </c>
      <c r="W21" s="231"/>
      <c r="X21" s="234"/>
      <c r="Y21" s="125"/>
      <c r="Z21" s="256">
        <f>V21/$W$5</f>
        <v>0.44514988995915927</v>
      </c>
      <c r="AA21" s="124"/>
      <c r="AB21" s="123"/>
    </row>
    <row r="22" spans="1:33">
      <c r="A22" s="4"/>
      <c r="B22" s="4"/>
      <c r="C22" s="4" t="s">
        <v>638</v>
      </c>
      <c r="D22" s="4"/>
      <c r="E22" s="4"/>
      <c r="F22" s="4" t="s">
        <v>637</v>
      </c>
      <c r="G22" s="4" t="s">
        <v>70</v>
      </c>
      <c r="H22" s="4"/>
      <c r="I22" s="2">
        <v>44345.271273148202</v>
      </c>
      <c r="J22" s="1">
        <v>0</v>
      </c>
      <c r="K22" s="1">
        <v>11.0933166666667</v>
      </c>
      <c r="L22" s="1">
        <v>17485.715930273898</v>
      </c>
      <c r="M22" s="1"/>
      <c r="N22" s="1">
        <v>0</v>
      </c>
      <c r="O22" s="1">
        <v>11.7284333333333</v>
      </c>
      <c r="P22" s="1">
        <v>21692.078774696802</v>
      </c>
      <c r="Q22" s="1"/>
      <c r="R22" s="1">
        <v>7.1453499999999996</v>
      </c>
      <c r="S22" s="1">
        <v>161894.343245928</v>
      </c>
      <c r="U22" s="122" t="s">
        <v>636</v>
      </c>
      <c r="V22" s="1">
        <v>3528491.0940169101</v>
      </c>
      <c r="W22" s="232"/>
      <c r="X22" s="235"/>
      <c r="Y22" s="120"/>
      <c r="Z22" s="256">
        <f>V22/$W$5</f>
        <v>0.42478838278093284</v>
      </c>
      <c r="AA22" s="119"/>
      <c r="AB22" s="118"/>
    </row>
    <row r="23" spans="1:33">
      <c r="A23" s="4"/>
      <c r="B23" s="4"/>
      <c r="C23" s="4" t="s">
        <v>635</v>
      </c>
      <c r="D23" s="4"/>
      <c r="E23" s="4"/>
      <c r="F23" s="4" t="s">
        <v>634</v>
      </c>
      <c r="G23" s="4" t="s">
        <v>70</v>
      </c>
      <c r="H23" s="4"/>
      <c r="I23" s="2">
        <v>44345.288321759297</v>
      </c>
      <c r="J23" s="1">
        <v>0</v>
      </c>
      <c r="K23" s="1">
        <v>11.0934333333333</v>
      </c>
      <c r="L23" s="1">
        <v>14394.790518382801</v>
      </c>
      <c r="M23" s="1"/>
      <c r="N23" s="1">
        <v>0</v>
      </c>
      <c r="O23" s="1">
        <v>12.2363</v>
      </c>
      <c r="P23" s="1">
        <v>117494.260321159</v>
      </c>
      <c r="Q23" s="1"/>
      <c r="R23" s="1">
        <v>7.1454666666666702</v>
      </c>
      <c r="S23" s="1">
        <v>163572.99357752301</v>
      </c>
    </row>
    <row r="24" spans="1:33">
      <c r="A24" s="4"/>
      <c r="B24" s="4"/>
      <c r="C24" s="4" t="s">
        <v>632</v>
      </c>
      <c r="D24" s="4"/>
      <c r="E24" s="4"/>
      <c r="F24" s="4" t="s">
        <v>631</v>
      </c>
      <c r="G24" s="4" t="s">
        <v>70</v>
      </c>
      <c r="H24" s="4"/>
      <c r="I24" s="2">
        <v>44345.305300925902</v>
      </c>
      <c r="J24" s="1">
        <v>0</v>
      </c>
      <c r="K24" s="1">
        <v>11.0932833333333</v>
      </c>
      <c r="L24" s="1">
        <v>13107.510218692099</v>
      </c>
      <c r="M24" s="1"/>
      <c r="N24" s="1">
        <v>0</v>
      </c>
      <c r="O24" s="1">
        <v>12.2465166666667</v>
      </c>
      <c r="P24" s="1">
        <v>17804.435498712301</v>
      </c>
      <c r="Q24" s="1"/>
      <c r="R24" s="1">
        <v>7.1362500000000004</v>
      </c>
      <c r="S24" s="1">
        <v>144118.527141978</v>
      </c>
    </row>
    <row r="25" spans="1:33">
      <c r="A25" s="4"/>
      <c r="B25" s="4"/>
      <c r="C25" s="4" t="s">
        <v>629</v>
      </c>
      <c r="D25" s="4"/>
      <c r="E25" s="4"/>
      <c r="F25" s="4" t="s">
        <v>628</v>
      </c>
      <c r="G25" s="4" t="s">
        <v>70</v>
      </c>
      <c r="H25" s="4"/>
      <c r="I25" s="2">
        <v>44345.321238425902</v>
      </c>
      <c r="J25" s="1">
        <v>0</v>
      </c>
      <c r="K25" s="1">
        <v>11.0933166666667</v>
      </c>
      <c r="L25" s="1">
        <v>16015.931193307901</v>
      </c>
      <c r="M25" s="1"/>
      <c r="N25" s="1" t="s">
        <v>333</v>
      </c>
      <c r="O25" s="1" t="s">
        <v>333</v>
      </c>
      <c r="P25" s="1" t="s">
        <v>333</v>
      </c>
      <c r="Q25" s="1" t="s">
        <v>333</v>
      </c>
      <c r="R25" s="1">
        <v>7.1362833333333304</v>
      </c>
      <c r="S25" s="1">
        <v>147084.55460792599</v>
      </c>
    </row>
    <row r="26" spans="1:33">
      <c r="A26" s="4"/>
      <c r="B26" s="4"/>
      <c r="C26" s="4" t="s">
        <v>626</v>
      </c>
      <c r="D26" s="4"/>
      <c r="E26" s="4"/>
      <c r="F26" s="4" t="s">
        <v>625</v>
      </c>
      <c r="G26" s="4" t="s">
        <v>70</v>
      </c>
      <c r="H26" s="4"/>
      <c r="I26" s="2">
        <v>44345.337222222202</v>
      </c>
      <c r="J26" s="1">
        <v>0</v>
      </c>
      <c r="K26" s="1">
        <v>11.0932833333333</v>
      </c>
      <c r="L26" s="1">
        <v>13260.9633110543</v>
      </c>
      <c r="M26" s="1"/>
      <c r="N26" s="1" t="s">
        <v>333</v>
      </c>
      <c r="O26" s="1" t="s">
        <v>333</v>
      </c>
      <c r="P26" s="1" t="s">
        <v>333</v>
      </c>
      <c r="Q26" s="1" t="s">
        <v>333</v>
      </c>
      <c r="R26" s="1">
        <v>7.1453166666666696</v>
      </c>
      <c r="S26" s="1">
        <v>141333.208074255</v>
      </c>
    </row>
    <row r="27" spans="1:33">
      <c r="A27" s="4"/>
      <c r="B27" s="4"/>
      <c r="C27" s="4" t="s">
        <v>624</v>
      </c>
      <c r="D27" s="4"/>
      <c r="E27" s="4"/>
      <c r="F27" s="4" t="s">
        <v>623</v>
      </c>
      <c r="G27" s="4" t="s">
        <v>70</v>
      </c>
      <c r="H27" s="4"/>
      <c r="I27" s="2">
        <v>44345.354236111103</v>
      </c>
      <c r="J27" s="1">
        <v>0</v>
      </c>
      <c r="K27" s="1">
        <v>11.0933166666667</v>
      </c>
      <c r="L27" s="1">
        <v>15951.413422851499</v>
      </c>
      <c r="M27" s="1"/>
      <c r="N27" s="1">
        <v>0</v>
      </c>
      <c r="O27" s="1">
        <v>12.060033333333299</v>
      </c>
      <c r="P27" s="1">
        <v>45731.9309530174</v>
      </c>
      <c r="Q27" s="1"/>
      <c r="R27" s="1">
        <v>7.1362833333333304</v>
      </c>
      <c r="S27" s="1">
        <v>137282.03318179099</v>
      </c>
    </row>
    <row r="28" spans="1:33">
      <c r="A28" s="4"/>
      <c r="B28" s="4"/>
      <c r="C28" s="4" t="s">
        <v>622</v>
      </c>
      <c r="D28" s="4"/>
      <c r="E28" s="4"/>
      <c r="F28" s="4" t="s">
        <v>621</v>
      </c>
      <c r="G28" s="4" t="s">
        <v>70</v>
      </c>
      <c r="H28" s="4"/>
      <c r="I28" s="2">
        <v>44345.370150463001</v>
      </c>
      <c r="J28" s="1">
        <v>0</v>
      </c>
      <c r="K28" s="1">
        <v>11.0934333333333</v>
      </c>
      <c r="L28" s="1">
        <v>17316.376816696298</v>
      </c>
      <c r="M28" s="1"/>
      <c r="N28" s="1" t="s">
        <v>333</v>
      </c>
      <c r="O28" s="1" t="s">
        <v>333</v>
      </c>
      <c r="P28" s="1" t="s">
        <v>333</v>
      </c>
      <c r="Q28" s="1" t="s">
        <v>333</v>
      </c>
      <c r="R28" s="1">
        <v>7.1363833333333302</v>
      </c>
      <c r="S28" s="1">
        <v>145054.33912120201</v>
      </c>
    </row>
    <row r="29" spans="1:33">
      <c r="A29" s="4"/>
      <c r="B29" s="4"/>
      <c r="C29" s="4" t="s">
        <v>592</v>
      </c>
      <c r="D29" s="4"/>
      <c r="E29" s="4"/>
      <c r="F29" s="4" t="s">
        <v>620</v>
      </c>
      <c r="G29" s="4" t="s">
        <v>142</v>
      </c>
      <c r="H29" s="4"/>
      <c r="I29" s="2">
        <v>44345.386145833298</v>
      </c>
      <c r="J29" s="1">
        <v>0</v>
      </c>
      <c r="K29" s="1">
        <v>11.0932833333333</v>
      </c>
      <c r="L29" s="1">
        <v>57017.7712163705</v>
      </c>
      <c r="M29" s="1"/>
      <c r="N29" s="1">
        <v>0</v>
      </c>
      <c r="O29" s="1">
        <v>11.427899999999999</v>
      </c>
      <c r="P29" s="1">
        <v>12270.9467045617</v>
      </c>
      <c r="Q29" s="1"/>
      <c r="R29" s="1">
        <v>7.1362500000000004</v>
      </c>
      <c r="S29" s="1">
        <v>139781.295555711</v>
      </c>
    </row>
    <row r="30" spans="1:33">
      <c r="A30" s="4"/>
      <c r="B30" s="4"/>
      <c r="C30" s="4" t="s">
        <v>619</v>
      </c>
      <c r="D30" s="4" t="s">
        <v>594</v>
      </c>
      <c r="E30" s="4"/>
      <c r="F30" s="4" t="s">
        <v>618</v>
      </c>
      <c r="G30" s="4" t="s">
        <v>70</v>
      </c>
      <c r="H30" s="4"/>
      <c r="I30" s="2">
        <v>44345.828287037002</v>
      </c>
      <c r="J30" s="44">
        <v>36871.154849192797</v>
      </c>
      <c r="K30" s="44">
        <v>11.103683333333301</v>
      </c>
      <c r="L30" s="44">
        <v>6951108.2784089204</v>
      </c>
      <c r="M30" s="1"/>
      <c r="N30" s="1">
        <v>0</v>
      </c>
      <c r="O30" s="1">
        <v>11.0963333333333</v>
      </c>
      <c r="P30" s="1">
        <v>226512.956946233</v>
      </c>
      <c r="Q30" s="1"/>
      <c r="R30" s="1">
        <v>7.1362833333333304</v>
      </c>
      <c r="S30" s="1">
        <v>152214.10421715901</v>
      </c>
    </row>
    <row r="31" spans="1:33">
      <c r="A31" s="4"/>
      <c r="B31" s="4"/>
      <c r="C31" s="4" t="s">
        <v>617</v>
      </c>
      <c r="D31" s="4" t="s">
        <v>594</v>
      </c>
      <c r="E31" s="4"/>
      <c r="F31" s="4" t="s">
        <v>616</v>
      </c>
      <c r="G31" s="4" t="s">
        <v>70</v>
      </c>
      <c r="H31" s="4"/>
      <c r="I31" s="2">
        <v>44345.845312500001</v>
      </c>
      <c r="J31" s="44">
        <v>40946.838528120701</v>
      </c>
      <c r="K31" s="44">
        <v>11.1038</v>
      </c>
      <c r="L31" s="44">
        <v>7669639.3203797601</v>
      </c>
      <c r="M31" s="1"/>
      <c r="N31" s="1">
        <v>0</v>
      </c>
      <c r="O31" s="1">
        <v>11.096450000000001</v>
      </c>
      <c r="P31" s="1">
        <v>218498.08928481999</v>
      </c>
      <c r="Q31" s="1"/>
      <c r="R31" s="1">
        <v>7.1454666666666702</v>
      </c>
      <c r="S31" s="1">
        <v>152418.90388639201</v>
      </c>
      <c r="U31" s="117" t="s">
        <v>615</v>
      </c>
    </row>
    <row r="32" spans="1:33">
      <c r="A32" s="4"/>
      <c r="B32" s="4"/>
      <c r="C32" s="4" t="s">
        <v>614</v>
      </c>
      <c r="D32" s="4" t="s">
        <v>594</v>
      </c>
      <c r="E32" s="4"/>
      <c r="F32" s="4" t="s">
        <v>613</v>
      </c>
      <c r="G32" s="4" t="s">
        <v>70</v>
      </c>
      <c r="H32" s="4"/>
      <c r="I32" s="2">
        <v>44345.862407407403</v>
      </c>
      <c r="J32" s="44">
        <v>56406.503144681097</v>
      </c>
      <c r="K32" s="44">
        <v>11.093299999999999</v>
      </c>
      <c r="L32" s="44">
        <v>10298656.300045701</v>
      </c>
      <c r="M32" s="1"/>
      <c r="N32" s="1">
        <v>0</v>
      </c>
      <c r="O32" s="1">
        <v>11.096299999999999</v>
      </c>
      <c r="P32" s="1">
        <v>303123.00140584999</v>
      </c>
      <c r="Q32" s="1"/>
      <c r="R32" s="1">
        <v>7.1453166666666696</v>
      </c>
      <c r="S32" s="1">
        <v>151521.41296742001</v>
      </c>
    </row>
    <row r="33" spans="1:19">
      <c r="A33" s="4"/>
      <c r="B33" s="4"/>
      <c r="C33" s="4" t="s">
        <v>592</v>
      </c>
      <c r="D33" s="4"/>
      <c r="E33" s="4"/>
      <c r="F33" s="4" t="s">
        <v>612</v>
      </c>
      <c r="G33" s="4" t="s">
        <v>142</v>
      </c>
      <c r="H33" s="4"/>
      <c r="I33" s="2">
        <v>44345.878425925897</v>
      </c>
      <c r="J33" s="1">
        <v>0</v>
      </c>
      <c r="K33" s="1">
        <v>11.0933166666667</v>
      </c>
      <c r="L33" s="1">
        <v>192778.60489530201</v>
      </c>
      <c r="M33" s="1"/>
      <c r="N33" s="1">
        <v>0</v>
      </c>
      <c r="O33" s="1">
        <v>11.2932166666667</v>
      </c>
      <c r="P33" s="1">
        <v>6382.87606378084</v>
      </c>
      <c r="Q33" s="1"/>
      <c r="R33" s="1">
        <v>7.1362833333333304</v>
      </c>
      <c r="S33" s="1">
        <v>143329.28615186899</v>
      </c>
    </row>
    <row r="34" spans="1:19">
      <c r="A34" s="4"/>
      <c r="B34" s="4"/>
      <c r="C34" s="4" t="s">
        <v>611</v>
      </c>
      <c r="D34" s="4" t="s">
        <v>594</v>
      </c>
      <c r="E34" s="4"/>
      <c r="F34" s="4" t="s">
        <v>610</v>
      </c>
      <c r="G34" s="4" t="s">
        <v>70</v>
      </c>
      <c r="H34" s="4"/>
      <c r="I34" s="2">
        <v>44345.895428240699</v>
      </c>
      <c r="J34" s="44">
        <v>31217.566894167001</v>
      </c>
      <c r="K34" s="44">
        <v>11.1038</v>
      </c>
      <c r="L34" s="44">
        <v>6315021.7101943605</v>
      </c>
      <c r="M34" s="1"/>
      <c r="N34" s="1">
        <v>0</v>
      </c>
      <c r="O34" s="1">
        <v>11.096450000000001</v>
      </c>
      <c r="P34" s="1">
        <v>165732.496125101</v>
      </c>
      <c r="Q34" s="1"/>
      <c r="R34" s="1">
        <v>7.1363833333333302</v>
      </c>
      <c r="S34" s="1">
        <v>161046.220801255</v>
      </c>
    </row>
    <row r="35" spans="1:19">
      <c r="A35" s="4"/>
      <c r="B35" s="4"/>
      <c r="C35" s="4" t="s">
        <v>609</v>
      </c>
      <c r="D35" s="4" t="s">
        <v>594</v>
      </c>
      <c r="E35" s="4"/>
      <c r="F35" s="4" t="s">
        <v>608</v>
      </c>
      <c r="G35" s="4" t="s">
        <v>70</v>
      </c>
      <c r="H35" s="4"/>
      <c r="I35" s="2">
        <v>44345.911296296297</v>
      </c>
      <c r="J35" s="44">
        <v>38501.043816974001</v>
      </c>
      <c r="K35" s="44">
        <v>11.10365</v>
      </c>
      <c r="L35" s="44">
        <v>6858018.23283769</v>
      </c>
      <c r="M35" s="1"/>
      <c r="N35" s="1">
        <v>0</v>
      </c>
      <c r="O35" s="1">
        <v>11.106666666666699</v>
      </c>
      <c r="P35" s="1">
        <v>208429.62498768201</v>
      </c>
      <c r="Q35" s="1"/>
      <c r="R35" s="1">
        <v>7.1453166666666696</v>
      </c>
      <c r="S35" s="1">
        <v>144296.272694302</v>
      </c>
    </row>
    <row r="36" spans="1:19">
      <c r="A36" s="4"/>
      <c r="B36" s="4"/>
      <c r="C36" s="4" t="s">
        <v>607</v>
      </c>
      <c r="D36" s="4" t="s">
        <v>594</v>
      </c>
      <c r="E36" s="4"/>
      <c r="F36" s="4" t="s">
        <v>606</v>
      </c>
      <c r="G36" s="4" t="s">
        <v>70</v>
      </c>
      <c r="H36" s="4"/>
      <c r="I36" s="2">
        <v>44345.928321759297</v>
      </c>
      <c r="J36" s="44">
        <v>39318.168787286901</v>
      </c>
      <c r="K36" s="44">
        <v>11.103683333333301</v>
      </c>
      <c r="L36" s="44">
        <v>7273230.0837580897</v>
      </c>
      <c r="M36" s="1"/>
      <c r="N36" s="1">
        <v>0</v>
      </c>
      <c r="O36" s="1">
        <v>11.0963333333333</v>
      </c>
      <c r="P36" s="1">
        <v>243250.21502704301</v>
      </c>
      <c r="Q36" s="1"/>
      <c r="R36" s="1">
        <v>7.1362833333333304</v>
      </c>
      <c r="S36" s="1">
        <v>150086.74401413099</v>
      </c>
    </row>
    <row r="37" spans="1:19">
      <c r="A37" s="4"/>
      <c r="B37" s="4"/>
      <c r="C37" s="4" t="s">
        <v>605</v>
      </c>
      <c r="D37" s="4" t="s">
        <v>594</v>
      </c>
      <c r="E37" s="4"/>
      <c r="F37" s="4" t="s">
        <v>604</v>
      </c>
      <c r="G37" s="4" t="s">
        <v>70</v>
      </c>
      <c r="H37" s="4"/>
      <c r="I37" s="2">
        <v>44345.945277777799</v>
      </c>
      <c r="J37" s="44">
        <v>35359.971745705203</v>
      </c>
      <c r="K37" s="44">
        <v>11.0934333333333</v>
      </c>
      <c r="L37" s="44">
        <v>6314389.1838598298</v>
      </c>
      <c r="M37" s="1"/>
      <c r="N37" s="1">
        <v>0</v>
      </c>
      <c r="O37" s="1">
        <v>11.096450000000001</v>
      </c>
      <c r="P37" s="1">
        <v>181841.30827225</v>
      </c>
      <c r="Q37" s="1"/>
      <c r="R37" s="1">
        <v>7.1454666666666702</v>
      </c>
      <c r="S37" s="1">
        <v>143699.98386558599</v>
      </c>
    </row>
    <row r="38" spans="1:19">
      <c r="A38" s="4"/>
      <c r="B38" s="4"/>
      <c r="C38" s="4" t="s">
        <v>603</v>
      </c>
      <c r="D38" s="4" t="s">
        <v>594</v>
      </c>
      <c r="E38" s="4"/>
      <c r="F38" s="4" t="s">
        <v>602</v>
      </c>
      <c r="G38" s="4" t="s">
        <v>70</v>
      </c>
      <c r="H38" s="4"/>
      <c r="I38" s="2">
        <v>44345.961157407401</v>
      </c>
      <c r="J38" s="44">
        <v>27682.7375137462</v>
      </c>
      <c r="K38" s="44">
        <v>11.0932833333333</v>
      </c>
      <c r="L38" s="44">
        <v>5520004.2469588099</v>
      </c>
      <c r="M38" s="1"/>
      <c r="N38" s="1">
        <v>0</v>
      </c>
      <c r="O38" s="1">
        <v>11.096299999999999</v>
      </c>
      <c r="P38" s="1">
        <v>150404.59640636601</v>
      </c>
      <c r="Q38" s="1"/>
      <c r="R38" s="1">
        <v>7.1453166666666696</v>
      </c>
      <c r="S38" s="1">
        <v>156920.40203359001</v>
      </c>
    </row>
    <row r="39" spans="1:19">
      <c r="A39" s="4"/>
      <c r="B39" s="4"/>
      <c r="C39" s="4" t="s">
        <v>601</v>
      </c>
      <c r="D39" s="4" t="s">
        <v>594</v>
      </c>
      <c r="E39" s="4"/>
      <c r="F39" s="4" t="s">
        <v>600</v>
      </c>
      <c r="G39" s="4" t="s">
        <v>70</v>
      </c>
      <c r="H39" s="4"/>
      <c r="I39" s="2">
        <v>44345.978298611102</v>
      </c>
      <c r="J39" s="44">
        <v>30425.034961011901</v>
      </c>
      <c r="K39" s="44">
        <v>11.103683333333301</v>
      </c>
      <c r="L39" s="44">
        <v>5437249.4245314803</v>
      </c>
      <c r="M39" s="1"/>
      <c r="N39" s="1">
        <v>0</v>
      </c>
      <c r="O39" s="1">
        <v>11.0963333333333</v>
      </c>
      <c r="P39" s="1">
        <v>154597.05977787601</v>
      </c>
      <c r="Q39" s="1"/>
      <c r="R39" s="1">
        <v>7.1362833333333304</v>
      </c>
      <c r="S39" s="1">
        <v>141936.12470737399</v>
      </c>
    </row>
    <row r="40" spans="1:19">
      <c r="A40" s="4"/>
      <c r="B40" s="4"/>
      <c r="C40" s="4" t="s">
        <v>599</v>
      </c>
      <c r="D40" s="4" t="s">
        <v>594</v>
      </c>
      <c r="E40" s="4"/>
      <c r="F40" s="4" t="s">
        <v>598</v>
      </c>
      <c r="G40" s="4" t="s">
        <v>70</v>
      </c>
      <c r="H40" s="4"/>
      <c r="I40" s="2">
        <v>44345.995324074102</v>
      </c>
      <c r="J40" s="44">
        <v>18398.589801759299</v>
      </c>
      <c r="K40" s="44">
        <v>11.1038</v>
      </c>
      <c r="L40" s="44">
        <v>3514219.44125222</v>
      </c>
      <c r="M40" s="1"/>
      <c r="N40" s="1">
        <v>0</v>
      </c>
      <c r="O40" s="1">
        <v>11.096450000000001</v>
      </c>
      <c r="P40" s="1">
        <v>92917.761002276398</v>
      </c>
      <c r="Q40" s="1"/>
      <c r="R40" s="1">
        <v>7.1454666666666702</v>
      </c>
      <c r="S40" s="1">
        <v>142980.819439568</v>
      </c>
    </row>
    <row r="41" spans="1:19">
      <c r="A41" s="4"/>
      <c r="B41" s="4"/>
      <c r="C41" s="4" t="s">
        <v>597</v>
      </c>
      <c r="D41" s="4" t="s">
        <v>594</v>
      </c>
      <c r="E41" s="4"/>
      <c r="F41" s="4" t="s">
        <v>596</v>
      </c>
      <c r="G41" s="4" t="s">
        <v>70</v>
      </c>
      <c r="H41" s="4"/>
      <c r="I41" s="2">
        <v>44346.012256944399</v>
      </c>
      <c r="J41" s="44">
        <v>19225.145148243198</v>
      </c>
      <c r="K41" s="44">
        <v>11.10365</v>
      </c>
      <c r="L41" s="44">
        <v>3697623.3011379899</v>
      </c>
      <c r="M41" s="1"/>
      <c r="N41" s="1">
        <v>0</v>
      </c>
      <c r="O41" s="1">
        <v>11.096299999999999</v>
      </c>
      <c r="P41" s="1">
        <v>88855.787914615299</v>
      </c>
      <c r="Q41" s="1"/>
      <c r="R41" s="1">
        <v>7.1362500000000004</v>
      </c>
      <c r="S41" s="1">
        <v>144880.64471283901</v>
      </c>
    </row>
    <row r="42" spans="1:19">
      <c r="A42" s="4"/>
      <c r="B42" s="4"/>
      <c r="C42" s="4" t="s">
        <v>595</v>
      </c>
      <c r="D42" s="4" t="s">
        <v>594</v>
      </c>
      <c r="E42" s="4"/>
      <c r="F42" s="4" t="s">
        <v>593</v>
      </c>
      <c r="G42" s="4" t="s">
        <v>70</v>
      </c>
      <c r="H42" s="4"/>
      <c r="I42" s="2">
        <v>44346.029282407399</v>
      </c>
      <c r="J42" s="44">
        <v>16964.706974591401</v>
      </c>
      <c r="K42" s="44">
        <v>11.103683333333301</v>
      </c>
      <c r="L42" s="44">
        <v>3528491.0940169101</v>
      </c>
      <c r="M42" s="1"/>
      <c r="N42" s="1">
        <v>0</v>
      </c>
      <c r="O42" s="1">
        <v>11.0963333333333</v>
      </c>
      <c r="P42" s="1">
        <v>85692.303121901496</v>
      </c>
      <c r="Q42" s="1"/>
      <c r="R42" s="1">
        <v>7.1453499999999996</v>
      </c>
      <c r="S42" s="1">
        <v>153805.003119192</v>
      </c>
    </row>
    <row r="43" spans="1:19">
      <c r="A43" s="4"/>
      <c r="B43" s="4"/>
      <c r="C43" s="4" t="s">
        <v>592</v>
      </c>
      <c r="D43" s="4"/>
      <c r="E43" s="4"/>
      <c r="F43" s="4" t="s">
        <v>591</v>
      </c>
      <c r="G43" s="4" t="s">
        <v>142</v>
      </c>
      <c r="H43" s="4"/>
      <c r="I43" s="2">
        <v>44346.045266203699</v>
      </c>
      <c r="J43" s="1">
        <v>0</v>
      </c>
      <c r="K43" s="1">
        <v>11.0934333333333</v>
      </c>
      <c r="L43" s="1">
        <v>156323.948708157</v>
      </c>
      <c r="M43" s="1"/>
      <c r="N43" s="1">
        <v>0</v>
      </c>
      <c r="O43" s="1">
        <v>11.4384</v>
      </c>
      <c r="P43" s="1">
        <v>26886.035651422299</v>
      </c>
      <c r="Q43" s="1"/>
      <c r="R43" s="1">
        <v>7.1363833333333302</v>
      </c>
      <c r="S43" s="1">
        <v>137508.14424589</v>
      </c>
    </row>
    <row r="44" spans="1:19">
      <c r="A44" s="4"/>
      <c r="B44" s="4"/>
      <c r="C44" s="4" t="s">
        <v>590</v>
      </c>
      <c r="D44" s="4"/>
      <c r="E44" s="4"/>
      <c r="F44" s="4" t="s">
        <v>589</v>
      </c>
      <c r="G44" s="4" t="s">
        <v>70</v>
      </c>
      <c r="H44" s="4"/>
      <c r="I44" s="2">
        <v>44346.0611921296</v>
      </c>
      <c r="J44" s="1"/>
      <c r="K44" s="1">
        <v>11.0932833333333</v>
      </c>
      <c r="L44" s="1">
        <v>15384.353646878901</v>
      </c>
      <c r="M44" s="1"/>
      <c r="N44" s="1"/>
      <c r="O44" s="1">
        <v>11.6558666666667</v>
      </c>
      <c r="P44" s="1">
        <v>30655.1349124511</v>
      </c>
      <c r="Q44" s="1"/>
      <c r="R44" s="1">
        <v>7.0909000000000004</v>
      </c>
      <c r="S44" s="1">
        <v>0</v>
      </c>
    </row>
    <row r="45" spans="1:19">
      <c r="A45" s="4"/>
      <c r="B45" s="4"/>
      <c r="C45" s="4" t="s">
        <v>588</v>
      </c>
      <c r="D45" s="4"/>
      <c r="E45" s="4"/>
      <c r="F45" s="4" t="s">
        <v>587</v>
      </c>
      <c r="G45" s="4" t="s">
        <v>70</v>
      </c>
      <c r="H45" s="4"/>
      <c r="I45" s="2">
        <v>44346.077256944402</v>
      </c>
      <c r="J45" s="1"/>
      <c r="K45" s="1">
        <v>11.0933166666667</v>
      </c>
      <c r="L45" s="1">
        <v>1597476218.6103101</v>
      </c>
      <c r="M45" s="1"/>
      <c r="N45" s="1"/>
      <c r="O45" s="1">
        <v>11.075616666666701</v>
      </c>
      <c r="P45" s="1">
        <v>272872401.66373497</v>
      </c>
      <c r="Q45" s="1"/>
      <c r="R45" s="1">
        <v>7.6986999999999997</v>
      </c>
      <c r="S45" s="1">
        <v>0</v>
      </c>
    </row>
    <row r="46" spans="1:19">
      <c r="A46" s="4"/>
      <c r="B46" s="4"/>
      <c r="C46" s="4" t="s">
        <v>586</v>
      </c>
      <c r="D46" s="4"/>
      <c r="E46" s="4"/>
      <c r="F46" s="4" t="s">
        <v>585</v>
      </c>
      <c r="G46" s="4" t="s">
        <v>70</v>
      </c>
      <c r="H46" s="4"/>
      <c r="I46" s="2">
        <v>44346.093229166698</v>
      </c>
      <c r="J46" s="1"/>
      <c r="K46" s="1">
        <v>11.0932833333333</v>
      </c>
      <c r="L46" s="1">
        <v>13912173.9243083</v>
      </c>
      <c r="M46" s="1"/>
      <c r="N46" s="1"/>
      <c r="O46" s="1">
        <v>11.096299999999999</v>
      </c>
      <c r="P46" s="1">
        <v>401284.09004513797</v>
      </c>
      <c r="Q46" s="1"/>
      <c r="R46" s="1">
        <v>7.1725333333333303</v>
      </c>
      <c r="S46" s="1">
        <v>0</v>
      </c>
    </row>
  </sheetData>
  <mergeCells count="20">
    <mergeCell ref="A1:I1"/>
    <mergeCell ref="J1:M1"/>
    <mergeCell ref="N1:Q1"/>
    <mergeCell ref="R1:S1"/>
    <mergeCell ref="Y2:AB2"/>
    <mergeCell ref="U3:X3"/>
    <mergeCell ref="Z3:AB3"/>
    <mergeCell ref="W5:W7"/>
    <mergeCell ref="X5:X7"/>
    <mergeCell ref="W8:W10"/>
    <mergeCell ref="X8:X10"/>
    <mergeCell ref="W11:W13"/>
    <mergeCell ref="X11:X13"/>
    <mergeCell ref="W14:W16"/>
    <mergeCell ref="X14:X16"/>
    <mergeCell ref="AE14:AG14"/>
    <mergeCell ref="W17:W19"/>
    <mergeCell ref="X17:X19"/>
    <mergeCell ref="W20:W22"/>
    <mergeCell ref="X20:X2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36865" r:id="rId3">
          <objectPr defaultSize="0" r:id="rId4">
            <anchor moveWithCells="1">
              <from>
                <xdr:col>29</xdr:col>
                <xdr:colOff>0</xdr:colOff>
                <xdr:row>32</xdr:row>
                <xdr:rowOff>0</xdr:rowOff>
              </from>
              <to>
                <xdr:col>33</xdr:col>
                <xdr:colOff>495300</xdr:colOff>
                <xdr:row>47</xdr:row>
                <xdr:rowOff>114300</xdr:rowOff>
              </to>
            </anchor>
          </objectPr>
        </oleObject>
      </mc:Choice>
      <mc:Fallback>
        <oleObject progId="Prism9.Document" shapeId="36865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02D5-6543-4BB9-AB88-885511B32D78}">
  <dimension ref="A1:W78"/>
  <sheetViews>
    <sheetView topLeftCell="A46" workbookViewId="0">
      <selection activeCell="L67" sqref="L67"/>
    </sheetView>
  </sheetViews>
  <sheetFormatPr defaultColWidth="9.140625" defaultRowHeight="15"/>
  <cols>
    <col min="1" max="2" width="4" customWidth="1"/>
    <col min="3" max="3" width="17.28515625" customWidth="1"/>
    <col min="4" max="4" width="7.85546875" customWidth="1"/>
    <col min="5" max="5" width="9.5703125" bestFit="1" customWidth="1"/>
    <col min="6" max="6" width="13.5703125" customWidth="1"/>
    <col min="7" max="7" width="12.5703125" customWidth="1"/>
    <col min="8" max="8" width="9.28515625" bestFit="1" customWidth="1"/>
    <col min="9" max="9" width="18.5703125" customWidth="1"/>
    <col min="10" max="10" width="10" customWidth="1"/>
    <col min="11" max="11" width="6.42578125" customWidth="1"/>
    <col min="12" max="12" width="8.7109375" customWidth="1"/>
    <col min="13" max="13" width="7.5703125" customWidth="1"/>
    <col min="14" max="14" width="5.5703125" customWidth="1"/>
    <col min="15" max="15" width="6.85546875" customWidth="1"/>
    <col min="16" max="16" width="9" style="259" customWidth="1"/>
    <col min="17" max="17" width="6.42578125" style="259" customWidth="1"/>
    <col min="18" max="18" width="7.7109375" style="259" customWidth="1"/>
    <col min="19" max="19" width="7.5703125" style="259" customWidth="1"/>
    <col min="20" max="20" width="5.5703125" style="259" customWidth="1"/>
    <col min="21" max="21" width="6.85546875" style="259" customWidth="1"/>
  </cols>
  <sheetData>
    <row r="1" spans="1:23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221" t="s">
        <v>323</v>
      </c>
      <c r="K1" s="223"/>
      <c r="L1" s="223"/>
      <c r="M1" s="222"/>
      <c r="N1" s="221" t="s">
        <v>8</v>
      </c>
      <c r="O1" s="222"/>
      <c r="P1" s="241" t="s">
        <v>385</v>
      </c>
      <c r="Q1" s="242"/>
      <c r="R1" s="242"/>
      <c r="S1" s="243"/>
      <c r="T1" s="241" t="s">
        <v>8</v>
      </c>
      <c r="U1" s="243"/>
    </row>
    <row r="2" spans="1:23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55</v>
      </c>
      <c r="K2" s="3" t="s">
        <v>11</v>
      </c>
      <c r="L2" s="3" t="s">
        <v>197</v>
      </c>
      <c r="M2" s="3" t="s">
        <v>2</v>
      </c>
      <c r="N2" s="3" t="s">
        <v>11</v>
      </c>
      <c r="O2" s="3" t="s">
        <v>328</v>
      </c>
      <c r="P2" s="146" t="s">
        <v>55</v>
      </c>
      <c r="Q2" s="146" t="s">
        <v>11</v>
      </c>
      <c r="R2" s="146" t="s">
        <v>197</v>
      </c>
      <c r="S2" s="146" t="s">
        <v>2</v>
      </c>
      <c r="T2" s="146" t="s">
        <v>11</v>
      </c>
      <c r="U2" s="146" t="s">
        <v>328</v>
      </c>
    </row>
    <row r="3" spans="1:23">
      <c r="A3" s="4"/>
      <c r="B3" s="4"/>
      <c r="C3" s="4" t="s">
        <v>592</v>
      </c>
      <c r="D3" s="4"/>
      <c r="E3" s="4"/>
      <c r="F3" s="4" t="s">
        <v>849</v>
      </c>
      <c r="G3" s="4" t="s">
        <v>142</v>
      </c>
      <c r="H3" s="4"/>
      <c r="I3" s="2">
        <v>44340.566203703696</v>
      </c>
      <c r="J3" s="1">
        <v>0</v>
      </c>
      <c r="K3" s="1">
        <v>11.083066666666699</v>
      </c>
      <c r="L3" s="1">
        <v>0</v>
      </c>
      <c r="M3" s="1"/>
      <c r="N3" s="1">
        <v>7.0728833333333299</v>
      </c>
      <c r="O3" s="1">
        <v>7871.1223063077896</v>
      </c>
      <c r="P3" s="44">
        <v>54.982541254222902</v>
      </c>
      <c r="Q3" s="44">
        <v>12.194850000000001</v>
      </c>
      <c r="R3" s="44">
        <v>219856.12806795299</v>
      </c>
      <c r="S3" s="44"/>
      <c r="T3" s="44">
        <v>7.0728833333333299</v>
      </c>
      <c r="U3" s="44">
        <v>7871.1223063077896</v>
      </c>
      <c r="W3" t="s">
        <v>788</v>
      </c>
    </row>
    <row r="4" spans="1:23">
      <c r="A4" s="4"/>
      <c r="B4" s="4"/>
      <c r="C4" s="4" t="s">
        <v>592</v>
      </c>
      <c r="D4" s="4"/>
      <c r="E4" s="4"/>
      <c r="F4" s="4" t="s">
        <v>848</v>
      </c>
      <c r="G4" s="4" t="s">
        <v>142</v>
      </c>
      <c r="H4" s="4"/>
      <c r="I4" s="2">
        <v>44340.581759259301</v>
      </c>
      <c r="J4" s="1">
        <v>0</v>
      </c>
      <c r="K4" s="1">
        <v>11.082933333333299</v>
      </c>
      <c r="L4" s="1">
        <v>0</v>
      </c>
      <c r="M4" s="1"/>
      <c r="N4" s="1">
        <v>7.0909000000000004</v>
      </c>
      <c r="O4" s="1">
        <v>122064.796745903</v>
      </c>
      <c r="P4" s="44">
        <v>0</v>
      </c>
      <c r="Q4" s="44">
        <v>11.427899999999999</v>
      </c>
      <c r="R4" s="44">
        <v>38090.707768139902</v>
      </c>
      <c r="S4" s="44"/>
      <c r="T4" s="44">
        <v>7.0909000000000004</v>
      </c>
      <c r="U4" s="44">
        <v>122064.796745903</v>
      </c>
    </row>
    <row r="5" spans="1:23">
      <c r="A5" s="4"/>
      <c r="B5" s="4"/>
      <c r="C5" s="4" t="s">
        <v>592</v>
      </c>
      <c r="D5" s="4"/>
      <c r="E5" s="4"/>
      <c r="F5" s="4" t="s">
        <v>847</v>
      </c>
      <c r="G5" s="4" t="s">
        <v>142</v>
      </c>
      <c r="H5" s="4"/>
      <c r="I5" s="2">
        <v>44340.597453703696</v>
      </c>
      <c r="J5" s="1">
        <v>0</v>
      </c>
      <c r="K5" s="1">
        <v>11.082966666666699</v>
      </c>
      <c r="L5" s="1">
        <v>0</v>
      </c>
      <c r="M5" s="1"/>
      <c r="N5" s="1">
        <v>7.0818500000000002</v>
      </c>
      <c r="O5" s="1">
        <v>124756.571732133</v>
      </c>
      <c r="P5" s="44">
        <v>0</v>
      </c>
      <c r="Q5" s="44">
        <v>11.31395</v>
      </c>
      <c r="R5" s="44">
        <v>12940.158728639501</v>
      </c>
      <c r="S5" s="44"/>
      <c r="T5" s="44">
        <v>7.0818500000000002</v>
      </c>
      <c r="U5" s="44">
        <v>124756.571732133</v>
      </c>
    </row>
    <row r="6" spans="1:23">
      <c r="A6" s="4"/>
      <c r="B6" s="4"/>
      <c r="C6" s="4" t="s">
        <v>693</v>
      </c>
      <c r="D6" s="4"/>
      <c r="E6" s="4"/>
      <c r="F6" s="4" t="s">
        <v>846</v>
      </c>
      <c r="G6" s="4" t="s">
        <v>70</v>
      </c>
      <c r="H6" s="4"/>
      <c r="I6" s="2">
        <v>44340.712650463</v>
      </c>
      <c r="J6" s="1">
        <v>0</v>
      </c>
      <c r="K6" s="1">
        <v>11.082933333333299</v>
      </c>
      <c r="L6" s="1">
        <v>58617.830935668302</v>
      </c>
      <c r="M6" s="1"/>
      <c r="N6" s="1">
        <v>7.10903333333333</v>
      </c>
      <c r="O6" s="1">
        <v>132681.62671234601</v>
      </c>
      <c r="P6" s="44">
        <v>0</v>
      </c>
      <c r="Q6" s="44">
        <v>11.427899999999999</v>
      </c>
      <c r="R6" s="44">
        <v>11454.644157321</v>
      </c>
      <c r="S6" s="44"/>
      <c r="T6" s="44">
        <v>7.10903333333333</v>
      </c>
      <c r="U6" s="44">
        <v>132681.62671234601</v>
      </c>
    </row>
    <row r="7" spans="1:23">
      <c r="A7" s="4"/>
      <c r="B7" s="4"/>
      <c r="C7" s="4" t="s">
        <v>689</v>
      </c>
      <c r="D7" s="4"/>
      <c r="E7" s="4"/>
      <c r="F7" s="4" t="s">
        <v>845</v>
      </c>
      <c r="G7" s="4" t="s">
        <v>70</v>
      </c>
      <c r="H7" s="4"/>
      <c r="I7" s="2">
        <v>44340.728437500002</v>
      </c>
      <c r="J7" s="1">
        <v>0</v>
      </c>
      <c r="K7" s="1">
        <v>11.082966666666699</v>
      </c>
      <c r="L7" s="1">
        <v>70171.874519670295</v>
      </c>
      <c r="M7" s="1"/>
      <c r="N7" s="1">
        <v>7.1090666666666698</v>
      </c>
      <c r="O7" s="1">
        <v>126594.263429645</v>
      </c>
      <c r="P7" s="44">
        <v>0</v>
      </c>
      <c r="Q7" s="44">
        <v>11.31395</v>
      </c>
      <c r="R7" s="44">
        <v>8546.9323867034891</v>
      </c>
      <c r="S7" s="44"/>
      <c r="T7" s="44">
        <v>7.1090666666666698</v>
      </c>
      <c r="U7" s="44">
        <v>126594.263429645</v>
      </c>
    </row>
    <row r="8" spans="1:23">
      <c r="A8" s="4"/>
      <c r="B8" s="4"/>
      <c r="C8" s="4" t="s">
        <v>681</v>
      </c>
      <c r="D8" s="4"/>
      <c r="E8" s="4"/>
      <c r="F8" s="4" t="s">
        <v>844</v>
      </c>
      <c r="G8" s="4" t="s">
        <v>70</v>
      </c>
      <c r="H8" s="4"/>
      <c r="I8" s="2">
        <v>44340.744270833296</v>
      </c>
      <c r="J8" s="1">
        <v>0</v>
      </c>
      <c r="K8" s="1">
        <v>11.082933333333299</v>
      </c>
      <c r="L8" s="1">
        <v>109872.91139044199</v>
      </c>
      <c r="M8" s="1"/>
      <c r="N8" s="1">
        <v>7.10903333333333</v>
      </c>
      <c r="O8" s="1">
        <v>133664.06939756399</v>
      </c>
      <c r="P8" s="44">
        <v>0</v>
      </c>
      <c r="Q8" s="44">
        <v>11.417533333333299</v>
      </c>
      <c r="R8" s="44">
        <v>49841.549877227597</v>
      </c>
      <c r="S8" s="44"/>
      <c r="T8" s="44">
        <v>7.10903333333333</v>
      </c>
      <c r="U8" s="44">
        <v>133664.06939756399</v>
      </c>
    </row>
    <row r="9" spans="1:23">
      <c r="A9" s="4"/>
      <c r="B9" s="4"/>
      <c r="C9" s="4" t="s">
        <v>592</v>
      </c>
      <c r="D9" s="4"/>
      <c r="E9" s="4"/>
      <c r="F9" s="4" t="s">
        <v>843</v>
      </c>
      <c r="G9" s="4" t="s">
        <v>142</v>
      </c>
      <c r="H9" s="4"/>
      <c r="I9" s="2">
        <v>44340.760150463</v>
      </c>
      <c r="J9" s="1">
        <v>0</v>
      </c>
      <c r="K9" s="1">
        <v>11.082966666666699</v>
      </c>
      <c r="L9" s="1">
        <v>121983.09813794401</v>
      </c>
      <c r="M9" s="1"/>
      <c r="N9" s="1">
        <v>7.0909166666666703</v>
      </c>
      <c r="O9" s="1">
        <v>130280.954253537</v>
      </c>
      <c r="P9" s="44">
        <v>0</v>
      </c>
      <c r="Q9" s="44">
        <v>11.31395</v>
      </c>
      <c r="R9" s="44">
        <v>10558.2402290557</v>
      </c>
      <c r="S9" s="44"/>
      <c r="T9" s="44">
        <v>7.0909166666666703</v>
      </c>
      <c r="U9" s="44">
        <v>130280.954253537</v>
      </c>
    </row>
    <row r="10" spans="1:23">
      <c r="A10" s="4"/>
      <c r="B10" s="4"/>
      <c r="C10" s="4" t="s">
        <v>842</v>
      </c>
      <c r="D10" s="4"/>
      <c r="E10" s="4"/>
      <c r="F10" s="4" t="s">
        <v>841</v>
      </c>
      <c r="G10" s="4" t="s">
        <v>70</v>
      </c>
      <c r="H10" s="4"/>
      <c r="I10" s="2">
        <v>44340.775960648098</v>
      </c>
      <c r="J10" s="1">
        <v>0</v>
      </c>
      <c r="K10" s="1">
        <v>11.082933333333299</v>
      </c>
      <c r="L10" s="1">
        <v>85066.509714955406</v>
      </c>
      <c r="M10" s="1"/>
      <c r="N10" s="1">
        <v>7.10903333333333</v>
      </c>
      <c r="O10" s="1">
        <v>143725.18383071301</v>
      </c>
      <c r="P10" s="44">
        <v>0</v>
      </c>
      <c r="Q10" s="44">
        <v>11.3242833333333</v>
      </c>
      <c r="R10" s="44">
        <v>25606.2930180121</v>
      </c>
      <c r="S10" s="44"/>
      <c r="T10" s="44">
        <v>7.10903333333333</v>
      </c>
      <c r="U10" s="44">
        <v>143725.18383071301</v>
      </c>
    </row>
    <row r="11" spans="1:23">
      <c r="A11" s="4"/>
      <c r="B11" s="4"/>
      <c r="C11" s="4" t="s">
        <v>840</v>
      </c>
      <c r="D11" s="4"/>
      <c r="E11" s="4"/>
      <c r="F11" s="4" t="s">
        <v>839</v>
      </c>
      <c r="G11" s="4" t="s">
        <v>70</v>
      </c>
      <c r="H11" s="4"/>
      <c r="I11" s="2">
        <v>44340.792870370402</v>
      </c>
      <c r="J11" s="1">
        <v>0</v>
      </c>
      <c r="K11" s="1">
        <v>11.082966666666699</v>
      </c>
      <c r="L11" s="1">
        <v>58804.482105511801</v>
      </c>
      <c r="M11" s="1"/>
      <c r="N11" s="1">
        <v>7.1090666666666698</v>
      </c>
      <c r="O11" s="1">
        <v>143546.90158474899</v>
      </c>
      <c r="P11" s="44">
        <v>0</v>
      </c>
      <c r="Q11" s="44">
        <v>11.31395</v>
      </c>
      <c r="R11" s="44">
        <v>20465.9531994026</v>
      </c>
      <c r="S11" s="44"/>
      <c r="T11" s="44">
        <v>7.1090666666666698</v>
      </c>
      <c r="U11" s="44">
        <v>143546.90158474899</v>
      </c>
    </row>
    <row r="12" spans="1:23">
      <c r="A12" s="4"/>
      <c r="B12" s="4"/>
      <c r="C12" s="4" t="s">
        <v>838</v>
      </c>
      <c r="D12" s="4"/>
      <c r="E12" s="4"/>
      <c r="F12" s="4" t="s">
        <v>837</v>
      </c>
      <c r="G12" s="4" t="s">
        <v>70</v>
      </c>
      <c r="H12" s="4"/>
      <c r="I12" s="2">
        <v>44340.808738425898</v>
      </c>
      <c r="J12" s="1">
        <v>0</v>
      </c>
      <c r="K12" s="1">
        <v>11.083066666666699</v>
      </c>
      <c r="L12" s="1">
        <v>83371.014429354705</v>
      </c>
      <c r="M12" s="1"/>
      <c r="N12" s="1">
        <v>7.1091833333333296</v>
      </c>
      <c r="O12" s="1">
        <v>134823.35180435301</v>
      </c>
      <c r="P12" s="44">
        <v>0</v>
      </c>
      <c r="Q12" s="44">
        <v>11.417683333333301</v>
      </c>
      <c r="R12" s="44">
        <v>26268.9247033104</v>
      </c>
      <c r="S12" s="44"/>
      <c r="T12" s="44">
        <v>7.1091833333333296</v>
      </c>
      <c r="U12" s="44">
        <v>134823.35180435301</v>
      </c>
    </row>
    <row r="13" spans="1:23">
      <c r="A13" s="4"/>
      <c r="B13" s="4"/>
      <c r="C13" s="4" t="s">
        <v>836</v>
      </c>
      <c r="D13" s="4"/>
      <c r="E13" s="4"/>
      <c r="F13" s="4" t="s">
        <v>835</v>
      </c>
      <c r="G13" s="4" t="s">
        <v>70</v>
      </c>
      <c r="H13" s="4"/>
      <c r="I13" s="2">
        <v>44340.824606481503</v>
      </c>
      <c r="J13" s="1">
        <v>0</v>
      </c>
      <c r="K13" s="1">
        <v>11.082933333333299</v>
      </c>
      <c r="L13" s="1">
        <v>60048.726840892698</v>
      </c>
      <c r="M13" s="1"/>
      <c r="N13" s="1">
        <v>7.10903333333333</v>
      </c>
      <c r="O13" s="1">
        <v>137612.80986763601</v>
      </c>
      <c r="P13" s="44">
        <v>0</v>
      </c>
      <c r="Q13" s="44">
        <v>11.427899999999999</v>
      </c>
      <c r="R13" s="44">
        <v>13824.9827587891</v>
      </c>
      <c r="S13" s="44"/>
      <c r="T13" s="44">
        <v>7.10903333333333</v>
      </c>
      <c r="U13" s="44">
        <v>137612.80986763601</v>
      </c>
    </row>
    <row r="14" spans="1:23">
      <c r="A14" s="4"/>
      <c r="B14" s="4"/>
      <c r="C14" s="4" t="s">
        <v>834</v>
      </c>
      <c r="D14" s="4"/>
      <c r="E14" s="4"/>
      <c r="F14" s="4" t="s">
        <v>833</v>
      </c>
      <c r="G14" s="4" t="s">
        <v>70</v>
      </c>
      <c r="H14" s="4"/>
      <c r="I14" s="2">
        <v>44340.840439814798</v>
      </c>
      <c r="J14" s="1">
        <v>0</v>
      </c>
      <c r="K14" s="1">
        <v>11.082966666666699</v>
      </c>
      <c r="L14" s="1">
        <v>80379.2503276309</v>
      </c>
      <c r="M14" s="1"/>
      <c r="N14" s="1">
        <v>7.1181333333333301</v>
      </c>
      <c r="O14" s="1">
        <v>132335.87275761701</v>
      </c>
      <c r="P14" s="44">
        <v>0</v>
      </c>
      <c r="Q14" s="44">
        <v>11.3243166666667</v>
      </c>
      <c r="R14" s="44">
        <v>7500.9262988944702</v>
      </c>
      <c r="S14" s="44"/>
      <c r="T14" s="44">
        <v>7.1181333333333301</v>
      </c>
      <c r="U14" s="44">
        <v>132335.87275761701</v>
      </c>
    </row>
    <row r="15" spans="1:23">
      <c r="A15" s="4"/>
      <c r="B15" s="4"/>
      <c r="C15" s="4" t="s">
        <v>832</v>
      </c>
      <c r="D15" s="4"/>
      <c r="E15" s="4"/>
      <c r="F15" s="4" t="s">
        <v>831</v>
      </c>
      <c r="G15" s="4" t="s">
        <v>70</v>
      </c>
      <c r="H15" s="4"/>
      <c r="I15" s="2">
        <v>44340.856365740699</v>
      </c>
      <c r="J15" s="1">
        <v>0</v>
      </c>
      <c r="K15" s="1">
        <v>11.082933333333299</v>
      </c>
      <c r="L15" s="1">
        <v>71255.338041171097</v>
      </c>
      <c r="M15" s="1"/>
      <c r="N15" s="1">
        <v>7.1181000000000001</v>
      </c>
      <c r="O15" s="1">
        <v>144407.947420235</v>
      </c>
      <c r="P15" s="44">
        <v>0</v>
      </c>
      <c r="Q15" s="44">
        <v>11.427899999999999</v>
      </c>
      <c r="R15" s="44">
        <v>12834.7528038211</v>
      </c>
      <c r="S15" s="44"/>
      <c r="T15" s="44">
        <v>7.1181000000000001</v>
      </c>
      <c r="U15" s="44">
        <v>144407.947420235</v>
      </c>
    </row>
    <row r="16" spans="1:23">
      <c r="A16" s="4"/>
      <c r="B16" s="4"/>
      <c r="C16" s="4" t="s">
        <v>830</v>
      </c>
      <c r="D16" s="4"/>
      <c r="E16" s="4"/>
      <c r="F16" s="4" t="s">
        <v>829</v>
      </c>
      <c r="G16" s="4" t="s">
        <v>70</v>
      </c>
      <c r="H16" s="4"/>
      <c r="I16" s="2">
        <v>44340.872222222199</v>
      </c>
      <c r="J16" s="1">
        <v>0</v>
      </c>
      <c r="K16" s="1">
        <v>11.082966666666699</v>
      </c>
      <c r="L16" s="1">
        <v>131804.396544068</v>
      </c>
      <c r="M16" s="1"/>
      <c r="N16" s="1">
        <v>7.1090666666666698</v>
      </c>
      <c r="O16" s="1">
        <v>141607.405785465</v>
      </c>
      <c r="P16" s="44">
        <v>0</v>
      </c>
      <c r="Q16" s="44">
        <v>11.31395</v>
      </c>
      <c r="R16" s="44">
        <v>13391.3352849609</v>
      </c>
      <c r="S16" s="44"/>
      <c r="T16" s="44">
        <v>7.1090666666666698</v>
      </c>
      <c r="U16" s="44">
        <v>141607.405785465</v>
      </c>
    </row>
    <row r="17" spans="1:21">
      <c r="A17" s="4"/>
      <c r="B17" s="4"/>
      <c r="C17" s="4" t="s">
        <v>828</v>
      </c>
      <c r="D17" s="4"/>
      <c r="E17" s="4"/>
      <c r="F17" s="4" t="s">
        <v>827</v>
      </c>
      <c r="G17" s="4" t="s">
        <v>70</v>
      </c>
      <c r="H17" s="4"/>
      <c r="I17" s="2">
        <v>44340.888101851902</v>
      </c>
      <c r="J17" s="1">
        <v>0</v>
      </c>
      <c r="K17" s="1">
        <v>11.082933333333299</v>
      </c>
      <c r="L17" s="1">
        <v>72902.8994268854</v>
      </c>
      <c r="M17" s="1"/>
      <c r="N17" s="1">
        <v>7.10903333333333</v>
      </c>
      <c r="O17" s="1">
        <v>141049.029361625</v>
      </c>
      <c r="P17" s="44">
        <v>0</v>
      </c>
      <c r="Q17" s="44">
        <v>11.313916666666699</v>
      </c>
      <c r="R17" s="44">
        <v>18396.767247558801</v>
      </c>
      <c r="S17" s="44"/>
      <c r="T17" s="44">
        <v>7.10903333333333</v>
      </c>
      <c r="U17" s="44">
        <v>141049.029361625</v>
      </c>
    </row>
    <row r="18" spans="1:21">
      <c r="A18" s="4"/>
      <c r="B18" s="4"/>
      <c r="C18" s="4" t="s">
        <v>826</v>
      </c>
      <c r="D18" s="4"/>
      <c r="E18" s="4"/>
      <c r="F18" s="4" t="s">
        <v>825</v>
      </c>
      <c r="G18" s="4" t="s">
        <v>70</v>
      </c>
      <c r="H18" s="4"/>
      <c r="I18" s="2">
        <v>44340.9040046296</v>
      </c>
      <c r="J18" s="1">
        <v>0</v>
      </c>
      <c r="K18" s="1">
        <v>11.082966666666699</v>
      </c>
      <c r="L18" s="1">
        <v>56122.963836289702</v>
      </c>
      <c r="M18" s="1"/>
      <c r="N18" s="1">
        <v>7.1090666666666698</v>
      </c>
      <c r="O18" s="1">
        <v>136353.54130502301</v>
      </c>
      <c r="P18" s="44">
        <v>0</v>
      </c>
      <c r="Q18" s="44">
        <v>10.547133333333299</v>
      </c>
      <c r="R18" s="44">
        <v>70741.444000830495</v>
      </c>
      <c r="S18" s="44"/>
      <c r="T18" s="44">
        <v>7.1090666666666698</v>
      </c>
      <c r="U18" s="44">
        <v>136353.54130502301</v>
      </c>
    </row>
    <row r="19" spans="1:21">
      <c r="A19" s="4"/>
      <c r="B19" s="4"/>
      <c r="C19" s="4" t="s">
        <v>592</v>
      </c>
      <c r="D19" s="4"/>
      <c r="E19" s="4"/>
      <c r="F19" s="4" t="s">
        <v>824</v>
      </c>
      <c r="G19" s="4" t="s">
        <v>142</v>
      </c>
      <c r="H19" s="4"/>
      <c r="I19" s="2">
        <v>44340.9198958333</v>
      </c>
      <c r="J19" s="1">
        <v>0</v>
      </c>
      <c r="K19" s="1">
        <v>11.082933333333299</v>
      </c>
      <c r="L19" s="1">
        <v>103246.393030954</v>
      </c>
      <c r="M19" s="1"/>
      <c r="N19" s="1">
        <v>7.0909000000000004</v>
      </c>
      <c r="O19" s="1">
        <v>146450.79562142599</v>
      </c>
      <c r="P19" s="44">
        <v>0</v>
      </c>
      <c r="Q19" s="44">
        <v>11.313916666666699</v>
      </c>
      <c r="R19" s="44">
        <v>18789.119797862899</v>
      </c>
      <c r="S19" s="44"/>
      <c r="T19" s="44">
        <v>7.0909000000000004</v>
      </c>
      <c r="U19" s="44">
        <v>146450.79562142599</v>
      </c>
    </row>
    <row r="20" spans="1:21">
      <c r="A20" s="4"/>
      <c r="B20" s="4"/>
      <c r="C20" s="4" t="s">
        <v>823</v>
      </c>
      <c r="D20" s="4"/>
      <c r="E20" s="4"/>
      <c r="F20" s="4" t="s">
        <v>822</v>
      </c>
      <c r="G20" s="4" t="s">
        <v>70</v>
      </c>
      <c r="H20" s="4"/>
      <c r="I20" s="2">
        <v>44341.034016203703</v>
      </c>
      <c r="J20" s="1">
        <v>0</v>
      </c>
      <c r="K20" s="1">
        <v>11.083066666666699</v>
      </c>
      <c r="L20" s="1">
        <v>68295.960148355894</v>
      </c>
      <c r="M20" s="1"/>
      <c r="N20" s="1">
        <v>7.1091833333333296</v>
      </c>
      <c r="O20" s="1">
        <v>153404.359219342</v>
      </c>
      <c r="P20" s="44">
        <v>0</v>
      </c>
      <c r="Q20" s="44">
        <v>11.31405</v>
      </c>
      <c r="R20" s="44">
        <v>9597.6882584149807</v>
      </c>
      <c r="S20" s="44"/>
      <c r="T20" s="44">
        <v>7.1091833333333296</v>
      </c>
      <c r="U20" s="44">
        <v>153404.359219342</v>
      </c>
    </row>
    <row r="21" spans="1:21">
      <c r="A21" s="4"/>
      <c r="B21" s="4"/>
      <c r="C21" s="4" t="s">
        <v>821</v>
      </c>
      <c r="D21" s="4"/>
      <c r="E21" s="4"/>
      <c r="F21" s="4" t="s">
        <v>820</v>
      </c>
      <c r="G21" s="4" t="s">
        <v>70</v>
      </c>
      <c r="H21" s="4"/>
      <c r="I21" s="2">
        <v>44341.049907407403</v>
      </c>
      <c r="J21" s="1">
        <v>0</v>
      </c>
      <c r="K21" s="1">
        <v>11.082933333333299</v>
      </c>
      <c r="L21" s="1">
        <v>57381.669560020797</v>
      </c>
      <c r="M21" s="1"/>
      <c r="N21" s="1">
        <v>7.1181000000000001</v>
      </c>
      <c r="O21" s="1">
        <v>159115.77961546701</v>
      </c>
      <c r="P21" s="44">
        <v>0</v>
      </c>
      <c r="Q21" s="44">
        <v>12.205066666666699</v>
      </c>
      <c r="R21" s="44">
        <v>862400.68520330498</v>
      </c>
      <c r="S21" s="44"/>
      <c r="T21" s="44">
        <v>7.1181000000000001</v>
      </c>
      <c r="U21" s="44">
        <v>159115.77961546701</v>
      </c>
    </row>
    <row r="22" spans="1:21">
      <c r="A22" s="4"/>
      <c r="B22" s="4"/>
      <c r="C22" s="4" t="s">
        <v>819</v>
      </c>
      <c r="D22" s="4"/>
      <c r="E22" s="4"/>
      <c r="F22" s="4" t="s">
        <v>818</v>
      </c>
      <c r="G22" s="4" t="s">
        <v>70</v>
      </c>
      <c r="H22" s="4"/>
      <c r="I22" s="2">
        <v>44341.065752314797</v>
      </c>
      <c r="J22" s="1">
        <v>0</v>
      </c>
      <c r="K22" s="1">
        <v>11.082966666666699</v>
      </c>
      <c r="L22" s="1">
        <v>66151.938834449902</v>
      </c>
      <c r="M22" s="1"/>
      <c r="N22" s="1">
        <v>7.1181333333333301</v>
      </c>
      <c r="O22" s="1">
        <v>136481.63281967401</v>
      </c>
      <c r="P22" s="44">
        <v>0</v>
      </c>
      <c r="Q22" s="44">
        <v>11.31395</v>
      </c>
      <c r="R22" s="44">
        <v>18811.101513587299</v>
      </c>
      <c r="S22" s="44"/>
      <c r="T22" s="44">
        <v>7.1181333333333301</v>
      </c>
      <c r="U22" s="44">
        <v>136481.63281967401</v>
      </c>
    </row>
    <row r="23" spans="1:21">
      <c r="A23" s="4"/>
      <c r="B23" s="4"/>
      <c r="C23" s="4" t="s">
        <v>592</v>
      </c>
      <c r="D23" s="4"/>
      <c r="E23" s="4"/>
      <c r="F23" s="4" t="s">
        <v>817</v>
      </c>
      <c r="G23" s="4" t="s">
        <v>142</v>
      </c>
      <c r="H23" s="4"/>
      <c r="I23" s="2">
        <v>44341.081747685203</v>
      </c>
      <c r="J23" s="1">
        <v>0</v>
      </c>
      <c r="K23" s="1">
        <v>11.082933333333299</v>
      </c>
      <c r="L23" s="1">
        <v>157451.721057641</v>
      </c>
      <c r="M23" s="1"/>
      <c r="N23" s="1">
        <v>7.0999666666666696</v>
      </c>
      <c r="O23" s="1">
        <v>128935.002486793</v>
      </c>
      <c r="P23" s="44">
        <v>0</v>
      </c>
      <c r="Q23" s="44">
        <v>11.427899999999999</v>
      </c>
      <c r="R23" s="44">
        <v>29910.071816275999</v>
      </c>
      <c r="S23" s="44"/>
      <c r="T23" s="44">
        <v>7.0999666666666696</v>
      </c>
      <c r="U23" s="44">
        <v>128935.002486793</v>
      </c>
    </row>
    <row r="24" spans="1:21">
      <c r="A24" s="4"/>
      <c r="B24" s="4"/>
      <c r="C24" s="4" t="s">
        <v>816</v>
      </c>
      <c r="D24" s="4"/>
      <c r="E24" s="4"/>
      <c r="F24" s="4" t="s">
        <v>815</v>
      </c>
      <c r="G24" s="4" t="s">
        <v>70</v>
      </c>
      <c r="H24" s="4"/>
      <c r="I24" s="2">
        <v>44341.097569444399</v>
      </c>
      <c r="J24" s="1">
        <v>0</v>
      </c>
      <c r="K24" s="1">
        <v>11.082966666666699</v>
      </c>
      <c r="L24" s="1">
        <v>45373.231945001397</v>
      </c>
      <c r="M24" s="1"/>
      <c r="N24" s="1">
        <v>7.1090666666666698</v>
      </c>
      <c r="O24" s="1">
        <v>157054.878849164</v>
      </c>
      <c r="P24" s="44">
        <v>0</v>
      </c>
      <c r="Q24" s="44">
        <v>11.3243166666667</v>
      </c>
      <c r="R24" s="44">
        <v>9494.8681457712901</v>
      </c>
      <c r="S24" s="44"/>
      <c r="T24" s="44">
        <v>7.1090666666666698</v>
      </c>
      <c r="U24" s="44">
        <v>157054.878849164</v>
      </c>
    </row>
    <row r="25" spans="1:21">
      <c r="A25" s="4"/>
      <c r="B25" s="4"/>
      <c r="C25" s="4" t="s">
        <v>814</v>
      </c>
      <c r="D25" s="4"/>
      <c r="E25" s="4"/>
      <c r="F25" s="4" t="s">
        <v>813</v>
      </c>
      <c r="G25" s="4" t="s">
        <v>70</v>
      </c>
      <c r="H25" s="4"/>
      <c r="I25" s="2">
        <v>44341.113391203697</v>
      </c>
      <c r="J25" s="1">
        <v>0</v>
      </c>
      <c r="K25" s="1">
        <v>11.082933333333299</v>
      </c>
      <c r="L25" s="1">
        <v>50859.377210995597</v>
      </c>
      <c r="M25" s="1"/>
      <c r="N25" s="1">
        <v>7.1181000000000001</v>
      </c>
      <c r="O25" s="1">
        <v>127880.017026488</v>
      </c>
      <c r="P25" s="44">
        <v>0</v>
      </c>
      <c r="Q25" s="44">
        <v>11.427899999999999</v>
      </c>
      <c r="R25" s="44">
        <v>7604.68503201149</v>
      </c>
      <c r="S25" s="44"/>
      <c r="T25" s="44">
        <v>7.1181000000000001</v>
      </c>
      <c r="U25" s="44">
        <v>127880.017026488</v>
      </c>
    </row>
    <row r="26" spans="1:21">
      <c r="A26" s="4"/>
      <c r="B26" s="4"/>
      <c r="C26" s="4" t="s">
        <v>812</v>
      </c>
      <c r="D26" s="4"/>
      <c r="E26" s="4"/>
      <c r="F26" s="4" t="s">
        <v>811</v>
      </c>
      <c r="G26" s="4" t="s">
        <v>70</v>
      </c>
      <c r="H26" s="4"/>
      <c r="I26" s="2">
        <v>44341.129178240699</v>
      </c>
      <c r="J26" s="1">
        <v>0</v>
      </c>
      <c r="K26" s="1">
        <v>11.082966666666699</v>
      </c>
      <c r="L26" s="1">
        <v>42746.221594838396</v>
      </c>
      <c r="M26" s="1"/>
      <c r="N26" s="1">
        <v>7.1181333333333301</v>
      </c>
      <c r="O26" s="1">
        <v>116211.55666120299</v>
      </c>
      <c r="P26" s="44">
        <v>0</v>
      </c>
      <c r="Q26" s="44">
        <v>11.4175666666667</v>
      </c>
      <c r="R26" s="44">
        <v>11852.2178462415</v>
      </c>
      <c r="S26" s="44"/>
      <c r="T26" s="44">
        <v>7.1181333333333301</v>
      </c>
      <c r="U26" s="44">
        <v>116211.55666120299</v>
      </c>
    </row>
    <row r="27" spans="1:21">
      <c r="A27" s="4"/>
      <c r="B27" s="4"/>
      <c r="C27" s="4" t="s">
        <v>655</v>
      </c>
      <c r="D27" s="4"/>
      <c r="E27" s="4"/>
      <c r="F27" s="4" t="s">
        <v>810</v>
      </c>
      <c r="G27" s="4" t="s">
        <v>70</v>
      </c>
      <c r="H27" s="4"/>
      <c r="I27" s="2">
        <v>44341.146134259303</v>
      </c>
      <c r="J27" s="1">
        <v>0</v>
      </c>
      <c r="K27" s="1">
        <v>11.083066666666699</v>
      </c>
      <c r="L27" s="1">
        <v>70937.871160441005</v>
      </c>
      <c r="M27" s="1"/>
      <c r="N27" s="1">
        <v>7.1091833333333296</v>
      </c>
      <c r="O27" s="1">
        <v>141370.41504292001</v>
      </c>
      <c r="P27" s="44">
        <v>0</v>
      </c>
      <c r="Q27" s="44">
        <v>11.31405</v>
      </c>
      <c r="R27" s="44">
        <v>11895.117790594401</v>
      </c>
      <c r="S27" s="44"/>
      <c r="T27" s="44">
        <v>7.1091833333333296</v>
      </c>
      <c r="U27" s="44">
        <v>141370.41504292001</v>
      </c>
    </row>
    <row r="28" spans="1:21">
      <c r="A28" s="4"/>
      <c r="B28" s="4"/>
      <c r="C28" s="4" t="s">
        <v>652</v>
      </c>
      <c r="D28" s="4"/>
      <c r="E28" s="4"/>
      <c r="F28" s="4" t="s">
        <v>809</v>
      </c>
      <c r="G28" s="4" t="s">
        <v>70</v>
      </c>
      <c r="H28" s="4"/>
      <c r="I28" s="2">
        <v>44341.161921296298</v>
      </c>
      <c r="J28" s="1">
        <v>0</v>
      </c>
      <c r="K28" s="1">
        <v>11.082933333333299</v>
      </c>
      <c r="L28" s="1">
        <v>41280.966509095902</v>
      </c>
      <c r="M28" s="1"/>
      <c r="N28" s="1">
        <v>7.1181000000000001</v>
      </c>
      <c r="O28" s="1">
        <v>127776.238265846</v>
      </c>
      <c r="P28" s="44">
        <v>0</v>
      </c>
      <c r="Q28" s="44">
        <v>11.427899999999999</v>
      </c>
      <c r="R28" s="44">
        <v>17425.0173929105</v>
      </c>
      <c r="S28" s="44"/>
      <c r="T28" s="44">
        <v>7.1181000000000001</v>
      </c>
      <c r="U28" s="44">
        <v>127776.238265846</v>
      </c>
    </row>
    <row r="29" spans="1:21">
      <c r="A29" s="4"/>
      <c r="B29" s="4"/>
      <c r="C29" s="4" t="s">
        <v>649</v>
      </c>
      <c r="D29" s="4"/>
      <c r="E29" s="4"/>
      <c r="F29" s="4" t="s">
        <v>808</v>
      </c>
      <c r="G29" s="4" t="s">
        <v>70</v>
      </c>
      <c r="H29" s="4"/>
      <c r="I29" s="2">
        <v>44341.177662037</v>
      </c>
      <c r="J29" s="1">
        <v>0</v>
      </c>
      <c r="K29" s="1">
        <v>11.082966666666699</v>
      </c>
      <c r="L29" s="1">
        <v>41661.249204346699</v>
      </c>
      <c r="M29" s="1"/>
      <c r="N29" s="1">
        <v>7.1181333333333301</v>
      </c>
      <c r="O29" s="1">
        <v>132734.440899348</v>
      </c>
      <c r="P29" s="44">
        <v>0</v>
      </c>
      <c r="Q29" s="44">
        <v>11.31395</v>
      </c>
      <c r="R29" s="44">
        <v>14677.8071508788</v>
      </c>
      <c r="S29" s="44"/>
      <c r="T29" s="44">
        <v>7.1181333333333301</v>
      </c>
      <c r="U29" s="44">
        <v>132734.440899348</v>
      </c>
    </row>
    <row r="30" spans="1:21">
      <c r="A30" s="4"/>
      <c r="B30" s="4"/>
      <c r="C30" s="4" t="s">
        <v>807</v>
      </c>
      <c r="D30" s="4"/>
      <c r="E30" s="4"/>
      <c r="F30" s="4" t="s">
        <v>806</v>
      </c>
      <c r="G30" s="4" t="s">
        <v>70</v>
      </c>
      <c r="H30" s="4"/>
      <c r="I30" s="2">
        <v>44341.194583333301</v>
      </c>
      <c r="J30" s="1">
        <v>0</v>
      </c>
      <c r="K30" s="1">
        <v>11.083066666666699</v>
      </c>
      <c r="L30" s="1">
        <v>41574.343555587198</v>
      </c>
      <c r="M30" s="1"/>
      <c r="N30" s="1">
        <v>7.1091833333333296</v>
      </c>
      <c r="O30" s="1">
        <v>163870.96576431699</v>
      </c>
      <c r="P30" s="44">
        <v>0</v>
      </c>
      <c r="Q30" s="44">
        <v>11.086083333333301</v>
      </c>
      <c r="R30" s="44">
        <v>4613.9109101563399</v>
      </c>
      <c r="S30" s="44"/>
      <c r="T30" s="44">
        <v>7.1091833333333296</v>
      </c>
      <c r="U30" s="44">
        <v>163870.96576431699</v>
      </c>
    </row>
    <row r="31" spans="1:21">
      <c r="A31" s="4"/>
      <c r="B31" s="4"/>
      <c r="C31" s="4" t="s">
        <v>805</v>
      </c>
      <c r="D31" s="4"/>
      <c r="E31" s="4"/>
      <c r="F31" s="4" t="s">
        <v>804</v>
      </c>
      <c r="G31" s="4" t="s">
        <v>70</v>
      </c>
      <c r="H31" s="4"/>
      <c r="I31" s="2">
        <v>44341.211446759298</v>
      </c>
      <c r="J31" s="1">
        <v>0</v>
      </c>
      <c r="K31" s="1">
        <v>11.082933333333299</v>
      </c>
      <c r="L31" s="1">
        <v>60150.7004481248</v>
      </c>
      <c r="M31" s="1"/>
      <c r="N31" s="1">
        <v>7.10903333333333</v>
      </c>
      <c r="O31" s="1">
        <v>153312.77513262501</v>
      </c>
      <c r="P31" s="44">
        <v>0</v>
      </c>
      <c r="Q31" s="44">
        <v>11.427899999999999</v>
      </c>
      <c r="R31" s="44">
        <v>19689.480362630398</v>
      </c>
      <c r="S31" s="44"/>
      <c r="T31" s="44">
        <v>7.10903333333333</v>
      </c>
      <c r="U31" s="44">
        <v>153312.77513262501</v>
      </c>
    </row>
    <row r="32" spans="1:21">
      <c r="A32" s="4"/>
      <c r="B32" s="4"/>
      <c r="C32" s="4" t="s">
        <v>803</v>
      </c>
      <c r="D32" s="4"/>
      <c r="E32" s="4"/>
      <c r="F32" s="4" t="s">
        <v>802</v>
      </c>
      <c r="G32" s="4" t="s">
        <v>70</v>
      </c>
      <c r="H32" s="4"/>
      <c r="I32" s="2">
        <v>44341.227222222202</v>
      </c>
      <c r="J32" s="1">
        <v>0</v>
      </c>
      <c r="K32" s="1">
        <v>11.082966666666699</v>
      </c>
      <c r="L32" s="1">
        <v>47057.077527045301</v>
      </c>
      <c r="M32" s="1"/>
      <c r="N32" s="1">
        <v>7.1090666666666698</v>
      </c>
      <c r="O32" s="1">
        <v>157624.558397316</v>
      </c>
      <c r="P32" s="44">
        <v>0</v>
      </c>
      <c r="Q32" s="44">
        <v>12.256916666666701</v>
      </c>
      <c r="R32" s="44">
        <v>294682.82470019598</v>
      </c>
      <c r="S32" s="44"/>
      <c r="T32" s="44">
        <v>7.1090666666666698</v>
      </c>
      <c r="U32" s="44">
        <v>157624.558397316</v>
      </c>
    </row>
    <row r="33" spans="1:22">
      <c r="A33" s="4"/>
      <c r="B33" s="4"/>
      <c r="C33" s="4" t="s">
        <v>592</v>
      </c>
      <c r="D33" s="4"/>
      <c r="E33" s="4"/>
      <c r="F33" s="4" t="s">
        <v>801</v>
      </c>
      <c r="G33" s="4" t="s">
        <v>142</v>
      </c>
      <c r="H33" s="4"/>
      <c r="I33" s="2">
        <v>44341.243020833303</v>
      </c>
      <c r="J33" s="1">
        <v>0</v>
      </c>
      <c r="K33" s="1">
        <v>11.082933333333299</v>
      </c>
      <c r="L33" s="1">
        <v>133895.16646517301</v>
      </c>
      <c r="M33" s="1"/>
      <c r="N33" s="1">
        <v>7.0909000000000004</v>
      </c>
      <c r="O33" s="1">
        <v>148608.722811224</v>
      </c>
      <c r="P33" s="44">
        <v>0</v>
      </c>
      <c r="Q33" s="44">
        <v>11.313916666666699</v>
      </c>
      <c r="R33" s="44">
        <v>18488.024777640399</v>
      </c>
      <c r="S33" s="44"/>
      <c r="T33" s="44">
        <v>7.0909000000000004</v>
      </c>
      <c r="U33" s="44">
        <v>148608.722811224</v>
      </c>
    </row>
    <row r="34" spans="1:22">
      <c r="A34" s="4"/>
      <c r="B34" s="4"/>
      <c r="C34" s="4" t="s">
        <v>619</v>
      </c>
      <c r="D34" s="4"/>
      <c r="E34" s="4"/>
      <c r="F34" s="4" t="s">
        <v>800</v>
      </c>
      <c r="G34" s="4" t="s">
        <v>70</v>
      </c>
      <c r="H34" s="4"/>
      <c r="I34" s="2">
        <v>44341.471226851798</v>
      </c>
      <c r="J34" s="1">
        <v>58262.324814341497</v>
      </c>
      <c r="K34" s="1">
        <v>11.082966666666699</v>
      </c>
      <c r="L34" s="1">
        <v>8998843.1816154104</v>
      </c>
      <c r="M34" s="1"/>
      <c r="N34" s="1">
        <v>7.1090666666666698</v>
      </c>
      <c r="O34" s="1">
        <v>128395.435371424</v>
      </c>
      <c r="P34" s="44">
        <v>0</v>
      </c>
      <c r="Q34" s="44">
        <v>11.085983333333299</v>
      </c>
      <c r="R34" s="44">
        <v>277391.03569293098</v>
      </c>
      <c r="S34" s="44"/>
      <c r="T34" s="44">
        <v>7.1090666666666698</v>
      </c>
      <c r="U34" s="44">
        <v>128395.435371424</v>
      </c>
    </row>
    <row r="35" spans="1:22">
      <c r="A35" s="4"/>
      <c r="B35" s="4"/>
      <c r="C35" s="4" t="s">
        <v>617</v>
      </c>
      <c r="D35" s="4"/>
      <c r="E35" s="4"/>
      <c r="F35" s="4" t="s">
        <v>799</v>
      </c>
      <c r="G35" s="4" t="s">
        <v>70</v>
      </c>
      <c r="H35" s="4"/>
      <c r="I35" s="2">
        <v>44341.486990740697</v>
      </c>
      <c r="J35" s="1">
        <v>63725.125517194298</v>
      </c>
      <c r="K35" s="1">
        <v>11.083066666666699</v>
      </c>
      <c r="L35" s="1">
        <v>10084215.9142082</v>
      </c>
      <c r="M35" s="1"/>
      <c r="N35" s="1">
        <v>7.1091833333333296</v>
      </c>
      <c r="O35" s="1">
        <v>132124.98738302599</v>
      </c>
      <c r="P35" s="44">
        <v>0</v>
      </c>
      <c r="Q35" s="44">
        <v>11.086083333333301</v>
      </c>
      <c r="R35" s="44">
        <v>343560.84274814598</v>
      </c>
      <c r="S35" s="44"/>
      <c r="T35" s="44">
        <v>7.1091833333333296</v>
      </c>
      <c r="U35" s="44">
        <v>132124.98738302599</v>
      </c>
    </row>
    <row r="36" spans="1:22">
      <c r="A36" s="4"/>
      <c r="B36" s="4"/>
      <c r="C36" s="4" t="s">
        <v>614</v>
      </c>
      <c r="D36" s="4"/>
      <c r="E36" s="4"/>
      <c r="F36" s="4" t="s">
        <v>798</v>
      </c>
      <c r="G36" s="4" t="s">
        <v>70</v>
      </c>
      <c r="H36" s="4"/>
      <c r="I36" s="2">
        <v>44341.502731481502</v>
      </c>
      <c r="J36" s="1">
        <v>62646.645269418201</v>
      </c>
      <c r="K36" s="1">
        <v>11.082933333333299</v>
      </c>
      <c r="L36" s="1">
        <v>10172091.9475757</v>
      </c>
      <c r="M36" s="1"/>
      <c r="N36" s="1">
        <v>7.10903333333333</v>
      </c>
      <c r="O36" s="1">
        <v>135461.53334247999</v>
      </c>
      <c r="P36" s="44">
        <v>0</v>
      </c>
      <c r="Q36" s="44">
        <v>11.08595</v>
      </c>
      <c r="R36" s="44">
        <v>319376.023098548</v>
      </c>
      <c r="S36" s="44"/>
      <c r="T36" s="44">
        <v>7.10903333333333</v>
      </c>
      <c r="U36" s="44">
        <v>135461.53334247999</v>
      </c>
    </row>
    <row r="37" spans="1:22">
      <c r="A37" s="4"/>
      <c r="B37" s="4"/>
      <c r="C37" s="4" t="s">
        <v>797</v>
      </c>
      <c r="D37" s="4"/>
      <c r="E37" s="4"/>
      <c r="F37" s="4" t="s">
        <v>796</v>
      </c>
      <c r="G37" s="4" t="s">
        <v>70</v>
      </c>
      <c r="H37" s="4"/>
      <c r="I37" s="2">
        <v>44341.519548611097</v>
      </c>
      <c r="J37" s="1">
        <v>12811.980972367601</v>
      </c>
      <c r="K37" s="1">
        <v>11.0933166666667</v>
      </c>
      <c r="L37" s="1">
        <v>2370688.75445629</v>
      </c>
      <c r="M37" s="1"/>
      <c r="N37" s="1">
        <v>7.1090666666666698</v>
      </c>
      <c r="O37" s="1">
        <v>130253.679043556</v>
      </c>
      <c r="P37" s="44">
        <v>0</v>
      </c>
      <c r="Q37" s="44">
        <v>11.085983333333299</v>
      </c>
      <c r="R37" s="44">
        <v>67082.2477662116</v>
      </c>
      <c r="S37" s="44"/>
      <c r="T37" s="44">
        <v>7.1090666666666698</v>
      </c>
      <c r="U37" s="44">
        <v>130253.679043556</v>
      </c>
    </row>
    <row r="38" spans="1:22">
      <c r="A38" s="4"/>
      <c r="B38" s="4"/>
      <c r="C38" s="4" t="s">
        <v>795</v>
      </c>
      <c r="D38" s="4"/>
      <c r="E38" s="4"/>
      <c r="F38" s="4" t="s">
        <v>794</v>
      </c>
      <c r="G38" s="4" t="s">
        <v>70</v>
      </c>
      <c r="H38" s="4"/>
      <c r="I38" s="2">
        <v>44341.535335648201</v>
      </c>
      <c r="J38" s="1">
        <v>14197.150705214401</v>
      </c>
      <c r="K38" s="1">
        <v>11.083066666666699</v>
      </c>
      <c r="L38" s="1">
        <v>2556329.4688802701</v>
      </c>
      <c r="M38" s="1"/>
      <c r="N38" s="1">
        <v>7.1091833333333296</v>
      </c>
      <c r="O38" s="1">
        <v>129225.87944881999</v>
      </c>
      <c r="P38" s="44">
        <v>0</v>
      </c>
      <c r="Q38" s="44">
        <v>11.086083333333301</v>
      </c>
      <c r="R38" s="44">
        <v>78109.365066187893</v>
      </c>
      <c r="S38" s="44"/>
      <c r="T38" s="44">
        <v>7.1091833333333296</v>
      </c>
      <c r="U38" s="44">
        <v>129225.87944881999</v>
      </c>
    </row>
    <row r="39" spans="1:22">
      <c r="A39" s="4"/>
      <c r="B39" s="4"/>
      <c r="C39" s="4" t="s">
        <v>793</v>
      </c>
      <c r="D39" s="4"/>
      <c r="E39" s="4"/>
      <c r="F39" s="4" t="s">
        <v>792</v>
      </c>
      <c r="G39" s="4" t="s">
        <v>70</v>
      </c>
      <c r="H39" s="4"/>
      <c r="I39" s="2">
        <v>44341.551111111097</v>
      </c>
      <c r="J39" s="1">
        <v>15627.0463393438</v>
      </c>
      <c r="K39" s="1">
        <v>11.082933333333299</v>
      </c>
      <c r="L39" s="1">
        <v>2873469.27982195</v>
      </c>
      <c r="M39" s="1"/>
      <c r="N39" s="1">
        <v>7.1181000000000001</v>
      </c>
      <c r="O39" s="1">
        <v>134184.93249761499</v>
      </c>
      <c r="P39" s="44">
        <v>0</v>
      </c>
      <c r="Q39" s="44">
        <v>11.08595</v>
      </c>
      <c r="R39" s="44">
        <v>78071.247119213105</v>
      </c>
      <c r="S39" s="44"/>
      <c r="T39" s="44">
        <v>7.1181000000000001</v>
      </c>
      <c r="U39" s="44">
        <v>134184.93249761499</v>
      </c>
    </row>
    <row r="40" spans="1:22">
      <c r="A40" s="4"/>
      <c r="B40" s="4"/>
      <c r="C40" s="4" t="s">
        <v>592</v>
      </c>
      <c r="D40" s="4"/>
      <c r="E40" s="4"/>
      <c r="F40" s="4" t="s">
        <v>791</v>
      </c>
      <c r="G40" s="4" t="s">
        <v>142</v>
      </c>
      <c r="H40" s="4"/>
      <c r="I40" s="2">
        <v>44341.566874999997</v>
      </c>
      <c r="J40" s="1">
        <v>0</v>
      </c>
      <c r="K40" s="1">
        <v>11.082966666666699</v>
      </c>
      <c r="L40" s="1">
        <v>97784.667803777294</v>
      </c>
      <c r="M40" s="1"/>
      <c r="N40" s="1">
        <v>7.1181333333333301</v>
      </c>
      <c r="O40" s="1">
        <v>87128.238083420307</v>
      </c>
      <c r="P40" s="44">
        <v>0</v>
      </c>
      <c r="Q40" s="44">
        <v>11.3243166666667</v>
      </c>
      <c r="R40" s="44">
        <v>25722.129487583501</v>
      </c>
      <c r="S40" s="44"/>
      <c r="T40" s="44">
        <v>7.1181333333333301</v>
      </c>
      <c r="U40" s="44">
        <v>87128.238083420307</v>
      </c>
    </row>
    <row r="41" spans="1:22">
      <c r="A41" s="4"/>
      <c r="B41" s="4"/>
      <c r="C41" s="4" t="s">
        <v>790</v>
      </c>
      <c r="D41" s="4"/>
      <c r="E41" s="4"/>
      <c r="F41" s="4" t="s">
        <v>789</v>
      </c>
      <c r="G41" s="4" t="s">
        <v>70</v>
      </c>
      <c r="H41" s="4"/>
      <c r="I41" s="2">
        <v>44341.583831018499</v>
      </c>
      <c r="J41" s="1">
        <v>0</v>
      </c>
      <c r="K41" s="1">
        <v>11.0934333333333</v>
      </c>
      <c r="L41" s="1">
        <v>44149.859371904298</v>
      </c>
      <c r="M41" s="1"/>
      <c r="N41" s="1">
        <v>7.1182499999999997</v>
      </c>
      <c r="O41" s="1">
        <v>135142.605268457</v>
      </c>
      <c r="P41" s="44">
        <v>19.834231973656799</v>
      </c>
      <c r="Q41" s="44">
        <v>11.31405</v>
      </c>
      <c r="R41" s="44">
        <v>1949294.2754227901</v>
      </c>
      <c r="S41" s="44"/>
      <c r="T41" s="44">
        <v>7.1182499999999997</v>
      </c>
      <c r="U41" s="44">
        <v>135142.605268457</v>
      </c>
      <c r="V41" t="s">
        <v>788</v>
      </c>
    </row>
    <row r="42" spans="1:22">
      <c r="A42" s="4"/>
      <c r="B42" s="4"/>
      <c r="C42" s="4" t="s">
        <v>787</v>
      </c>
      <c r="D42" s="4"/>
      <c r="E42" s="4"/>
      <c r="F42" s="4" t="s">
        <v>786</v>
      </c>
      <c r="G42" s="4" t="s">
        <v>70</v>
      </c>
      <c r="H42" s="4"/>
      <c r="I42" s="2">
        <v>44341.5995833333</v>
      </c>
      <c r="J42" s="1">
        <v>0</v>
      </c>
      <c r="K42" s="1">
        <v>11.0932833333333</v>
      </c>
      <c r="L42" s="1">
        <v>57801.4676933421</v>
      </c>
      <c r="M42" s="1"/>
      <c r="N42" s="1">
        <v>7.1181000000000001</v>
      </c>
      <c r="O42" s="1">
        <v>142571.38050441601</v>
      </c>
      <c r="P42" s="44">
        <v>25.100522174409999</v>
      </c>
      <c r="Q42" s="44">
        <v>11.313916666666699</v>
      </c>
      <c r="R42" s="44">
        <v>2344998.81879364</v>
      </c>
      <c r="S42" s="44"/>
      <c r="T42" s="44">
        <v>7.1181000000000001</v>
      </c>
      <c r="U42" s="44">
        <v>142571.38050441601</v>
      </c>
    </row>
    <row r="43" spans="1:22">
      <c r="A43" s="4"/>
      <c r="B43" s="4"/>
      <c r="C43" s="4" t="s">
        <v>785</v>
      </c>
      <c r="D43" s="4"/>
      <c r="E43" s="4"/>
      <c r="F43" s="4" t="s">
        <v>784</v>
      </c>
      <c r="G43" s="4" t="s">
        <v>70</v>
      </c>
      <c r="H43" s="4"/>
      <c r="I43" s="2">
        <v>44341.615381944401</v>
      </c>
      <c r="J43" s="1">
        <v>0</v>
      </c>
      <c r="K43" s="1">
        <v>11.082966666666699</v>
      </c>
      <c r="L43" s="1">
        <v>39860.1347015219</v>
      </c>
      <c r="M43" s="1"/>
      <c r="N43" s="1">
        <v>7.1090666666666698</v>
      </c>
      <c r="O43" s="1">
        <v>128070.012222768</v>
      </c>
      <c r="P43" s="44">
        <v>31.958764946232598</v>
      </c>
      <c r="Q43" s="44">
        <v>11.31395</v>
      </c>
      <c r="R43" s="44">
        <v>2444039.0097906101</v>
      </c>
      <c r="S43" s="44"/>
      <c r="T43" s="44">
        <v>7.1090666666666698</v>
      </c>
      <c r="U43" s="44">
        <v>128070.012222768</v>
      </c>
    </row>
    <row r="44" spans="1:22">
      <c r="A44" s="4"/>
      <c r="B44" s="4"/>
      <c r="C44" s="4" t="s">
        <v>783</v>
      </c>
      <c r="D44" s="4"/>
      <c r="E44" s="4"/>
      <c r="F44" s="4" t="s">
        <v>782</v>
      </c>
      <c r="G44" s="4" t="s">
        <v>70</v>
      </c>
      <c r="H44" s="4"/>
      <c r="I44" s="2">
        <v>44341.631215277797</v>
      </c>
      <c r="J44" s="1">
        <v>0</v>
      </c>
      <c r="K44" s="1">
        <v>11.082933333333299</v>
      </c>
      <c r="L44" s="1">
        <v>55943.698757171398</v>
      </c>
      <c r="M44" s="1"/>
      <c r="N44" s="1">
        <v>7.1181000000000001</v>
      </c>
      <c r="O44" s="1">
        <v>133796.77977856999</v>
      </c>
      <c r="P44" s="44">
        <v>30.1080108430886</v>
      </c>
      <c r="Q44" s="44">
        <v>11.313916666666699</v>
      </c>
      <c r="R44" s="44">
        <v>2458160.5410595099</v>
      </c>
      <c r="S44" s="44"/>
      <c r="T44" s="44">
        <v>7.1181000000000001</v>
      </c>
      <c r="U44" s="44">
        <v>133796.77977856999</v>
      </c>
    </row>
    <row r="45" spans="1:22">
      <c r="A45" s="4"/>
      <c r="B45" s="4"/>
      <c r="C45" s="4" t="s">
        <v>781</v>
      </c>
      <c r="D45" s="4"/>
      <c r="E45" s="4"/>
      <c r="F45" s="4" t="s">
        <v>780</v>
      </c>
      <c r="G45" s="4" t="s">
        <v>70</v>
      </c>
      <c r="H45" s="4"/>
      <c r="I45" s="2">
        <v>44341.648113425901</v>
      </c>
      <c r="J45" s="1">
        <v>0</v>
      </c>
      <c r="K45" s="1">
        <v>11.082966666666699</v>
      </c>
      <c r="L45" s="1">
        <v>34947.756141189297</v>
      </c>
      <c r="M45" s="1"/>
      <c r="N45" s="1">
        <v>7.1181333333333301</v>
      </c>
      <c r="O45" s="1">
        <v>111565.269837813</v>
      </c>
      <c r="P45" s="44">
        <v>39.835451441762402</v>
      </c>
      <c r="Q45" s="44">
        <v>11.31395</v>
      </c>
      <c r="R45" s="44">
        <v>2466791.0117329401</v>
      </c>
      <c r="S45" s="44"/>
      <c r="T45" s="44">
        <v>7.1181333333333301</v>
      </c>
      <c r="U45" s="44">
        <v>111565.269837813</v>
      </c>
    </row>
    <row r="46" spans="1:22">
      <c r="A46" s="4"/>
      <c r="B46" s="4"/>
      <c r="C46" s="4" t="s">
        <v>779</v>
      </c>
      <c r="D46" s="4"/>
      <c r="E46" s="4"/>
      <c r="F46" s="4" t="s">
        <v>778</v>
      </c>
      <c r="G46" s="4" t="s">
        <v>70</v>
      </c>
      <c r="H46" s="4"/>
      <c r="I46" s="2">
        <v>44341.665034722202</v>
      </c>
      <c r="J46" s="1">
        <v>0</v>
      </c>
      <c r="K46" s="1">
        <v>11.083066666666699</v>
      </c>
      <c r="L46" s="1">
        <v>39570.688161893799</v>
      </c>
      <c r="M46" s="1"/>
      <c r="N46" s="1">
        <v>7.1182499999999997</v>
      </c>
      <c r="O46" s="1">
        <v>112582.33992347401</v>
      </c>
      <c r="P46" s="44">
        <v>39.684110514129799</v>
      </c>
      <c r="Q46" s="44">
        <v>11.31405</v>
      </c>
      <c r="R46" s="44">
        <v>2482731.11176576</v>
      </c>
      <c r="S46" s="44"/>
      <c r="T46" s="44">
        <v>7.1182499999999997</v>
      </c>
      <c r="U46" s="44">
        <v>112582.33992347401</v>
      </c>
    </row>
    <row r="47" spans="1:22">
      <c r="A47" s="4"/>
      <c r="B47" s="4"/>
      <c r="C47" s="4" t="s">
        <v>592</v>
      </c>
      <c r="D47" s="4"/>
      <c r="E47" s="4"/>
      <c r="F47" s="4" t="s">
        <v>777</v>
      </c>
      <c r="G47" s="4" t="s">
        <v>142</v>
      </c>
      <c r="H47" s="4"/>
      <c r="I47" s="2">
        <v>44341.6808564815</v>
      </c>
      <c r="J47" s="1">
        <v>0</v>
      </c>
      <c r="K47" s="1">
        <v>11.082933333333299</v>
      </c>
      <c r="L47" s="1">
        <v>132891.382083456</v>
      </c>
      <c r="M47" s="1"/>
      <c r="N47" s="1">
        <v>7.0999666666666696</v>
      </c>
      <c r="O47" s="1">
        <v>78085.439748497898</v>
      </c>
      <c r="P47" s="44">
        <v>0</v>
      </c>
      <c r="Q47" s="44">
        <v>11.313916666666699</v>
      </c>
      <c r="R47" s="44">
        <v>18942.373735565001</v>
      </c>
      <c r="S47" s="44"/>
      <c r="T47" s="44">
        <v>7.0999666666666696</v>
      </c>
      <c r="U47" s="44">
        <v>78085.439748497898</v>
      </c>
    </row>
    <row r="51" spans="3:15" s="259" customFormat="1" ht="15.75">
      <c r="C51" s="142"/>
      <c r="D51" s="141"/>
      <c r="E51" s="140"/>
      <c r="F51" s="139"/>
      <c r="G51" s="240" t="s">
        <v>1120</v>
      </c>
      <c r="H51" s="240"/>
      <c r="I51" s="240"/>
      <c r="J51" s="240"/>
      <c r="K51"/>
      <c r="L51"/>
      <c r="M51" s="145"/>
      <c r="N51"/>
      <c r="O51"/>
    </row>
    <row r="52" spans="3:15" s="259" customFormat="1">
      <c r="C52" s="236" t="s">
        <v>776</v>
      </c>
      <c r="D52" s="236"/>
      <c r="E52" s="236"/>
      <c r="F52" s="236"/>
      <c r="G52" s="50"/>
      <c r="H52" s="237" t="s">
        <v>690</v>
      </c>
      <c r="I52" s="238"/>
      <c r="J52" s="239"/>
      <c r="K52"/>
      <c r="L52"/>
      <c r="M52"/>
      <c r="N52"/>
      <c r="O52"/>
    </row>
    <row r="53" spans="3:15" s="259" customFormat="1">
      <c r="C53" s="138" t="s">
        <v>470</v>
      </c>
      <c r="D53" s="138" t="s">
        <v>687</v>
      </c>
      <c r="E53" s="138" t="s">
        <v>683</v>
      </c>
      <c r="F53" s="137" t="s">
        <v>686</v>
      </c>
      <c r="G53" s="136" t="s">
        <v>685</v>
      </c>
      <c r="H53" s="136" t="s">
        <v>684</v>
      </c>
      <c r="I53" s="135" t="s">
        <v>683</v>
      </c>
      <c r="J53" s="134" t="s">
        <v>682</v>
      </c>
      <c r="K53"/>
      <c r="L53" s="138" t="s">
        <v>775</v>
      </c>
      <c r="M53" s="138" t="s">
        <v>774</v>
      </c>
      <c r="N53" s="138" t="s">
        <v>686</v>
      </c>
      <c r="O53"/>
    </row>
    <row r="54" spans="3:15" s="259" customFormat="1">
      <c r="C54" s="133" t="s">
        <v>679</v>
      </c>
      <c r="D54" s="1">
        <f>R41</f>
        <v>1949294.2754227901</v>
      </c>
      <c r="E54" s="250">
        <f>AVERAGE(D54:D56)</f>
        <v>2246110.7013356802</v>
      </c>
      <c r="F54" s="253">
        <f>_xlfn.STDEV.S(D54:D56)</f>
        <v>261777.06713338289</v>
      </c>
      <c r="G54" s="131">
        <v>0</v>
      </c>
      <c r="H54" s="258">
        <f>D54/$E$54</f>
        <v>0.86785316247485744</v>
      </c>
      <c r="I54" s="130">
        <f>AVERAGE(H54:H56)</f>
        <v>0.99999999999999989</v>
      </c>
      <c r="J54" s="129">
        <f>STDEV(H54:H56)</f>
        <v>0.11654682335011962</v>
      </c>
      <c r="K54"/>
      <c r="L54" s="122">
        <v>0</v>
      </c>
      <c r="M54" s="121">
        <f>E54</f>
        <v>2246110.7013356802</v>
      </c>
      <c r="N54" s="121">
        <f>F54</f>
        <v>261777.06713338289</v>
      </c>
      <c r="O54"/>
    </row>
    <row r="55" spans="3:15" s="259" customFormat="1">
      <c r="C55" s="133" t="s">
        <v>676</v>
      </c>
      <c r="D55" s="1">
        <f>R42</f>
        <v>2344998.81879364</v>
      </c>
      <c r="E55" s="251"/>
      <c r="F55" s="254"/>
      <c r="G55" s="131"/>
      <c r="H55" s="258">
        <f>D55/$E$54</f>
        <v>1.0440263774172638</v>
      </c>
      <c r="I55" s="130"/>
      <c r="J55" s="129"/>
      <c r="K55"/>
      <c r="L55" s="133">
        <v>10</v>
      </c>
      <c r="M55" s="132" t="e">
        <f>E57</f>
        <v>#DIV/0!</v>
      </c>
      <c r="N55" s="132" t="e">
        <f>F57</f>
        <v>#DIV/0!</v>
      </c>
      <c r="O55"/>
    </row>
    <row r="56" spans="3:15" s="259" customFormat="1">
      <c r="C56" s="133" t="s">
        <v>673</v>
      </c>
      <c r="D56" s="1">
        <f>R43</f>
        <v>2444039.0097906101</v>
      </c>
      <c r="E56" s="252"/>
      <c r="F56" s="255"/>
      <c r="G56" s="131"/>
      <c r="H56" s="258">
        <f>D56/$E$54</f>
        <v>1.0881204601078784</v>
      </c>
      <c r="I56" s="130"/>
      <c r="J56" s="129"/>
      <c r="K56"/>
      <c r="L56" s="122">
        <v>20</v>
      </c>
      <c r="M56" s="121" t="e">
        <f>E60</f>
        <v>#DIV/0!</v>
      </c>
      <c r="N56" s="121" t="e">
        <f>F60</f>
        <v>#DIV/0!</v>
      </c>
      <c r="O56"/>
    </row>
    <row r="57" spans="3:15" s="259" customFormat="1">
      <c r="C57" s="122" t="s">
        <v>1119</v>
      </c>
      <c r="D57" s="121"/>
      <c r="E57" s="244" t="e">
        <f>AVERAGE(D57:D59)</f>
        <v>#DIV/0!</v>
      </c>
      <c r="F57" s="247" t="e">
        <f>_xlfn.STDEV.S(D57:D59)</f>
        <v>#DIV/0!</v>
      </c>
      <c r="G57" s="128">
        <v>10</v>
      </c>
      <c r="H57" s="159" t="e">
        <f>D57/$C$14*100</f>
        <v>#VALUE!</v>
      </c>
      <c r="I57" s="127" t="e">
        <f>AVERAGE(H57:H59)</f>
        <v>#VALUE!</v>
      </c>
      <c r="J57" s="126" t="e">
        <f>STDEV(H57:H59)</f>
        <v>#VALUE!</v>
      </c>
      <c r="K57"/>
      <c r="L57" s="133">
        <v>30</v>
      </c>
      <c r="M57" s="132" t="e">
        <f>E63</f>
        <v>#DIV/0!</v>
      </c>
      <c r="N57" s="132" t="e">
        <f>F63</f>
        <v>#DIV/0!</v>
      </c>
      <c r="O57"/>
    </row>
    <row r="58" spans="3:15" s="259" customFormat="1">
      <c r="C58" s="122" t="s">
        <v>1118</v>
      </c>
      <c r="D58" s="121"/>
      <c r="E58" s="245"/>
      <c r="F58" s="248"/>
      <c r="G58" s="125"/>
      <c r="H58" s="144" t="e">
        <f>D58/$C$14*100</f>
        <v>#VALUE!</v>
      </c>
      <c r="I58" s="124"/>
      <c r="J58" s="123"/>
      <c r="K58"/>
      <c r="L58" s="122">
        <v>60</v>
      </c>
      <c r="M58" s="121" t="e">
        <f>E66</f>
        <v>#DIV/0!</v>
      </c>
      <c r="N58" s="121" t="e">
        <f>F66</f>
        <v>#DIV/0!</v>
      </c>
      <c r="O58"/>
    </row>
    <row r="59" spans="3:15" s="259" customFormat="1">
      <c r="C59" s="122" t="s">
        <v>1117</v>
      </c>
      <c r="D59" s="121"/>
      <c r="E59" s="246"/>
      <c r="F59" s="249"/>
      <c r="G59" s="120"/>
      <c r="H59" s="143" t="e">
        <f>D59/$C$14*100</f>
        <v>#VALUE!</v>
      </c>
      <c r="I59" s="119"/>
      <c r="J59" s="118"/>
      <c r="K59"/>
      <c r="L59" s="133">
        <v>120</v>
      </c>
      <c r="M59" s="132" t="e">
        <f>E69</f>
        <v>#DIV/0!</v>
      </c>
      <c r="N59" s="132" t="e">
        <f>F69</f>
        <v>#DIV/0!</v>
      </c>
      <c r="O59"/>
    </row>
    <row r="60" spans="3:15" s="259" customFormat="1">
      <c r="C60" s="133" t="s">
        <v>1116</v>
      </c>
      <c r="D60" s="132"/>
      <c r="E60" s="250" t="e">
        <f>AVERAGE(D60:D62)</f>
        <v>#DIV/0!</v>
      </c>
      <c r="F60" s="253" t="e">
        <f>_xlfn.STDEV.S(D60:D62)</f>
        <v>#DIV/0!</v>
      </c>
      <c r="G60" s="131">
        <v>20</v>
      </c>
      <c r="H60" s="160" t="e">
        <f>D60/$C$14*100</f>
        <v>#VALUE!</v>
      </c>
      <c r="I60" s="130" t="e">
        <f>AVERAGE(H60:H62)</f>
        <v>#VALUE!</v>
      </c>
      <c r="J60" s="129" t="e">
        <f>STDEV(H60:H62)</f>
        <v>#VALUE!</v>
      </c>
      <c r="K60"/>
      <c r="L60" s="122">
        <v>240</v>
      </c>
      <c r="M60" s="121">
        <f>E72</f>
        <v>2469227.5548527366</v>
      </c>
      <c r="N60" s="121">
        <f>F72</f>
        <v>12465.183231251773</v>
      </c>
      <c r="O60"/>
    </row>
    <row r="61" spans="3:15" s="259" customFormat="1">
      <c r="C61" s="133" t="s">
        <v>1115</v>
      </c>
      <c r="D61" s="132"/>
      <c r="E61" s="251"/>
      <c r="F61" s="254"/>
      <c r="G61" s="131"/>
      <c r="H61" s="160" t="e">
        <f>D61/$C$14*100</f>
        <v>#VALUE!</v>
      </c>
      <c r="I61" s="130"/>
      <c r="J61" s="129"/>
      <c r="K61"/>
      <c r="L61" s="133">
        <v>360</v>
      </c>
      <c r="M61" s="132" t="e">
        <f>E75</f>
        <v>#DIV/0!</v>
      </c>
      <c r="N61" s="132" t="e">
        <f>F75</f>
        <v>#DIV/0!</v>
      </c>
      <c r="O61"/>
    </row>
    <row r="62" spans="3:15" s="259" customFormat="1">
      <c r="C62" s="133" t="s">
        <v>1114</v>
      </c>
      <c r="D62" s="132"/>
      <c r="E62" s="252"/>
      <c r="F62" s="255"/>
      <c r="G62" s="131"/>
      <c r="H62" s="160" t="e">
        <f>D62/$C$14*100</f>
        <v>#VALUE!</v>
      </c>
      <c r="I62" s="130"/>
      <c r="J62" s="129"/>
      <c r="K62"/>
      <c r="L62"/>
      <c r="M62"/>
      <c r="N62"/>
      <c r="O62"/>
    </row>
    <row r="63" spans="3:15" s="259" customFormat="1">
      <c r="C63" s="122" t="s">
        <v>659</v>
      </c>
      <c r="D63" s="121"/>
      <c r="E63" s="244" t="e">
        <f>AVERAGE(D63:D65)</f>
        <v>#DIV/0!</v>
      </c>
      <c r="F63" s="247" t="e">
        <f>_xlfn.STDEV.S(D63:D65)</f>
        <v>#DIV/0!</v>
      </c>
      <c r="G63" s="128">
        <v>30</v>
      </c>
      <c r="H63" s="159" t="e">
        <f>D63/$C$14*100</f>
        <v>#VALUE!</v>
      </c>
      <c r="I63" s="127" t="e">
        <f>AVERAGE(H63:H65)</f>
        <v>#VALUE!</v>
      </c>
      <c r="J63" s="126" t="e">
        <f>STDEV(H63:H65)</f>
        <v>#VALUE!</v>
      </c>
      <c r="K63"/>
      <c r="L63" s="138" t="s">
        <v>775</v>
      </c>
      <c r="M63" s="237" t="s">
        <v>690</v>
      </c>
      <c r="N63" s="238"/>
      <c r="O63" s="239"/>
    </row>
    <row r="64" spans="3:15" s="259" customFormat="1">
      <c r="C64" s="122" t="s">
        <v>656</v>
      </c>
      <c r="D64" s="121"/>
      <c r="E64" s="245"/>
      <c r="F64" s="248"/>
      <c r="G64" s="125"/>
      <c r="H64" s="144" t="e">
        <f>D64/$C$14*100</f>
        <v>#VALUE!</v>
      </c>
      <c r="I64" s="124"/>
      <c r="J64" s="123"/>
      <c r="K64"/>
      <c r="L64" s="122">
        <v>0</v>
      </c>
      <c r="M64" s="257">
        <f>H54</f>
        <v>0.86785316247485744</v>
      </c>
      <c r="N64" s="257">
        <f>H55</f>
        <v>1.0440263774172638</v>
      </c>
      <c r="O64" s="257">
        <f>H56</f>
        <v>1.0881204601078784</v>
      </c>
    </row>
    <row r="65" spans="3:15" s="259" customFormat="1">
      <c r="C65" s="122" t="s">
        <v>653</v>
      </c>
      <c r="D65" s="121"/>
      <c r="E65" s="246"/>
      <c r="F65" s="249"/>
      <c r="G65" s="120"/>
      <c r="H65" s="143" t="e">
        <f>D65/$C$14*100</f>
        <v>#VALUE!</v>
      </c>
      <c r="I65" s="119"/>
      <c r="J65" s="118"/>
      <c r="K65"/>
      <c r="L65" s="122">
        <v>240</v>
      </c>
      <c r="M65" s="257">
        <f>H72</f>
        <v>1.0944075639716828</v>
      </c>
      <c r="N65" s="257">
        <f>H73</f>
        <v>1.09824997061188</v>
      </c>
      <c r="O65" s="257">
        <f>H74</f>
        <v>1.1053467268061945</v>
      </c>
    </row>
    <row r="66" spans="3:15" s="259" customFormat="1">
      <c r="C66" s="133" t="s">
        <v>650</v>
      </c>
      <c r="D66" s="132"/>
      <c r="E66" s="250" t="e">
        <f>AVERAGE(D66:D68)</f>
        <v>#DIV/0!</v>
      </c>
      <c r="F66" s="253" t="e">
        <f>_xlfn.STDEV.S(D66:D68)</f>
        <v>#DIV/0!</v>
      </c>
      <c r="G66" s="131">
        <v>60</v>
      </c>
      <c r="H66" s="160" t="e">
        <f>D66/$C$14*100</f>
        <v>#VALUE!</v>
      </c>
      <c r="I66" s="130" t="e">
        <f>AVERAGE(H66:H68)</f>
        <v>#VALUE!</v>
      </c>
      <c r="J66" s="129" t="e">
        <f>STDEV(H66:H68)</f>
        <v>#VALUE!</v>
      </c>
      <c r="K66"/>
      <c r="L66"/>
      <c r="M66"/>
      <c r="N66"/>
      <c r="O66"/>
    </row>
    <row r="67" spans="3:15" s="259" customFormat="1">
      <c r="C67" s="133" t="s">
        <v>647</v>
      </c>
      <c r="D67" s="132"/>
      <c r="E67" s="251"/>
      <c r="F67" s="254"/>
      <c r="G67" s="131"/>
      <c r="H67" s="160" t="e">
        <f>D67/$C$14*100</f>
        <v>#VALUE!</v>
      </c>
      <c r="I67" s="130"/>
      <c r="J67" s="129"/>
      <c r="K67"/>
      <c r="L67"/>
      <c r="M67"/>
      <c r="N67"/>
      <c r="O67"/>
    </row>
    <row r="68" spans="3:15" s="259" customFormat="1">
      <c r="C68" s="133" t="s">
        <v>645</v>
      </c>
      <c r="D68" s="132"/>
      <c r="E68" s="252"/>
      <c r="F68" s="255"/>
      <c r="G68" s="131"/>
      <c r="H68" s="160" t="e">
        <f>D68/$C$14*100</f>
        <v>#VALUE!</v>
      </c>
      <c r="I68" s="130"/>
      <c r="J68" s="129"/>
      <c r="K68"/>
      <c r="L68"/>
      <c r="M68"/>
      <c r="N68"/>
      <c r="O68"/>
    </row>
    <row r="69" spans="3:15" s="259" customFormat="1">
      <c r="C69" s="122" t="s">
        <v>642</v>
      </c>
      <c r="D69" s="121"/>
      <c r="E69" s="244" t="e">
        <f>AVERAGE(D69:D71)</f>
        <v>#DIV/0!</v>
      </c>
      <c r="F69" s="247" t="e">
        <f>_xlfn.STDEV.S(D69:D71)</f>
        <v>#DIV/0!</v>
      </c>
      <c r="G69" s="128">
        <v>120</v>
      </c>
      <c r="H69" s="159" t="e">
        <f>D69/$C$14*100</f>
        <v>#VALUE!</v>
      </c>
      <c r="I69" s="127" t="e">
        <f>AVERAGE(H69:H71)</f>
        <v>#VALUE!</v>
      </c>
      <c r="J69" s="126" t="e">
        <f>STDEV(H69:H71)</f>
        <v>#VALUE!</v>
      </c>
      <c r="K69"/>
      <c r="L69"/>
      <c r="M69"/>
      <c r="N69"/>
      <c r="O69"/>
    </row>
    <row r="70" spans="3:15" s="259" customFormat="1">
      <c r="C70" s="122" t="s">
        <v>639</v>
      </c>
      <c r="D70" s="121"/>
      <c r="E70" s="245"/>
      <c r="F70" s="248"/>
      <c r="G70" s="125"/>
      <c r="H70" s="144" t="e">
        <f>D70/$C$14*100</f>
        <v>#VALUE!</v>
      </c>
      <c r="I70" s="124"/>
      <c r="J70" s="123"/>
      <c r="K70"/>
      <c r="L70"/>
      <c r="M70"/>
      <c r="N70"/>
      <c r="O70"/>
    </row>
    <row r="71" spans="3:15" s="259" customFormat="1">
      <c r="C71" s="122" t="s">
        <v>636</v>
      </c>
      <c r="D71" s="121"/>
      <c r="E71" s="246"/>
      <c r="F71" s="249"/>
      <c r="G71" s="120"/>
      <c r="H71" s="143" t="e">
        <f>D71/$C$14*100</f>
        <v>#VALUE!</v>
      </c>
      <c r="I71" s="119"/>
      <c r="J71" s="118"/>
      <c r="K71"/>
      <c r="L71"/>
      <c r="M71"/>
      <c r="N71"/>
      <c r="O71"/>
    </row>
    <row r="72" spans="3:15" s="259" customFormat="1">
      <c r="C72" s="133" t="s">
        <v>633</v>
      </c>
      <c r="D72" s="1">
        <f>R44</f>
        <v>2458160.5410595099</v>
      </c>
      <c r="E72" s="250">
        <f>AVERAGE(D72:D74)</f>
        <v>2469227.5548527366</v>
      </c>
      <c r="F72" s="253">
        <f>_xlfn.STDEV.S(D72:D74)</f>
        <v>12465.183231251773</v>
      </c>
      <c r="G72" s="131">
        <v>240</v>
      </c>
      <c r="H72" s="258">
        <f>D72/$E$54</f>
        <v>1.0944075639716828</v>
      </c>
      <c r="I72" s="130">
        <f>AVERAGE(H72:H74)</f>
        <v>1.0993347537965859</v>
      </c>
      <c r="J72" s="129">
        <f>STDEV(H72:H74)</f>
        <v>5.5496744767919238E-3</v>
      </c>
      <c r="K72"/>
      <c r="L72"/>
      <c r="M72"/>
      <c r="N72"/>
      <c r="O72"/>
    </row>
    <row r="73" spans="3:15" s="259" customFormat="1">
      <c r="C73" s="133" t="s">
        <v>630</v>
      </c>
      <c r="D73" s="1">
        <f>R45</f>
        <v>2466791.0117329401</v>
      </c>
      <c r="E73" s="251"/>
      <c r="F73" s="254"/>
      <c r="G73" s="131"/>
      <c r="H73" s="258">
        <f>D73/$E$54</f>
        <v>1.09824997061188</v>
      </c>
      <c r="I73" s="130"/>
      <c r="J73" s="129"/>
      <c r="K73"/>
      <c r="L73"/>
      <c r="M73"/>
      <c r="N73"/>
      <c r="O73"/>
    </row>
    <row r="74" spans="3:15" s="259" customFormat="1">
      <c r="C74" s="133" t="s">
        <v>627</v>
      </c>
      <c r="D74" s="1">
        <f>R46</f>
        <v>2482731.11176576</v>
      </c>
      <c r="E74" s="252"/>
      <c r="F74" s="255"/>
      <c r="G74" s="131"/>
      <c r="H74" s="258">
        <f>D74/$E$54</f>
        <v>1.1053467268061945</v>
      </c>
      <c r="I74" s="130"/>
      <c r="J74" s="129"/>
      <c r="K74"/>
      <c r="L74"/>
      <c r="M74"/>
      <c r="N74"/>
      <c r="O74"/>
    </row>
    <row r="75" spans="3:15" s="259" customFormat="1">
      <c r="C75" s="122" t="s">
        <v>1113</v>
      </c>
      <c r="D75" s="121"/>
      <c r="E75" s="244" t="e">
        <f>AVERAGE(D75:D77)</f>
        <v>#DIV/0!</v>
      </c>
      <c r="F75" s="247" t="e">
        <f>_xlfn.STDEV.S(D75:D77)</f>
        <v>#DIV/0!</v>
      </c>
      <c r="G75" s="128">
        <v>360</v>
      </c>
      <c r="H75" s="159" t="e">
        <f>D75/$C$14*100</f>
        <v>#VALUE!</v>
      </c>
      <c r="I75" s="127" t="e">
        <f>AVERAGE(H75:H77)</f>
        <v>#VALUE!</v>
      </c>
      <c r="J75" s="126" t="e">
        <f>STDEV(H75:H77)</f>
        <v>#VALUE!</v>
      </c>
      <c r="K75"/>
      <c r="L75"/>
      <c r="M75"/>
      <c r="N75"/>
      <c r="O75"/>
    </row>
    <row r="76" spans="3:15" s="259" customFormat="1">
      <c r="C76" s="122" t="s">
        <v>1112</v>
      </c>
      <c r="D76" s="121"/>
      <c r="E76" s="245"/>
      <c r="F76" s="248"/>
      <c r="G76" s="125"/>
      <c r="H76" s="144" t="e">
        <f>D76/$C$14*100</f>
        <v>#VALUE!</v>
      </c>
      <c r="I76" s="124"/>
      <c r="J76" s="123"/>
      <c r="K76"/>
      <c r="L76"/>
      <c r="M76"/>
      <c r="N76"/>
      <c r="O76"/>
    </row>
    <row r="77" spans="3:15" s="259" customFormat="1">
      <c r="C77" s="122" t="s">
        <v>1111</v>
      </c>
      <c r="D77" s="121"/>
      <c r="E77" s="246"/>
      <c r="F77" s="249"/>
      <c r="G77" s="120"/>
      <c r="H77" s="143" t="e">
        <f>D77/$C$14*100</f>
        <v>#VALUE!</v>
      </c>
      <c r="I77" s="119"/>
      <c r="J77" s="118"/>
      <c r="K77"/>
      <c r="L77"/>
      <c r="M77"/>
      <c r="N77"/>
      <c r="O77"/>
    </row>
    <row r="78" spans="3:15" s="259" customFormat="1">
      <c r="C78" s="158" t="s">
        <v>1110</v>
      </c>
      <c r="D78" s="157"/>
      <c r="E78" s="156" t="s">
        <v>1109</v>
      </c>
      <c r="F78" s="156" t="s">
        <v>1109</v>
      </c>
      <c r="G78" s="155"/>
      <c r="H78" s="155"/>
      <c r="I78" s="155"/>
      <c r="J78" s="155"/>
      <c r="K78"/>
      <c r="L78"/>
      <c r="M78"/>
      <c r="N78"/>
      <c r="O78"/>
    </row>
  </sheetData>
  <mergeCells count="25">
    <mergeCell ref="A1:I1"/>
    <mergeCell ref="J1:M1"/>
    <mergeCell ref="N1:O1"/>
    <mergeCell ref="P1:S1"/>
    <mergeCell ref="T1:U1"/>
    <mergeCell ref="G51:J51"/>
    <mergeCell ref="C52:F52"/>
    <mergeCell ref="H52:J52"/>
    <mergeCell ref="E54:E56"/>
    <mergeCell ref="F54:F56"/>
    <mergeCell ref="E57:E59"/>
    <mergeCell ref="F57:F59"/>
    <mergeCell ref="E60:E62"/>
    <mergeCell ref="F60:F62"/>
    <mergeCell ref="E63:E65"/>
    <mergeCell ref="F63:F65"/>
    <mergeCell ref="M63:O63"/>
    <mergeCell ref="E66:E68"/>
    <mergeCell ref="F66:F68"/>
    <mergeCell ref="E69:E71"/>
    <mergeCell ref="F69:F71"/>
    <mergeCell ref="E72:E74"/>
    <mergeCell ref="F72:F74"/>
    <mergeCell ref="E75:E77"/>
    <mergeCell ref="F75:F7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40961" r:id="rId3">
          <objectPr defaultSize="0" r:id="rId4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17</xdr:col>
                <xdr:colOff>285750</xdr:colOff>
                <xdr:row>81</xdr:row>
                <xdr:rowOff>114300</xdr:rowOff>
              </to>
            </anchor>
          </objectPr>
        </oleObject>
      </mc:Choice>
      <mc:Fallback>
        <oleObject progId="Prism9.Document" shapeId="4096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FAC1-005C-4D12-B100-E3235E767F83}">
  <dimension ref="A1:AC49"/>
  <sheetViews>
    <sheetView topLeftCell="J1" workbookViewId="0">
      <selection activeCell="Z31" sqref="Z31"/>
    </sheetView>
  </sheetViews>
  <sheetFormatPr defaultColWidth="9.140625" defaultRowHeight="15"/>
  <cols>
    <col min="1" max="2" width="4" customWidth="1"/>
    <col min="3" max="3" width="17.28515625" customWidth="1"/>
    <col min="4" max="4" width="21.42578125" customWidth="1"/>
    <col min="5" max="5" width="4" customWidth="1"/>
    <col min="6" max="6" width="13.5703125" customWidth="1"/>
    <col min="7" max="7" width="12.5703125" customWidth="1"/>
    <col min="8" max="8" width="4.7109375" customWidth="1"/>
    <col min="9" max="9" width="18.5703125" customWidth="1"/>
    <col min="10" max="10" width="9" customWidth="1"/>
    <col min="11" max="11" width="6.42578125" customWidth="1"/>
    <col min="12" max="12" width="6" customWidth="1"/>
    <col min="13" max="13" width="7.5703125" customWidth="1"/>
    <col min="14" max="14" width="5.5703125" customWidth="1"/>
    <col min="15" max="15" width="6.85546875" customWidth="1"/>
    <col min="17" max="17" width="11.7109375" customWidth="1"/>
  </cols>
  <sheetData>
    <row r="1" spans="1:29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221" t="s">
        <v>44</v>
      </c>
      <c r="K1" s="223"/>
      <c r="L1" s="223"/>
      <c r="M1" s="222"/>
      <c r="N1" s="221" t="s">
        <v>8</v>
      </c>
      <c r="O1" s="222"/>
    </row>
    <row r="2" spans="1:29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55</v>
      </c>
      <c r="K2" s="3" t="s">
        <v>11</v>
      </c>
      <c r="L2" s="3" t="s">
        <v>197</v>
      </c>
      <c r="M2" s="3" t="s">
        <v>2</v>
      </c>
      <c r="N2" s="3" t="s">
        <v>11</v>
      </c>
      <c r="O2" s="3" t="s">
        <v>328</v>
      </c>
      <c r="Q2" s="142"/>
      <c r="R2" s="141"/>
      <c r="S2" s="140"/>
      <c r="T2" s="139"/>
      <c r="U2" s="240" t="s">
        <v>773</v>
      </c>
      <c r="V2" s="240"/>
      <c r="W2" s="240"/>
      <c r="X2" s="240"/>
    </row>
    <row r="3" spans="1:29">
      <c r="A3" s="4"/>
      <c r="B3" s="4"/>
      <c r="C3" s="4" t="s">
        <v>592</v>
      </c>
      <c r="D3" s="4" t="s">
        <v>333</v>
      </c>
      <c r="E3" s="4" t="s">
        <v>333</v>
      </c>
      <c r="F3" s="4" t="s">
        <v>772</v>
      </c>
      <c r="G3" s="4" t="s">
        <v>142</v>
      </c>
      <c r="H3" s="4" t="s">
        <v>333</v>
      </c>
      <c r="I3" s="2">
        <v>44344.696400462999</v>
      </c>
      <c r="J3" s="1">
        <v>0</v>
      </c>
      <c r="K3" s="1">
        <v>10.135350000000001</v>
      </c>
      <c r="L3" s="1">
        <v>0</v>
      </c>
      <c r="M3" s="1"/>
      <c r="N3" s="1">
        <v>7.1182499999999997</v>
      </c>
      <c r="O3" s="1">
        <v>6442.6531498861696</v>
      </c>
      <c r="Q3" s="236" t="s">
        <v>691</v>
      </c>
      <c r="R3" s="236"/>
      <c r="S3" s="236"/>
      <c r="T3" s="236"/>
      <c r="U3" s="50"/>
      <c r="V3" s="237" t="s">
        <v>690</v>
      </c>
      <c r="W3" s="238"/>
      <c r="X3" s="239"/>
    </row>
    <row r="4" spans="1:29">
      <c r="A4" s="4"/>
      <c r="B4" s="4"/>
      <c r="C4" s="4" t="s">
        <v>592</v>
      </c>
      <c r="D4" s="4" t="s">
        <v>333</v>
      </c>
      <c r="E4" s="4" t="s">
        <v>333</v>
      </c>
      <c r="F4" s="4" t="s">
        <v>771</v>
      </c>
      <c r="G4" s="4" t="s">
        <v>142</v>
      </c>
      <c r="H4" s="4" t="s">
        <v>333</v>
      </c>
      <c r="I4" s="2">
        <v>44344.712002314802</v>
      </c>
      <c r="J4" s="1">
        <v>0</v>
      </c>
      <c r="K4" s="1">
        <v>10.197383333333301</v>
      </c>
      <c r="L4" s="1">
        <v>0</v>
      </c>
      <c r="M4" s="1"/>
      <c r="N4" s="1">
        <v>7.1271833333333303</v>
      </c>
      <c r="O4" s="1">
        <v>122132.259917774</v>
      </c>
      <c r="Q4" s="138" t="s">
        <v>470</v>
      </c>
      <c r="R4" s="138" t="s">
        <v>687</v>
      </c>
      <c r="S4" s="138" t="s">
        <v>683</v>
      </c>
      <c r="T4" s="137" t="s">
        <v>686</v>
      </c>
      <c r="U4" s="136" t="s">
        <v>685</v>
      </c>
      <c r="V4" s="136" t="s">
        <v>684</v>
      </c>
      <c r="W4" s="135" t="s">
        <v>683</v>
      </c>
      <c r="X4" s="134" t="s">
        <v>682</v>
      </c>
    </row>
    <row r="5" spans="1:29">
      <c r="A5" s="4"/>
      <c r="B5" s="4"/>
      <c r="C5" s="4" t="s">
        <v>592</v>
      </c>
      <c r="D5" s="4" t="s">
        <v>333</v>
      </c>
      <c r="E5" s="4" t="s">
        <v>333</v>
      </c>
      <c r="F5" s="4" t="s">
        <v>770</v>
      </c>
      <c r="G5" s="4" t="s">
        <v>142</v>
      </c>
      <c r="H5" s="4" t="s">
        <v>333</v>
      </c>
      <c r="I5" s="2">
        <v>44344.727766203701</v>
      </c>
      <c r="J5" s="1">
        <v>0</v>
      </c>
      <c r="K5" s="1">
        <v>10.124883333333299</v>
      </c>
      <c r="L5" s="1">
        <v>0</v>
      </c>
      <c r="M5" s="1"/>
      <c r="N5" s="1">
        <v>7.1181333333333301</v>
      </c>
      <c r="O5" s="1">
        <v>123361.970170713</v>
      </c>
      <c r="Q5" s="133" t="s">
        <v>679</v>
      </c>
      <c r="R5" s="133">
        <v>59647.133587780503</v>
      </c>
      <c r="S5" s="224">
        <f>AVERAGE(R5:R7)</f>
        <v>79357.77132345039</v>
      </c>
      <c r="T5" s="227">
        <f>_xlfn.STDEV.S(R5:R7)</f>
        <v>17593.607038282571</v>
      </c>
      <c r="U5" s="131">
        <v>0</v>
      </c>
      <c r="V5" s="256">
        <f>R5/$S$5</f>
        <v>0.75162309365604185</v>
      </c>
      <c r="W5" s="130">
        <f>AVERAGE(V5:V7)</f>
        <v>1.0000000000000002</v>
      </c>
      <c r="X5" s="129">
        <f>STDEV(V5:V7)</f>
        <v>0.22169986309940007</v>
      </c>
    </row>
    <row r="6" spans="1:29">
      <c r="A6" s="4"/>
      <c r="B6" s="4"/>
      <c r="C6" s="4" t="s">
        <v>769</v>
      </c>
      <c r="D6" s="4" t="s">
        <v>333</v>
      </c>
      <c r="E6" s="4" t="s">
        <v>333</v>
      </c>
      <c r="F6" s="4" t="s">
        <v>768</v>
      </c>
      <c r="G6" s="4" t="s">
        <v>70</v>
      </c>
      <c r="H6" s="4" t="s">
        <v>333</v>
      </c>
      <c r="I6" s="2">
        <v>44344.743611111102</v>
      </c>
      <c r="J6" s="1">
        <v>0</v>
      </c>
      <c r="K6" s="1">
        <v>9.8968833333333297</v>
      </c>
      <c r="L6" s="1">
        <v>0</v>
      </c>
      <c r="M6" s="1"/>
      <c r="N6" s="1">
        <v>7.1362500000000004</v>
      </c>
      <c r="O6" s="1">
        <v>136046.86903309001</v>
      </c>
      <c r="Q6" s="133" t="s">
        <v>676</v>
      </c>
      <c r="R6" s="133">
        <v>84952.447204905096</v>
      </c>
      <c r="S6" s="225"/>
      <c r="T6" s="228"/>
      <c r="U6" s="131"/>
      <c r="V6" s="256">
        <f>R6/$S$5</f>
        <v>1.0704994077851764</v>
      </c>
      <c r="W6" s="130"/>
      <c r="X6" s="129"/>
    </row>
    <row r="7" spans="1:29">
      <c r="A7" s="4"/>
      <c r="B7" s="4"/>
      <c r="C7" s="4" t="s">
        <v>767</v>
      </c>
      <c r="D7" s="4" t="s">
        <v>333</v>
      </c>
      <c r="E7" s="4" t="s">
        <v>333</v>
      </c>
      <c r="F7" s="4" t="s">
        <v>766</v>
      </c>
      <c r="G7" s="4" t="s">
        <v>70</v>
      </c>
      <c r="H7" s="4" t="s">
        <v>333</v>
      </c>
      <c r="I7" s="2">
        <v>44344.759768518503</v>
      </c>
      <c r="J7" s="1">
        <v>0</v>
      </c>
      <c r="K7" s="1">
        <v>10.021266666666699</v>
      </c>
      <c r="L7" s="1">
        <v>0</v>
      </c>
      <c r="M7" s="1"/>
      <c r="N7" s="1">
        <v>7.1272166666666701</v>
      </c>
      <c r="O7" s="1">
        <v>138136.994064486</v>
      </c>
      <c r="Q7" s="133" t="s">
        <v>673</v>
      </c>
      <c r="R7" s="133">
        <v>93473.733177665606</v>
      </c>
      <c r="S7" s="226"/>
      <c r="T7" s="229"/>
      <c r="U7" s="131"/>
      <c r="V7" s="256">
        <f>R7/$S$5</f>
        <v>1.1778774985587823</v>
      </c>
      <c r="W7" s="130"/>
      <c r="X7" s="129"/>
    </row>
    <row r="8" spans="1:29">
      <c r="A8" s="4"/>
      <c r="B8" s="4"/>
      <c r="C8" s="4" t="s">
        <v>765</v>
      </c>
      <c r="D8" s="4" t="s">
        <v>333</v>
      </c>
      <c r="E8" s="4" t="s">
        <v>333</v>
      </c>
      <c r="F8" s="4" t="s">
        <v>764</v>
      </c>
      <c r="G8" s="4" t="s">
        <v>70</v>
      </c>
      <c r="H8" s="4" t="s">
        <v>333</v>
      </c>
      <c r="I8" s="2">
        <v>44344.775625000002</v>
      </c>
      <c r="J8" s="1">
        <v>0</v>
      </c>
      <c r="K8" s="1">
        <v>10.083399999999999</v>
      </c>
      <c r="L8" s="1">
        <v>0</v>
      </c>
      <c r="M8" s="1"/>
      <c r="N8" s="1">
        <v>7.1362500000000004</v>
      </c>
      <c r="O8" s="1">
        <v>135966.541949776</v>
      </c>
      <c r="Q8" s="122" t="s">
        <v>1119</v>
      </c>
      <c r="R8" s="122"/>
      <c r="S8" s="230" t="e">
        <f>AVERAGE(R8:R10)</f>
        <v>#DIV/0!</v>
      </c>
      <c r="T8" s="233" t="e">
        <f>_xlfn.STDEV.S(R8:R10)</f>
        <v>#DIV/0!</v>
      </c>
      <c r="U8" s="128">
        <v>10</v>
      </c>
      <c r="V8" s="257">
        <f>R8/$S$5</f>
        <v>0</v>
      </c>
      <c r="W8" s="127">
        <f>AVERAGE(V8:V10)</f>
        <v>0</v>
      </c>
      <c r="X8" s="126">
        <f>STDEV(V8:V10)</f>
        <v>0</v>
      </c>
    </row>
    <row r="9" spans="1:29">
      <c r="A9" s="4"/>
      <c r="B9" s="4"/>
      <c r="C9" s="4" t="s">
        <v>763</v>
      </c>
      <c r="D9" s="4" t="s">
        <v>333</v>
      </c>
      <c r="E9" s="4" t="s">
        <v>333</v>
      </c>
      <c r="F9" s="4" t="s">
        <v>762</v>
      </c>
      <c r="G9" s="4" t="s">
        <v>70</v>
      </c>
      <c r="H9" s="4" t="s">
        <v>333</v>
      </c>
      <c r="I9" s="2">
        <v>44344.791539351798</v>
      </c>
      <c r="J9" s="1">
        <v>0</v>
      </c>
      <c r="K9" s="1">
        <v>10.124883333333299</v>
      </c>
      <c r="L9" s="1">
        <v>0</v>
      </c>
      <c r="M9" s="1"/>
      <c r="N9" s="1">
        <v>7.1272166666666701</v>
      </c>
      <c r="O9" s="1">
        <v>135199.774794717</v>
      </c>
      <c r="Q9" s="122" t="s">
        <v>1118</v>
      </c>
      <c r="R9" s="122"/>
      <c r="S9" s="231"/>
      <c r="T9" s="234"/>
      <c r="U9" s="125"/>
      <c r="V9" s="257">
        <f>R9/$S$5</f>
        <v>0</v>
      </c>
      <c r="W9" s="124"/>
      <c r="X9" s="123"/>
    </row>
    <row r="10" spans="1:29">
      <c r="A10" s="4"/>
      <c r="B10" s="4"/>
      <c r="C10" s="4" t="s">
        <v>761</v>
      </c>
      <c r="D10" s="4" t="s">
        <v>333</v>
      </c>
      <c r="E10" s="4" t="s">
        <v>333</v>
      </c>
      <c r="F10" s="4" t="s">
        <v>760</v>
      </c>
      <c r="G10" s="4" t="s">
        <v>70</v>
      </c>
      <c r="H10" s="4" t="s">
        <v>333</v>
      </c>
      <c r="I10" s="2">
        <v>44344.808483796303</v>
      </c>
      <c r="J10" s="1">
        <v>0</v>
      </c>
      <c r="K10" s="1">
        <v>10.0524666666667</v>
      </c>
      <c r="L10" s="1">
        <v>0</v>
      </c>
      <c r="M10" s="1"/>
      <c r="N10" s="1">
        <v>7.1273166666666699</v>
      </c>
      <c r="O10" s="1">
        <v>137553.880804677</v>
      </c>
      <c r="Q10" s="122" t="s">
        <v>1117</v>
      </c>
      <c r="R10" s="122"/>
      <c r="S10" s="232"/>
      <c r="T10" s="235"/>
      <c r="U10" s="120"/>
      <c r="V10" s="257">
        <f>R10/$S$5</f>
        <v>0</v>
      </c>
      <c r="W10" s="119"/>
      <c r="X10" s="118"/>
    </row>
    <row r="11" spans="1:29">
      <c r="A11" s="4"/>
      <c r="B11" s="4"/>
      <c r="C11" s="4" t="s">
        <v>759</v>
      </c>
      <c r="D11" s="4" t="s">
        <v>333</v>
      </c>
      <c r="E11" s="4" t="s">
        <v>333</v>
      </c>
      <c r="F11" s="4" t="s">
        <v>758</v>
      </c>
      <c r="G11" s="4" t="s">
        <v>70</v>
      </c>
      <c r="H11" s="4" t="s">
        <v>333</v>
      </c>
      <c r="I11" s="2">
        <v>44344.825439814798</v>
      </c>
      <c r="J11" s="1">
        <v>0</v>
      </c>
      <c r="K11" s="1">
        <v>10.1663</v>
      </c>
      <c r="L11" s="1">
        <v>0</v>
      </c>
      <c r="M11" s="1"/>
      <c r="N11" s="1">
        <v>7.1362500000000004</v>
      </c>
      <c r="O11" s="1">
        <v>133529.90114657799</v>
      </c>
      <c r="Q11" s="133" t="s">
        <v>1116</v>
      </c>
      <c r="R11" s="133"/>
      <c r="S11" s="224" t="e">
        <f>AVERAGE(R11:R13)</f>
        <v>#DIV/0!</v>
      </c>
      <c r="T11" s="227" t="e">
        <f>_xlfn.STDEV.S(R11:R13)</f>
        <v>#DIV/0!</v>
      </c>
      <c r="U11" s="131">
        <v>20</v>
      </c>
      <c r="V11" s="256">
        <f>R11/$S$5</f>
        <v>0</v>
      </c>
      <c r="W11" s="130">
        <f>AVERAGE(V11:V13)</f>
        <v>0</v>
      </c>
      <c r="X11" s="129">
        <f>STDEV(V11:V13)</f>
        <v>0</v>
      </c>
    </row>
    <row r="12" spans="1:29">
      <c r="A12" s="4"/>
      <c r="B12" s="4"/>
      <c r="C12" s="4" t="s">
        <v>757</v>
      </c>
      <c r="D12" s="4" t="s">
        <v>333</v>
      </c>
      <c r="E12" s="4" t="s">
        <v>333</v>
      </c>
      <c r="F12" s="4" t="s">
        <v>756</v>
      </c>
      <c r="G12" s="4" t="s">
        <v>70</v>
      </c>
      <c r="H12" s="4" t="s">
        <v>333</v>
      </c>
      <c r="I12" s="2">
        <v>44344.842430555596</v>
      </c>
      <c r="J12" s="1">
        <v>0</v>
      </c>
      <c r="K12" s="1">
        <v>10.124883333333299</v>
      </c>
      <c r="L12" s="1">
        <v>0</v>
      </c>
      <c r="M12" s="1"/>
      <c r="N12" s="1">
        <v>7.1362833333333304</v>
      </c>
      <c r="O12" s="1">
        <v>134739.05670212299</v>
      </c>
      <c r="Q12" s="133" t="s">
        <v>1115</v>
      </c>
      <c r="R12" s="133"/>
      <c r="S12" s="225"/>
      <c r="T12" s="228"/>
      <c r="U12" s="131"/>
      <c r="V12" s="256">
        <f>R12/$S$5</f>
        <v>0</v>
      </c>
      <c r="W12" s="130"/>
      <c r="X12" s="129"/>
    </row>
    <row r="13" spans="1:29">
      <c r="A13" s="4"/>
      <c r="B13" s="4"/>
      <c r="C13" s="4" t="s">
        <v>755</v>
      </c>
      <c r="D13" s="4" t="s">
        <v>333</v>
      </c>
      <c r="E13" s="4" t="s">
        <v>333</v>
      </c>
      <c r="F13" s="4" t="s">
        <v>754</v>
      </c>
      <c r="G13" s="4" t="s">
        <v>70</v>
      </c>
      <c r="H13" s="4" t="s">
        <v>333</v>
      </c>
      <c r="I13" s="2">
        <v>44344.859398148103</v>
      </c>
      <c r="J13" s="1">
        <v>0</v>
      </c>
      <c r="K13" s="1">
        <v>10.228616666666699</v>
      </c>
      <c r="L13" s="1">
        <v>0</v>
      </c>
      <c r="M13" s="1"/>
      <c r="N13" s="1">
        <v>7.1363833333333302</v>
      </c>
      <c r="O13" s="1">
        <v>136219.213919514</v>
      </c>
      <c r="Q13" s="133" t="s">
        <v>1114</v>
      </c>
      <c r="R13" s="133"/>
      <c r="S13" s="226"/>
      <c r="T13" s="229"/>
      <c r="U13" s="131"/>
      <c r="V13" s="256">
        <f>R13/$S$5</f>
        <v>0</v>
      </c>
      <c r="W13" s="130"/>
      <c r="X13" s="129"/>
    </row>
    <row r="14" spans="1:29">
      <c r="A14" s="4"/>
      <c r="B14" s="4"/>
      <c r="C14" s="4" t="s">
        <v>753</v>
      </c>
      <c r="D14" s="4" t="s">
        <v>333</v>
      </c>
      <c r="E14" s="4" t="s">
        <v>333</v>
      </c>
      <c r="F14" s="4" t="s">
        <v>752</v>
      </c>
      <c r="G14" s="4" t="s">
        <v>70</v>
      </c>
      <c r="H14" s="4" t="s">
        <v>333</v>
      </c>
      <c r="I14" s="2">
        <v>44344.8752662037</v>
      </c>
      <c r="J14" s="1">
        <v>0</v>
      </c>
      <c r="K14" s="1">
        <v>10.2388333333333</v>
      </c>
      <c r="L14" s="1">
        <v>0</v>
      </c>
      <c r="M14" s="1"/>
      <c r="N14" s="1">
        <v>7.1362500000000004</v>
      </c>
      <c r="O14" s="1">
        <v>143181.32551450099</v>
      </c>
      <c r="Q14" s="122" t="s">
        <v>659</v>
      </c>
      <c r="R14" s="122">
        <v>56265.900173377202</v>
      </c>
      <c r="S14" s="230">
        <f>AVERAGE(R14:R16)</f>
        <v>63193.2616211114</v>
      </c>
      <c r="T14" s="233">
        <f>_xlfn.STDEV.S(R14:R16)</f>
        <v>6150.6785982079682</v>
      </c>
      <c r="U14" s="128">
        <v>30</v>
      </c>
      <c r="V14" s="257">
        <f>R14/$S$5</f>
        <v>0.70901562928280615</v>
      </c>
      <c r="W14" s="127">
        <f>AVERAGE(V14:V16)</f>
        <v>0.79630842156019144</v>
      </c>
      <c r="X14" s="126">
        <f>STDEV(V14:V16)</f>
        <v>7.7505687163752626E-2</v>
      </c>
      <c r="Z14" s="138" t="s">
        <v>775</v>
      </c>
      <c r="AA14" s="237" t="s">
        <v>690</v>
      </c>
      <c r="AB14" s="238"/>
      <c r="AC14" s="239"/>
    </row>
    <row r="15" spans="1:29">
      <c r="A15" s="4"/>
      <c r="B15" s="4"/>
      <c r="C15" s="4" t="s">
        <v>592</v>
      </c>
      <c r="D15" s="4" t="s">
        <v>333</v>
      </c>
      <c r="E15" s="4" t="s">
        <v>333</v>
      </c>
      <c r="F15" s="4" t="s">
        <v>751</v>
      </c>
      <c r="G15" s="4" t="s">
        <v>142</v>
      </c>
      <c r="H15" s="4" t="s">
        <v>333</v>
      </c>
      <c r="I15" s="2">
        <v>44344.891238425902</v>
      </c>
      <c r="J15" s="1">
        <v>0</v>
      </c>
      <c r="K15" s="1">
        <v>10.1559666666667</v>
      </c>
      <c r="L15" s="1">
        <v>0</v>
      </c>
      <c r="M15" s="1"/>
      <c r="N15" s="1">
        <v>7.1272166666666701</v>
      </c>
      <c r="O15" s="1">
        <v>121259.390945918</v>
      </c>
      <c r="Q15" s="122" t="s">
        <v>656</v>
      </c>
      <c r="R15" s="122">
        <v>65300.625734526497</v>
      </c>
      <c r="S15" s="231"/>
      <c r="T15" s="234"/>
      <c r="U15" s="125"/>
      <c r="V15" s="257">
        <f>R15/$S$5</f>
        <v>0.82286365463025579</v>
      </c>
      <c r="W15" s="124"/>
      <c r="X15" s="123"/>
      <c r="Z15" s="122">
        <v>0</v>
      </c>
      <c r="AA15" s="257">
        <f>V5</f>
        <v>0.75162309365604185</v>
      </c>
      <c r="AB15" s="257">
        <f>V6</f>
        <v>1.0704994077851764</v>
      </c>
      <c r="AC15" s="257">
        <f>V7</f>
        <v>1.1778774985587823</v>
      </c>
    </row>
    <row r="16" spans="1:29">
      <c r="A16" s="4"/>
      <c r="B16" s="4"/>
      <c r="C16" s="4" t="s">
        <v>750</v>
      </c>
      <c r="D16" s="4" t="s">
        <v>333</v>
      </c>
      <c r="E16" s="4" t="s">
        <v>333</v>
      </c>
      <c r="F16" s="4" t="s">
        <v>749</v>
      </c>
      <c r="G16" s="4" t="s">
        <v>70</v>
      </c>
      <c r="H16" s="4" t="s">
        <v>333</v>
      </c>
      <c r="I16" s="2">
        <v>44344.907164351898</v>
      </c>
      <c r="J16" s="1">
        <v>0</v>
      </c>
      <c r="K16" s="1">
        <v>10.0523166666667</v>
      </c>
      <c r="L16" s="1">
        <v>0</v>
      </c>
      <c r="M16" s="1"/>
      <c r="N16" s="1">
        <v>7.1362500000000004</v>
      </c>
      <c r="O16" s="1">
        <v>134471.93934312201</v>
      </c>
      <c r="Q16" s="122" t="s">
        <v>653</v>
      </c>
      <c r="R16" s="122">
        <v>68013.258955430501</v>
      </c>
      <c r="S16" s="232"/>
      <c r="T16" s="235"/>
      <c r="U16" s="120"/>
      <c r="V16" s="257">
        <f>R16/$S$5</f>
        <v>0.85704598076751226</v>
      </c>
      <c r="W16" s="119"/>
      <c r="X16" s="118"/>
      <c r="Z16" s="122">
        <v>30</v>
      </c>
      <c r="AA16" s="257">
        <f>V14</f>
        <v>0.70901562928280615</v>
      </c>
      <c r="AB16" s="257">
        <f>V15</f>
        <v>0.82286365463025579</v>
      </c>
      <c r="AC16" s="257">
        <f>V16</f>
        <v>0.85704598076751226</v>
      </c>
    </row>
    <row r="17" spans="1:29">
      <c r="A17" s="4"/>
      <c r="B17" s="4"/>
      <c r="C17" s="4" t="s">
        <v>748</v>
      </c>
      <c r="D17" s="4" t="s">
        <v>333</v>
      </c>
      <c r="E17" s="4" t="s">
        <v>333</v>
      </c>
      <c r="F17" s="4" t="s">
        <v>747</v>
      </c>
      <c r="G17" s="4" t="s">
        <v>70</v>
      </c>
      <c r="H17" s="4" t="s">
        <v>333</v>
      </c>
      <c r="I17" s="2">
        <v>44344.924189814803</v>
      </c>
      <c r="J17" s="1">
        <v>0</v>
      </c>
      <c r="K17" s="1">
        <v>10.145616666666699</v>
      </c>
      <c r="L17" s="1">
        <v>0</v>
      </c>
      <c r="M17" s="1"/>
      <c r="N17" s="1">
        <v>7.1362833333333304</v>
      </c>
      <c r="O17" s="1">
        <v>135914.31986518699</v>
      </c>
      <c r="Q17" s="133" t="s">
        <v>650</v>
      </c>
      <c r="R17" s="133">
        <v>58129.649492819401</v>
      </c>
      <c r="S17" s="224">
        <f>AVERAGE(R17:R19)</f>
        <v>73621.958777095439</v>
      </c>
      <c r="T17" s="227">
        <f>_xlfn.STDEV.S(R17:R19)</f>
        <v>17944.76215480555</v>
      </c>
      <c r="U17" s="131">
        <v>60</v>
      </c>
      <c r="V17" s="256">
        <f>R17/$S$5</f>
        <v>0.73250103327488436</v>
      </c>
      <c r="W17" s="130">
        <f>AVERAGE(V17:V19)</f>
        <v>0.92772210647175746</v>
      </c>
      <c r="X17" s="129">
        <f>STDEV(V17:V19)</f>
        <v>0.22612482502394649</v>
      </c>
      <c r="Z17" s="133">
        <v>60</v>
      </c>
      <c r="AA17" s="256">
        <f>V17</f>
        <v>0.73250103327488436</v>
      </c>
      <c r="AB17" s="256">
        <f>V18</f>
        <v>0.8751694454250788</v>
      </c>
      <c r="AC17" s="256">
        <f>V19</f>
        <v>1.1754958407153095</v>
      </c>
    </row>
    <row r="18" spans="1:29">
      <c r="A18" s="4"/>
      <c r="B18" s="4"/>
      <c r="C18" s="4" t="s">
        <v>746</v>
      </c>
      <c r="D18" s="4" t="s">
        <v>333</v>
      </c>
      <c r="E18" s="4" t="s">
        <v>333</v>
      </c>
      <c r="F18" s="4" t="s">
        <v>745</v>
      </c>
      <c r="G18" s="4" t="s">
        <v>70</v>
      </c>
      <c r="H18" s="4" t="s">
        <v>333</v>
      </c>
      <c r="I18" s="2">
        <v>44344.941192129598</v>
      </c>
      <c r="J18" s="1">
        <v>0</v>
      </c>
      <c r="K18" s="1">
        <v>10.2389833333333</v>
      </c>
      <c r="L18" s="1">
        <v>0</v>
      </c>
      <c r="M18" s="1"/>
      <c r="N18" s="1">
        <v>7.1363833333333302</v>
      </c>
      <c r="O18" s="1">
        <v>149413.40783215</v>
      </c>
      <c r="Q18" s="133" t="s">
        <v>647</v>
      </c>
      <c r="R18" s="133">
        <v>69451.496719314295</v>
      </c>
      <c r="S18" s="225"/>
      <c r="T18" s="228"/>
      <c r="U18" s="131"/>
      <c r="V18" s="256">
        <f>R18/$S$5</f>
        <v>0.8751694454250788</v>
      </c>
      <c r="W18" s="130"/>
      <c r="X18" s="129"/>
      <c r="Z18" s="122">
        <v>120</v>
      </c>
      <c r="AA18" s="257">
        <f>V20</f>
        <v>0.65306704464514143</v>
      </c>
      <c r="AB18" s="257">
        <f>V21</f>
        <v>0.85901053309526809</v>
      </c>
      <c r="AC18" s="257">
        <f>V22</f>
        <v>0.80175091570245027</v>
      </c>
    </row>
    <row r="19" spans="1:29">
      <c r="A19" s="4"/>
      <c r="B19" s="4"/>
      <c r="C19" s="4" t="s">
        <v>592</v>
      </c>
      <c r="D19" s="4" t="s">
        <v>333</v>
      </c>
      <c r="E19" s="4" t="s">
        <v>333</v>
      </c>
      <c r="F19" s="4" t="s">
        <v>620</v>
      </c>
      <c r="G19" s="4" t="s">
        <v>142</v>
      </c>
      <c r="H19" s="4" t="s">
        <v>333</v>
      </c>
      <c r="I19" s="2">
        <v>44345.386145833298</v>
      </c>
      <c r="J19" s="1">
        <v>0</v>
      </c>
      <c r="K19" s="1">
        <v>10.1559333333333</v>
      </c>
      <c r="L19" s="1">
        <v>0</v>
      </c>
      <c r="M19" s="1"/>
      <c r="N19" s="1">
        <v>7.1362500000000004</v>
      </c>
      <c r="O19" s="1">
        <v>139781.295555711</v>
      </c>
      <c r="Q19" s="133" t="s">
        <v>645</v>
      </c>
      <c r="R19" s="133">
        <v>93284.730119152606</v>
      </c>
      <c r="S19" s="226"/>
      <c r="T19" s="229"/>
      <c r="U19" s="131"/>
      <c r="V19" s="256">
        <f>R19/$S$5</f>
        <v>1.1754958407153095</v>
      </c>
      <c r="W19" s="130"/>
      <c r="X19" s="129"/>
    </row>
    <row r="20" spans="1:29">
      <c r="A20" s="4"/>
      <c r="B20" s="4"/>
      <c r="C20" s="4" t="s">
        <v>744</v>
      </c>
      <c r="D20" s="4" t="s">
        <v>333</v>
      </c>
      <c r="E20" s="4" t="s">
        <v>333</v>
      </c>
      <c r="F20" s="4" t="s">
        <v>743</v>
      </c>
      <c r="G20" s="4" t="s">
        <v>70</v>
      </c>
      <c r="H20" s="4" t="s">
        <v>333</v>
      </c>
      <c r="I20" s="2">
        <v>44345.402175925898</v>
      </c>
      <c r="J20" s="1">
        <v>0</v>
      </c>
      <c r="K20" s="1">
        <v>10.1041666666667</v>
      </c>
      <c r="L20" s="1">
        <v>0</v>
      </c>
      <c r="M20" s="1"/>
      <c r="N20" s="1">
        <v>7.1453499999999996</v>
      </c>
      <c r="O20" s="1">
        <v>140932.583360508</v>
      </c>
      <c r="Q20" s="122" t="s">
        <v>642</v>
      </c>
      <c r="R20" s="122">
        <v>51825.945187830701</v>
      </c>
      <c r="S20" s="230">
        <f>AVERAGE(R20:R22)</f>
        <v>61206.757488107403</v>
      </c>
      <c r="T20" s="233">
        <f>_xlfn.STDEV.S(R20:R22)</f>
        <v>8435.7396602501685</v>
      </c>
      <c r="U20" s="128">
        <v>120</v>
      </c>
      <c r="V20" s="257">
        <f>R20/$S$5</f>
        <v>0.65306704464514143</v>
      </c>
      <c r="W20" s="127">
        <f>AVERAGE(V20:V22)</f>
        <v>0.77127616448095326</v>
      </c>
      <c r="X20" s="126">
        <f>STDEV(V20:V22)</f>
        <v>0.10630010797389101</v>
      </c>
    </row>
    <row r="21" spans="1:29">
      <c r="A21" s="4"/>
      <c r="B21" s="4"/>
      <c r="C21" s="4" t="s">
        <v>742</v>
      </c>
      <c r="D21" s="4" t="s">
        <v>333</v>
      </c>
      <c r="E21" s="4" t="s">
        <v>333</v>
      </c>
      <c r="F21" s="4" t="s">
        <v>741</v>
      </c>
      <c r="G21" s="4" t="s">
        <v>70</v>
      </c>
      <c r="H21" s="4" t="s">
        <v>333</v>
      </c>
      <c r="I21" s="2">
        <v>44345.419317129599</v>
      </c>
      <c r="J21" s="1">
        <v>0</v>
      </c>
      <c r="K21" s="1">
        <v>10.145716666666701</v>
      </c>
      <c r="L21" s="1">
        <v>0</v>
      </c>
      <c r="M21" s="1"/>
      <c r="N21" s="1">
        <v>7.1363833333333302</v>
      </c>
      <c r="O21" s="1">
        <v>140384.00157533199</v>
      </c>
      <c r="Q21" s="122" t="s">
        <v>639</v>
      </c>
      <c r="R21" s="122">
        <v>68169.1614498095</v>
      </c>
      <c r="S21" s="231"/>
      <c r="T21" s="234"/>
      <c r="U21" s="125"/>
      <c r="V21" s="257">
        <f>R21/$S$5</f>
        <v>0.85901053309526809</v>
      </c>
      <c r="W21" s="124"/>
      <c r="X21" s="123"/>
    </row>
    <row r="22" spans="1:29">
      <c r="A22" s="4"/>
      <c r="B22" s="4"/>
      <c r="C22" s="4" t="s">
        <v>740</v>
      </c>
      <c r="D22" s="4" t="s">
        <v>333</v>
      </c>
      <c r="E22" s="4" t="s">
        <v>333</v>
      </c>
      <c r="F22" s="4" t="s">
        <v>739</v>
      </c>
      <c r="G22" s="4" t="s">
        <v>70</v>
      </c>
      <c r="H22" s="4" t="s">
        <v>333</v>
      </c>
      <c r="I22" s="2">
        <v>44345.436550925901</v>
      </c>
      <c r="J22" s="1">
        <v>0</v>
      </c>
      <c r="K22" s="1">
        <v>10.1663</v>
      </c>
      <c r="L22" s="1">
        <v>0</v>
      </c>
      <c r="M22" s="1"/>
      <c r="N22" s="1">
        <v>7.1453166666666696</v>
      </c>
      <c r="O22" s="1">
        <v>141914.446155326</v>
      </c>
      <c r="Q22" s="122" t="s">
        <v>636</v>
      </c>
      <c r="R22" s="122">
        <v>63625.165826682001</v>
      </c>
      <c r="S22" s="232"/>
      <c r="T22" s="235"/>
      <c r="U22" s="120"/>
      <c r="V22" s="257">
        <f>R22/$S$5</f>
        <v>0.80175091570245027</v>
      </c>
      <c r="W22" s="119"/>
      <c r="X22" s="118"/>
    </row>
    <row r="23" spans="1:29">
      <c r="A23" s="4"/>
      <c r="B23" s="4"/>
      <c r="C23" s="4" t="s">
        <v>738</v>
      </c>
      <c r="D23" s="4" t="s">
        <v>333</v>
      </c>
      <c r="E23" s="4" t="s">
        <v>333</v>
      </c>
      <c r="F23" s="4" t="s">
        <v>737</v>
      </c>
      <c r="G23" s="4" t="s">
        <v>70</v>
      </c>
      <c r="H23" s="4" t="s">
        <v>333</v>
      </c>
      <c r="I23" s="2">
        <v>44345.453750000001</v>
      </c>
      <c r="J23" s="1">
        <v>0</v>
      </c>
      <c r="K23" s="1">
        <v>10.052350000000001</v>
      </c>
      <c r="L23" s="1">
        <v>0</v>
      </c>
      <c r="M23" s="1"/>
      <c r="N23" s="1">
        <v>7.1362833333333304</v>
      </c>
      <c r="O23" s="1">
        <v>149773.587706664</v>
      </c>
    </row>
    <row r="24" spans="1:29">
      <c r="A24" s="4"/>
      <c r="B24" s="4"/>
      <c r="C24" s="4" t="s">
        <v>736</v>
      </c>
      <c r="D24" s="4" t="s">
        <v>333</v>
      </c>
      <c r="E24" s="4" t="s">
        <v>333</v>
      </c>
      <c r="F24" s="4" t="s">
        <v>735</v>
      </c>
      <c r="G24" s="4" t="s">
        <v>70</v>
      </c>
      <c r="H24" s="4" t="s">
        <v>333</v>
      </c>
      <c r="I24" s="2">
        <v>44345.470972222203</v>
      </c>
      <c r="J24" s="1">
        <v>0</v>
      </c>
      <c r="K24" s="1">
        <v>10.1768</v>
      </c>
      <c r="L24" s="1">
        <v>0</v>
      </c>
      <c r="M24" s="1"/>
      <c r="N24" s="1">
        <v>7.1363833333333302</v>
      </c>
      <c r="O24" s="1">
        <v>136970.08571492301</v>
      </c>
    </row>
    <row r="25" spans="1:29">
      <c r="A25" s="4"/>
      <c r="B25" s="4"/>
      <c r="C25" s="4" t="s">
        <v>734</v>
      </c>
      <c r="D25" s="4" t="s">
        <v>333</v>
      </c>
      <c r="E25" s="4" t="s">
        <v>333</v>
      </c>
      <c r="F25" s="4" t="s">
        <v>733</v>
      </c>
      <c r="G25" s="4" t="s">
        <v>70</v>
      </c>
      <c r="H25" s="4" t="s">
        <v>333</v>
      </c>
      <c r="I25" s="2">
        <v>44345.487303240698</v>
      </c>
      <c r="J25" s="1">
        <v>0</v>
      </c>
      <c r="K25" s="1">
        <v>9.54456666666667</v>
      </c>
      <c r="L25" s="1">
        <v>0</v>
      </c>
      <c r="M25" s="1"/>
      <c r="N25" s="1">
        <v>7.1362500000000004</v>
      </c>
      <c r="O25" s="1">
        <v>143607.30723844501</v>
      </c>
    </row>
    <row r="26" spans="1:29">
      <c r="A26" s="4"/>
      <c r="B26" s="4"/>
      <c r="C26" s="4" t="s">
        <v>732</v>
      </c>
      <c r="D26" s="4" t="s">
        <v>333</v>
      </c>
      <c r="E26" s="4" t="s">
        <v>333</v>
      </c>
      <c r="F26" s="4" t="s">
        <v>731</v>
      </c>
      <c r="G26" s="4" t="s">
        <v>70</v>
      </c>
      <c r="H26" s="4" t="s">
        <v>333</v>
      </c>
      <c r="I26" s="2">
        <v>44345.504594907397</v>
      </c>
      <c r="J26" s="1">
        <v>0</v>
      </c>
      <c r="K26" s="1">
        <v>10.197416666666699</v>
      </c>
      <c r="L26" s="1">
        <v>0</v>
      </c>
      <c r="M26" s="1"/>
      <c r="N26" s="1">
        <v>7.1362833333333304</v>
      </c>
      <c r="O26" s="1">
        <v>138381.026282026</v>
      </c>
    </row>
    <row r="27" spans="1:29">
      <c r="A27" s="4"/>
      <c r="B27" s="4"/>
      <c r="C27" s="4" t="s">
        <v>730</v>
      </c>
      <c r="D27" s="4" t="s">
        <v>333</v>
      </c>
      <c r="E27" s="4" t="s">
        <v>333</v>
      </c>
      <c r="F27" s="4" t="s">
        <v>729</v>
      </c>
      <c r="G27" s="4" t="s">
        <v>70</v>
      </c>
      <c r="H27" s="4" t="s">
        <v>333</v>
      </c>
      <c r="I27" s="2">
        <v>44345.520763888897</v>
      </c>
      <c r="J27" s="1">
        <v>0</v>
      </c>
      <c r="K27" s="1">
        <v>9.9902833333333305</v>
      </c>
      <c r="L27" s="1">
        <v>0</v>
      </c>
      <c r="M27" s="1"/>
      <c r="N27" s="1">
        <v>7.1363833333333302</v>
      </c>
      <c r="O27" s="1">
        <v>142970.45383409399</v>
      </c>
    </row>
    <row r="28" spans="1:29">
      <c r="A28" s="4"/>
      <c r="B28" s="4"/>
      <c r="C28" s="4" t="s">
        <v>728</v>
      </c>
      <c r="D28" s="4" t="s">
        <v>333</v>
      </c>
      <c r="E28" s="4" t="s">
        <v>333</v>
      </c>
      <c r="F28" s="4" t="s">
        <v>727</v>
      </c>
      <c r="G28" s="4" t="s">
        <v>70</v>
      </c>
      <c r="H28" s="4" t="s">
        <v>333</v>
      </c>
      <c r="I28" s="2">
        <v>44345.5381597222</v>
      </c>
      <c r="J28" s="1">
        <v>0</v>
      </c>
      <c r="K28" s="1">
        <v>10.736233333333301</v>
      </c>
      <c r="L28" s="1">
        <v>0</v>
      </c>
      <c r="M28" s="1"/>
      <c r="N28" s="1">
        <v>7.1362500000000004</v>
      </c>
      <c r="O28" s="1">
        <v>144084.808803386</v>
      </c>
    </row>
    <row r="29" spans="1:29">
      <c r="A29" s="4"/>
      <c r="B29" s="4"/>
      <c r="C29" s="4" t="s">
        <v>592</v>
      </c>
      <c r="D29" s="4" t="s">
        <v>333</v>
      </c>
      <c r="E29" s="4" t="s">
        <v>333</v>
      </c>
      <c r="F29" s="4" t="s">
        <v>726</v>
      </c>
      <c r="G29" s="4" t="s">
        <v>142</v>
      </c>
      <c r="H29" s="4" t="s">
        <v>333</v>
      </c>
      <c r="I29" s="2">
        <v>44345.554386574098</v>
      </c>
      <c r="J29" s="1">
        <v>0</v>
      </c>
      <c r="K29" s="1">
        <v>10.249233333333301</v>
      </c>
      <c r="L29" s="1">
        <v>0</v>
      </c>
      <c r="M29" s="1"/>
      <c r="N29" s="1">
        <v>7.1272166666666701</v>
      </c>
      <c r="O29" s="1">
        <v>146720.47564637999</v>
      </c>
    </row>
    <row r="30" spans="1:29">
      <c r="A30" s="4"/>
      <c r="B30" s="4"/>
      <c r="C30" s="4" t="s">
        <v>725</v>
      </c>
      <c r="D30" s="4" t="s">
        <v>333</v>
      </c>
      <c r="E30" s="4" t="s">
        <v>333</v>
      </c>
      <c r="F30" s="4" t="s">
        <v>724</v>
      </c>
      <c r="G30" s="4" t="s">
        <v>70</v>
      </c>
      <c r="H30" s="4" t="s">
        <v>333</v>
      </c>
      <c r="I30" s="2">
        <v>44345.571736111102</v>
      </c>
      <c r="J30" s="1">
        <v>0</v>
      </c>
      <c r="K30" s="1">
        <v>10.1768</v>
      </c>
      <c r="L30" s="1">
        <v>0</v>
      </c>
      <c r="M30" s="1"/>
      <c r="N30" s="1">
        <v>7.1363833333333302</v>
      </c>
      <c r="O30" s="1">
        <v>142446.31177202001</v>
      </c>
    </row>
    <row r="31" spans="1:29">
      <c r="A31" s="4"/>
      <c r="B31" s="4"/>
      <c r="C31" s="4" t="s">
        <v>723</v>
      </c>
      <c r="D31" s="4" t="s">
        <v>333</v>
      </c>
      <c r="E31" s="4" t="s">
        <v>333</v>
      </c>
      <c r="F31" s="4" t="s">
        <v>722</v>
      </c>
      <c r="G31" s="4" t="s">
        <v>70</v>
      </c>
      <c r="H31" s="4" t="s">
        <v>333</v>
      </c>
      <c r="I31" s="2">
        <v>44345.589131944398</v>
      </c>
      <c r="J31" s="1">
        <v>0</v>
      </c>
      <c r="K31" s="1">
        <v>10.425366666666701</v>
      </c>
      <c r="L31" s="1">
        <v>0</v>
      </c>
      <c r="M31" s="1"/>
      <c r="N31" s="1">
        <v>7.1362500000000004</v>
      </c>
      <c r="O31" s="1">
        <v>130959.288943255</v>
      </c>
    </row>
    <row r="32" spans="1:29">
      <c r="A32" s="4"/>
      <c r="B32" s="4"/>
      <c r="C32" s="4" t="s">
        <v>721</v>
      </c>
      <c r="D32" s="4" t="s">
        <v>333</v>
      </c>
      <c r="E32" s="4" t="s">
        <v>333</v>
      </c>
      <c r="F32" s="4" t="s">
        <v>720</v>
      </c>
      <c r="G32" s="4" t="s">
        <v>70</v>
      </c>
      <c r="H32" s="4" t="s">
        <v>333</v>
      </c>
      <c r="I32" s="2">
        <v>44345.605196759301</v>
      </c>
      <c r="J32" s="1">
        <v>0</v>
      </c>
      <c r="K32" s="1">
        <v>10.135249999999999</v>
      </c>
      <c r="L32" s="1">
        <v>0</v>
      </c>
      <c r="M32" s="1"/>
      <c r="N32" s="1">
        <v>7.1453499999999996</v>
      </c>
      <c r="O32" s="1">
        <v>144434.704798816</v>
      </c>
    </row>
    <row r="33" spans="1:15">
      <c r="A33" s="4"/>
      <c r="B33" s="4"/>
      <c r="C33" s="4" t="s">
        <v>719</v>
      </c>
      <c r="D33" s="4" t="s">
        <v>333</v>
      </c>
      <c r="E33" s="4" t="s">
        <v>333</v>
      </c>
      <c r="F33" s="4" t="s">
        <v>718</v>
      </c>
      <c r="G33" s="4" t="s">
        <v>70</v>
      </c>
      <c r="H33" s="4" t="s">
        <v>333</v>
      </c>
      <c r="I33" s="2">
        <v>44345.621273148201</v>
      </c>
      <c r="J33" s="1">
        <v>46.843283015020297</v>
      </c>
      <c r="K33" s="1">
        <v>10.1352166666667</v>
      </c>
      <c r="L33" s="1">
        <v>59647.133587780503</v>
      </c>
      <c r="M33" s="1"/>
      <c r="N33" s="1">
        <v>7.1362500000000004</v>
      </c>
      <c r="O33" s="1">
        <v>145328.85687272</v>
      </c>
    </row>
    <row r="34" spans="1:15">
      <c r="A34" s="4"/>
      <c r="B34" s="4"/>
      <c r="C34" s="4" t="s">
        <v>717</v>
      </c>
      <c r="D34" s="4" t="s">
        <v>333</v>
      </c>
      <c r="E34" s="4" t="s">
        <v>333</v>
      </c>
      <c r="F34" s="4" t="s">
        <v>716</v>
      </c>
      <c r="G34" s="4" t="s">
        <v>70</v>
      </c>
      <c r="H34" s="4" t="s">
        <v>333</v>
      </c>
      <c r="I34" s="2">
        <v>44345.637349536999</v>
      </c>
      <c r="J34" s="1">
        <v>58.693904534527597</v>
      </c>
      <c r="K34" s="1">
        <v>10.135249999999999</v>
      </c>
      <c r="L34" s="1">
        <v>84952.447204905096</v>
      </c>
      <c r="M34" s="1"/>
      <c r="N34" s="1">
        <v>7.1362833333333304</v>
      </c>
      <c r="O34" s="1">
        <v>153189.84221502201</v>
      </c>
    </row>
    <row r="35" spans="1:15">
      <c r="A35" s="4"/>
      <c r="B35" s="4"/>
      <c r="C35" s="4" t="s">
        <v>715</v>
      </c>
      <c r="D35" s="4" t="s">
        <v>333</v>
      </c>
      <c r="E35" s="4" t="s">
        <v>333</v>
      </c>
      <c r="F35" s="4" t="s">
        <v>714</v>
      </c>
      <c r="G35" s="4" t="s">
        <v>70</v>
      </c>
      <c r="H35" s="4" t="s">
        <v>333</v>
      </c>
      <c r="I35" s="2">
        <v>44345.653240740699</v>
      </c>
      <c r="J35" s="1">
        <v>66.736008427267194</v>
      </c>
      <c r="K35" s="1">
        <v>10.1352166666667</v>
      </c>
      <c r="L35" s="1">
        <v>93473.733177665606</v>
      </c>
      <c r="M35" s="1"/>
      <c r="N35" s="1">
        <v>7.1453166666666696</v>
      </c>
      <c r="O35" s="1">
        <v>143284.36376491099</v>
      </c>
    </row>
    <row r="36" spans="1:15">
      <c r="A36" s="4"/>
      <c r="B36" s="4"/>
      <c r="C36" s="4" t="s">
        <v>713</v>
      </c>
      <c r="D36" s="4" t="s">
        <v>333</v>
      </c>
      <c r="E36" s="4" t="s">
        <v>333</v>
      </c>
      <c r="F36" s="4" t="s">
        <v>712</v>
      </c>
      <c r="G36" s="4" t="s">
        <v>70</v>
      </c>
      <c r="H36" s="4" t="s">
        <v>333</v>
      </c>
      <c r="I36" s="2">
        <v>44345.669050925899</v>
      </c>
      <c r="J36" s="1">
        <v>42.772107104548503</v>
      </c>
      <c r="K36" s="1">
        <v>10.135249999999999</v>
      </c>
      <c r="L36" s="1">
        <v>56265.900173377202</v>
      </c>
      <c r="M36" s="1"/>
      <c r="N36" s="1">
        <v>7.1362833333333304</v>
      </c>
      <c r="O36" s="1">
        <v>155898.00612198701</v>
      </c>
    </row>
    <row r="37" spans="1:15">
      <c r="A37" s="4"/>
      <c r="B37" s="4"/>
      <c r="C37" s="4" t="s">
        <v>711</v>
      </c>
      <c r="D37" s="4" t="s">
        <v>333</v>
      </c>
      <c r="E37" s="4" t="s">
        <v>333</v>
      </c>
      <c r="F37" s="4" t="s">
        <v>710</v>
      </c>
      <c r="G37" s="4" t="s">
        <v>70</v>
      </c>
      <c r="H37" s="4" t="s">
        <v>333</v>
      </c>
      <c r="I37" s="2">
        <v>44345.684999999998</v>
      </c>
      <c r="J37" s="1">
        <v>50.584636866787697</v>
      </c>
      <c r="K37" s="1">
        <v>10.1352166666667</v>
      </c>
      <c r="L37" s="1">
        <v>65300.625734526497</v>
      </c>
      <c r="M37" s="1"/>
      <c r="N37" s="1">
        <v>7.1362500000000004</v>
      </c>
      <c r="O37" s="1">
        <v>143224.71528442801</v>
      </c>
    </row>
    <row r="38" spans="1:15">
      <c r="A38" s="4"/>
      <c r="B38" s="4"/>
      <c r="C38" s="4" t="s">
        <v>709</v>
      </c>
      <c r="D38" s="4" t="s">
        <v>333</v>
      </c>
      <c r="E38" s="4" t="s">
        <v>333</v>
      </c>
      <c r="F38" s="4" t="s">
        <v>708</v>
      </c>
      <c r="G38" s="4" t="s">
        <v>70</v>
      </c>
      <c r="H38" s="4" t="s">
        <v>333</v>
      </c>
      <c r="I38" s="2">
        <v>44345.700763888897</v>
      </c>
      <c r="J38" s="1">
        <v>51.0772458370405</v>
      </c>
      <c r="K38" s="1">
        <v>10.135249999999999</v>
      </c>
      <c r="L38" s="1">
        <v>68013.258955430501</v>
      </c>
      <c r="M38" s="1"/>
      <c r="N38" s="1">
        <v>7.1453499999999996</v>
      </c>
      <c r="O38" s="1">
        <v>147239.57568563201</v>
      </c>
    </row>
    <row r="39" spans="1:15">
      <c r="A39" s="4"/>
      <c r="B39" s="4"/>
      <c r="C39" s="4" t="s">
        <v>592</v>
      </c>
      <c r="D39" s="4" t="s">
        <v>333</v>
      </c>
      <c r="E39" s="4" t="s">
        <v>333</v>
      </c>
      <c r="F39" s="4" t="s">
        <v>707</v>
      </c>
      <c r="G39" s="4" t="s">
        <v>142</v>
      </c>
      <c r="H39" s="4" t="s">
        <v>333</v>
      </c>
      <c r="I39" s="2">
        <v>44345.716493055603</v>
      </c>
      <c r="J39" s="1">
        <v>0</v>
      </c>
      <c r="K39" s="1">
        <v>10.1352166666667</v>
      </c>
      <c r="L39" s="1">
        <v>0</v>
      </c>
      <c r="M39" s="1"/>
      <c r="N39" s="1">
        <v>7.0909000000000004</v>
      </c>
      <c r="O39" s="1">
        <v>47120.180171998101</v>
      </c>
    </row>
    <row r="40" spans="1:15">
      <c r="A40" s="4"/>
      <c r="B40" s="4"/>
      <c r="C40" s="4" t="s">
        <v>706</v>
      </c>
      <c r="D40" s="4" t="s">
        <v>333</v>
      </c>
      <c r="E40" s="4" t="s">
        <v>333</v>
      </c>
      <c r="F40" s="4" t="s">
        <v>705</v>
      </c>
      <c r="G40" s="4" t="s">
        <v>70</v>
      </c>
      <c r="H40" s="4" t="s">
        <v>333</v>
      </c>
      <c r="I40" s="2">
        <v>44345.732268518499</v>
      </c>
      <c r="J40" s="1">
        <v>43.878266488543602</v>
      </c>
      <c r="K40" s="1">
        <v>10.135249999999999</v>
      </c>
      <c r="L40" s="1">
        <v>58129.649492819401</v>
      </c>
      <c r="M40" s="1"/>
      <c r="N40" s="1">
        <v>7.1362833333333304</v>
      </c>
      <c r="O40" s="1">
        <v>155274.09062477399</v>
      </c>
    </row>
    <row r="41" spans="1:15">
      <c r="A41" s="4"/>
      <c r="B41" s="4"/>
      <c r="C41" s="4" t="s">
        <v>704</v>
      </c>
      <c r="D41" s="4" t="s">
        <v>333</v>
      </c>
      <c r="E41" s="4" t="s">
        <v>333</v>
      </c>
      <c r="F41" s="4" t="s">
        <v>703</v>
      </c>
      <c r="G41" s="4" t="s">
        <v>70</v>
      </c>
      <c r="H41" s="4" t="s">
        <v>333</v>
      </c>
      <c r="I41" s="2">
        <v>44345.747962963003</v>
      </c>
      <c r="J41" s="1">
        <v>49.995842882932102</v>
      </c>
      <c r="K41" s="1">
        <v>10.1352166666667</v>
      </c>
      <c r="L41" s="1">
        <v>69451.496719314295</v>
      </c>
      <c r="M41" s="1"/>
      <c r="N41" s="1">
        <v>7.1362500000000004</v>
      </c>
      <c r="O41" s="1">
        <v>154759.55930863699</v>
      </c>
    </row>
    <row r="42" spans="1:15">
      <c r="A42" s="4"/>
      <c r="B42" s="4"/>
      <c r="C42" s="4" t="s">
        <v>702</v>
      </c>
      <c r="D42" s="4" t="s">
        <v>333</v>
      </c>
      <c r="E42" s="4" t="s">
        <v>333</v>
      </c>
      <c r="F42" s="4" t="s">
        <v>701</v>
      </c>
      <c r="G42" s="4" t="s">
        <v>70</v>
      </c>
      <c r="H42" s="4" t="s">
        <v>333</v>
      </c>
      <c r="I42" s="2">
        <v>44345.763726851903</v>
      </c>
      <c r="J42" s="1">
        <v>64.996023615739503</v>
      </c>
      <c r="K42" s="1">
        <v>10.135249999999999</v>
      </c>
      <c r="L42" s="1">
        <v>93284.730119152606</v>
      </c>
      <c r="M42" s="1"/>
      <c r="N42" s="1">
        <v>7.1362833333333304</v>
      </c>
      <c r="O42" s="1">
        <v>147788.69903188699</v>
      </c>
    </row>
    <row r="43" spans="1:15">
      <c r="A43" s="4"/>
      <c r="B43" s="4"/>
      <c r="C43" s="4" t="s">
        <v>700</v>
      </c>
      <c r="D43" s="4" t="s">
        <v>333</v>
      </c>
      <c r="E43" s="4" t="s">
        <v>333</v>
      </c>
      <c r="F43" s="4" t="s">
        <v>699</v>
      </c>
      <c r="G43" s="4" t="s">
        <v>70</v>
      </c>
      <c r="H43" s="4" t="s">
        <v>333</v>
      </c>
      <c r="I43" s="2">
        <v>44345.779548611099</v>
      </c>
      <c r="J43" s="1">
        <v>41.416094476542597</v>
      </c>
      <c r="K43" s="1">
        <v>10.145583333333301</v>
      </c>
      <c r="L43" s="1">
        <v>51825.945187830701</v>
      </c>
      <c r="M43" s="1"/>
      <c r="N43" s="1">
        <v>7.1362500000000004</v>
      </c>
      <c r="O43" s="1">
        <v>150471.828946908</v>
      </c>
    </row>
    <row r="44" spans="1:15">
      <c r="A44" s="4"/>
      <c r="B44" s="4"/>
      <c r="C44" s="4" t="s">
        <v>698</v>
      </c>
      <c r="D44" s="4" t="s">
        <v>333</v>
      </c>
      <c r="E44" s="4" t="s">
        <v>333</v>
      </c>
      <c r="F44" s="4" t="s">
        <v>697</v>
      </c>
      <c r="G44" s="4" t="s">
        <v>70</v>
      </c>
      <c r="H44" s="4" t="s">
        <v>333</v>
      </c>
      <c r="I44" s="2">
        <v>44345.795358796298</v>
      </c>
      <c r="J44" s="1">
        <v>50.639263001510599</v>
      </c>
      <c r="K44" s="1">
        <v>10.135249999999999</v>
      </c>
      <c r="L44" s="1">
        <v>68169.1614498095</v>
      </c>
      <c r="M44" s="1"/>
      <c r="N44" s="1">
        <v>7.1453499999999996</v>
      </c>
      <c r="O44" s="1">
        <v>149298.75946694199</v>
      </c>
    </row>
    <row r="45" spans="1:15">
      <c r="A45" s="4"/>
      <c r="B45" s="4"/>
      <c r="C45" s="4" t="s">
        <v>696</v>
      </c>
      <c r="D45" s="4" t="s">
        <v>333</v>
      </c>
      <c r="E45" s="4" t="s">
        <v>333</v>
      </c>
      <c r="F45" s="4" t="s">
        <v>695</v>
      </c>
      <c r="G45" s="4" t="s">
        <v>70</v>
      </c>
      <c r="H45" s="4" t="s">
        <v>333</v>
      </c>
      <c r="I45" s="2">
        <v>44345.811226851903</v>
      </c>
      <c r="J45" s="1">
        <v>45.3300475805448</v>
      </c>
      <c r="K45" s="1">
        <v>10.1352166666667</v>
      </c>
      <c r="L45" s="1">
        <v>63625.165826682001</v>
      </c>
      <c r="M45" s="1"/>
      <c r="N45" s="1">
        <v>7.1453166666666696</v>
      </c>
      <c r="O45" s="1">
        <v>162298.89505080401</v>
      </c>
    </row>
    <row r="46" spans="1:15">
      <c r="A46" s="4"/>
      <c r="B46" s="4"/>
      <c r="C46" s="4" t="s">
        <v>592</v>
      </c>
      <c r="D46" s="4" t="s">
        <v>333</v>
      </c>
      <c r="E46" s="4" t="s">
        <v>333</v>
      </c>
      <c r="F46" s="4" t="s">
        <v>591</v>
      </c>
      <c r="G46" s="4" t="s">
        <v>142</v>
      </c>
      <c r="H46" s="4" t="s">
        <v>333</v>
      </c>
      <c r="I46" s="2">
        <v>44346.045266203699</v>
      </c>
      <c r="J46" s="1">
        <v>0</v>
      </c>
      <c r="K46" s="1">
        <v>10.1146333333333</v>
      </c>
      <c r="L46" s="1">
        <v>0</v>
      </c>
      <c r="M46" s="1"/>
      <c r="N46" s="1">
        <v>7.1363833333333302</v>
      </c>
      <c r="O46" s="1">
        <v>137508.14424589</v>
      </c>
    </row>
    <row r="47" spans="1:15">
      <c r="A47" s="4"/>
      <c r="B47" s="4"/>
      <c r="C47" s="4" t="s">
        <v>590</v>
      </c>
      <c r="D47" s="4" t="s">
        <v>333</v>
      </c>
      <c r="E47" s="4" t="s">
        <v>333</v>
      </c>
      <c r="F47" s="4" t="s">
        <v>589</v>
      </c>
      <c r="G47" s="4" t="s">
        <v>70</v>
      </c>
      <c r="H47" s="4" t="s">
        <v>333</v>
      </c>
      <c r="I47" s="2">
        <v>44346.0611921296</v>
      </c>
      <c r="J47" s="1">
        <v>0</v>
      </c>
      <c r="K47" s="1">
        <v>10.2492</v>
      </c>
      <c r="L47" s="1">
        <v>0</v>
      </c>
      <c r="M47" s="1"/>
      <c r="N47" s="1">
        <v>7.0909000000000004</v>
      </c>
      <c r="O47" s="1">
        <v>0</v>
      </c>
    </row>
    <row r="48" spans="1:15">
      <c r="A48" s="4"/>
      <c r="B48" s="4"/>
      <c r="C48" s="4" t="s">
        <v>588</v>
      </c>
      <c r="D48" s="4" t="s">
        <v>333</v>
      </c>
      <c r="E48" s="4" t="s">
        <v>333</v>
      </c>
      <c r="F48" s="4" t="s">
        <v>587</v>
      </c>
      <c r="G48" s="4" t="s">
        <v>70</v>
      </c>
      <c r="H48" s="4" t="s">
        <v>333</v>
      </c>
      <c r="I48" s="2">
        <v>44346.077256944402</v>
      </c>
      <c r="J48" s="1">
        <v>0</v>
      </c>
      <c r="K48" s="1">
        <v>10.2906833333333</v>
      </c>
      <c r="L48" s="1">
        <v>0</v>
      </c>
      <c r="M48" s="1"/>
      <c r="N48" s="1">
        <v>7.6986999999999997</v>
      </c>
      <c r="O48" s="1">
        <v>0</v>
      </c>
    </row>
    <row r="49" spans="1:15">
      <c r="A49" s="4"/>
      <c r="B49" s="4"/>
      <c r="C49" s="4" t="s">
        <v>586</v>
      </c>
      <c r="D49" s="4" t="s">
        <v>333</v>
      </c>
      <c r="E49" s="4" t="s">
        <v>333</v>
      </c>
      <c r="F49" s="4" t="s">
        <v>585</v>
      </c>
      <c r="G49" s="4" t="s">
        <v>70</v>
      </c>
      <c r="H49" s="4" t="s">
        <v>333</v>
      </c>
      <c r="I49" s="2">
        <v>44346.093229166698</v>
      </c>
      <c r="J49" s="1">
        <v>0</v>
      </c>
      <c r="K49" s="1">
        <v>9.9487000000000005</v>
      </c>
      <c r="L49" s="1">
        <v>0</v>
      </c>
      <c r="M49" s="1"/>
      <c r="N49" s="1">
        <v>7.1725333333333303</v>
      </c>
      <c r="O49" s="1">
        <v>0</v>
      </c>
    </row>
  </sheetData>
  <mergeCells count="19">
    <mergeCell ref="A1:I1"/>
    <mergeCell ref="J1:M1"/>
    <mergeCell ref="N1:O1"/>
    <mergeCell ref="U2:X2"/>
    <mergeCell ref="Q3:T3"/>
    <mergeCell ref="V3:X3"/>
    <mergeCell ref="S5:S7"/>
    <mergeCell ref="T5:T7"/>
    <mergeCell ref="S8:S10"/>
    <mergeCell ref="T8:T10"/>
    <mergeCell ref="S11:S13"/>
    <mergeCell ref="T11:T13"/>
    <mergeCell ref="S14:S16"/>
    <mergeCell ref="T14:T16"/>
    <mergeCell ref="AA14:AC14"/>
    <mergeCell ref="S17:S19"/>
    <mergeCell ref="T17:T19"/>
    <mergeCell ref="S20:S22"/>
    <mergeCell ref="T20:T2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37889" r:id="rId3">
          <objectPr defaultSize="0" r:id="rId4">
            <anchor moveWithCells="1">
              <from>
                <xdr:col>25</xdr:col>
                <xdr:colOff>0</xdr:colOff>
                <xdr:row>30</xdr:row>
                <xdr:rowOff>0</xdr:rowOff>
              </from>
              <to>
                <xdr:col>29</xdr:col>
                <xdr:colOff>495300</xdr:colOff>
                <xdr:row>45</xdr:row>
                <xdr:rowOff>114300</xdr:rowOff>
              </to>
            </anchor>
          </objectPr>
        </oleObject>
      </mc:Choice>
      <mc:Fallback>
        <oleObject progId="Prism9.Document" shapeId="37889" r:id="rId3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C4FD-B0A1-4264-8BFC-F89443E492E4}">
  <dimension ref="A1:O78"/>
  <sheetViews>
    <sheetView topLeftCell="A45" workbookViewId="0">
      <selection activeCell="L68" sqref="L68"/>
    </sheetView>
  </sheetViews>
  <sheetFormatPr defaultColWidth="9.140625" defaultRowHeight="15"/>
  <cols>
    <col min="1" max="2" width="4" customWidth="1"/>
    <col min="3" max="3" width="17.28515625" customWidth="1"/>
    <col min="4" max="4" width="7.85546875" customWidth="1"/>
    <col min="5" max="5" width="9.5703125" bestFit="1" customWidth="1"/>
    <col min="6" max="6" width="13.5703125" customWidth="1"/>
    <col min="7" max="7" width="12.5703125" customWidth="1"/>
    <col min="8" max="8" width="9.28515625" bestFit="1" customWidth="1"/>
    <col min="9" max="9" width="18.5703125" customWidth="1"/>
    <col min="10" max="10" width="9" customWidth="1"/>
    <col min="11" max="11" width="6.42578125" customWidth="1"/>
    <col min="12" max="12" width="6.85546875" customWidth="1"/>
    <col min="13" max="13" width="17.85546875" bestFit="1" customWidth="1"/>
    <col min="14" max="14" width="18.140625" bestFit="1" customWidth="1"/>
    <col min="15" max="15" width="10.42578125" bestFit="1" customWidth="1"/>
  </cols>
  <sheetData>
    <row r="1" spans="1:15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221" t="s">
        <v>867</v>
      </c>
      <c r="K1" s="223"/>
      <c r="L1" s="223"/>
      <c r="M1" s="222"/>
      <c r="N1" s="221" t="s">
        <v>8</v>
      </c>
      <c r="O1" s="222"/>
    </row>
    <row r="2" spans="1:15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55</v>
      </c>
      <c r="K2" s="3" t="s">
        <v>11</v>
      </c>
      <c r="L2" s="3" t="s">
        <v>197</v>
      </c>
      <c r="M2" s="3" t="s">
        <v>2</v>
      </c>
      <c r="N2" s="3" t="s">
        <v>11</v>
      </c>
      <c r="O2" s="3" t="s">
        <v>328</v>
      </c>
    </row>
    <row r="3" spans="1:15">
      <c r="A3" s="4"/>
      <c r="B3" s="4"/>
      <c r="C3" s="4" t="s">
        <v>592</v>
      </c>
      <c r="D3" s="4"/>
      <c r="E3" s="4"/>
      <c r="F3" s="4" t="s">
        <v>849</v>
      </c>
      <c r="G3" s="4" t="s">
        <v>142</v>
      </c>
      <c r="H3" s="4"/>
      <c r="I3" s="2">
        <v>44340.566203703696</v>
      </c>
      <c r="J3" s="1">
        <v>0</v>
      </c>
      <c r="K3" s="1">
        <v>10.75535</v>
      </c>
      <c r="L3" s="1">
        <v>0</v>
      </c>
      <c r="M3" s="1"/>
      <c r="N3" s="1">
        <v>7.0728833333333299</v>
      </c>
      <c r="O3" s="1">
        <v>7871.1223063077896</v>
      </c>
    </row>
    <row r="4" spans="1:15">
      <c r="A4" s="4"/>
      <c r="B4" s="4"/>
      <c r="C4" s="4" t="s">
        <v>592</v>
      </c>
      <c r="D4" s="4"/>
      <c r="E4" s="4"/>
      <c r="F4" s="4" t="s">
        <v>848</v>
      </c>
      <c r="G4" s="4" t="s">
        <v>142</v>
      </c>
      <c r="H4" s="4"/>
      <c r="I4" s="2">
        <v>44340.581759259301</v>
      </c>
      <c r="J4" s="1">
        <v>0</v>
      </c>
      <c r="K4" s="1">
        <v>10.7552166666667</v>
      </c>
      <c r="L4" s="1">
        <v>0</v>
      </c>
      <c r="M4" s="1"/>
      <c r="N4" s="1">
        <v>7.0909000000000004</v>
      </c>
      <c r="O4" s="1">
        <v>122064.796745903</v>
      </c>
    </row>
    <row r="5" spans="1:15">
      <c r="A5" s="4"/>
      <c r="B5" s="4"/>
      <c r="C5" s="4" t="s">
        <v>592</v>
      </c>
      <c r="D5" s="4"/>
      <c r="E5" s="4"/>
      <c r="F5" s="4" t="s">
        <v>847</v>
      </c>
      <c r="G5" s="4" t="s">
        <v>142</v>
      </c>
      <c r="H5" s="4"/>
      <c r="I5" s="2">
        <v>44340.597453703696</v>
      </c>
      <c r="J5" s="1">
        <v>0</v>
      </c>
      <c r="K5" s="1">
        <v>10.506550000000001</v>
      </c>
      <c r="L5" s="1">
        <v>0</v>
      </c>
      <c r="M5" s="1"/>
      <c r="N5" s="1">
        <v>7.0818500000000002</v>
      </c>
      <c r="O5" s="1">
        <v>124756.571732133</v>
      </c>
    </row>
    <row r="6" spans="1:15">
      <c r="A6" s="4"/>
      <c r="B6" s="4"/>
      <c r="C6" s="4" t="s">
        <v>693</v>
      </c>
      <c r="D6" s="4"/>
      <c r="E6" s="4"/>
      <c r="F6" s="4" t="s">
        <v>846</v>
      </c>
      <c r="G6" s="4" t="s">
        <v>70</v>
      </c>
      <c r="H6" s="4"/>
      <c r="I6" s="2">
        <v>44340.712650463</v>
      </c>
      <c r="J6" s="1">
        <v>0</v>
      </c>
      <c r="K6" s="1">
        <v>10.496166666666699</v>
      </c>
      <c r="L6" s="1">
        <v>0</v>
      </c>
      <c r="M6" s="1"/>
      <c r="N6" s="1">
        <v>7.10903333333333</v>
      </c>
      <c r="O6" s="1">
        <v>132681.62671234601</v>
      </c>
    </row>
    <row r="7" spans="1:15">
      <c r="A7" s="4"/>
      <c r="B7" s="4"/>
      <c r="C7" s="4" t="s">
        <v>689</v>
      </c>
      <c r="D7" s="4"/>
      <c r="E7" s="4"/>
      <c r="F7" s="4" t="s">
        <v>845</v>
      </c>
      <c r="G7" s="4" t="s">
        <v>70</v>
      </c>
      <c r="H7" s="4"/>
      <c r="I7" s="2">
        <v>44340.728437500002</v>
      </c>
      <c r="J7" s="1">
        <v>0</v>
      </c>
      <c r="K7" s="1">
        <v>11.43915</v>
      </c>
      <c r="L7" s="1">
        <v>0</v>
      </c>
      <c r="M7" s="1"/>
      <c r="N7" s="1">
        <v>7.1090666666666698</v>
      </c>
      <c r="O7" s="1">
        <v>126594.263429645</v>
      </c>
    </row>
    <row r="8" spans="1:15">
      <c r="A8" s="4"/>
      <c r="B8" s="4"/>
      <c r="C8" s="4" t="s">
        <v>681</v>
      </c>
      <c r="D8" s="4"/>
      <c r="E8" s="4"/>
      <c r="F8" s="4" t="s">
        <v>844</v>
      </c>
      <c r="G8" s="4" t="s">
        <v>70</v>
      </c>
      <c r="H8" s="4"/>
      <c r="I8" s="2">
        <v>44340.744270833296</v>
      </c>
      <c r="J8" s="1">
        <v>0</v>
      </c>
      <c r="K8" s="1">
        <v>10.2371</v>
      </c>
      <c r="L8" s="1">
        <v>0</v>
      </c>
      <c r="M8" s="1"/>
      <c r="N8" s="1">
        <v>7.10903333333333</v>
      </c>
      <c r="O8" s="1">
        <v>133664.06939756399</v>
      </c>
    </row>
    <row r="9" spans="1:15">
      <c r="A9" s="4"/>
      <c r="B9" s="4"/>
      <c r="C9" s="4" t="s">
        <v>592</v>
      </c>
      <c r="D9" s="4"/>
      <c r="E9" s="4"/>
      <c r="F9" s="4" t="s">
        <v>843</v>
      </c>
      <c r="G9" s="4" t="s">
        <v>142</v>
      </c>
      <c r="H9" s="4"/>
      <c r="I9" s="2">
        <v>44340.760150463</v>
      </c>
      <c r="J9" s="1">
        <v>0</v>
      </c>
      <c r="K9" s="1">
        <v>11.4598833333333</v>
      </c>
      <c r="L9" s="1">
        <v>0</v>
      </c>
      <c r="M9" s="1"/>
      <c r="N9" s="1">
        <v>7.0909166666666703</v>
      </c>
      <c r="O9" s="1">
        <v>130280.954253537</v>
      </c>
    </row>
    <row r="10" spans="1:15">
      <c r="A10" s="4"/>
      <c r="B10" s="4"/>
      <c r="C10" s="4" t="s">
        <v>842</v>
      </c>
      <c r="D10" s="4"/>
      <c r="E10" s="4"/>
      <c r="F10" s="4" t="s">
        <v>841</v>
      </c>
      <c r="G10" s="4" t="s">
        <v>70</v>
      </c>
      <c r="H10" s="4"/>
      <c r="I10" s="2">
        <v>44340.775960648098</v>
      </c>
      <c r="J10" s="1">
        <v>0</v>
      </c>
      <c r="K10" s="1">
        <v>10.496166666666699</v>
      </c>
      <c r="L10" s="1">
        <v>0</v>
      </c>
      <c r="M10" s="1"/>
      <c r="N10" s="1">
        <v>7.10903333333333</v>
      </c>
      <c r="O10" s="1">
        <v>143725.18383071301</v>
      </c>
    </row>
    <row r="11" spans="1:15">
      <c r="A11" s="4"/>
      <c r="B11" s="4"/>
      <c r="C11" s="4" t="s">
        <v>840</v>
      </c>
      <c r="D11" s="4"/>
      <c r="E11" s="4"/>
      <c r="F11" s="4" t="s">
        <v>839</v>
      </c>
      <c r="G11" s="4" t="s">
        <v>70</v>
      </c>
      <c r="H11" s="4"/>
      <c r="I11" s="2">
        <v>44340.792870370402</v>
      </c>
      <c r="J11" s="1">
        <v>0</v>
      </c>
      <c r="K11" s="1">
        <v>11.211183333333301</v>
      </c>
      <c r="L11" s="1">
        <v>0</v>
      </c>
      <c r="M11" s="1"/>
      <c r="N11" s="1">
        <v>7.1090666666666698</v>
      </c>
      <c r="O11" s="1">
        <v>143546.90158474899</v>
      </c>
    </row>
    <row r="12" spans="1:15">
      <c r="A12" s="4"/>
      <c r="B12" s="4"/>
      <c r="C12" s="4" t="s">
        <v>838</v>
      </c>
      <c r="D12" s="4"/>
      <c r="E12" s="4"/>
      <c r="F12" s="4" t="s">
        <v>837</v>
      </c>
      <c r="G12" s="4" t="s">
        <v>70</v>
      </c>
      <c r="H12" s="4"/>
      <c r="I12" s="2">
        <v>44340.808738425898</v>
      </c>
      <c r="J12" s="1">
        <v>0</v>
      </c>
      <c r="K12" s="1">
        <v>10.403033333333299</v>
      </c>
      <c r="L12" s="1">
        <v>0</v>
      </c>
      <c r="M12" s="1"/>
      <c r="N12" s="1">
        <v>7.1091833333333296</v>
      </c>
      <c r="O12" s="1">
        <v>134823.35180435301</v>
      </c>
    </row>
    <row r="13" spans="1:15">
      <c r="A13" s="4"/>
      <c r="B13" s="4"/>
      <c r="C13" s="4" t="s">
        <v>836</v>
      </c>
      <c r="D13" s="4"/>
      <c r="E13" s="4"/>
      <c r="F13" s="4" t="s">
        <v>835</v>
      </c>
      <c r="G13" s="4" t="s">
        <v>70</v>
      </c>
      <c r="H13" s="4"/>
      <c r="I13" s="2">
        <v>44340.824606481503</v>
      </c>
      <c r="J13" s="1">
        <v>0</v>
      </c>
      <c r="K13" s="1">
        <v>10.547966666666699</v>
      </c>
      <c r="L13" s="1">
        <v>106057.954185574</v>
      </c>
      <c r="M13" s="1"/>
      <c r="N13" s="1">
        <v>7.10903333333333</v>
      </c>
      <c r="O13" s="1">
        <v>137612.80986763601</v>
      </c>
    </row>
    <row r="14" spans="1:15">
      <c r="A14" s="4"/>
      <c r="B14" s="4"/>
      <c r="C14" s="4" t="s">
        <v>834</v>
      </c>
      <c r="D14" s="4"/>
      <c r="E14" s="4"/>
      <c r="F14" s="4" t="s">
        <v>833</v>
      </c>
      <c r="G14" s="4" t="s">
        <v>70</v>
      </c>
      <c r="H14" s="4"/>
      <c r="I14" s="2">
        <v>44340.840439814798</v>
      </c>
      <c r="J14" s="1">
        <v>7.3278395884110097</v>
      </c>
      <c r="K14" s="1">
        <v>10.548</v>
      </c>
      <c r="L14" s="1">
        <v>133815.217749895</v>
      </c>
      <c r="M14" s="1"/>
      <c r="N14" s="1">
        <v>7.1181333333333301</v>
      </c>
      <c r="O14" s="1">
        <v>132335.87275761701</v>
      </c>
    </row>
    <row r="15" spans="1:15">
      <c r="A15" s="4"/>
      <c r="B15" s="4"/>
      <c r="C15" s="4" t="s">
        <v>832</v>
      </c>
      <c r="D15" s="4"/>
      <c r="E15" s="4"/>
      <c r="F15" s="4" t="s">
        <v>831</v>
      </c>
      <c r="G15" s="4" t="s">
        <v>70</v>
      </c>
      <c r="H15" s="4"/>
      <c r="I15" s="2">
        <v>44340.856365740699</v>
      </c>
      <c r="J15" s="1">
        <v>0</v>
      </c>
      <c r="K15" s="1">
        <v>10.547966666666699</v>
      </c>
      <c r="L15" s="1">
        <v>122984.09281322001</v>
      </c>
      <c r="M15" s="1"/>
      <c r="N15" s="1">
        <v>7.1181000000000001</v>
      </c>
      <c r="O15" s="1">
        <v>144407.947420235</v>
      </c>
    </row>
    <row r="16" spans="1:15">
      <c r="A16" s="4"/>
      <c r="B16" s="4"/>
      <c r="C16" s="4" t="s">
        <v>830</v>
      </c>
      <c r="D16" s="4"/>
      <c r="E16" s="4"/>
      <c r="F16" s="4" t="s">
        <v>829</v>
      </c>
      <c r="G16" s="4" t="s">
        <v>70</v>
      </c>
      <c r="H16" s="4"/>
      <c r="I16" s="2">
        <v>44340.872222222199</v>
      </c>
      <c r="J16" s="1">
        <v>0</v>
      </c>
      <c r="K16" s="1">
        <v>10.548</v>
      </c>
      <c r="L16" s="1">
        <v>90990.578632690405</v>
      </c>
      <c r="M16" s="1"/>
      <c r="N16" s="1">
        <v>7.1090666666666698</v>
      </c>
      <c r="O16" s="1">
        <v>141607.405785465</v>
      </c>
    </row>
    <row r="17" spans="1:15">
      <c r="A17" s="4"/>
      <c r="B17" s="4"/>
      <c r="C17" s="4" t="s">
        <v>828</v>
      </c>
      <c r="D17" s="4"/>
      <c r="E17" s="4"/>
      <c r="F17" s="4" t="s">
        <v>827</v>
      </c>
      <c r="G17" s="4" t="s">
        <v>70</v>
      </c>
      <c r="H17" s="4"/>
      <c r="I17" s="2">
        <v>44340.888101851902</v>
      </c>
      <c r="J17" s="1">
        <v>0</v>
      </c>
      <c r="K17" s="1">
        <v>10.547966666666699</v>
      </c>
      <c r="L17" s="1">
        <v>104391.51118777</v>
      </c>
      <c r="M17" s="1"/>
      <c r="N17" s="1">
        <v>7.10903333333333</v>
      </c>
      <c r="O17" s="1">
        <v>141049.029361625</v>
      </c>
    </row>
    <row r="18" spans="1:15">
      <c r="A18" s="4"/>
      <c r="B18" s="4"/>
      <c r="C18" s="4" t="s">
        <v>826</v>
      </c>
      <c r="D18" s="4"/>
      <c r="E18" s="4"/>
      <c r="F18" s="4" t="s">
        <v>825</v>
      </c>
      <c r="G18" s="4" t="s">
        <v>70</v>
      </c>
      <c r="H18" s="4"/>
      <c r="I18" s="2">
        <v>44340.9040046296</v>
      </c>
      <c r="J18" s="1">
        <v>0</v>
      </c>
      <c r="K18" s="1">
        <v>10.548</v>
      </c>
      <c r="L18" s="1">
        <v>93669.323308369698</v>
      </c>
      <c r="M18" s="1"/>
      <c r="N18" s="1">
        <v>7.1090666666666698</v>
      </c>
      <c r="O18" s="1">
        <v>136353.54130502301</v>
      </c>
    </row>
    <row r="19" spans="1:15">
      <c r="A19" s="4"/>
      <c r="B19" s="4"/>
      <c r="C19" s="4" t="s">
        <v>592</v>
      </c>
      <c r="D19" s="4"/>
      <c r="E19" s="4"/>
      <c r="F19" s="4" t="s">
        <v>824</v>
      </c>
      <c r="G19" s="4" t="s">
        <v>142</v>
      </c>
      <c r="H19" s="4"/>
      <c r="I19" s="2">
        <v>44340.9198958333</v>
      </c>
      <c r="J19" s="1">
        <v>0</v>
      </c>
      <c r="K19" s="1">
        <v>10.547966666666699</v>
      </c>
      <c r="L19" s="1">
        <v>0</v>
      </c>
      <c r="M19" s="1"/>
      <c r="N19" s="1">
        <v>7.0909000000000004</v>
      </c>
      <c r="O19" s="1">
        <v>146450.79562142599</v>
      </c>
    </row>
    <row r="20" spans="1:15">
      <c r="A20" s="4"/>
      <c r="B20" s="4"/>
      <c r="C20" s="4" t="s">
        <v>823</v>
      </c>
      <c r="D20" s="4"/>
      <c r="E20" s="4"/>
      <c r="F20" s="4" t="s">
        <v>822</v>
      </c>
      <c r="G20" s="4" t="s">
        <v>70</v>
      </c>
      <c r="H20" s="4"/>
      <c r="I20" s="2">
        <v>44341.034016203703</v>
      </c>
      <c r="J20" s="1">
        <v>0</v>
      </c>
      <c r="K20" s="1">
        <v>10.5792</v>
      </c>
      <c r="L20" s="1">
        <v>0</v>
      </c>
      <c r="M20" s="1"/>
      <c r="N20" s="1">
        <v>7.1091833333333296</v>
      </c>
      <c r="O20" s="1">
        <v>153404.359219342</v>
      </c>
    </row>
    <row r="21" spans="1:15">
      <c r="A21" s="4"/>
      <c r="B21" s="4"/>
      <c r="C21" s="4" t="s">
        <v>821</v>
      </c>
      <c r="D21" s="4"/>
      <c r="E21" s="4"/>
      <c r="F21" s="4" t="s">
        <v>820</v>
      </c>
      <c r="G21" s="4" t="s">
        <v>70</v>
      </c>
      <c r="H21" s="4"/>
      <c r="I21" s="2">
        <v>44341.049907407403</v>
      </c>
      <c r="J21" s="1">
        <v>0</v>
      </c>
      <c r="K21" s="1">
        <v>10.5065166666667</v>
      </c>
      <c r="L21" s="1">
        <v>0</v>
      </c>
      <c r="M21" s="1"/>
      <c r="N21" s="1">
        <v>7.1181000000000001</v>
      </c>
      <c r="O21" s="1">
        <v>159115.77961546701</v>
      </c>
    </row>
    <row r="22" spans="1:15">
      <c r="A22" s="4"/>
      <c r="B22" s="4"/>
      <c r="C22" s="4" t="s">
        <v>819</v>
      </c>
      <c r="D22" s="4"/>
      <c r="E22" s="4"/>
      <c r="F22" s="4" t="s">
        <v>818</v>
      </c>
      <c r="G22" s="4" t="s">
        <v>70</v>
      </c>
      <c r="H22" s="4"/>
      <c r="I22" s="2">
        <v>44341.065752314797</v>
      </c>
      <c r="J22" s="1">
        <v>0</v>
      </c>
      <c r="K22" s="1">
        <v>10.382199999999999</v>
      </c>
      <c r="L22" s="1">
        <v>0</v>
      </c>
      <c r="M22" s="1"/>
      <c r="N22" s="1">
        <v>7.1181333333333301</v>
      </c>
      <c r="O22" s="1">
        <v>136481.63281967401</v>
      </c>
    </row>
    <row r="23" spans="1:15">
      <c r="A23" s="4"/>
      <c r="B23" s="4"/>
      <c r="C23" s="4" t="s">
        <v>592</v>
      </c>
      <c r="D23" s="4"/>
      <c r="E23" s="4"/>
      <c r="F23" s="4" t="s">
        <v>817</v>
      </c>
      <c r="G23" s="4" t="s">
        <v>142</v>
      </c>
      <c r="H23" s="4"/>
      <c r="I23" s="2">
        <v>44341.081747685203</v>
      </c>
      <c r="J23" s="1">
        <v>0</v>
      </c>
      <c r="K23" s="1">
        <v>11.0660833333333</v>
      </c>
      <c r="L23" s="1">
        <v>0</v>
      </c>
      <c r="M23" s="1"/>
      <c r="N23" s="1">
        <v>7.0999666666666696</v>
      </c>
      <c r="O23" s="1">
        <v>128935.002486793</v>
      </c>
    </row>
    <row r="24" spans="1:15">
      <c r="A24" s="4"/>
      <c r="B24" s="4"/>
      <c r="C24" s="4" t="s">
        <v>816</v>
      </c>
      <c r="D24" s="4"/>
      <c r="E24" s="4"/>
      <c r="F24" s="4" t="s">
        <v>815</v>
      </c>
      <c r="G24" s="4" t="s">
        <v>70</v>
      </c>
      <c r="H24" s="4"/>
      <c r="I24" s="2">
        <v>44341.097569444399</v>
      </c>
      <c r="J24" s="1">
        <v>0</v>
      </c>
      <c r="K24" s="1">
        <v>10.651616666666699</v>
      </c>
      <c r="L24" s="1">
        <v>0</v>
      </c>
      <c r="M24" s="1"/>
      <c r="N24" s="1">
        <v>7.1090666666666698</v>
      </c>
      <c r="O24" s="1">
        <v>157054.878849164</v>
      </c>
    </row>
    <row r="25" spans="1:15">
      <c r="A25" s="4"/>
      <c r="B25" s="4"/>
      <c r="C25" s="4" t="s">
        <v>814</v>
      </c>
      <c r="D25" s="4"/>
      <c r="E25" s="4"/>
      <c r="F25" s="4" t="s">
        <v>813</v>
      </c>
      <c r="G25" s="4" t="s">
        <v>70</v>
      </c>
      <c r="H25" s="4"/>
      <c r="I25" s="2">
        <v>44341.113391203697</v>
      </c>
      <c r="J25" s="1">
        <v>0</v>
      </c>
      <c r="K25" s="1">
        <v>10.5687</v>
      </c>
      <c r="L25" s="1">
        <v>0</v>
      </c>
      <c r="M25" s="1"/>
      <c r="N25" s="1">
        <v>7.1181000000000001</v>
      </c>
      <c r="O25" s="1">
        <v>127880.017026488</v>
      </c>
    </row>
    <row r="26" spans="1:15">
      <c r="A26" s="4"/>
      <c r="B26" s="4"/>
      <c r="C26" s="4" t="s">
        <v>812</v>
      </c>
      <c r="D26" s="4"/>
      <c r="E26" s="4"/>
      <c r="F26" s="4" t="s">
        <v>811</v>
      </c>
      <c r="G26" s="4" t="s">
        <v>70</v>
      </c>
      <c r="H26" s="4"/>
      <c r="I26" s="2">
        <v>44341.129178240699</v>
      </c>
      <c r="J26" s="1">
        <v>0</v>
      </c>
      <c r="K26" s="1">
        <v>10.703433333333299</v>
      </c>
      <c r="L26" s="1">
        <v>0</v>
      </c>
      <c r="M26" s="1"/>
      <c r="N26" s="1">
        <v>7.1181333333333301</v>
      </c>
      <c r="O26" s="1">
        <v>116211.55666120299</v>
      </c>
    </row>
    <row r="27" spans="1:15">
      <c r="A27" s="4"/>
      <c r="B27" s="4"/>
      <c r="C27" s="4" t="s">
        <v>655</v>
      </c>
      <c r="D27" s="4"/>
      <c r="E27" s="4"/>
      <c r="F27" s="4" t="s">
        <v>810</v>
      </c>
      <c r="G27" s="4" t="s">
        <v>70</v>
      </c>
      <c r="H27" s="4"/>
      <c r="I27" s="2">
        <v>44341.146134259303</v>
      </c>
      <c r="J27" s="1">
        <v>0</v>
      </c>
      <c r="K27" s="1">
        <v>10.8175333333333</v>
      </c>
      <c r="L27" s="1">
        <v>0</v>
      </c>
      <c r="M27" s="1"/>
      <c r="N27" s="1">
        <v>7.1091833333333296</v>
      </c>
      <c r="O27" s="1">
        <v>141370.41504292001</v>
      </c>
    </row>
    <row r="28" spans="1:15">
      <c r="A28" s="4"/>
      <c r="B28" s="4"/>
      <c r="C28" s="4" t="s">
        <v>652</v>
      </c>
      <c r="D28" s="4"/>
      <c r="E28" s="4"/>
      <c r="F28" s="4" t="s">
        <v>809</v>
      </c>
      <c r="G28" s="4" t="s">
        <v>70</v>
      </c>
      <c r="H28" s="4"/>
      <c r="I28" s="2">
        <v>44341.161921296298</v>
      </c>
      <c r="J28" s="1">
        <v>0</v>
      </c>
      <c r="K28" s="1">
        <v>11.0868</v>
      </c>
      <c r="L28" s="1">
        <v>0</v>
      </c>
      <c r="M28" s="1"/>
      <c r="N28" s="1">
        <v>7.1181000000000001</v>
      </c>
      <c r="O28" s="1">
        <v>127776.238265846</v>
      </c>
    </row>
    <row r="29" spans="1:15">
      <c r="A29" s="4"/>
      <c r="B29" s="4"/>
      <c r="C29" s="4" t="s">
        <v>649</v>
      </c>
      <c r="D29" s="4"/>
      <c r="E29" s="4"/>
      <c r="F29" s="4" t="s">
        <v>808</v>
      </c>
      <c r="G29" s="4" t="s">
        <v>70</v>
      </c>
      <c r="H29" s="4"/>
      <c r="I29" s="2">
        <v>44341.177662037</v>
      </c>
      <c r="J29" s="1">
        <v>0</v>
      </c>
      <c r="K29" s="1">
        <v>11.294083333333299</v>
      </c>
      <c r="L29" s="1">
        <v>0</v>
      </c>
      <c r="M29" s="1"/>
      <c r="N29" s="1">
        <v>7.1181333333333301</v>
      </c>
      <c r="O29" s="1">
        <v>132734.440899348</v>
      </c>
    </row>
    <row r="30" spans="1:15">
      <c r="A30" s="4"/>
      <c r="B30" s="4"/>
      <c r="C30" s="4" t="s">
        <v>807</v>
      </c>
      <c r="D30" s="4"/>
      <c r="E30" s="4"/>
      <c r="F30" s="4" t="s">
        <v>806</v>
      </c>
      <c r="G30" s="4" t="s">
        <v>70</v>
      </c>
      <c r="H30" s="4"/>
      <c r="I30" s="2">
        <v>44341.194583333301</v>
      </c>
      <c r="J30" s="1">
        <v>0</v>
      </c>
      <c r="K30" s="1">
        <v>10.527383333333299</v>
      </c>
      <c r="L30" s="1">
        <v>0</v>
      </c>
      <c r="M30" s="1"/>
      <c r="N30" s="1">
        <v>7.1091833333333296</v>
      </c>
      <c r="O30" s="1">
        <v>163870.96576431699</v>
      </c>
    </row>
    <row r="31" spans="1:15">
      <c r="A31" s="4"/>
      <c r="B31" s="4"/>
      <c r="C31" s="4" t="s">
        <v>805</v>
      </c>
      <c r="D31" s="4"/>
      <c r="E31" s="4"/>
      <c r="F31" s="4" t="s">
        <v>804</v>
      </c>
      <c r="G31" s="4" t="s">
        <v>70</v>
      </c>
      <c r="H31" s="4"/>
      <c r="I31" s="2">
        <v>44341.211446759298</v>
      </c>
      <c r="J31" s="1">
        <v>0</v>
      </c>
      <c r="K31" s="1">
        <v>10.661949999999999</v>
      </c>
      <c r="L31" s="1">
        <v>0</v>
      </c>
      <c r="M31" s="1"/>
      <c r="N31" s="1">
        <v>7.10903333333333</v>
      </c>
      <c r="O31" s="1">
        <v>153312.77513262501</v>
      </c>
    </row>
    <row r="32" spans="1:15">
      <c r="A32" s="4"/>
      <c r="B32" s="4"/>
      <c r="C32" s="4" t="s">
        <v>803</v>
      </c>
      <c r="D32" s="4"/>
      <c r="E32" s="4"/>
      <c r="F32" s="4" t="s">
        <v>802</v>
      </c>
      <c r="G32" s="4" t="s">
        <v>70</v>
      </c>
      <c r="H32" s="4"/>
      <c r="I32" s="2">
        <v>44341.227222222202</v>
      </c>
      <c r="J32" s="1">
        <v>0</v>
      </c>
      <c r="K32" s="1">
        <v>11.418433333333301</v>
      </c>
      <c r="L32" s="1">
        <v>0</v>
      </c>
      <c r="M32" s="1"/>
      <c r="N32" s="1">
        <v>7.1090666666666698</v>
      </c>
      <c r="O32" s="1">
        <v>157624.558397316</v>
      </c>
    </row>
    <row r="33" spans="1:15">
      <c r="A33" s="4"/>
      <c r="B33" s="4"/>
      <c r="C33" s="4" t="s">
        <v>592</v>
      </c>
      <c r="D33" s="4"/>
      <c r="E33" s="4"/>
      <c r="F33" s="4" t="s">
        <v>801</v>
      </c>
      <c r="G33" s="4" t="s">
        <v>142</v>
      </c>
      <c r="H33" s="4"/>
      <c r="I33" s="2">
        <v>44341.243020833303</v>
      </c>
      <c r="J33" s="1">
        <v>0</v>
      </c>
      <c r="K33" s="1">
        <v>10.2060166666667</v>
      </c>
      <c r="L33" s="1">
        <v>0</v>
      </c>
      <c r="M33" s="1"/>
      <c r="N33" s="1">
        <v>7.0909000000000004</v>
      </c>
      <c r="O33" s="1">
        <v>148608.722811224</v>
      </c>
    </row>
    <row r="34" spans="1:15">
      <c r="A34" s="4"/>
      <c r="B34" s="4"/>
      <c r="C34" s="4" t="s">
        <v>619</v>
      </c>
      <c r="D34" s="4"/>
      <c r="E34" s="4"/>
      <c r="F34" s="4" t="s">
        <v>800</v>
      </c>
      <c r="G34" s="4" t="s">
        <v>70</v>
      </c>
      <c r="H34" s="4"/>
      <c r="I34" s="2">
        <v>44341.471226851798</v>
      </c>
      <c r="J34" s="1">
        <v>0</v>
      </c>
      <c r="K34" s="1">
        <v>10.1438666666667</v>
      </c>
      <c r="L34" s="1">
        <v>0</v>
      </c>
      <c r="M34" s="1"/>
      <c r="N34" s="1">
        <v>7.1090666666666698</v>
      </c>
      <c r="O34" s="1">
        <v>128395.435371424</v>
      </c>
    </row>
    <row r="35" spans="1:15">
      <c r="A35" s="4"/>
      <c r="B35" s="4"/>
      <c r="C35" s="4" t="s">
        <v>617</v>
      </c>
      <c r="D35" s="4"/>
      <c r="E35" s="4"/>
      <c r="F35" s="4" t="s">
        <v>799</v>
      </c>
      <c r="G35" s="4" t="s">
        <v>70</v>
      </c>
      <c r="H35" s="4"/>
      <c r="I35" s="2">
        <v>44341.486990740697</v>
      </c>
      <c r="J35" s="1">
        <v>0</v>
      </c>
      <c r="K35" s="1">
        <v>11.08695</v>
      </c>
      <c r="L35" s="1">
        <v>0</v>
      </c>
      <c r="M35" s="1"/>
      <c r="N35" s="1">
        <v>7.1091833333333296</v>
      </c>
      <c r="O35" s="1">
        <v>132124.98738302599</v>
      </c>
    </row>
    <row r="36" spans="1:15">
      <c r="A36" s="4"/>
      <c r="B36" s="4"/>
      <c r="C36" s="4" t="s">
        <v>614</v>
      </c>
      <c r="D36" s="4"/>
      <c r="E36" s="4"/>
      <c r="F36" s="4" t="s">
        <v>798</v>
      </c>
      <c r="G36" s="4" t="s">
        <v>70</v>
      </c>
      <c r="H36" s="4"/>
      <c r="I36" s="2">
        <v>44341.502731481502</v>
      </c>
      <c r="J36" s="1">
        <v>0</v>
      </c>
      <c r="K36" s="1">
        <v>11.0868</v>
      </c>
      <c r="L36" s="1">
        <v>0</v>
      </c>
      <c r="M36" s="1"/>
      <c r="N36" s="1">
        <v>7.10903333333333</v>
      </c>
      <c r="O36" s="1">
        <v>135461.53334247999</v>
      </c>
    </row>
    <row r="37" spans="1:15">
      <c r="A37" s="4"/>
      <c r="B37" s="4"/>
      <c r="C37" s="4" t="s">
        <v>797</v>
      </c>
      <c r="D37" s="4"/>
      <c r="E37" s="4"/>
      <c r="F37" s="4" t="s">
        <v>796</v>
      </c>
      <c r="G37" s="4" t="s">
        <v>70</v>
      </c>
      <c r="H37" s="4"/>
      <c r="I37" s="2">
        <v>44341.519548611097</v>
      </c>
      <c r="J37" s="1">
        <v>0</v>
      </c>
      <c r="K37" s="1">
        <v>10.651616666666699</v>
      </c>
      <c r="L37" s="1">
        <v>0</v>
      </c>
      <c r="M37" s="1"/>
      <c r="N37" s="1">
        <v>7.1090666666666698</v>
      </c>
      <c r="O37" s="1">
        <v>130253.679043556</v>
      </c>
    </row>
    <row r="38" spans="1:15">
      <c r="A38" s="4"/>
      <c r="B38" s="4"/>
      <c r="C38" s="4" t="s">
        <v>795</v>
      </c>
      <c r="D38" s="4"/>
      <c r="E38" s="4"/>
      <c r="F38" s="4" t="s">
        <v>794</v>
      </c>
      <c r="G38" s="4" t="s">
        <v>70</v>
      </c>
      <c r="H38" s="4"/>
      <c r="I38" s="2">
        <v>44341.535335648201</v>
      </c>
      <c r="J38" s="1">
        <v>0</v>
      </c>
      <c r="K38" s="1">
        <v>11.08695</v>
      </c>
      <c r="L38" s="1">
        <v>0</v>
      </c>
      <c r="M38" s="1"/>
      <c r="N38" s="1">
        <v>7.1091833333333296</v>
      </c>
      <c r="O38" s="1">
        <v>129225.87944881999</v>
      </c>
    </row>
    <row r="39" spans="1:15">
      <c r="A39" s="4"/>
      <c r="B39" s="4"/>
      <c r="C39" s="4" t="s">
        <v>793</v>
      </c>
      <c r="D39" s="4"/>
      <c r="E39" s="4"/>
      <c r="F39" s="4" t="s">
        <v>792</v>
      </c>
      <c r="G39" s="4" t="s">
        <v>70</v>
      </c>
      <c r="H39" s="4"/>
      <c r="I39" s="2">
        <v>44341.551111111097</v>
      </c>
      <c r="J39" s="1">
        <v>0</v>
      </c>
      <c r="K39" s="1">
        <v>10.9728166666667</v>
      </c>
      <c r="L39" s="1">
        <v>0</v>
      </c>
      <c r="M39" s="1"/>
      <c r="N39" s="1">
        <v>7.1181000000000001</v>
      </c>
      <c r="O39" s="1">
        <v>134184.93249761499</v>
      </c>
    </row>
    <row r="40" spans="1:15">
      <c r="A40" s="4"/>
      <c r="B40" s="4"/>
      <c r="C40" s="4" t="s">
        <v>592</v>
      </c>
      <c r="D40" s="4"/>
      <c r="E40" s="4"/>
      <c r="F40" s="4" t="s">
        <v>791</v>
      </c>
      <c r="G40" s="4" t="s">
        <v>142</v>
      </c>
      <c r="H40" s="4"/>
      <c r="I40" s="2">
        <v>44341.566874999997</v>
      </c>
      <c r="J40" s="1">
        <v>0</v>
      </c>
      <c r="K40" s="1">
        <v>10.9314</v>
      </c>
      <c r="L40" s="1">
        <v>0</v>
      </c>
      <c r="M40" s="1"/>
      <c r="N40" s="1">
        <v>7.1181333333333301</v>
      </c>
      <c r="O40" s="1">
        <v>87128.238083420307</v>
      </c>
    </row>
    <row r="41" spans="1:15">
      <c r="A41" s="4"/>
      <c r="B41" s="4"/>
      <c r="C41" s="4" t="s">
        <v>790</v>
      </c>
      <c r="D41" s="4"/>
      <c r="E41" s="4"/>
      <c r="F41" s="4" t="s">
        <v>789</v>
      </c>
      <c r="G41" s="4" t="s">
        <v>70</v>
      </c>
      <c r="H41" s="4"/>
      <c r="I41" s="2">
        <v>44341.583831018499</v>
      </c>
      <c r="J41" s="1">
        <v>0</v>
      </c>
      <c r="K41" s="1">
        <v>11.180199999999999</v>
      </c>
      <c r="L41" s="1">
        <v>0</v>
      </c>
      <c r="M41" s="1"/>
      <c r="N41" s="1">
        <v>7.1182499999999997</v>
      </c>
      <c r="O41" s="1">
        <v>135142.605268457</v>
      </c>
    </row>
    <row r="42" spans="1:15">
      <c r="A42" s="4"/>
      <c r="B42" s="4"/>
      <c r="C42" s="4" t="s">
        <v>787</v>
      </c>
      <c r="D42" s="4"/>
      <c r="E42" s="4"/>
      <c r="F42" s="4" t="s">
        <v>786</v>
      </c>
      <c r="G42" s="4" t="s">
        <v>70</v>
      </c>
      <c r="H42" s="4"/>
      <c r="I42" s="2">
        <v>44341.5995833333</v>
      </c>
      <c r="J42" s="1">
        <v>0</v>
      </c>
      <c r="K42" s="1">
        <v>11.314783333333301</v>
      </c>
      <c r="L42" s="1">
        <v>0</v>
      </c>
      <c r="M42" s="1"/>
      <c r="N42" s="1">
        <v>7.1181000000000001</v>
      </c>
      <c r="O42" s="1">
        <v>142571.38050441601</v>
      </c>
    </row>
    <row r="43" spans="1:15">
      <c r="A43" s="4"/>
      <c r="B43" s="4"/>
      <c r="C43" s="4" t="s">
        <v>785</v>
      </c>
      <c r="D43" s="4"/>
      <c r="E43" s="4"/>
      <c r="F43" s="4" t="s">
        <v>784</v>
      </c>
      <c r="G43" s="4" t="s">
        <v>70</v>
      </c>
      <c r="H43" s="4"/>
      <c r="I43" s="2">
        <v>44341.615381944401</v>
      </c>
      <c r="J43" s="1">
        <v>0</v>
      </c>
      <c r="K43" s="1">
        <v>11.314816666666699</v>
      </c>
      <c r="L43" s="1">
        <v>0</v>
      </c>
      <c r="M43" s="1"/>
      <c r="N43" s="1">
        <v>7.1090666666666698</v>
      </c>
      <c r="O43" s="1">
        <v>128070.012222768</v>
      </c>
    </row>
    <row r="44" spans="1:15">
      <c r="A44" s="4"/>
      <c r="B44" s="4"/>
      <c r="C44" s="4" t="s">
        <v>783</v>
      </c>
      <c r="D44" s="4"/>
      <c r="E44" s="4"/>
      <c r="F44" s="4" t="s">
        <v>782</v>
      </c>
      <c r="G44" s="4" t="s">
        <v>70</v>
      </c>
      <c r="H44" s="4"/>
      <c r="I44" s="2">
        <v>44341.631215277797</v>
      </c>
      <c r="J44" s="1">
        <v>0</v>
      </c>
      <c r="K44" s="1">
        <v>11.314783333333301</v>
      </c>
      <c r="L44" s="1">
        <v>0</v>
      </c>
      <c r="M44" s="1"/>
      <c r="N44" s="1">
        <v>7.1181000000000001</v>
      </c>
      <c r="O44" s="1">
        <v>133796.77977856999</v>
      </c>
    </row>
    <row r="45" spans="1:15">
      <c r="A45" s="4"/>
      <c r="B45" s="4"/>
      <c r="C45" s="4" t="s">
        <v>781</v>
      </c>
      <c r="D45" s="4"/>
      <c r="E45" s="4"/>
      <c r="F45" s="4" t="s">
        <v>780</v>
      </c>
      <c r="G45" s="4" t="s">
        <v>70</v>
      </c>
      <c r="H45" s="4"/>
      <c r="I45" s="2">
        <v>44341.648113425901</v>
      </c>
      <c r="J45" s="1">
        <v>0</v>
      </c>
      <c r="K45" s="1">
        <v>11.314816666666699</v>
      </c>
      <c r="L45" s="1">
        <v>0</v>
      </c>
      <c r="M45" s="1"/>
      <c r="N45" s="1">
        <v>7.1181333333333301</v>
      </c>
      <c r="O45" s="1">
        <v>111565.269837813</v>
      </c>
    </row>
    <row r="46" spans="1:15">
      <c r="A46" s="4"/>
      <c r="B46" s="4"/>
      <c r="C46" s="4" t="s">
        <v>779</v>
      </c>
      <c r="D46" s="4"/>
      <c r="E46" s="4"/>
      <c r="F46" s="4" t="s">
        <v>778</v>
      </c>
      <c r="G46" s="4" t="s">
        <v>70</v>
      </c>
      <c r="H46" s="4"/>
      <c r="I46" s="2">
        <v>44341.665034722202</v>
      </c>
      <c r="J46" s="1">
        <v>0</v>
      </c>
      <c r="K46" s="1">
        <v>11.314916666666701</v>
      </c>
      <c r="L46" s="1">
        <v>0</v>
      </c>
      <c r="M46" s="1"/>
      <c r="N46" s="1">
        <v>7.1182499999999997</v>
      </c>
      <c r="O46" s="1">
        <v>112582.33992347401</v>
      </c>
    </row>
    <row r="47" spans="1:15">
      <c r="A47" s="4"/>
      <c r="B47" s="4"/>
      <c r="C47" s="4" t="s">
        <v>592</v>
      </c>
      <c r="D47" s="4"/>
      <c r="E47" s="4"/>
      <c r="F47" s="4" t="s">
        <v>777</v>
      </c>
      <c r="G47" s="4" t="s">
        <v>142</v>
      </c>
      <c r="H47" s="4"/>
      <c r="I47" s="2">
        <v>44341.6808564815</v>
      </c>
      <c r="J47" s="1">
        <v>0</v>
      </c>
      <c r="K47" s="1">
        <v>11.15935</v>
      </c>
      <c r="L47" s="1">
        <v>0</v>
      </c>
      <c r="M47" s="1"/>
      <c r="N47" s="1">
        <v>7.0999666666666696</v>
      </c>
      <c r="O47" s="1">
        <v>78085.439748497898</v>
      </c>
    </row>
    <row r="51" spans="3:15" ht="15.75">
      <c r="C51" s="142"/>
      <c r="D51" s="141"/>
      <c r="E51" s="140"/>
      <c r="F51" s="139"/>
      <c r="G51" s="240" t="s">
        <v>1120</v>
      </c>
      <c r="H51" s="240"/>
      <c r="I51" s="240"/>
      <c r="J51" s="240"/>
      <c r="M51" s="145"/>
    </row>
    <row r="52" spans="3:15">
      <c r="C52" s="236" t="s">
        <v>776</v>
      </c>
      <c r="D52" s="236"/>
      <c r="E52" s="236"/>
      <c r="F52" s="236"/>
      <c r="G52" s="50"/>
      <c r="H52" s="237" t="s">
        <v>690</v>
      </c>
      <c r="I52" s="238"/>
      <c r="J52" s="239"/>
    </row>
    <row r="53" spans="3:15">
      <c r="C53" s="138" t="s">
        <v>470</v>
      </c>
      <c r="D53" s="138" t="s">
        <v>687</v>
      </c>
      <c r="E53" s="138" t="s">
        <v>683</v>
      </c>
      <c r="F53" s="137" t="s">
        <v>686</v>
      </c>
      <c r="G53" s="136" t="s">
        <v>685</v>
      </c>
      <c r="H53" s="136" t="s">
        <v>684</v>
      </c>
      <c r="I53" s="135" t="s">
        <v>683</v>
      </c>
      <c r="J53" s="134" t="s">
        <v>682</v>
      </c>
      <c r="L53" s="138" t="s">
        <v>775</v>
      </c>
      <c r="M53" s="138" t="s">
        <v>774</v>
      </c>
      <c r="N53" s="138" t="s">
        <v>686</v>
      </c>
    </row>
    <row r="54" spans="3:15">
      <c r="C54" s="133" t="s">
        <v>679</v>
      </c>
      <c r="D54" s="1">
        <f>L13</f>
        <v>106057.954185574</v>
      </c>
      <c r="E54" s="250">
        <f>AVERAGE(D54:D56)</f>
        <v>120952.42158289634</v>
      </c>
      <c r="F54" s="253">
        <f>_xlfn.STDEV.S(D54:D56)</f>
        <v>13989.717157108264</v>
      </c>
      <c r="G54" s="131">
        <v>0</v>
      </c>
      <c r="H54" s="258">
        <f>D54/$E$54</f>
        <v>0.87685680697914581</v>
      </c>
      <c r="I54" s="130">
        <f>AVERAGE(H54:H56)</f>
        <v>1</v>
      </c>
      <c r="J54" s="129">
        <f>STDEV(H54:H56)</f>
        <v>0.11566297701216531</v>
      </c>
      <c r="L54" s="122">
        <v>0</v>
      </c>
      <c r="M54" s="121">
        <f>E54</f>
        <v>120952.42158289634</v>
      </c>
      <c r="N54" s="121">
        <f>F54</f>
        <v>13989.717157108264</v>
      </c>
    </row>
    <row r="55" spans="3:15">
      <c r="C55" s="133" t="s">
        <v>676</v>
      </c>
      <c r="D55" s="1">
        <f>L14</f>
        <v>133815.217749895</v>
      </c>
      <c r="E55" s="251"/>
      <c r="F55" s="254"/>
      <c r="G55" s="131"/>
      <c r="H55" s="258">
        <f>D55/$E$54</f>
        <v>1.1063459168379113</v>
      </c>
      <c r="I55" s="130"/>
      <c r="J55" s="129"/>
      <c r="L55" s="133">
        <v>10</v>
      </c>
      <c r="M55" s="132" t="e">
        <f>E57</f>
        <v>#DIV/0!</v>
      </c>
      <c r="N55" s="132" t="e">
        <f>F57</f>
        <v>#DIV/0!</v>
      </c>
    </row>
    <row r="56" spans="3:15">
      <c r="C56" s="133" t="s">
        <v>673</v>
      </c>
      <c r="D56" s="1">
        <f>L15</f>
        <v>122984.09281322001</v>
      </c>
      <c r="E56" s="252"/>
      <c r="F56" s="255"/>
      <c r="G56" s="131"/>
      <c r="H56" s="258">
        <f>D56/$E$54</f>
        <v>1.0167972761829431</v>
      </c>
      <c r="I56" s="130"/>
      <c r="J56" s="129"/>
      <c r="L56" s="122">
        <v>20</v>
      </c>
      <c r="M56" s="121" t="e">
        <f>E60</f>
        <v>#DIV/0!</v>
      </c>
      <c r="N56" s="121" t="e">
        <f>F60</f>
        <v>#DIV/0!</v>
      </c>
    </row>
    <row r="57" spans="3:15">
      <c r="C57" s="122" t="s">
        <v>1119</v>
      </c>
      <c r="D57" s="121"/>
      <c r="E57" s="244" t="e">
        <f>AVERAGE(D57:D59)</f>
        <v>#DIV/0!</v>
      </c>
      <c r="F57" s="247" t="e">
        <f>_xlfn.STDEV.S(D57:D59)</f>
        <v>#DIV/0!</v>
      </c>
      <c r="G57" s="128">
        <v>10</v>
      </c>
      <c r="H57" s="159" t="e">
        <f>D57/$C$14*100</f>
        <v>#VALUE!</v>
      </c>
      <c r="I57" s="127" t="e">
        <f>AVERAGE(H57:H59)</f>
        <v>#VALUE!</v>
      </c>
      <c r="J57" s="126" t="e">
        <f>STDEV(H57:H59)</f>
        <v>#VALUE!</v>
      </c>
      <c r="L57" s="133">
        <v>30</v>
      </c>
      <c r="M57" s="132" t="e">
        <f>E63</f>
        <v>#DIV/0!</v>
      </c>
      <c r="N57" s="132" t="e">
        <f>F63</f>
        <v>#DIV/0!</v>
      </c>
    </row>
    <row r="58" spans="3:15">
      <c r="C58" s="122" t="s">
        <v>1118</v>
      </c>
      <c r="D58" s="121"/>
      <c r="E58" s="245"/>
      <c r="F58" s="248"/>
      <c r="G58" s="125"/>
      <c r="H58" s="144" t="e">
        <f>D58/$C$14*100</f>
        <v>#VALUE!</v>
      </c>
      <c r="I58" s="124"/>
      <c r="J58" s="123"/>
      <c r="L58" s="122">
        <v>60</v>
      </c>
      <c r="M58" s="121" t="e">
        <f>E66</f>
        <v>#DIV/0!</v>
      </c>
      <c r="N58" s="121" t="e">
        <f>F66</f>
        <v>#DIV/0!</v>
      </c>
    </row>
    <row r="59" spans="3:15">
      <c r="C59" s="122" t="s">
        <v>1117</v>
      </c>
      <c r="D59" s="121"/>
      <c r="E59" s="246"/>
      <c r="F59" s="249"/>
      <c r="G59" s="120"/>
      <c r="H59" s="143" t="e">
        <f>D59/$C$14*100</f>
        <v>#VALUE!</v>
      </c>
      <c r="I59" s="119"/>
      <c r="J59" s="118"/>
      <c r="L59" s="133">
        <v>120</v>
      </c>
      <c r="M59" s="132" t="e">
        <f>E69</f>
        <v>#DIV/0!</v>
      </c>
      <c r="N59" s="132" t="e">
        <f>F69</f>
        <v>#DIV/0!</v>
      </c>
    </row>
    <row r="60" spans="3:15">
      <c r="C60" s="133" t="s">
        <v>1116</v>
      </c>
      <c r="D60" s="132"/>
      <c r="E60" s="250" t="e">
        <f>AVERAGE(D60:D62)</f>
        <v>#DIV/0!</v>
      </c>
      <c r="F60" s="253" t="e">
        <f>_xlfn.STDEV.S(D60:D62)</f>
        <v>#DIV/0!</v>
      </c>
      <c r="G60" s="131">
        <v>20</v>
      </c>
      <c r="H60" s="160" t="e">
        <f>D60/$C$14*100</f>
        <v>#VALUE!</v>
      </c>
      <c r="I60" s="130" t="e">
        <f>AVERAGE(H60:H62)</f>
        <v>#VALUE!</v>
      </c>
      <c r="J60" s="129" t="e">
        <f>STDEV(H60:H62)</f>
        <v>#VALUE!</v>
      </c>
      <c r="L60" s="122">
        <v>240</v>
      </c>
      <c r="M60" s="121">
        <f>E72</f>
        <v>96350.471042943376</v>
      </c>
      <c r="N60" s="121">
        <f>F72</f>
        <v>7091.3795003091709</v>
      </c>
    </row>
    <row r="61" spans="3:15">
      <c r="C61" s="133" t="s">
        <v>1115</v>
      </c>
      <c r="D61" s="132"/>
      <c r="E61" s="251"/>
      <c r="F61" s="254"/>
      <c r="G61" s="131"/>
      <c r="H61" s="160" t="e">
        <f>D61/$C$14*100</f>
        <v>#VALUE!</v>
      </c>
      <c r="I61" s="130"/>
      <c r="J61" s="129"/>
      <c r="L61" s="133">
        <v>360</v>
      </c>
      <c r="M61" s="132" t="e">
        <f>E75</f>
        <v>#DIV/0!</v>
      </c>
      <c r="N61" s="132" t="e">
        <f>F75</f>
        <v>#DIV/0!</v>
      </c>
    </row>
    <row r="62" spans="3:15">
      <c r="C62" s="133" t="s">
        <v>1114</v>
      </c>
      <c r="D62" s="132"/>
      <c r="E62" s="252"/>
      <c r="F62" s="255"/>
      <c r="G62" s="131"/>
      <c r="H62" s="160" t="e">
        <f>D62/$C$14*100</f>
        <v>#VALUE!</v>
      </c>
      <c r="I62" s="130"/>
      <c r="J62" s="129"/>
    </row>
    <row r="63" spans="3:15">
      <c r="C63" s="122" t="s">
        <v>659</v>
      </c>
      <c r="D63" s="121"/>
      <c r="E63" s="244" t="e">
        <f>AVERAGE(D63:D65)</f>
        <v>#DIV/0!</v>
      </c>
      <c r="F63" s="247" t="e">
        <f>_xlfn.STDEV.S(D63:D65)</f>
        <v>#DIV/0!</v>
      </c>
      <c r="G63" s="128">
        <v>30</v>
      </c>
      <c r="H63" s="159" t="e">
        <f>D63/$C$14*100</f>
        <v>#VALUE!</v>
      </c>
      <c r="I63" s="127" t="e">
        <f>AVERAGE(H63:H65)</f>
        <v>#VALUE!</v>
      </c>
      <c r="J63" s="126" t="e">
        <f>STDEV(H63:H65)</f>
        <v>#VALUE!</v>
      </c>
      <c r="L63" s="138" t="s">
        <v>775</v>
      </c>
      <c r="M63" s="237" t="s">
        <v>690</v>
      </c>
      <c r="N63" s="238"/>
      <c r="O63" s="239"/>
    </row>
    <row r="64" spans="3:15">
      <c r="C64" s="122" t="s">
        <v>656</v>
      </c>
      <c r="D64" s="121"/>
      <c r="E64" s="245"/>
      <c r="F64" s="248"/>
      <c r="G64" s="125"/>
      <c r="H64" s="144" t="e">
        <f>D64/$C$14*100</f>
        <v>#VALUE!</v>
      </c>
      <c r="I64" s="124"/>
      <c r="J64" s="123"/>
      <c r="L64" s="122">
        <v>0</v>
      </c>
      <c r="M64" s="257">
        <f>H54</f>
        <v>0.87685680697914581</v>
      </c>
      <c r="N64" s="257">
        <f>H55</f>
        <v>1.1063459168379113</v>
      </c>
      <c r="O64" s="257">
        <f>H56</f>
        <v>1.0167972761829431</v>
      </c>
    </row>
    <row r="65" spans="3:15">
      <c r="C65" s="122" t="s">
        <v>653</v>
      </c>
      <c r="D65" s="121"/>
      <c r="E65" s="246"/>
      <c r="F65" s="249"/>
      <c r="G65" s="120"/>
      <c r="H65" s="143" t="e">
        <f>D65/$C$14*100</f>
        <v>#VALUE!</v>
      </c>
      <c r="I65" s="119"/>
      <c r="J65" s="118"/>
      <c r="L65" s="122">
        <v>240</v>
      </c>
      <c r="M65" s="257">
        <f>H72</f>
        <v>0.75228405882166494</v>
      </c>
      <c r="N65" s="257">
        <f>H73</f>
        <v>0.86307913327906294</v>
      </c>
      <c r="O65" s="257">
        <f>H74</f>
        <v>0.77443115303129495</v>
      </c>
    </row>
    <row r="66" spans="3:15">
      <c r="C66" s="133" t="s">
        <v>650</v>
      </c>
      <c r="D66" s="132"/>
      <c r="E66" s="250" t="e">
        <f>AVERAGE(D66:D68)</f>
        <v>#DIV/0!</v>
      </c>
      <c r="F66" s="253" t="e">
        <f>_xlfn.STDEV.S(D66:D68)</f>
        <v>#DIV/0!</v>
      </c>
      <c r="G66" s="131">
        <v>60</v>
      </c>
      <c r="H66" s="160" t="e">
        <f>D66/$C$14*100</f>
        <v>#VALUE!</v>
      </c>
      <c r="I66" s="130" t="e">
        <f>AVERAGE(H66:H68)</f>
        <v>#VALUE!</v>
      </c>
      <c r="J66" s="129" t="e">
        <f>STDEV(H66:H68)</f>
        <v>#VALUE!</v>
      </c>
    </row>
    <row r="67" spans="3:15">
      <c r="C67" s="133" t="s">
        <v>647</v>
      </c>
      <c r="D67" s="132"/>
      <c r="E67" s="251"/>
      <c r="F67" s="254"/>
      <c r="G67" s="131"/>
      <c r="H67" s="160" t="e">
        <f>D67/$C$14*100</f>
        <v>#VALUE!</v>
      </c>
      <c r="I67" s="130"/>
      <c r="J67" s="129"/>
    </row>
    <row r="68" spans="3:15">
      <c r="C68" s="133" t="s">
        <v>645</v>
      </c>
      <c r="D68" s="132"/>
      <c r="E68" s="252"/>
      <c r="F68" s="255"/>
      <c r="G68" s="131"/>
      <c r="H68" s="160" t="e">
        <f>D68/$C$14*100</f>
        <v>#VALUE!</v>
      </c>
      <c r="I68" s="130"/>
      <c r="J68" s="129"/>
    </row>
    <row r="69" spans="3:15">
      <c r="C69" s="122" t="s">
        <v>642</v>
      </c>
      <c r="D69" s="121"/>
      <c r="E69" s="244" t="e">
        <f>AVERAGE(D69:D71)</f>
        <v>#DIV/0!</v>
      </c>
      <c r="F69" s="247" t="e">
        <f>_xlfn.STDEV.S(D69:D71)</f>
        <v>#DIV/0!</v>
      </c>
      <c r="G69" s="128">
        <v>120</v>
      </c>
      <c r="H69" s="159" t="e">
        <f>D69/$C$14*100</f>
        <v>#VALUE!</v>
      </c>
      <c r="I69" s="127" t="e">
        <f>AVERAGE(H69:H71)</f>
        <v>#VALUE!</v>
      </c>
      <c r="J69" s="126" t="e">
        <f>STDEV(H69:H71)</f>
        <v>#VALUE!</v>
      </c>
    </row>
    <row r="70" spans="3:15">
      <c r="C70" s="122" t="s">
        <v>639</v>
      </c>
      <c r="D70" s="121"/>
      <c r="E70" s="245"/>
      <c r="F70" s="248"/>
      <c r="G70" s="125"/>
      <c r="H70" s="144" t="e">
        <f>D70/$C$14*100</f>
        <v>#VALUE!</v>
      </c>
      <c r="I70" s="124"/>
      <c r="J70" s="123"/>
    </row>
    <row r="71" spans="3:15">
      <c r="C71" s="122" t="s">
        <v>636</v>
      </c>
      <c r="D71" s="121"/>
      <c r="E71" s="246"/>
      <c r="F71" s="249"/>
      <c r="G71" s="120"/>
      <c r="H71" s="143" t="e">
        <f>D71/$C$14*100</f>
        <v>#VALUE!</v>
      </c>
      <c r="I71" s="119"/>
      <c r="J71" s="118"/>
    </row>
    <row r="72" spans="3:15">
      <c r="C72" s="133" t="s">
        <v>633</v>
      </c>
      <c r="D72" s="1">
        <f>L16</f>
        <v>90990.578632690405</v>
      </c>
      <c r="E72" s="250">
        <f>AVERAGE(D72:D74)</f>
        <v>96350.471042943376</v>
      </c>
      <c r="F72" s="253">
        <f>_xlfn.STDEV.S(D72:D74)</f>
        <v>7091.3795003091709</v>
      </c>
      <c r="G72" s="131">
        <v>240</v>
      </c>
      <c r="H72" s="258">
        <f>D72/$E$54</f>
        <v>0.75228405882166494</v>
      </c>
      <c r="I72" s="130">
        <f>AVERAGE(H72:H74)</f>
        <v>0.79659811504400757</v>
      </c>
      <c r="J72" s="129">
        <f>STDEV(H72:H74)</f>
        <v>5.8629495858824134E-2</v>
      </c>
    </row>
    <row r="73" spans="3:15">
      <c r="C73" s="133" t="s">
        <v>630</v>
      </c>
      <c r="D73" s="1">
        <f>L17</f>
        <v>104391.51118777</v>
      </c>
      <c r="E73" s="251"/>
      <c r="F73" s="254"/>
      <c r="G73" s="131"/>
      <c r="H73" s="258">
        <f>D73/$E$54</f>
        <v>0.86307913327906294</v>
      </c>
      <c r="I73" s="130"/>
      <c r="J73" s="129"/>
    </row>
    <row r="74" spans="3:15">
      <c r="C74" s="133" t="s">
        <v>627</v>
      </c>
      <c r="D74" s="1">
        <f>L18</f>
        <v>93669.323308369698</v>
      </c>
      <c r="E74" s="252"/>
      <c r="F74" s="255"/>
      <c r="G74" s="131"/>
      <c r="H74" s="258">
        <f>D74/$E$54</f>
        <v>0.77443115303129495</v>
      </c>
      <c r="I74" s="130"/>
      <c r="J74" s="129"/>
    </row>
    <row r="75" spans="3:15">
      <c r="C75" s="122" t="s">
        <v>1113</v>
      </c>
      <c r="D75" s="121"/>
      <c r="E75" s="244" t="e">
        <f>AVERAGE(D75:D77)</f>
        <v>#DIV/0!</v>
      </c>
      <c r="F75" s="247" t="e">
        <f>_xlfn.STDEV.S(D75:D77)</f>
        <v>#DIV/0!</v>
      </c>
      <c r="G75" s="128">
        <v>360</v>
      </c>
      <c r="H75" s="159" t="e">
        <f>D75/$C$14*100</f>
        <v>#VALUE!</v>
      </c>
      <c r="I75" s="127" t="e">
        <f>AVERAGE(H75:H77)</f>
        <v>#VALUE!</v>
      </c>
      <c r="J75" s="126" t="e">
        <f>STDEV(H75:H77)</f>
        <v>#VALUE!</v>
      </c>
    </row>
    <row r="76" spans="3:15">
      <c r="C76" s="122" t="s">
        <v>1112</v>
      </c>
      <c r="D76" s="121"/>
      <c r="E76" s="245"/>
      <c r="F76" s="248"/>
      <c r="G76" s="125"/>
      <c r="H76" s="144" t="e">
        <f>D76/$C$14*100</f>
        <v>#VALUE!</v>
      </c>
      <c r="I76" s="124"/>
      <c r="J76" s="123"/>
    </row>
    <row r="77" spans="3:15">
      <c r="C77" s="122" t="s">
        <v>1111</v>
      </c>
      <c r="D77" s="121"/>
      <c r="E77" s="246"/>
      <c r="F77" s="249"/>
      <c r="G77" s="120"/>
      <c r="H77" s="143" t="e">
        <f>D77/$C$14*100</f>
        <v>#VALUE!</v>
      </c>
      <c r="I77" s="119"/>
      <c r="J77" s="118"/>
    </row>
    <row r="78" spans="3:15">
      <c r="C78" s="158" t="s">
        <v>1110</v>
      </c>
      <c r="D78" s="157"/>
      <c r="E78" s="156" t="s">
        <v>1109</v>
      </c>
      <c r="F78" s="156" t="s">
        <v>1109</v>
      </c>
      <c r="G78" s="155"/>
      <c r="H78" s="155"/>
      <c r="I78" s="155"/>
      <c r="J78" s="155"/>
    </row>
  </sheetData>
  <mergeCells count="23">
    <mergeCell ref="F60:F62"/>
    <mergeCell ref="A1:I1"/>
    <mergeCell ref="J1:M1"/>
    <mergeCell ref="N1:O1"/>
    <mergeCell ref="G51:J51"/>
    <mergeCell ref="C52:F52"/>
    <mergeCell ref="H52:J52"/>
    <mergeCell ref="M63:O63"/>
    <mergeCell ref="E66:E68"/>
    <mergeCell ref="F66:F68"/>
    <mergeCell ref="E69:E71"/>
    <mergeCell ref="F69:F71"/>
    <mergeCell ref="E54:E56"/>
    <mergeCell ref="F54:F56"/>
    <mergeCell ref="E57:E59"/>
    <mergeCell ref="F57:F59"/>
    <mergeCell ref="E60:E62"/>
    <mergeCell ref="E72:E74"/>
    <mergeCell ref="F72:F74"/>
    <mergeCell ref="E75:E77"/>
    <mergeCell ref="F75:F77"/>
    <mergeCell ref="E63:E65"/>
    <mergeCell ref="F63:F6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39937" r:id="rId3">
          <objectPr defaultSize="0" r:id="rId4">
            <anchor moveWithCells="1">
              <from>
                <xdr:col>11</xdr:col>
                <xdr:colOff>0</xdr:colOff>
                <xdr:row>67</xdr:row>
                <xdr:rowOff>0</xdr:rowOff>
              </from>
              <to>
                <xdr:col>14</xdr:col>
                <xdr:colOff>371475</xdr:colOff>
                <xdr:row>82</xdr:row>
                <xdr:rowOff>114300</xdr:rowOff>
              </to>
            </anchor>
          </objectPr>
        </oleObject>
      </mc:Choice>
      <mc:Fallback>
        <oleObject progId="Prism9.Document" shapeId="39937" r:id="rId3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4CE5-FD6C-4714-AC6C-D66B8ECB434A}">
  <dimension ref="A1:O75"/>
  <sheetViews>
    <sheetView topLeftCell="A31" workbookViewId="0">
      <selection activeCell="Q42" sqref="Q42"/>
    </sheetView>
  </sheetViews>
  <sheetFormatPr defaultColWidth="9.140625" defaultRowHeight="15"/>
  <cols>
    <col min="1" max="2" width="4" customWidth="1"/>
    <col min="3" max="3" width="17.28515625" customWidth="1"/>
    <col min="4" max="4" width="7.85546875" customWidth="1"/>
    <col min="5" max="5" width="9.5703125" bestFit="1" customWidth="1"/>
    <col min="6" max="6" width="13.5703125" customWidth="1"/>
    <col min="7" max="7" width="12.5703125" customWidth="1"/>
    <col min="8" max="8" width="9.28515625" bestFit="1" customWidth="1"/>
    <col min="9" max="9" width="18.5703125" customWidth="1"/>
    <col min="10" max="10" width="9" customWidth="1"/>
    <col min="11" max="11" width="9.5703125" customWidth="1"/>
    <col min="12" max="12" width="7.7109375" customWidth="1"/>
    <col min="13" max="13" width="7.5703125" customWidth="1"/>
    <col min="14" max="14" width="5.5703125" customWidth="1"/>
    <col min="15" max="15" width="6.85546875" customWidth="1"/>
    <col min="16" max="16" width="15.28515625" customWidth="1"/>
    <col min="17" max="17" width="18.5703125" customWidth="1"/>
    <col min="19" max="19" width="16.28515625" customWidth="1"/>
  </cols>
  <sheetData>
    <row r="1" spans="1:15" ht="15" customHeight="1">
      <c r="A1" s="221" t="s">
        <v>70</v>
      </c>
      <c r="B1" s="223"/>
      <c r="C1" s="223"/>
      <c r="D1" s="223"/>
      <c r="E1" s="223"/>
      <c r="F1" s="223"/>
      <c r="G1" s="223"/>
      <c r="H1" s="223"/>
      <c r="I1" s="222"/>
      <c r="J1" s="221" t="s">
        <v>869</v>
      </c>
      <c r="K1" s="223"/>
      <c r="L1" s="223"/>
      <c r="M1" s="222"/>
      <c r="N1" s="221" t="s">
        <v>8</v>
      </c>
      <c r="O1" s="222"/>
    </row>
    <row r="2" spans="1:15" ht="15" customHeight="1">
      <c r="A2" s="3" t="s">
        <v>333</v>
      </c>
      <c r="B2" s="3" t="s">
        <v>333</v>
      </c>
      <c r="C2" s="3" t="s">
        <v>173</v>
      </c>
      <c r="D2" s="3" t="s">
        <v>116</v>
      </c>
      <c r="E2" s="3" t="s">
        <v>253</v>
      </c>
      <c r="F2" s="3" t="s">
        <v>145</v>
      </c>
      <c r="G2" s="3" t="s">
        <v>179</v>
      </c>
      <c r="H2" s="3" t="s">
        <v>71</v>
      </c>
      <c r="I2" s="3" t="s">
        <v>188</v>
      </c>
      <c r="J2" s="3" t="s">
        <v>55</v>
      </c>
      <c r="K2" s="3" t="s">
        <v>11</v>
      </c>
      <c r="L2" s="3" t="s">
        <v>197</v>
      </c>
      <c r="M2" s="3" t="s">
        <v>2</v>
      </c>
      <c r="N2" s="3" t="s">
        <v>11</v>
      </c>
      <c r="O2" s="3" t="s">
        <v>328</v>
      </c>
    </row>
    <row r="3" spans="1:15">
      <c r="A3" s="4"/>
      <c r="B3" s="4"/>
      <c r="C3" s="4" t="s">
        <v>592</v>
      </c>
      <c r="D3" s="4"/>
      <c r="E3" s="4"/>
      <c r="F3" s="4" t="s">
        <v>849</v>
      </c>
      <c r="G3" s="4" t="s">
        <v>142</v>
      </c>
      <c r="H3" s="4"/>
      <c r="I3" s="2">
        <v>44340.566203703696</v>
      </c>
      <c r="J3" s="1">
        <v>0</v>
      </c>
      <c r="K3" s="1">
        <v>12.257016666666701</v>
      </c>
      <c r="L3" s="1">
        <v>0</v>
      </c>
      <c r="M3" s="1"/>
      <c r="N3" s="1">
        <v>7.0728833333333299</v>
      </c>
      <c r="O3" s="1">
        <v>7871.1223063077896</v>
      </c>
    </row>
    <row r="4" spans="1:15">
      <c r="A4" s="4"/>
      <c r="B4" s="4"/>
      <c r="C4" s="4" t="s">
        <v>592</v>
      </c>
      <c r="D4" s="4"/>
      <c r="E4" s="4"/>
      <c r="F4" s="4" t="s">
        <v>848</v>
      </c>
      <c r="G4" s="4" t="s">
        <v>142</v>
      </c>
      <c r="H4" s="4"/>
      <c r="I4" s="2">
        <v>44340.581759259301</v>
      </c>
      <c r="J4" s="1">
        <v>0</v>
      </c>
      <c r="K4" s="1">
        <v>12.080716666666699</v>
      </c>
      <c r="L4" s="1">
        <v>0</v>
      </c>
      <c r="M4" s="1"/>
      <c r="N4" s="1">
        <v>7.0909000000000004</v>
      </c>
      <c r="O4" s="1">
        <v>122064.796745903</v>
      </c>
    </row>
    <row r="5" spans="1:15">
      <c r="A5" s="4"/>
      <c r="B5" s="4"/>
      <c r="C5" s="4" t="s">
        <v>592</v>
      </c>
      <c r="D5" s="4"/>
      <c r="E5" s="4"/>
      <c r="F5" s="4" t="s">
        <v>847</v>
      </c>
      <c r="G5" s="4" t="s">
        <v>142</v>
      </c>
      <c r="H5" s="4"/>
      <c r="I5" s="2">
        <v>44340.597453703696</v>
      </c>
      <c r="J5" s="1">
        <v>0</v>
      </c>
      <c r="K5" s="1">
        <v>12.08075</v>
      </c>
      <c r="L5" s="1">
        <v>0</v>
      </c>
      <c r="M5" s="1"/>
      <c r="N5" s="1">
        <v>7.0818500000000002</v>
      </c>
      <c r="O5" s="1">
        <v>124756.571732133</v>
      </c>
    </row>
    <row r="6" spans="1:15">
      <c r="A6" s="4"/>
      <c r="B6" s="4"/>
      <c r="C6" s="4" t="s">
        <v>769</v>
      </c>
      <c r="D6" s="4"/>
      <c r="E6" s="4"/>
      <c r="F6" s="4" t="s">
        <v>1160</v>
      </c>
      <c r="G6" s="4" t="s">
        <v>70</v>
      </c>
      <c r="H6" s="4"/>
      <c r="I6" s="2">
        <v>44340.613263888903</v>
      </c>
      <c r="J6" s="1">
        <v>0</v>
      </c>
      <c r="K6" s="1">
        <v>12.391583333333299</v>
      </c>
      <c r="L6" s="1">
        <v>0</v>
      </c>
      <c r="M6" s="1"/>
      <c r="N6" s="1">
        <v>7.10903333333333</v>
      </c>
      <c r="O6" s="1">
        <v>113313.31916781201</v>
      </c>
    </row>
    <row r="7" spans="1:15">
      <c r="A7" s="4"/>
      <c r="B7" s="4"/>
      <c r="C7" s="4" t="s">
        <v>767</v>
      </c>
      <c r="D7" s="4"/>
      <c r="E7" s="4"/>
      <c r="F7" s="4" t="s">
        <v>1159</v>
      </c>
      <c r="G7" s="4" t="s">
        <v>70</v>
      </c>
      <c r="H7" s="4"/>
      <c r="I7" s="2">
        <v>44340.629074074102</v>
      </c>
      <c r="J7" s="1">
        <v>0</v>
      </c>
      <c r="K7" s="1">
        <v>11.8735</v>
      </c>
      <c r="L7" s="1">
        <v>0</v>
      </c>
      <c r="M7" s="1"/>
      <c r="N7" s="1">
        <v>7.1090666666666698</v>
      </c>
      <c r="O7" s="1">
        <v>118788.775659222</v>
      </c>
    </row>
    <row r="8" spans="1:15">
      <c r="A8" s="4"/>
      <c r="B8" s="4"/>
      <c r="C8" s="4" t="s">
        <v>765</v>
      </c>
      <c r="D8" s="4"/>
      <c r="E8" s="4"/>
      <c r="F8" s="4" t="s">
        <v>1158</v>
      </c>
      <c r="G8" s="4" t="s">
        <v>70</v>
      </c>
      <c r="H8" s="4"/>
      <c r="I8" s="2">
        <v>44340.646030092597</v>
      </c>
      <c r="J8" s="1">
        <v>0</v>
      </c>
      <c r="K8" s="1">
        <v>10.6094166666667</v>
      </c>
      <c r="L8" s="1">
        <v>0</v>
      </c>
      <c r="M8" s="1"/>
      <c r="N8" s="1">
        <v>7.1091833333333296</v>
      </c>
      <c r="O8" s="1">
        <v>133222.82690686401</v>
      </c>
    </row>
    <row r="9" spans="1:15">
      <c r="A9" s="4"/>
      <c r="B9" s="4"/>
      <c r="C9" s="4" t="s">
        <v>1157</v>
      </c>
      <c r="D9" s="4"/>
      <c r="E9" s="4"/>
      <c r="F9" s="4" t="s">
        <v>1156</v>
      </c>
      <c r="G9" s="4" t="s">
        <v>70</v>
      </c>
      <c r="H9" s="4"/>
      <c r="I9" s="2">
        <v>44340.6629861111</v>
      </c>
      <c r="J9" s="1">
        <v>0</v>
      </c>
      <c r="K9" s="1">
        <v>10.6092833333333</v>
      </c>
      <c r="L9" s="1">
        <v>0</v>
      </c>
      <c r="M9" s="1"/>
      <c r="N9" s="1">
        <v>7.10903333333333</v>
      </c>
      <c r="O9" s="1">
        <v>136127.509069594</v>
      </c>
    </row>
    <row r="10" spans="1:15">
      <c r="A10" s="4"/>
      <c r="B10" s="4"/>
      <c r="C10" s="4" t="s">
        <v>1155</v>
      </c>
      <c r="D10" s="4"/>
      <c r="E10" s="4"/>
      <c r="F10" s="4" t="s">
        <v>1154</v>
      </c>
      <c r="G10" s="4" t="s">
        <v>70</v>
      </c>
      <c r="H10" s="4"/>
      <c r="I10" s="2">
        <v>44340.679884259298</v>
      </c>
      <c r="J10" s="1">
        <v>0</v>
      </c>
      <c r="K10" s="1">
        <v>12.0703833333333</v>
      </c>
      <c r="L10" s="1">
        <v>0</v>
      </c>
      <c r="M10" s="1"/>
      <c r="N10" s="1">
        <v>7.1090666666666698</v>
      </c>
      <c r="O10" s="1">
        <v>123282.229233904</v>
      </c>
    </row>
    <row r="11" spans="1:15">
      <c r="A11" s="4"/>
      <c r="B11" s="4"/>
      <c r="C11" s="4" t="s">
        <v>1153</v>
      </c>
      <c r="D11" s="4"/>
      <c r="E11" s="4"/>
      <c r="F11" s="4" t="s">
        <v>1152</v>
      </c>
      <c r="G11" s="4" t="s">
        <v>70</v>
      </c>
      <c r="H11" s="4"/>
      <c r="I11" s="2">
        <v>44340.695694444403</v>
      </c>
      <c r="J11" s="1">
        <v>0</v>
      </c>
      <c r="K11" s="1">
        <v>12.0497833333333</v>
      </c>
      <c r="L11" s="1">
        <v>0</v>
      </c>
      <c r="M11" s="1"/>
      <c r="N11" s="1">
        <v>7.1091833333333296</v>
      </c>
      <c r="O11" s="1">
        <v>119996.75616964699</v>
      </c>
    </row>
    <row r="12" spans="1:15">
      <c r="A12" s="4"/>
      <c r="B12" s="4"/>
      <c r="C12" s="4" t="s">
        <v>592</v>
      </c>
      <c r="D12" s="4"/>
      <c r="E12" s="4"/>
      <c r="F12" s="4" t="s">
        <v>824</v>
      </c>
      <c r="G12" s="4" t="s">
        <v>142</v>
      </c>
      <c r="H12" s="4"/>
      <c r="I12" s="2">
        <v>44340.9198958333</v>
      </c>
      <c r="J12" s="1">
        <v>0</v>
      </c>
      <c r="K12" s="1">
        <v>10.5989166666667</v>
      </c>
      <c r="L12" s="1">
        <v>0</v>
      </c>
      <c r="M12" s="1"/>
      <c r="N12" s="1">
        <v>7.0909000000000004</v>
      </c>
      <c r="O12" s="1">
        <v>146450.79562142599</v>
      </c>
    </row>
    <row r="13" spans="1:15">
      <c r="A13" s="4"/>
      <c r="B13" s="4"/>
      <c r="C13" s="4" t="s">
        <v>1151</v>
      </c>
      <c r="D13" s="4"/>
      <c r="E13" s="4"/>
      <c r="F13" s="4" t="s">
        <v>1150</v>
      </c>
      <c r="G13" s="4" t="s">
        <v>70</v>
      </c>
      <c r="H13" s="4"/>
      <c r="I13" s="2">
        <v>44340.936747685198</v>
      </c>
      <c r="J13" s="1">
        <v>51.125607053281101</v>
      </c>
      <c r="K13" s="1">
        <v>11.4279333333333</v>
      </c>
      <c r="L13" s="1">
        <v>1954737.76655668</v>
      </c>
      <c r="M13" s="1"/>
      <c r="N13" s="1">
        <v>7.1090666666666698</v>
      </c>
      <c r="O13" s="1">
        <v>157075.94345314501</v>
      </c>
    </row>
    <row r="14" spans="1:15">
      <c r="A14" s="4"/>
      <c r="B14" s="4"/>
      <c r="C14" s="4" t="s">
        <v>1149</v>
      </c>
      <c r="D14" s="4"/>
      <c r="E14" s="4"/>
      <c r="F14" s="4" t="s">
        <v>1148</v>
      </c>
      <c r="G14" s="4" t="s">
        <v>70</v>
      </c>
      <c r="H14" s="4"/>
      <c r="I14" s="2">
        <v>44340.952696759297</v>
      </c>
      <c r="J14" s="1">
        <v>77.989078689640706</v>
      </c>
      <c r="K14" s="1">
        <v>11.417683333333301</v>
      </c>
      <c r="L14" s="1">
        <v>2754972.5472037098</v>
      </c>
      <c r="M14" s="1"/>
      <c r="N14" s="1">
        <v>7.1182499999999997</v>
      </c>
      <c r="O14" s="1">
        <v>144428.36217512199</v>
      </c>
    </row>
    <row r="15" spans="1:15">
      <c r="A15" s="4"/>
      <c r="B15" s="4"/>
      <c r="C15" s="4" t="s">
        <v>1147</v>
      </c>
      <c r="D15" s="4"/>
      <c r="E15" s="4"/>
      <c r="F15" s="4" t="s">
        <v>1146</v>
      </c>
      <c r="G15" s="4" t="s">
        <v>70</v>
      </c>
      <c r="H15" s="4"/>
      <c r="I15" s="2">
        <v>44340.9696064815</v>
      </c>
      <c r="J15" s="1">
        <v>76.772918779388704</v>
      </c>
      <c r="K15" s="1">
        <v>11.417533333333299</v>
      </c>
      <c r="L15" s="1">
        <v>2598671.9847353902</v>
      </c>
      <c r="M15" s="1"/>
      <c r="N15" s="1">
        <v>7.1181000000000001</v>
      </c>
      <c r="O15" s="1">
        <v>138412.494353777</v>
      </c>
    </row>
    <row r="16" spans="1:15">
      <c r="A16" s="4"/>
      <c r="B16" s="4"/>
      <c r="C16" s="4" t="s">
        <v>1145</v>
      </c>
      <c r="D16" s="4"/>
      <c r="E16" s="4"/>
      <c r="F16" s="4" t="s">
        <v>1144</v>
      </c>
      <c r="G16" s="4" t="s">
        <v>70</v>
      </c>
      <c r="H16" s="4"/>
      <c r="I16" s="2">
        <v>44340.985405092601</v>
      </c>
      <c r="J16" s="1">
        <v>52.353463455331799</v>
      </c>
      <c r="K16" s="1">
        <v>11.4279333333333</v>
      </c>
      <c r="L16" s="1">
        <v>2002701.01072031</v>
      </c>
      <c r="M16" s="1"/>
      <c r="N16" s="1">
        <v>7.1090666666666698</v>
      </c>
      <c r="O16" s="1">
        <v>157104.15856985899</v>
      </c>
    </row>
    <row r="17" spans="1:15">
      <c r="A17" s="4"/>
      <c r="B17" s="4"/>
      <c r="C17" s="4" t="s">
        <v>1143</v>
      </c>
      <c r="D17" s="4"/>
      <c r="E17" s="4"/>
      <c r="F17" s="4" t="s">
        <v>1142</v>
      </c>
      <c r="G17" s="4" t="s">
        <v>70</v>
      </c>
      <c r="H17" s="4"/>
      <c r="I17" s="2">
        <v>44341.0012615741</v>
      </c>
      <c r="J17" s="1">
        <v>59.026733395141299</v>
      </c>
      <c r="K17" s="1">
        <v>11.427899999999999</v>
      </c>
      <c r="L17" s="1">
        <v>2064378.7827568301</v>
      </c>
      <c r="M17" s="1"/>
      <c r="N17" s="1">
        <v>7.1181000000000001</v>
      </c>
      <c r="O17" s="1">
        <v>143412.38172710201</v>
      </c>
    </row>
    <row r="18" spans="1:15">
      <c r="A18" s="4"/>
      <c r="B18" s="4"/>
      <c r="C18" s="4" t="s">
        <v>1141</v>
      </c>
      <c r="D18" s="4"/>
      <c r="E18" s="4"/>
      <c r="F18" s="4" t="s">
        <v>1140</v>
      </c>
      <c r="G18" s="4" t="s">
        <v>70</v>
      </c>
      <c r="H18" s="4"/>
      <c r="I18" s="2">
        <v>44341.018182870401</v>
      </c>
      <c r="J18" s="1">
        <v>65.337548474763594</v>
      </c>
      <c r="K18" s="1">
        <v>11.4279333333333</v>
      </c>
      <c r="L18" s="1">
        <v>2059155.6531809201</v>
      </c>
      <c r="M18" s="1"/>
      <c r="N18" s="1">
        <v>7.1181333333333301</v>
      </c>
      <c r="O18" s="1">
        <v>129081.680198851</v>
      </c>
    </row>
    <row r="19" spans="1:15">
      <c r="A19" s="4"/>
      <c r="B19" s="4"/>
      <c r="C19" s="4" t="s">
        <v>592</v>
      </c>
      <c r="D19" s="4"/>
      <c r="E19" s="4"/>
      <c r="F19" s="4" t="s">
        <v>801</v>
      </c>
      <c r="G19" s="4" t="s">
        <v>142</v>
      </c>
      <c r="H19" s="4"/>
      <c r="I19" s="2">
        <v>44341.243020833303</v>
      </c>
      <c r="J19" s="1">
        <v>0</v>
      </c>
      <c r="K19" s="1">
        <v>11.427899999999999</v>
      </c>
      <c r="L19" s="1">
        <v>0</v>
      </c>
      <c r="M19" s="1"/>
      <c r="N19" s="1">
        <v>7.0909000000000004</v>
      </c>
      <c r="O19" s="1">
        <v>148608.722811224</v>
      </c>
    </row>
    <row r="20" spans="1:15">
      <c r="A20" s="4"/>
      <c r="B20" s="4"/>
      <c r="C20" s="4" t="s">
        <v>744</v>
      </c>
      <c r="D20" s="4"/>
      <c r="E20" s="4"/>
      <c r="F20" s="4" t="s">
        <v>1139</v>
      </c>
      <c r="G20" s="4" t="s">
        <v>70</v>
      </c>
      <c r="H20" s="4"/>
      <c r="I20" s="2">
        <v>44341.258773148104</v>
      </c>
      <c r="J20" s="1" t="s">
        <v>333</v>
      </c>
      <c r="K20" s="1" t="s">
        <v>333</v>
      </c>
      <c r="L20" s="1" t="s">
        <v>333</v>
      </c>
      <c r="M20" s="1" t="s">
        <v>333</v>
      </c>
      <c r="N20" s="1">
        <v>7.1090666666666698</v>
      </c>
      <c r="O20" s="1">
        <v>146194.229651528</v>
      </c>
    </row>
    <row r="21" spans="1:15">
      <c r="A21" s="4"/>
      <c r="B21" s="4"/>
      <c r="C21" s="4" t="s">
        <v>742</v>
      </c>
      <c r="D21" s="4"/>
      <c r="E21" s="4"/>
      <c r="F21" s="4" t="s">
        <v>1138</v>
      </c>
      <c r="G21" s="4" t="s">
        <v>70</v>
      </c>
      <c r="H21" s="4"/>
      <c r="I21" s="2">
        <v>44341.275613425903</v>
      </c>
      <c r="J21" s="1">
        <v>0</v>
      </c>
      <c r="K21" s="1">
        <v>12.7336833333333</v>
      </c>
      <c r="L21" s="1">
        <v>0</v>
      </c>
      <c r="M21" s="1"/>
      <c r="N21" s="1">
        <v>7.1182499999999997</v>
      </c>
      <c r="O21" s="1">
        <v>129618.553828736</v>
      </c>
    </row>
    <row r="22" spans="1:15">
      <c r="A22" s="4"/>
      <c r="B22" s="4"/>
      <c r="C22" s="4" t="s">
        <v>740</v>
      </c>
      <c r="D22" s="4"/>
      <c r="E22" s="4"/>
      <c r="F22" s="4" t="s">
        <v>1137</v>
      </c>
      <c r="G22" s="4" t="s">
        <v>70</v>
      </c>
      <c r="H22" s="4"/>
      <c r="I22" s="2">
        <v>44341.292465277802</v>
      </c>
      <c r="J22" s="1">
        <v>0</v>
      </c>
      <c r="K22" s="1">
        <v>12.391583333333299</v>
      </c>
      <c r="L22" s="1">
        <v>0</v>
      </c>
      <c r="M22" s="1"/>
      <c r="N22" s="1">
        <v>7.1181000000000001</v>
      </c>
      <c r="O22" s="1">
        <v>145386.894236997</v>
      </c>
    </row>
    <row r="23" spans="1:15">
      <c r="A23" s="4"/>
      <c r="B23" s="4"/>
      <c r="C23" s="4" t="s">
        <v>1136</v>
      </c>
      <c r="D23" s="4"/>
      <c r="E23" s="4"/>
      <c r="F23" s="4" t="s">
        <v>1135</v>
      </c>
      <c r="G23" s="4" t="s">
        <v>70</v>
      </c>
      <c r="H23" s="4"/>
      <c r="I23" s="2">
        <v>44341.308206018497</v>
      </c>
      <c r="J23" s="1">
        <v>0</v>
      </c>
      <c r="K23" s="1">
        <v>12.049666666666701</v>
      </c>
      <c r="L23" s="1">
        <v>0</v>
      </c>
      <c r="M23" s="1"/>
      <c r="N23" s="1">
        <v>7.1090666666666698</v>
      </c>
      <c r="O23" s="1">
        <v>140437.05771216401</v>
      </c>
    </row>
    <row r="24" spans="1:15">
      <c r="A24" s="4"/>
      <c r="B24" s="4"/>
      <c r="C24" s="4" t="s">
        <v>1134</v>
      </c>
      <c r="D24" s="4"/>
      <c r="E24" s="4"/>
      <c r="F24" s="4" t="s">
        <v>1133</v>
      </c>
      <c r="G24" s="4" t="s">
        <v>70</v>
      </c>
      <c r="H24" s="4"/>
      <c r="I24" s="2">
        <v>44341.325046296297</v>
      </c>
      <c r="J24" s="1" t="s">
        <v>333</v>
      </c>
      <c r="K24" s="1" t="s">
        <v>333</v>
      </c>
      <c r="L24" s="1" t="s">
        <v>333</v>
      </c>
      <c r="M24" s="1" t="s">
        <v>333</v>
      </c>
      <c r="N24" s="1">
        <v>7.1182499999999997</v>
      </c>
      <c r="O24" s="1">
        <v>124988.239317218</v>
      </c>
    </row>
    <row r="25" spans="1:15">
      <c r="A25" s="4"/>
      <c r="B25" s="4"/>
      <c r="C25" s="4" t="s">
        <v>1132</v>
      </c>
      <c r="D25" s="4"/>
      <c r="E25" s="4"/>
      <c r="F25" s="4" t="s">
        <v>1131</v>
      </c>
      <c r="G25" s="4" t="s">
        <v>70</v>
      </c>
      <c r="H25" s="4"/>
      <c r="I25" s="2">
        <v>44341.340821759302</v>
      </c>
      <c r="J25" s="1">
        <v>0</v>
      </c>
      <c r="K25" s="1">
        <v>11.7076833333333</v>
      </c>
      <c r="L25" s="1">
        <v>0</v>
      </c>
      <c r="M25" s="1"/>
      <c r="N25" s="1">
        <v>7.1181000000000001</v>
      </c>
      <c r="O25" s="1">
        <v>123044.895078054</v>
      </c>
    </row>
    <row r="26" spans="1:15">
      <c r="A26" s="4"/>
      <c r="B26" s="4"/>
      <c r="C26" s="4" t="s">
        <v>719</v>
      </c>
      <c r="D26" s="4"/>
      <c r="E26" s="4"/>
      <c r="F26" s="4" t="s">
        <v>1130</v>
      </c>
      <c r="G26" s="4" t="s">
        <v>70</v>
      </c>
      <c r="H26" s="4"/>
      <c r="I26" s="2">
        <v>44341.357627314799</v>
      </c>
      <c r="J26" s="1">
        <v>0</v>
      </c>
      <c r="K26" s="1">
        <v>11.738799999999999</v>
      </c>
      <c r="L26" s="1">
        <v>0</v>
      </c>
      <c r="M26" s="1"/>
      <c r="N26" s="1">
        <v>7.1181333333333301</v>
      </c>
      <c r="O26" s="1">
        <v>126931.117380622</v>
      </c>
    </row>
    <row r="27" spans="1:15">
      <c r="A27" s="4"/>
      <c r="B27" s="4"/>
      <c r="C27" s="4" t="s">
        <v>717</v>
      </c>
      <c r="D27" s="4"/>
      <c r="E27" s="4"/>
      <c r="F27" s="4" t="s">
        <v>1129</v>
      </c>
      <c r="G27" s="4" t="s">
        <v>70</v>
      </c>
      <c r="H27" s="4"/>
      <c r="I27" s="2">
        <v>44341.3744560185</v>
      </c>
      <c r="J27" s="1">
        <v>0</v>
      </c>
      <c r="K27" s="1">
        <v>12.02905</v>
      </c>
      <c r="L27" s="1">
        <v>0</v>
      </c>
      <c r="M27" s="1"/>
      <c r="N27" s="1">
        <v>7.1182499999999997</v>
      </c>
      <c r="O27" s="1">
        <v>115369.264947241</v>
      </c>
    </row>
    <row r="28" spans="1:15">
      <c r="A28" s="4"/>
      <c r="B28" s="4"/>
      <c r="C28" s="4" t="s">
        <v>715</v>
      </c>
      <c r="D28" s="4"/>
      <c r="E28" s="4"/>
      <c r="F28" s="4" t="s">
        <v>1128</v>
      </c>
      <c r="G28" s="4" t="s">
        <v>70</v>
      </c>
      <c r="H28" s="4"/>
      <c r="I28" s="2">
        <v>44341.3913425926</v>
      </c>
      <c r="J28" s="1">
        <v>0</v>
      </c>
      <c r="K28" s="1">
        <v>10.951233333333301</v>
      </c>
      <c r="L28" s="1">
        <v>0</v>
      </c>
      <c r="M28" s="1"/>
      <c r="N28" s="1">
        <v>7.1181000000000001</v>
      </c>
      <c r="O28" s="1">
        <v>122563.35411580199</v>
      </c>
    </row>
    <row r="29" spans="1:15">
      <c r="A29" s="4"/>
      <c r="B29" s="4"/>
      <c r="C29" s="4" t="s">
        <v>592</v>
      </c>
      <c r="D29" s="4"/>
      <c r="E29" s="4"/>
      <c r="F29" s="4" t="s">
        <v>1127</v>
      </c>
      <c r="G29" s="4" t="s">
        <v>142</v>
      </c>
      <c r="H29" s="4"/>
      <c r="I29" s="2">
        <v>44341.407071759299</v>
      </c>
      <c r="J29" s="1">
        <v>0</v>
      </c>
      <c r="K29" s="1">
        <v>11.31395</v>
      </c>
      <c r="L29" s="1">
        <v>0</v>
      </c>
      <c r="M29" s="1"/>
      <c r="N29" s="1">
        <v>7.1</v>
      </c>
      <c r="O29" s="1">
        <v>125795.292799652</v>
      </c>
    </row>
    <row r="30" spans="1:15">
      <c r="A30" s="4"/>
      <c r="B30" s="4"/>
      <c r="C30" s="4" t="s">
        <v>1126</v>
      </c>
      <c r="D30" s="4"/>
      <c r="E30" s="4"/>
      <c r="F30" s="4" t="s">
        <v>1125</v>
      </c>
      <c r="G30" s="4" t="s">
        <v>70</v>
      </c>
      <c r="H30" s="4"/>
      <c r="I30" s="2">
        <v>44341.422824074099</v>
      </c>
      <c r="J30" s="1">
        <v>0</v>
      </c>
      <c r="K30" s="1">
        <v>12.640283333333301</v>
      </c>
      <c r="L30" s="1">
        <v>0</v>
      </c>
      <c r="M30" s="1"/>
      <c r="N30" s="1">
        <v>7.1181000000000001</v>
      </c>
      <c r="O30" s="1">
        <v>121062.545592863</v>
      </c>
    </row>
    <row r="31" spans="1:15">
      <c r="A31" s="4"/>
      <c r="B31" s="4"/>
      <c r="C31" s="4" t="s">
        <v>1124</v>
      </c>
      <c r="D31" s="4"/>
      <c r="E31" s="4"/>
      <c r="F31" s="4" t="s">
        <v>1123</v>
      </c>
      <c r="G31" s="4" t="s">
        <v>70</v>
      </c>
      <c r="H31" s="4"/>
      <c r="I31" s="2">
        <v>44341.438634259299</v>
      </c>
      <c r="J31" s="1">
        <v>0</v>
      </c>
      <c r="K31" s="1">
        <v>10.59895</v>
      </c>
      <c r="L31" s="1">
        <v>0</v>
      </c>
      <c r="M31" s="1"/>
      <c r="N31" s="1">
        <v>7.1090666666666698</v>
      </c>
      <c r="O31" s="1">
        <v>140687.39049839601</v>
      </c>
    </row>
    <row r="32" spans="1:15">
      <c r="A32" s="4"/>
      <c r="B32" s="4"/>
      <c r="C32" s="4" t="s">
        <v>1122</v>
      </c>
      <c r="D32" s="4"/>
      <c r="E32" s="4"/>
      <c r="F32" s="4" t="s">
        <v>1121</v>
      </c>
      <c r="G32" s="4" t="s">
        <v>70</v>
      </c>
      <c r="H32" s="4"/>
      <c r="I32" s="2">
        <v>44341.454351851899</v>
      </c>
      <c r="J32" s="1">
        <v>0</v>
      </c>
      <c r="K32" s="1">
        <v>12.028916666666699</v>
      </c>
      <c r="L32" s="1">
        <v>0</v>
      </c>
      <c r="M32" s="1"/>
      <c r="N32" s="1">
        <v>7.10903333333333</v>
      </c>
      <c r="O32" s="1">
        <v>129130.15251091</v>
      </c>
    </row>
    <row r="33" spans="1:15">
      <c r="A33" s="4"/>
      <c r="B33" s="4"/>
      <c r="C33" s="4" t="s">
        <v>592</v>
      </c>
      <c r="D33" s="4"/>
      <c r="E33" s="4"/>
      <c r="F33" s="4" t="s">
        <v>777</v>
      </c>
      <c r="G33" s="4" t="s">
        <v>142</v>
      </c>
      <c r="H33" s="4"/>
      <c r="I33" s="2">
        <v>44341.6808564815</v>
      </c>
      <c r="J33" s="1">
        <v>0</v>
      </c>
      <c r="K33" s="1">
        <v>12.391583333333299</v>
      </c>
      <c r="L33" s="1">
        <v>0</v>
      </c>
      <c r="M33" s="1"/>
      <c r="N33" s="1">
        <v>7.0999666666666696</v>
      </c>
      <c r="O33" s="1">
        <v>78085.439748497898</v>
      </c>
    </row>
    <row r="37" spans="1:15" ht="15.75">
      <c r="C37" s="142"/>
      <c r="D37" s="141"/>
      <c r="E37" s="140"/>
      <c r="F37" s="139"/>
      <c r="G37" s="240" t="s">
        <v>1120</v>
      </c>
      <c r="H37" s="240"/>
      <c r="I37" s="240"/>
      <c r="J37" s="240"/>
      <c r="M37" s="145"/>
    </row>
    <row r="38" spans="1:15">
      <c r="C38" s="236" t="s">
        <v>776</v>
      </c>
      <c r="D38" s="236"/>
      <c r="E38" s="236"/>
      <c r="F38" s="236"/>
      <c r="G38" s="50"/>
      <c r="H38" s="237" t="s">
        <v>690</v>
      </c>
      <c r="I38" s="238"/>
      <c r="J38" s="239"/>
    </row>
    <row r="39" spans="1:15">
      <c r="C39" s="138" t="s">
        <v>470</v>
      </c>
      <c r="D39" s="138" t="s">
        <v>687</v>
      </c>
      <c r="E39" s="138" t="s">
        <v>683</v>
      </c>
      <c r="F39" s="137" t="s">
        <v>686</v>
      </c>
      <c r="G39" s="136" t="s">
        <v>685</v>
      </c>
      <c r="H39" s="136" t="s">
        <v>684</v>
      </c>
      <c r="I39" s="135" t="s">
        <v>683</v>
      </c>
      <c r="J39" s="134" t="s">
        <v>682</v>
      </c>
    </row>
    <row r="40" spans="1:15">
      <c r="C40" s="133" t="s">
        <v>679</v>
      </c>
      <c r="D40" s="1">
        <v>1954737.76655668</v>
      </c>
      <c r="E40" s="250">
        <f>AVERAGE(D40:D42)</f>
        <v>2436127.4328319267</v>
      </c>
      <c r="F40" s="253">
        <f>_xlfn.STDEV.S(D40:D42)</f>
        <v>424157.37003431376</v>
      </c>
      <c r="G40" s="131">
        <v>0</v>
      </c>
      <c r="H40" s="258">
        <f>D40/$E$40</f>
        <v>0.80239553161812827</v>
      </c>
      <c r="I40" s="130">
        <f>AVERAGE(H40:H42)</f>
        <v>1</v>
      </c>
      <c r="J40" s="129">
        <f>STDEV(H40:H42)</f>
        <v>0.17411132287987052</v>
      </c>
    </row>
    <row r="41" spans="1:15">
      <c r="C41" s="133" t="s">
        <v>676</v>
      </c>
      <c r="D41" s="1">
        <v>2754972.5472037098</v>
      </c>
      <c r="E41" s="251"/>
      <c r="F41" s="254"/>
      <c r="G41" s="131"/>
      <c r="H41" s="258">
        <f>D41/$E$40</f>
        <v>1.1308819522635296</v>
      </c>
      <c r="I41" s="130"/>
      <c r="J41" s="129"/>
    </row>
    <row r="42" spans="1:15">
      <c r="C42" s="133" t="s">
        <v>673</v>
      </c>
      <c r="D42" s="1">
        <v>2598671.9847353902</v>
      </c>
      <c r="E42" s="252"/>
      <c r="F42" s="255"/>
      <c r="G42" s="131"/>
      <c r="H42" s="258">
        <f>D42/$E$40</f>
        <v>1.066722516118342</v>
      </c>
      <c r="I42" s="130"/>
      <c r="J42" s="129"/>
    </row>
    <row r="43" spans="1:15">
      <c r="C43" s="122" t="s">
        <v>1119</v>
      </c>
      <c r="D43" s="121"/>
      <c r="E43" s="244" t="e">
        <f>AVERAGE(D43:D45)</f>
        <v>#DIV/0!</v>
      </c>
      <c r="F43" s="244" t="e">
        <f>_xlfn.STDEV.S(D43:D45)</f>
        <v>#DIV/0!</v>
      </c>
      <c r="G43" s="128">
        <v>10</v>
      </c>
      <c r="H43" s="159" t="e">
        <f>D43/$C$14*100</f>
        <v>#VALUE!</v>
      </c>
      <c r="I43" s="127" t="e">
        <f>AVERAGE(H43:H45)</f>
        <v>#VALUE!</v>
      </c>
      <c r="J43" s="126" t="e">
        <f>STDEV(H43:H45)</f>
        <v>#VALUE!</v>
      </c>
    </row>
    <row r="44" spans="1:15">
      <c r="C44" s="122" t="s">
        <v>1118</v>
      </c>
      <c r="D44" s="121"/>
      <c r="E44" s="245"/>
      <c r="F44" s="245"/>
      <c r="G44" s="125"/>
      <c r="H44" s="144" t="e">
        <f>D44/$C$14*100</f>
        <v>#VALUE!</v>
      </c>
      <c r="I44" s="124"/>
      <c r="J44" s="123"/>
    </row>
    <row r="45" spans="1:15">
      <c r="C45" s="122" t="s">
        <v>1117</v>
      </c>
      <c r="D45" s="121"/>
      <c r="E45" s="246"/>
      <c r="F45" s="246"/>
      <c r="G45" s="120"/>
      <c r="H45" s="143" t="e">
        <f>D45/$C$14*100</f>
        <v>#VALUE!</v>
      </c>
      <c r="I45" s="119"/>
      <c r="J45" s="118"/>
    </row>
    <row r="46" spans="1:15">
      <c r="C46" s="133" t="s">
        <v>1116</v>
      </c>
      <c r="D46" s="132"/>
      <c r="E46" s="250" t="e">
        <f>AVERAGE(D46:D48)</f>
        <v>#DIV/0!</v>
      </c>
      <c r="F46" s="250" t="e">
        <f>_xlfn.STDEV.S(D46:D48)</f>
        <v>#DIV/0!</v>
      </c>
      <c r="G46" s="131">
        <v>20</v>
      </c>
      <c r="H46" s="160" t="e">
        <f>D46/$C$14*100</f>
        <v>#VALUE!</v>
      </c>
      <c r="I46" s="130" t="e">
        <f>AVERAGE(H46:H48)</f>
        <v>#VALUE!</v>
      </c>
      <c r="J46" s="129" t="e">
        <f>STDEV(H46:H48)</f>
        <v>#VALUE!</v>
      </c>
    </row>
    <row r="47" spans="1:15">
      <c r="C47" s="133" t="s">
        <v>1115</v>
      </c>
      <c r="D47" s="132"/>
      <c r="E47" s="251"/>
      <c r="F47" s="251"/>
      <c r="G47" s="131"/>
      <c r="H47" s="160" t="e">
        <f>D47/$C$14*100</f>
        <v>#VALUE!</v>
      </c>
      <c r="I47" s="130"/>
      <c r="J47" s="129"/>
    </row>
    <row r="48" spans="1:15">
      <c r="C48" s="133" t="s">
        <v>1114</v>
      </c>
      <c r="D48" s="132"/>
      <c r="E48" s="252"/>
      <c r="F48" s="252"/>
      <c r="G48" s="131"/>
      <c r="H48" s="160" t="e">
        <f>D48/$C$14*100</f>
        <v>#VALUE!</v>
      </c>
      <c r="I48" s="130"/>
      <c r="J48" s="129"/>
    </row>
    <row r="49" spans="3:15">
      <c r="C49" s="122" t="s">
        <v>659</v>
      </c>
      <c r="D49" s="121"/>
      <c r="E49" s="244" t="e">
        <f>AVERAGE(D49:D51)</f>
        <v>#DIV/0!</v>
      </c>
      <c r="F49" s="244" t="e">
        <f>_xlfn.STDEV.S(D49:D51)</f>
        <v>#DIV/0!</v>
      </c>
      <c r="G49" s="128">
        <v>30</v>
      </c>
      <c r="H49" s="159" t="e">
        <f>D49/$C$14*100</f>
        <v>#VALUE!</v>
      </c>
      <c r="I49" s="127" t="e">
        <f>AVERAGE(H49:H51)</f>
        <v>#VALUE!</v>
      </c>
      <c r="J49" s="126" t="e">
        <f>STDEV(H49:H51)</f>
        <v>#VALUE!</v>
      </c>
      <c r="L49" s="138" t="s">
        <v>775</v>
      </c>
      <c r="M49" s="237" t="s">
        <v>690</v>
      </c>
      <c r="N49" s="238"/>
      <c r="O49" s="239"/>
    </row>
    <row r="50" spans="3:15">
      <c r="C50" s="122" t="s">
        <v>656</v>
      </c>
      <c r="D50" s="121"/>
      <c r="E50" s="245"/>
      <c r="F50" s="245"/>
      <c r="G50" s="125"/>
      <c r="H50" s="144" t="e">
        <f>D50/$C$14*100</f>
        <v>#VALUE!</v>
      </c>
      <c r="I50" s="124"/>
      <c r="J50" s="123"/>
      <c r="L50" s="122">
        <v>0</v>
      </c>
      <c r="M50" s="257">
        <f>H40</f>
        <v>0.80239553161812827</v>
      </c>
      <c r="N50" s="257">
        <f>H41</f>
        <v>1.1308819522635296</v>
      </c>
      <c r="O50" s="257">
        <f>H42</f>
        <v>1.066722516118342</v>
      </c>
    </row>
    <row r="51" spans="3:15">
      <c r="C51" s="122" t="s">
        <v>653</v>
      </c>
      <c r="D51" s="121"/>
      <c r="E51" s="246"/>
      <c r="F51" s="246"/>
      <c r="G51" s="120"/>
      <c r="H51" s="143" t="e">
        <f>D51/$C$14*100</f>
        <v>#VALUE!</v>
      </c>
      <c r="I51" s="119"/>
      <c r="J51" s="118"/>
      <c r="L51" s="122">
        <v>240</v>
      </c>
      <c r="M51" s="257">
        <f>H58</f>
        <v>0.82208384657128908</v>
      </c>
      <c r="N51" s="257">
        <f>H59</f>
        <v>0.84740180457516145</v>
      </c>
      <c r="O51" s="257">
        <f>H60</f>
        <v>0.84525777487231524</v>
      </c>
    </row>
    <row r="52" spans="3:15">
      <c r="C52" s="133" t="s">
        <v>650</v>
      </c>
      <c r="D52" s="132"/>
      <c r="E52" s="250" t="e">
        <f>AVERAGE(D52:D54)</f>
        <v>#DIV/0!</v>
      </c>
      <c r="F52" s="250" t="e">
        <f>_xlfn.STDEV.S(D52:D54)</f>
        <v>#DIV/0!</v>
      </c>
      <c r="G52" s="131">
        <v>60</v>
      </c>
      <c r="H52" s="160" t="e">
        <f>D52/$C$14*100</f>
        <v>#VALUE!</v>
      </c>
      <c r="I52" s="130" t="e">
        <f>AVERAGE(H52:H54)</f>
        <v>#VALUE!</v>
      </c>
      <c r="J52" s="129" t="e">
        <f>STDEV(H52:H54)</f>
        <v>#VALUE!</v>
      </c>
    </row>
    <row r="53" spans="3:15">
      <c r="C53" s="133" t="s">
        <v>647</v>
      </c>
      <c r="D53" s="132"/>
      <c r="E53" s="251"/>
      <c r="F53" s="251"/>
      <c r="G53" s="131"/>
      <c r="H53" s="160" t="e">
        <f>D53/$C$14*100</f>
        <v>#VALUE!</v>
      </c>
      <c r="I53" s="130"/>
      <c r="J53" s="129"/>
    </row>
    <row r="54" spans="3:15">
      <c r="C54" s="133" t="s">
        <v>645</v>
      </c>
      <c r="D54" s="132"/>
      <c r="E54" s="252"/>
      <c r="F54" s="252"/>
      <c r="G54" s="131"/>
      <c r="H54" s="160" t="e">
        <f>D54/$C$14*100</f>
        <v>#VALUE!</v>
      </c>
      <c r="I54" s="130"/>
      <c r="J54" s="129"/>
    </row>
    <row r="55" spans="3:15">
      <c r="C55" s="122" t="s">
        <v>642</v>
      </c>
      <c r="D55" s="121"/>
      <c r="E55" s="244" t="e">
        <f>AVERAGE(D55:D57)</f>
        <v>#DIV/0!</v>
      </c>
      <c r="F55" s="244" t="e">
        <f>_xlfn.STDEV.S(D55:D57)</f>
        <v>#DIV/0!</v>
      </c>
      <c r="G55" s="128">
        <v>120</v>
      </c>
      <c r="H55" s="159" t="e">
        <f>D55/$C$14*100</f>
        <v>#VALUE!</v>
      </c>
      <c r="I55" s="127" t="e">
        <f>AVERAGE(H55:H57)</f>
        <v>#VALUE!</v>
      </c>
      <c r="J55" s="126" t="e">
        <f>STDEV(H55:H57)</f>
        <v>#VALUE!</v>
      </c>
    </row>
    <row r="56" spans="3:15">
      <c r="C56" s="122" t="s">
        <v>639</v>
      </c>
      <c r="D56" s="121"/>
      <c r="E56" s="245"/>
      <c r="F56" s="245"/>
      <c r="G56" s="125"/>
      <c r="H56" s="144" t="e">
        <f>D56/$C$14*100</f>
        <v>#VALUE!</v>
      </c>
      <c r="I56" s="124"/>
      <c r="J56" s="123"/>
    </row>
    <row r="57" spans="3:15">
      <c r="C57" s="122" t="s">
        <v>636</v>
      </c>
      <c r="D57" s="121"/>
      <c r="E57" s="246"/>
      <c r="F57" s="246"/>
      <c r="G57" s="120"/>
      <c r="H57" s="143" t="e">
        <f>D57/$C$14*100</f>
        <v>#VALUE!</v>
      </c>
      <c r="I57" s="119"/>
      <c r="J57" s="118"/>
    </row>
    <row r="58" spans="3:15">
      <c r="C58" s="133" t="s">
        <v>633</v>
      </c>
      <c r="D58" s="1">
        <v>2002701.01072031</v>
      </c>
      <c r="E58" s="250">
        <f>AVERAGE(D58:D60)</f>
        <v>2042078.4822193533</v>
      </c>
      <c r="F58" s="253">
        <f>_xlfn.STDEV.S(D58:D60)</f>
        <v>34201.742892507187</v>
      </c>
      <c r="G58" s="131">
        <v>240</v>
      </c>
      <c r="H58" s="258">
        <f>D58/$E$40</f>
        <v>0.82208384657128908</v>
      </c>
      <c r="I58" s="130">
        <f>AVERAGE(H58:H60)</f>
        <v>0.83824780867292192</v>
      </c>
      <c r="J58" s="129">
        <f>STDEV(H58:H60)</f>
        <v>1.4039389906934662E-2</v>
      </c>
    </row>
    <row r="59" spans="3:15">
      <c r="C59" s="133" t="s">
        <v>630</v>
      </c>
      <c r="D59" s="1">
        <v>2064378.7827568301</v>
      </c>
      <c r="E59" s="251"/>
      <c r="F59" s="254"/>
      <c r="G59" s="131"/>
      <c r="H59" s="258">
        <f>D59/$E$40</f>
        <v>0.84740180457516145</v>
      </c>
      <c r="I59" s="130"/>
      <c r="J59" s="129"/>
    </row>
    <row r="60" spans="3:15">
      <c r="C60" s="133" t="s">
        <v>627</v>
      </c>
      <c r="D60" s="1">
        <v>2059155.6531809201</v>
      </c>
      <c r="E60" s="252"/>
      <c r="F60" s="255"/>
      <c r="G60" s="131"/>
      <c r="H60" s="258">
        <f>D60/$E$40</f>
        <v>0.84525777487231524</v>
      </c>
      <c r="I60" s="130"/>
      <c r="J60" s="129"/>
    </row>
    <row r="61" spans="3:15">
      <c r="C61" s="122" t="s">
        <v>1113</v>
      </c>
      <c r="D61" s="121"/>
      <c r="E61" s="244" t="e">
        <f>AVERAGE(D61:D63)</f>
        <v>#DIV/0!</v>
      </c>
      <c r="F61" s="247" t="e">
        <f>_xlfn.STDEV.S(D61:D63)</f>
        <v>#DIV/0!</v>
      </c>
      <c r="G61" s="128">
        <v>360</v>
      </c>
      <c r="H61" s="159" t="e">
        <f>D61/$C$14*100</f>
        <v>#VALUE!</v>
      </c>
      <c r="I61" s="127" t="e">
        <f>AVERAGE(H61:H63)</f>
        <v>#VALUE!</v>
      </c>
      <c r="J61" s="126" t="e">
        <f>STDEV(H61:H63)</f>
        <v>#VALUE!</v>
      </c>
    </row>
    <row r="62" spans="3:15">
      <c r="C62" s="122" t="s">
        <v>1112</v>
      </c>
      <c r="D62" s="121"/>
      <c r="E62" s="245"/>
      <c r="F62" s="248"/>
      <c r="G62" s="125"/>
      <c r="H62" s="144" t="e">
        <f>D62/$C$14*100</f>
        <v>#VALUE!</v>
      </c>
      <c r="I62" s="124"/>
      <c r="J62" s="123"/>
    </row>
    <row r="63" spans="3:15">
      <c r="C63" s="122" t="s">
        <v>1111</v>
      </c>
      <c r="D63" s="121"/>
      <c r="E63" s="246"/>
      <c r="F63" s="249"/>
      <c r="G63" s="120"/>
      <c r="H63" s="143" t="e">
        <f>D63/$C$14*100</f>
        <v>#VALUE!</v>
      </c>
      <c r="I63" s="119"/>
      <c r="J63" s="118"/>
    </row>
    <row r="64" spans="3:15">
      <c r="C64" s="158" t="s">
        <v>1110</v>
      </c>
      <c r="D64" s="157"/>
      <c r="E64" s="156" t="s">
        <v>1109</v>
      </c>
      <c r="F64" s="156" t="s">
        <v>1109</v>
      </c>
      <c r="G64" s="155"/>
      <c r="H64" s="155"/>
      <c r="I64" s="155"/>
      <c r="J64" s="155"/>
    </row>
    <row r="67" spans="3:5">
      <c r="C67" s="138" t="s">
        <v>775</v>
      </c>
      <c r="D67" s="138" t="s">
        <v>774</v>
      </c>
      <c r="E67" s="138" t="s">
        <v>686</v>
      </c>
    </row>
    <row r="68" spans="3:5">
      <c r="C68" s="122">
        <v>0</v>
      </c>
      <c r="D68" s="121">
        <f>E40</f>
        <v>2436127.4328319267</v>
      </c>
      <c r="E68" s="121">
        <f>F40</f>
        <v>424157.37003431376</v>
      </c>
    </row>
    <row r="69" spans="3:5">
      <c r="C69" s="133">
        <v>10</v>
      </c>
      <c r="D69" s="132" t="e">
        <f>E43</f>
        <v>#DIV/0!</v>
      </c>
      <c r="E69" s="132" t="e">
        <f>F43</f>
        <v>#DIV/0!</v>
      </c>
    </row>
    <row r="70" spans="3:5">
      <c r="C70" s="122">
        <v>20</v>
      </c>
      <c r="D70" s="121" t="e">
        <f>E46</f>
        <v>#DIV/0!</v>
      </c>
      <c r="E70" s="121" t="e">
        <f>F46</f>
        <v>#DIV/0!</v>
      </c>
    </row>
    <row r="71" spans="3:5">
      <c r="C71" s="133">
        <v>30</v>
      </c>
      <c r="D71" s="132" t="e">
        <f>E49</f>
        <v>#DIV/0!</v>
      </c>
      <c r="E71" s="132" t="e">
        <f>F49</f>
        <v>#DIV/0!</v>
      </c>
    </row>
    <row r="72" spans="3:5">
      <c r="C72" s="122">
        <v>60</v>
      </c>
      <c r="D72" s="121" t="e">
        <f>E52</f>
        <v>#DIV/0!</v>
      </c>
      <c r="E72" s="121" t="e">
        <f>F52</f>
        <v>#DIV/0!</v>
      </c>
    </row>
    <row r="73" spans="3:5">
      <c r="C73" s="133">
        <v>120</v>
      </c>
      <c r="D73" s="132" t="e">
        <f>E55</f>
        <v>#DIV/0!</v>
      </c>
      <c r="E73" s="132" t="e">
        <f>F55</f>
        <v>#DIV/0!</v>
      </c>
    </row>
    <row r="74" spans="3:5">
      <c r="C74" s="122">
        <v>240</v>
      </c>
      <c r="D74" s="121">
        <f>E58</f>
        <v>2042078.4822193533</v>
      </c>
      <c r="E74" s="121">
        <f>F58</f>
        <v>34201.742892507187</v>
      </c>
    </row>
    <row r="75" spans="3:5">
      <c r="C75" s="133">
        <v>360</v>
      </c>
      <c r="D75" s="132" t="e">
        <f>E61</f>
        <v>#DIV/0!</v>
      </c>
      <c r="E75" s="132" t="e">
        <f>F61</f>
        <v>#DIV/0!</v>
      </c>
    </row>
  </sheetData>
  <mergeCells count="23">
    <mergeCell ref="F46:F48"/>
    <mergeCell ref="A1:I1"/>
    <mergeCell ref="J1:M1"/>
    <mergeCell ref="N1:O1"/>
    <mergeCell ref="G37:J37"/>
    <mergeCell ref="C38:F38"/>
    <mergeCell ref="H38:J38"/>
    <mergeCell ref="M49:O49"/>
    <mergeCell ref="E52:E54"/>
    <mergeCell ref="F52:F54"/>
    <mergeCell ref="E55:E57"/>
    <mergeCell ref="F55:F57"/>
    <mergeCell ref="E40:E42"/>
    <mergeCell ref="F40:F42"/>
    <mergeCell ref="E43:E45"/>
    <mergeCell ref="F43:F45"/>
    <mergeCell ref="E46:E48"/>
    <mergeCell ref="E58:E60"/>
    <mergeCell ref="F58:F60"/>
    <mergeCell ref="E61:E63"/>
    <mergeCell ref="F61:F63"/>
    <mergeCell ref="E49:E51"/>
    <mergeCell ref="F49:F5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38914" r:id="rId3">
          <objectPr defaultSize="0" r:id="rId4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16</xdr:col>
                <xdr:colOff>361950</xdr:colOff>
                <xdr:row>68</xdr:row>
                <xdr:rowOff>114300</xdr:rowOff>
              </to>
            </anchor>
          </objectPr>
        </oleObject>
      </mc:Choice>
      <mc:Fallback>
        <oleObject progId="Prism9.Document" shapeId="38914" r:id="rId3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CED-DE25-4213-9F00-5AB56FB7DF39}">
  <dimension ref="A1:L38"/>
  <sheetViews>
    <sheetView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923</v>
      </c>
      <c r="C3" t="s">
        <v>413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323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332</v>
      </c>
      <c r="D7" s="4"/>
      <c r="E7" s="4" t="s">
        <v>430</v>
      </c>
      <c r="F7" s="4" t="s">
        <v>126</v>
      </c>
      <c r="G7" s="4" t="s">
        <v>250</v>
      </c>
      <c r="H7" s="2">
        <v>44350.840798611098</v>
      </c>
      <c r="I7" s="1">
        <v>11.114050000000001</v>
      </c>
      <c r="J7" s="1">
        <v>7.6740161625247003</v>
      </c>
      <c r="K7" s="1">
        <v>109.628802321781</v>
      </c>
      <c r="L7" s="1">
        <v>79834.401605767096</v>
      </c>
    </row>
    <row r="8" spans="1:12">
      <c r="A8" s="4"/>
      <c r="B8" s="4"/>
      <c r="C8" s="4" t="s">
        <v>332</v>
      </c>
      <c r="D8" s="4"/>
      <c r="E8" s="4" t="s">
        <v>431</v>
      </c>
      <c r="F8" s="4" t="s">
        <v>126</v>
      </c>
      <c r="G8" s="4" t="s">
        <v>250</v>
      </c>
      <c r="H8" s="2">
        <v>44350.856747685197</v>
      </c>
      <c r="I8" s="1">
        <v>11.1243833333333</v>
      </c>
      <c r="J8" s="1">
        <v>6.9327788671633996</v>
      </c>
      <c r="K8" s="1">
        <v>99.039698102334299</v>
      </c>
      <c r="L8" s="1">
        <v>80085.230465157903</v>
      </c>
    </row>
    <row r="9" spans="1:12">
      <c r="A9" s="4"/>
      <c r="B9" s="4"/>
      <c r="C9" s="4" t="s">
        <v>332</v>
      </c>
      <c r="D9" s="4"/>
      <c r="E9" s="4" t="s">
        <v>432</v>
      </c>
      <c r="F9" s="4" t="s">
        <v>126</v>
      </c>
      <c r="G9" s="4" t="s">
        <v>250</v>
      </c>
      <c r="H9" s="2">
        <v>44350.872650463003</v>
      </c>
      <c r="I9" s="1">
        <v>11.114050000000001</v>
      </c>
      <c r="J9" s="1">
        <v>8.1112817814181195</v>
      </c>
      <c r="K9" s="1">
        <v>115.875454020259</v>
      </c>
      <c r="L9" s="1">
        <v>89173.8804503094</v>
      </c>
    </row>
    <row r="10" spans="1:12">
      <c r="A10" s="4"/>
      <c r="B10" s="4"/>
      <c r="C10" s="4" t="s">
        <v>332</v>
      </c>
      <c r="D10" s="4"/>
      <c r="E10" s="4" t="s">
        <v>433</v>
      </c>
      <c r="F10" s="4" t="s">
        <v>126</v>
      </c>
      <c r="G10" s="4" t="s">
        <v>250</v>
      </c>
      <c r="H10" s="2">
        <v>44350.888634259303</v>
      </c>
      <c r="I10" s="1">
        <v>11.1140166666667</v>
      </c>
      <c r="J10" s="1">
        <v>7.4296572777279302</v>
      </c>
      <c r="K10" s="1">
        <v>106.137961110399</v>
      </c>
      <c r="L10" s="1">
        <v>82121.519208132901</v>
      </c>
    </row>
    <row r="11" spans="1:12">
      <c r="A11" s="4"/>
      <c r="B11" s="4"/>
      <c r="C11" s="4" t="s">
        <v>332</v>
      </c>
      <c r="D11" s="4"/>
      <c r="E11" s="4" t="s">
        <v>434</v>
      </c>
      <c r="F11" s="4" t="s">
        <v>126</v>
      </c>
      <c r="G11" s="4" t="s">
        <v>250</v>
      </c>
      <c r="H11" s="2">
        <v>44350.904571759304</v>
      </c>
      <c r="I11" s="1">
        <v>11.114050000000001</v>
      </c>
      <c r="J11" s="1">
        <v>9.0959395435190196</v>
      </c>
      <c r="K11" s="1">
        <v>129.94199347884299</v>
      </c>
      <c r="L11" s="1">
        <v>87643.383115406905</v>
      </c>
    </row>
    <row r="12" spans="1:12">
      <c r="A12" s="4"/>
      <c r="B12" s="4"/>
      <c r="C12" s="4" t="s">
        <v>332</v>
      </c>
      <c r="D12" s="4"/>
      <c r="E12" s="4" t="s">
        <v>435</v>
      </c>
      <c r="F12" s="4" t="s">
        <v>126</v>
      </c>
      <c r="G12" s="4" t="s">
        <v>250</v>
      </c>
      <c r="H12" s="2">
        <v>44350.920439814799</v>
      </c>
      <c r="I12" s="1">
        <v>11.1140166666667</v>
      </c>
      <c r="J12" s="1">
        <v>8.1066989712313493</v>
      </c>
      <c r="K12" s="1">
        <v>115.809985303305</v>
      </c>
      <c r="L12" s="1">
        <v>86623.019703243801</v>
      </c>
    </row>
    <row r="13" spans="1:12">
      <c r="A13" s="4"/>
      <c r="B13" s="4"/>
      <c r="C13" s="4" t="s">
        <v>332</v>
      </c>
      <c r="D13" s="4"/>
      <c r="E13" s="4" t="s">
        <v>436</v>
      </c>
      <c r="F13" s="4" t="s">
        <v>126</v>
      </c>
      <c r="G13" s="4" t="s">
        <v>250</v>
      </c>
      <c r="H13" s="2">
        <v>44350.936539351896</v>
      </c>
      <c r="I13" s="1">
        <v>11.114050000000001</v>
      </c>
      <c r="J13" s="1">
        <v>7.2873992833131203</v>
      </c>
      <c r="K13" s="1">
        <v>104.10570404732999</v>
      </c>
      <c r="L13" s="1">
        <v>78376.752121847603</v>
      </c>
    </row>
    <row r="14" spans="1:12">
      <c r="I14" t="s">
        <v>422</v>
      </c>
      <c r="J14">
        <f>ROUND(STDEV(J7:J13),3)</f>
        <v>0.71199999999999997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2.2400000000000002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  <row r="30" spans="1:9">
      <c r="B30" s="221" t="s">
        <v>323</v>
      </c>
      <c r="C30" s="223"/>
      <c r="D30" s="223"/>
      <c r="E30" s="222"/>
    </row>
    <row r="31" spans="1:9">
      <c r="B31" s="3" t="s">
        <v>55</v>
      </c>
      <c r="C31" s="3" t="s">
        <v>11</v>
      </c>
      <c r="D31" s="3" t="s">
        <v>197</v>
      </c>
      <c r="E31" s="3" t="s">
        <v>2</v>
      </c>
    </row>
    <row r="32" spans="1:9">
      <c r="B32" s="1">
        <v>7.6740161625247003</v>
      </c>
      <c r="C32" s="1">
        <v>11.114050000000001</v>
      </c>
      <c r="D32" s="1">
        <v>79834.401605767096</v>
      </c>
      <c r="E32" s="1">
        <v>109.628802321781</v>
      </c>
    </row>
    <row r="33" spans="2:5">
      <c r="B33" s="1">
        <v>6.9327788671633996</v>
      </c>
      <c r="C33" s="1">
        <v>11.1243833333333</v>
      </c>
      <c r="D33" s="1">
        <v>80085.230465157903</v>
      </c>
      <c r="E33" s="1">
        <v>99.039698102334299</v>
      </c>
    </row>
    <row r="34" spans="2:5">
      <c r="B34" s="1">
        <v>8.1112817814181195</v>
      </c>
      <c r="C34" s="1">
        <v>11.114050000000001</v>
      </c>
      <c r="D34" s="1">
        <v>89173.8804503094</v>
      </c>
      <c r="E34" s="1">
        <v>115.875454020259</v>
      </c>
    </row>
    <row r="35" spans="2:5">
      <c r="B35" s="1">
        <v>7.4296572777279302</v>
      </c>
      <c r="C35" s="1">
        <v>11.1140166666667</v>
      </c>
      <c r="D35" s="1">
        <v>82121.519208132901</v>
      </c>
      <c r="E35" s="1">
        <v>106.137961110399</v>
      </c>
    </row>
    <row r="36" spans="2:5">
      <c r="B36" s="1">
        <v>9.0959395435190196</v>
      </c>
      <c r="C36" s="1">
        <v>11.114050000000001</v>
      </c>
      <c r="D36" s="1">
        <v>87643.383115406905</v>
      </c>
      <c r="E36" s="1">
        <v>129.94199347884299</v>
      </c>
    </row>
    <row r="37" spans="2:5">
      <c r="B37" s="1">
        <v>8.1066989712313493</v>
      </c>
      <c r="C37" s="1">
        <v>11.1140166666667</v>
      </c>
      <c r="D37" s="1">
        <v>86623.019703243801</v>
      </c>
      <c r="E37" s="1">
        <v>115.809985303305</v>
      </c>
    </row>
    <row r="38" spans="2:5">
      <c r="B38" s="1">
        <v>7.2873992833131203</v>
      </c>
      <c r="C38" s="1">
        <v>11.114050000000001</v>
      </c>
      <c r="D38" s="1">
        <v>78376.752121847603</v>
      </c>
      <c r="E38" s="1">
        <v>104.10570404732999</v>
      </c>
    </row>
  </sheetData>
  <mergeCells count="3">
    <mergeCell ref="A5:H5"/>
    <mergeCell ref="I5:L5"/>
    <mergeCell ref="B30:E30"/>
  </mergeCells>
  <hyperlinks>
    <hyperlink ref="I28" r:id="rId1" xr:uid="{7F987A41-B105-4EAF-A706-144D4EEDBD38}"/>
    <hyperlink ref="C27" r:id="rId2" xr:uid="{ABB9753D-7303-4ACA-9995-124E07A274A4}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2D8F-08EA-4996-BFA5-0D238514A1EF}">
  <dimension ref="A1:L28"/>
  <sheetViews>
    <sheetView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479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385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332</v>
      </c>
      <c r="D7" s="4"/>
      <c r="E7" s="4" t="s">
        <v>430</v>
      </c>
      <c r="F7" s="4" t="s">
        <v>126</v>
      </c>
      <c r="G7" s="4" t="s">
        <v>250</v>
      </c>
      <c r="H7" s="2">
        <v>44350.840798611098</v>
      </c>
      <c r="I7" s="1">
        <v>11.3035833333333</v>
      </c>
      <c r="J7" s="1">
        <v>12.481070052426199</v>
      </c>
      <c r="K7" s="1">
        <v>178.301000748945</v>
      </c>
      <c r="L7" s="1">
        <v>33655.020448889001</v>
      </c>
    </row>
    <row r="8" spans="1:12">
      <c r="A8" s="4"/>
      <c r="B8" s="4"/>
      <c r="C8" s="4" t="s">
        <v>332</v>
      </c>
      <c r="D8" s="4"/>
      <c r="E8" s="4" t="s">
        <v>431</v>
      </c>
      <c r="F8" s="4" t="s">
        <v>126</v>
      </c>
      <c r="G8" s="4" t="s">
        <v>250</v>
      </c>
      <c r="H8" s="2">
        <v>44350.856747685197</v>
      </c>
      <c r="I8" s="1">
        <v>11.30355</v>
      </c>
      <c r="J8" s="1">
        <v>6.60876808403511</v>
      </c>
      <c r="K8" s="1">
        <v>94.4109726290731</v>
      </c>
      <c r="L8" s="1">
        <v>19787.743256253299</v>
      </c>
    </row>
    <row r="9" spans="1:12">
      <c r="A9" s="4"/>
      <c r="B9" s="4"/>
      <c r="C9" s="4" t="s">
        <v>332</v>
      </c>
      <c r="D9" s="4"/>
      <c r="E9" s="4" t="s">
        <v>432</v>
      </c>
      <c r="F9" s="4" t="s">
        <v>126</v>
      </c>
      <c r="G9" s="4" t="s">
        <v>250</v>
      </c>
      <c r="H9" s="2">
        <v>44350.872650463003</v>
      </c>
      <c r="I9" s="1">
        <v>11.3035833333333</v>
      </c>
      <c r="J9" s="1">
        <v>7.9784332124279702</v>
      </c>
      <c r="K9" s="1">
        <v>113.9776173204</v>
      </c>
      <c r="L9" s="1">
        <v>22735.078802514599</v>
      </c>
    </row>
    <row r="10" spans="1:12">
      <c r="A10" s="4"/>
      <c r="B10" s="4"/>
      <c r="C10" s="4" t="s">
        <v>332</v>
      </c>
      <c r="D10" s="4"/>
      <c r="E10" s="4" t="s">
        <v>433</v>
      </c>
      <c r="F10" s="4" t="s">
        <v>126</v>
      </c>
      <c r="G10" s="4" t="s">
        <v>250</v>
      </c>
      <c r="H10" s="2">
        <v>44350.888634259303</v>
      </c>
      <c r="I10" s="1">
        <v>11.30355</v>
      </c>
      <c r="J10" s="1">
        <v>7.25283681917481</v>
      </c>
      <c r="K10" s="1">
        <v>103.61195455964</v>
      </c>
      <c r="L10" s="1">
        <v>20779.101950669501</v>
      </c>
    </row>
    <row r="11" spans="1:12">
      <c r="A11" s="4"/>
      <c r="B11" s="4"/>
      <c r="C11" s="4" t="s">
        <v>332</v>
      </c>
      <c r="D11" s="4"/>
      <c r="E11" s="4" t="s">
        <v>434</v>
      </c>
      <c r="F11" s="4" t="s">
        <v>126</v>
      </c>
      <c r="G11" s="4" t="s">
        <v>250</v>
      </c>
      <c r="H11" s="2">
        <v>44350.904571759304</v>
      </c>
      <c r="I11" s="1">
        <v>11.3035833333333</v>
      </c>
      <c r="J11" s="1">
        <v>6.5717032301118499</v>
      </c>
      <c r="K11" s="1">
        <v>93.881474715883598</v>
      </c>
      <c r="L11" s="1">
        <v>16412.705785874899</v>
      </c>
    </row>
    <row r="12" spans="1:12">
      <c r="A12" s="4"/>
      <c r="B12" s="4"/>
      <c r="C12" s="4" t="s">
        <v>332</v>
      </c>
      <c r="D12" s="4"/>
      <c r="E12" s="4" t="s">
        <v>435</v>
      </c>
      <c r="F12" s="4" t="s">
        <v>126</v>
      </c>
      <c r="G12" s="4" t="s">
        <v>250</v>
      </c>
      <c r="H12" s="2">
        <v>44350.920439814799</v>
      </c>
      <c r="I12" s="1">
        <v>11.30355</v>
      </c>
      <c r="J12" s="1">
        <v>5.6928392012925499</v>
      </c>
      <c r="K12" s="1">
        <v>81.326274304179293</v>
      </c>
      <c r="L12" s="1">
        <v>15766.9925683084</v>
      </c>
    </row>
    <row r="13" spans="1:12">
      <c r="A13" s="4"/>
      <c r="B13" s="4"/>
      <c r="C13" s="4" t="s">
        <v>332</v>
      </c>
      <c r="D13" s="4"/>
      <c r="E13" s="4" t="s">
        <v>436</v>
      </c>
      <c r="F13" s="4" t="s">
        <v>126</v>
      </c>
      <c r="G13" s="4" t="s">
        <v>250</v>
      </c>
      <c r="H13" s="2">
        <v>44350.936539351896</v>
      </c>
      <c r="I13" s="1">
        <v>11.3035833333333</v>
      </c>
      <c r="J13" s="1">
        <v>5.79741112483695</v>
      </c>
      <c r="K13" s="1">
        <v>82.820158926242101</v>
      </c>
      <c r="L13" s="1">
        <v>16161.418251671001</v>
      </c>
    </row>
    <row r="14" spans="1:12">
      <c r="I14" t="s">
        <v>422</v>
      </c>
      <c r="J14">
        <f>ROUND(STDEV(J7:J13),3)</f>
        <v>2.3420000000000001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7.36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</sheetData>
  <mergeCells count="2">
    <mergeCell ref="A5:H5"/>
    <mergeCell ref="I5:L5"/>
  </mergeCells>
  <hyperlinks>
    <hyperlink ref="I28" r:id="rId1" xr:uid="{F8FD14F5-0A52-4B01-8C87-4C218D5E4434}"/>
    <hyperlink ref="C27" r:id="rId2" xr:uid="{50CD66AC-4098-4ACC-BD23-0D07F498EFF5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4C80-C466-4BE7-BF83-725E12938F58}">
  <dimension ref="A1:L28"/>
  <sheetViews>
    <sheetView topLeftCell="A4"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923</v>
      </c>
      <c r="C3" t="s">
        <v>413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44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414</v>
      </c>
      <c r="D7" s="4"/>
      <c r="E7" s="4" t="s">
        <v>415</v>
      </c>
      <c r="F7" s="4" t="s">
        <v>126</v>
      </c>
      <c r="G7" s="4" t="s">
        <v>250</v>
      </c>
      <c r="H7" s="2">
        <v>44341.999317129601</v>
      </c>
      <c r="I7" s="1">
        <v>10.145583333333301</v>
      </c>
      <c r="J7" s="1">
        <v>56.2778885083994</v>
      </c>
      <c r="K7" s="1">
        <v>112.555777016799</v>
      </c>
      <c r="L7" s="1">
        <v>2828.3404231958302</v>
      </c>
    </row>
    <row r="8" spans="1:12">
      <c r="A8" s="4"/>
      <c r="B8" s="4"/>
      <c r="C8" s="4" t="s">
        <v>414</v>
      </c>
      <c r="D8" s="4"/>
      <c r="E8" s="4" t="s">
        <v>416</v>
      </c>
      <c r="F8" s="4" t="s">
        <v>126</v>
      </c>
      <c r="G8" s="4" t="s">
        <v>250</v>
      </c>
      <c r="H8" s="2">
        <v>44342.022418981498</v>
      </c>
      <c r="I8" s="1">
        <v>10.135249999999999</v>
      </c>
      <c r="J8" s="1">
        <v>47.257274438866098</v>
      </c>
      <c r="K8" s="1">
        <v>94.514548877732196</v>
      </c>
      <c r="L8" s="1">
        <v>2299.8534538551598</v>
      </c>
    </row>
    <row r="9" spans="1:12">
      <c r="A9" s="4"/>
      <c r="B9" s="4"/>
      <c r="C9" s="4" t="s">
        <v>414</v>
      </c>
      <c r="D9" s="4"/>
      <c r="E9" s="4" t="s">
        <v>417</v>
      </c>
      <c r="F9" s="4" t="s">
        <v>126</v>
      </c>
      <c r="G9" s="4" t="s">
        <v>250</v>
      </c>
      <c r="H9" s="2">
        <v>44342.045555555596</v>
      </c>
      <c r="I9" s="1">
        <v>10.145583333333301</v>
      </c>
      <c r="J9" s="1">
        <v>55.311645819385902</v>
      </c>
      <c r="K9" s="1">
        <v>110.623291638772</v>
      </c>
      <c r="L9" s="1">
        <v>2625.6492693326099</v>
      </c>
    </row>
    <row r="10" spans="1:12">
      <c r="A10" s="4"/>
      <c r="B10" s="4"/>
      <c r="C10" s="4" t="s">
        <v>414</v>
      </c>
      <c r="D10" s="4"/>
      <c r="E10" s="4" t="s">
        <v>418</v>
      </c>
      <c r="F10" s="4" t="s">
        <v>126</v>
      </c>
      <c r="G10" s="4" t="s">
        <v>250</v>
      </c>
      <c r="H10" s="2">
        <v>44342.068611111099</v>
      </c>
      <c r="I10" s="1">
        <v>10.145616666666699</v>
      </c>
      <c r="J10" s="1">
        <v>54.845380406601102</v>
      </c>
      <c r="K10" s="1">
        <v>109.690760813202</v>
      </c>
      <c r="L10" s="1">
        <v>2598.5237911637801</v>
      </c>
    </row>
    <row r="11" spans="1:12">
      <c r="A11" s="4"/>
      <c r="B11" s="4"/>
      <c r="C11" s="4" t="s">
        <v>414</v>
      </c>
      <c r="D11" s="4"/>
      <c r="E11" s="4" t="s">
        <v>419</v>
      </c>
      <c r="F11" s="4" t="s">
        <v>126</v>
      </c>
      <c r="G11" s="4" t="s">
        <v>250</v>
      </c>
      <c r="H11" s="2">
        <v>44342.091840277797</v>
      </c>
      <c r="I11" s="1">
        <v>10.145583333333301</v>
      </c>
      <c r="J11" s="1">
        <v>53.3526298835069</v>
      </c>
      <c r="K11" s="1">
        <v>106.705259767014</v>
      </c>
      <c r="L11" s="1">
        <v>2666.4302788530599</v>
      </c>
    </row>
    <row r="12" spans="1:12">
      <c r="A12" s="4"/>
      <c r="B12" s="4"/>
      <c r="C12" s="4" t="s">
        <v>414</v>
      </c>
      <c r="D12" s="4"/>
      <c r="E12" s="4" t="s">
        <v>420</v>
      </c>
      <c r="F12" s="4" t="s">
        <v>126</v>
      </c>
      <c r="G12" s="4" t="s">
        <v>250</v>
      </c>
      <c r="H12" s="2">
        <v>44342.114918981497</v>
      </c>
      <c r="I12" s="1">
        <v>10.1559666666667</v>
      </c>
      <c r="J12" s="1">
        <v>40.6709242033496</v>
      </c>
      <c r="K12" s="1">
        <v>81.341848406699199</v>
      </c>
      <c r="L12" s="1">
        <v>2094.81955299834</v>
      </c>
    </row>
    <row r="13" spans="1:12">
      <c r="A13" s="4"/>
      <c r="B13" s="4"/>
      <c r="C13" s="4" t="s">
        <v>414</v>
      </c>
      <c r="D13" s="4"/>
      <c r="E13" s="4" t="s">
        <v>421</v>
      </c>
      <c r="F13" s="4" t="s">
        <v>126</v>
      </c>
      <c r="G13" s="4" t="s">
        <v>250</v>
      </c>
      <c r="H13" s="2">
        <v>44342.138043981497</v>
      </c>
      <c r="I13" s="1">
        <v>10.145583333333301</v>
      </c>
      <c r="J13" s="1">
        <v>42.284256739891099</v>
      </c>
      <c r="K13" s="1">
        <v>84.568513479782197</v>
      </c>
      <c r="L13" s="1">
        <v>2147.5477744461</v>
      </c>
    </row>
    <row r="14" spans="1:12">
      <c r="I14" t="s">
        <v>422</v>
      </c>
      <c r="J14">
        <f>ROUND(STDEV(J7:J13),3)</f>
        <v>6.5369999999999999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20.55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</sheetData>
  <mergeCells count="2">
    <mergeCell ref="A5:H5"/>
    <mergeCell ref="I5:L5"/>
  </mergeCells>
  <hyperlinks>
    <hyperlink ref="I28" r:id="rId1" xr:uid="{8E4E2DDC-F3C2-45CC-95FD-2728661DF51D}"/>
    <hyperlink ref="C27" r:id="rId2" xr:uid="{71815456-4C7F-45A2-88E5-37D7DFECBC93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E196-E1CB-4048-8D72-D0ED5CA69184}">
  <dimension ref="A1:L28"/>
  <sheetViews>
    <sheetView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964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25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332</v>
      </c>
      <c r="D7" s="4"/>
      <c r="E7" s="4" t="s">
        <v>430</v>
      </c>
      <c r="F7" s="4" t="s">
        <v>126</v>
      </c>
      <c r="G7" s="4" t="s">
        <v>250</v>
      </c>
      <c r="H7" s="2">
        <v>44350.840798611098</v>
      </c>
      <c r="I7" s="1">
        <v>5.5440666666666703</v>
      </c>
      <c r="J7" s="1">
        <v>7.3744572915254496</v>
      </c>
      <c r="K7" s="1">
        <v>105.349389878935</v>
      </c>
      <c r="L7" s="1">
        <v>4941.5803070913798</v>
      </c>
    </row>
    <row r="8" spans="1:12">
      <c r="A8" s="4"/>
      <c r="B8" s="4"/>
      <c r="C8" s="4" t="s">
        <v>332</v>
      </c>
      <c r="D8" s="4"/>
      <c r="E8" s="4" t="s">
        <v>431</v>
      </c>
      <c r="F8" s="4" t="s">
        <v>126</v>
      </c>
      <c r="G8" s="4" t="s">
        <v>250</v>
      </c>
      <c r="H8" s="2">
        <v>44350.856747685197</v>
      </c>
      <c r="I8" s="1">
        <v>5.5077499999999997</v>
      </c>
      <c r="J8" s="1">
        <v>7.8906342652200401</v>
      </c>
      <c r="K8" s="1">
        <v>112.723346646001</v>
      </c>
      <c r="L8" s="1">
        <v>5697.8037756434296</v>
      </c>
    </row>
    <row r="9" spans="1:12">
      <c r="A9" s="4"/>
      <c r="B9" s="4"/>
      <c r="C9" s="4" t="s">
        <v>332</v>
      </c>
      <c r="D9" s="4"/>
      <c r="E9" s="4" t="s">
        <v>432</v>
      </c>
      <c r="F9" s="4" t="s">
        <v>126</v>
      </c>
      <c r="G9" s="4" t="s">
        <v>250</v>
      </c>
      <c r="H9" s="2">
        <v>44350.872650463003</v>
      </c>
      <c r="I9" s="1">
        <v>5.5077833333333297</v>
      </c>
      <c r="J9" s="1">
        <v>9.3781134867318396</v>
      </c>
      <c r="K9" s="1">
        <v>133.973049810455</v>
      </c>
      <c r="L9" s="1">
        <v>6835.1429666485401</v>
      </c>
    </row>
    <row r="10" spans="1:12">
      <c r="A10" s="4"/>
      <c r="B10" s="4"/>
      <c r="C10" s="4" t="s">
        <v>332</v>
      </c>
      <c r="D10" s="4"/>
      <c r="E10" s="4" t="s">
        <v>433</v>
      </c>
      <c r="F10" s="4" t="s">
        <v>126</v>
      </c>
      <c r="G10" s="4" t="s">
        <v>250</v>
      </c>
      <c r="H10" s="2">
        <v>44350.888634259303</v>
      </c>
      <c r="I10" s="1">
        <v>5.5349666666666701</v>
      </c>
      <c r="J10" s="1">
        <v>9.2783495655080301</v>
      </c>
      <c r="K10" s="1">
        <v>132.54785093582899</v>
      </c>
      <c r="L10" s="1">
        <v>6235.8396172535104</v>
      </c>
    </row>
    <row r="11" spans="1:12">
      <c r="A11" s="4"/>
      <c r="B11" s="4"/>
      <c r="C11" s="4" t="s">
        <v>332</v>
      </c>
      <c r="D11" s="4"/>
      <c r="E11" s="4" t="s">
        <v>434</v>
      </c>
      <c r="F11" s="4" t="s">
        <v>126</v>
      </c>
      <c r="G11" s="4" t="s">
        <v>250</v>
      </c>
      <c r="H11" s="2">
        <v>44350.904571759304</v>
      </c>
      <c r="I11" s="1">
        <v>5.5531333333333297</v>
      </c>
      <c r="J11" s="1">
        <v>8.1643871902641507</v>
      </c>
      <c r="K11" s="1">
        <v>116.634102718059</v>
      </c>
      <c r="L11" s="1">
        <v>4968.5462304545399</v>
      </c>
    </row>
    <row r="12" spans="1:12">
      <c r="A12" s="4"/>
      <c r="B12" s="4"/>
      <c r="C12" s="4" t="s">
        <v>332</v>
      </c>
      <c r="D12" s="4"/>
      <c r="E12" s="4" t="s">
        <v>435</v>
      </c>
      <c r="F12" s="4" t="s">
        <v>126</v>
      </c>
      <c r="G12" s="4" t="s">
        <v>250</v>
      </c>
      <c r="H12" s="2">
        <v>44350.920439814799</v>
      </c>
      <c r="I12" s="1">
        <v>5.5077499999999997</v>
      </c>
      <c r="J12" s="1">
        <v>9.1026377335474091</v>
      </c>
      <c r="K12" s="1">
        <v>130.03768190782</v>
      </c>
      <c r="L12" s="1">
        <v>5994.5843340949205</v>
      </c>
    </row>
    <row r="13" spans="1:12">
      <c r="A13" s="4"/>
      <c r="B13" s="4"/>
      <c r="C13" s="4" t="s">
        <v>332</v>
      </c>
      <c r="D13" s="4"/>
      <c r="E13" s="4" t="s">
        <v>436</v>
      </c>
      <c r="F13" s="4" t="s">
        <v>126</v>
      </c>
      <c r="G13" s="4" t="s">
        <v>250</v>
      </c>
      <c r="H13" s="2">
        <v>44350.936539351896</v>
      </c>
      <c r="I13" s="1">
        <v>5.5077833333333297</v>
      </c>
      <c r="J13" s="1">
        <v>8.8608743275697694</v>
      </c>
      <c r="K13" s="1">
        <v>126.583918965282</v>
      </c>
      <c r="L13" s="1">
        <v>5867.6851806780596</v>
      </c>
    </row>
    <row r="14" spans="1:12">
      <c r="I14" t="s">
        <v>422</v>
      </c>
      <c r="J14">
        <f>ROUND(STDEV(J7:J13),3)</f>
        <v>0.77200000000000002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2.4300000000000002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</sheetData>
  <mergeCells count="2">
    <mergeCell ref="A5:H5"/>
    <mergeCell ref="I5:L5"/>
  </mergeCells>
  <hyperlinks>
    <hyperlink ref="I28" r:id="rId1" xr:uid="{3A956A65-008C-472E-A9A4-327BE6395838}"/>
    <hyperlink ref="C27" r:id="rId2" xr:uid="{C5C32A31-7E43-449F-8791-C0D3E1E1DEA3}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5BD9-813D-46E2-BD16-99D58F2143AD}">
  <dimension ref="A1:L28"/>
  <sheetViews>
    <sheetView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945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867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222</v>
      </c>
      <c r="D7" s="4"/>
      <c r="E7" s="4" t="s">
        <v>865</v>
      </c>
      <c r="F7" s="4" t="s">
        <v>126</v>
      </c>
      <c r="G7" s="4" t="s">
        <v>381</v>
      </c>
      <c r="H7" s="2">
        <v>44354.021898148101</v>
      </c>
      <c r="I7" s="1">
        <v>10.516916666666701</v>
      </c>
      <c r="J7" s="1">
        <v>5.0035308564375498</v>
      </c>
      <c r="K7" s="1">
        <v>100.070617128751</v>
      </c>
      <c r="L7" s="1">
        <v>5770.7140998343502</v>
      </c>
    </row>
    <row r="8" spans="1:12">
      <c r="A8" s="4"/>
      <c r="B8" s="4"/>
      <c r="C8" s="4" t="s">
        <v>222</v>
      </c>
      <c r="D8" s="4"/>
      <c r="E8" s="4" t="s">
        <v>864</v>
      </c>
      <c r="F8" s="4" t="s">
        <v>126</v>
      </c>
      <c r="G8" s="4" t="s">
        <v>381</v>
      </c>
      <c r="H8" s="2">
        <v>44354.037835648101</v>
      </c>
      <c r="I8" s="1">
        <v>10.52725</v>
      </c>
      <c r="J8" s="1">
        <v>5.2803317115358803</v>
      </c>
      <c r="K8" s="1">
        <v>105.606634230718</v>
      </c>
      <c r="L8" s="1">
        <v>6442.2443112103601</v>
      </c>
    </row>
    <row r="9" spans="1:12">
      <c r="A9" s="4"/>
      <c r="B9" s="4"/>
      <c r="C9" s="4" t="s">
        <v>222</v>
      </c>
      <c r="D9" s="4"/>
      <c r="E9" s="4" t="s">
        <v>863</v>
      </c>
      <c r="F9" s="4" t="s">
        <v>126</v>
      </c>
      <c r="G9" s="4" t="s">
        <v>381</v>
      </c>
      <c r="H9" s="2">
        <v>44354.053796296299</v>
      </c>
      <c r="I9" s="1">
        <v>10.527283333333299</v>
      </c>
      <c r="J9" s="1">
        <v>5.0556904340895601</v>
      </c>
      <c r="K9" s="1">
        <v>101.113808681791</v>
      </c>
      <c r="L9" s="1">
        <v>5938.1789042629398</v>
      </c>
    </row>
    <row r="10" spans="1:12">
      <c r="A10" s="4"/>
      <c r="B10" s="4"/>
      <c r="C10" s="4" t="s">
        <v>222</v>
      </c>
      <c r="D10" s="4"/>
      <c r="E10" s="4" t="s">
        <v>862</v>
      </c>
      <c r="F10" s="4" t="s">
        <v>126</v>
      </c>
      <c r="G10" s="4" t="s">
        <v>381</v>
      </c>
      <c r="H10" s="2">
        <v>44354.069652777798</v>
      </c>
      <c r="I10" s="1">
        <v>10.52725</v>
      </c>
      <c r="J10" s="1">
        <v>4.6785702240635203</v>
      </c>
      <c r="K10" s="1">
        <v>93.571404481270406</v>
      </c>
      <c r="L10" s="1">
        <v>5400.6467993164897</v>
      </c>
    </row>
    <row r="11" spans="1:12">
      <c r="A11" s="4"/>
      <c r="B11" s="4"/>
      <c r="C11" s="4" t="s">
        <v>222</v>
      </c>
      <c r="D11" s="4"/>
      <c r="E11" s="4" t="s">
        <v>861</v>
      </c>
      <c r="F11" s="4" t="s">
        <v>126</v>
      </c>
      <c r="G11" s="4" t="s">
        <v>381</v>
      </c>
      <c r="H11" s="2">
        <v>44354.085590277798</v>
      </c>
      <c r="I11" s="1">
        <v>10.527283333333299</v>
      </c>
      <c r="J11" s="1">
        <v>5.7717315696416902</v>
      </c>
      <c r="K11" s="1">
        <v>115.43463139283401</v>
      </c>
      <c r="L11" s="1">
        <v>7044.6737756062503</v>
      </c>
    </row>
    <row r="12" spans="1:12">
      <c r="A12" s="4"/>
      <c r="B12" s="4"/>
      <c r="C12" s="4" t="s">
        <v>222</v>
      </c>
      <c r="D12" s="4"/>
      <c r="E12" s="4" t="s">
        <v>860</v>
      </c>
      <c r="F12" s="4" t="s">
        <v>126</v>
      </c>
      <c r="G12" s="4" t="s">
        <v>381</v>
      </c>
      <c r="H12" s="2">
        <v>44354.101550925901</v>
      </c>
      <c r="I12" s="1">
        <v>10.52725</v>
      </c>
      <c r="J12" s="1">
        <v>4.5830989685538102</v>
      </c>
      <c r="K12" s="1">
        <v>91.6619793710762</v>
      </c>
      <c r="L12" s="1">
        <v>5684.67410229499</v>
      </c>
    </row>
    <row r="13" spans="1:12">
      <c r="A13" s="4"/>
      <c r="B13" s="4"/>
      <c r="C13" s="4" t="s">
        <v>222</v>
      </c>
      <c r="D13" s="4"/>
      <c r="E13" s="4" t="s">
        <v>859</v>
      </c>
      <c r="F13" s="4" t="s">
        <v>126</v>
      </c>
      <c r="G13" s="4" t="s">
        <v>381</v>
      </c>
      <c r="H13" s="2">
        <v>44354.117430555598</v>
      </c>
      <c r="I13" s="1">
        <v>10.516916666666701</v>
      </c>
      <c r="J13" s="1">
        <v>4.6270462356779802</v>
      </c>
      <c r="K13" s="1">
        <v>92.540924713559605</v>
      </c>
      <c r="L13" s="1">
        <v>5934.88124313962</v>
      </c>
    </row>
    <row r="14" spans="1:12">
      <c r="I14" t="s">
        <v>422</v>
      </c>
      <c r="J14">
        <f>ROUND(STDEV(J7:J13),3)</f>
        <v>0.42699999999999999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1.34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</sheetData>
  <mergeCells count="2">
    <mergeCell ref="A5:H5"/>
    <mergeCell ref="I5:L5"/>
  </mergeCells>
  <hyperlinks>
    <hyperlink ref="I28" r:id="rId1" xr:uid="{C2F5A9BF-6856-4362-B29B-C66682FB039D}"/>
    <hyperlink ref="C27" r:id="rId2" xr:uid="{CDD11987-FD03-4BF6-9D63-F443B1D3380B}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6035-26BC-4579-849C-D85EFFDB6822}">
  <dimension ref="A1:L28"/>
  <sheetViews>
    <sheetView workbookViewId="0">
      <selection activeCell="I6" sqref="I6"/>
    </sheetView>
  </sheetViews>
  <sheetFormatPr defaultRowHeight="15"/>
  <cols>
    <col min="8" max="8" width="17" customWidth="1"/>
    <col min="10" max="10" width="13.42578125" customWidth="1"/>
  </cols>
  <sheetData>
    <row r="1" spans="1:12">
      <c r="A1" t="s">
        <v>412</v>
      </c>
    </row>
    <row r="3" spans="1:12">
      <c r="A3">
        <v>274</v>
      </c>
    </row>
    <row r="5" spans="1:12">
      <c r="A5" s="221" t="s">
        <v>70</v>
      </c>
      <c r="B5" s="223"/>
      <c r="C5" s="223"/>
      <c r="D5" s="223"/>
      <c r="E5" s="223"/>
      <c r="F5" s="223"/>
      <c r="G5" s="223"/>
      <c r="H5" s="222"/>
      <c r="I5" s="221" t="s">
        <v>869</v>
      </c>
      <c r="J5" s="223"/>
      <c r="K5" s="223"/>
      <c r="L5" s="222"/>
    </row>
    <row r="6" spans="1:12">
      <c r="A6" s="3" t="s">
        <v>333</v>
      </c>
      <c r="B6" s="3" t="s">
        <v>333</v>
      </c>
      <c r="C6" s="3" t="s">
        <v>173</v>
      </c>
      <c r="D6" s="3" t="s">
        <v>116</v>
      </c>
      <c r="E6" s="3" t="s">
        <v>145</v>
      </c>
      <c r="F6" s="3" t="s">
        <v>179</v>
      </c>
      <c r="G6" s="3" t="s">
        <v>71</v>
      </c>
      <c r="H6" s="3" t="s">
        <v>188</v>
      </c>
      <c r="I6" s="3" t="s">
        <v>11</v>
      </c>
      <c r="J6" s="3" t="s">
        <v>55</v>
      </c>
      <c r="K6" s="3" t="s">
        <v>2</v>
      </c>
      <c r="L6" s="3" t="s">
        <v>197</v>
      </c>
    </row>
    <row r="7" spans="1:12">
      <c r="A7" s="4"/>
      <c r="B7" s="4"/>
      <c r="C7" s="4" t="s">
        <v>222</v>
      </c>
      <c r="D7" s="4"/>
      <c r="E7" s="4" t="s">
        <v>865</v>
      </c>
      <c r="F7" s="4" t="s">
        <v>126</v>
      </c>
      <c r="G7" s="4" t="s">
        <v>381</v>
      </c>
      <c r="H7" s="2">
        <v>44354.021898148101</v>
      </c>
      <c r="I7" s="1">
        <v>11.4279333333333</v>
      </c>
      <c r="J7" s="1">
        <v>4.8900625684568002</v>
      </c>
      <c r="K7" s="1">
        <v>97.801251369136097</v>
      </c>
      <c r="L7" s="1">
        <v>61382.170636164497</v>
      </c>
    </row>
    <row r="8" spans="1:12">
      <c r="A8" s="4"/>
      <c r="B8" s="4"/>
      <c r="C8" s="4" t="s">
        <v>222</v>
      </c>
      <c r="D8" s="4"/>
      <c r="E8" s="4" t="s">
        <v>864</v>
      </c>
      <c r="F8" s="4" t="s">
        <v>126</v>
      </c>
      <c r="G8" s="4" t="s">
        <v>381</v>
      </c>
      <c r="H8" s="2">
        <v>44354.037835648101</v>
      </c>
      <c r="I8" s="1">
        <v>11.427899999999999</v>
      </c>
      <c r="J8" s="1">
        <v>5.2401401963571299</v>
      </c>
      <c r="K8" s="1">
        <v>104.802803927143</v>
      </c>
      <c r="L8" s="1">
        <v>69581.492717661007</v>
      </c>
    </row>
    <row r="9" spans="1:12">
      <c r="A9" s="4"/>
      <c r="B9" s="4"/>
      <c r="C9" s="4" t="s">
        <v>222</v>
      </c>
      <c r="D9" s="4"/>
      <c r="E9" s="4" t="s">
        <v>863</v>
      </c>
      <c r="F9" s="4" t="s">
        <v>126</v>
      </c>
      <c r="G9" s="4" t="s">
        <v>381</v>
      </c>
      <c r="H9" s="2">
        <v>44354.053796296299</v>
      </c>
      <c r="I9" s="1">
        <v>11.4279333333333</v>
      </c>
      <c r="J9" s="1">
        <v>5.9251440184545103</v>
      </c>
      <c r="K9" s="1">
        <v>118.50288036908999</v>
      </c>
      <c r="L9" s="1">
        <v>75743.7085434154</v>
      </c>
    </row>
    <row r="10" spans="1:12">
      <c r="A10" s="4"/>
      <c r="B10" s="4"/>
      <c r="C10" s="4" t="s">
        <v>222</v>
      </c>
      <c r="D10" s="4"/>
      <c r="E10" s="4" t="s">
        <v>862</v>
      </c>
      <c r="F10" s="4" t="s">
        <v>126</v>
      </c>
      <c r="G10" s="4" t="s">
        <v>381</v>
      </c>
      <c r="H10" s="2">
        <v>44354.069652777798</v>
      </c>
      <c r="I10" s="1">
        <v>11.427899999999999</v>
      </c>
      <c r="J10" s="1">
        <v>5.5506860071197099</v>
      </c>
      <c r="K10" s="1">
        <v>111.01372014239401</v>
      </c>
      <c r="L10" s="1">
        <v>69735.534477634501</v>
      </c>
    </row>
    <row r="11" spans="1:12">
      <c r="A11" s="4"/>
      <c r="B11" s="4"/>
      <c r="C11" s="4" t="s">
        <v>222</v>
      </c>
      <c r="D11" s="4"/>
      <c r="E11" s="4" t="s">
        <v>861</v>
      </c>
      <c r="F11" s="4" t="s">
        <v>126</v>
      </c>
      <c r="G11" s="4" t="s">
        <v>381</v>
      </c>
      <c r="H11" s="2">
        <v>44354.085590277798</v>
      </c>
      <c r="I11" s="1">
        <v>11.4279333333333</v>
      </c>
      <c r="J11" s="1">
        <v>4.5592039893270799</v>
      </c>
      <c r="K11" s="1">
        <v>91.184079786541702</v>
      </c>
      <c r="L11" s="1">
        <v>60564.569689345401</v>
      </c>
    </row>
    <row r="12" spans="1:12">
      <c r="A12" s="4"/>
      <c r="B12" s="4"/>
      <c r="C12" s="4" t="s">
        <v>222</v>
      </c>
      <c r="D12" s="4"/>
      <c r="E12" s="4" t="s">
        <v>860</v>
      </c>
      <c r="F12" s="4" t="s">
        <v>126</v>
      </c>
      <c r="G12" s="4" t="s">
        <v>381</v>
      </c>
      <c r="H12" s="2">
        <v>44354.101550925901</v>
      </c>
      <c r="I12" s="1">
        <v>11.427899999999999</v>
      </c>
      <c r="J12" s="1">
        <v>4.1971383148238797</v>
      </c>
      <c r="K12" s="1">
        <v>83.942766296477501</v>
      </c>
      <c r="L12" s="1">
        <v>56659.725733360203</v>
      </c>
    </row>
    <row r="13" spans="1:12">
      <c r="A13" s="4"/>
      <c r="B13" s="4"/>
      <c r="C13" s="4" t="s">
        <v>222</v>
      </c>
      <c r="D13" s="4"/>
      <c r="E13" s="4" t="s">
        <v>859</v>
      </c>
      <c r="F13" s="4" t="s">
        <v>126</v>
      </c>
      <c r="G13" s="4" t="s">
        <v>381</v>
      </c>
      <c r="H13" s="2">
        <v>44354.117430555598</v>
      </c>
      <c r="I13" s="1">
        <v>11.4279333333333</v>
      </c>
      <c r="J13" s="1">
        <v>4.63762490546089</v>
      </c>
      <c r="K13" s="1">
        <v>92.752498109217797</v>
      </c>
      <c r="L13" s="1">
        <v>64740.889753752097</v>
      </c>
    </row>
    <row r="14" spans="1:12">
      <c r="I14" t="s">
        <v>422</v>
      </c>
      <c r="J14">
        <f>ROUND(STDEV(J7:J13),3)</f>
        <v>0.60499999999999998</v>
      </c>
    </row>
    <row r="15" spans="1:12">
      <c r="A15" s="5" t="s">
        <v>423</v>
      </c>
      <c r="F15" s="6">
        <v>3.1429999999999998</v>
      </c>
      <c r="I15" t="s">
        <v>424</v>
      </c>
      <c r="J15">
        <f>ROUND((J14*F15),2)</f>
        <v>1.9</v>
      </c>
    </row>
    <row r="26" spans="1:9">
      <c r="A26" t="s">
        <v>425</v>
      </c>
    </row>
    <row r="27" spans="1:9">
      <c r="A27" t="s">
        <v>426</v>
      </c>
      <c r="C27" s="7" t="s">
        <v>427</v>
      </c>
    </row>
    <row r="28" spans="1:9">
      <c r="A28" t="s">
        <v>428</v>
      </c>
      <c r="I28" s="7" t="s">
        <v>429</v>
      </c>
    </row>
  </sheetData>
  <mergeCells count="2">
    <mergeCell ref="A5:H5"/>
    <mergeCell ref="I5:L5"/>
  </mergeCells>
  <hyperlinks>
    <hyperlink ref="I28" r:id="rId1" xr:uid="{3008846F-DF92-43E6-BD03-55F0E062A4BC}"/>
    <hyperlink ref="C27" r:id="rId2" xr:uid="{037CF226-45BC-4758-9198-FFE3C8746902}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21B4-6373-45B1-BCC0-5D76D9504E26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/>
  <sheetData>
    <row r="1" spans="1:1">
      <c r="A1" t="s">
        <v>70</v>
      </c>
    </row>
    <row r="2" spans="1:1">
      <c r="A2" t="s">
        <v>31</v>
      </c>
    </row>
    <row r="3" spans="1:1">
      <c r="A3" t="s">
        <v>126</v>
      </c>
    </row>
    <row r="4" spans="1:1">
      <c r="A4" t="s">
        <v>73</v>
      </c>
    </row>
    <row r="5" spans="1:1">
      <c r="A5" t="s">
        <v>326</v>
      </c>
    </row>
    <row r="6" spans="1:1">
      <c r="A6" t="s">
        <v>3</v>
      </c>
    </row>
    <row r="7" spans="1:1">
      <c r="A7" t="s">
        <v>142</v>
      </c>
    </row>
    <row r="8" spans="1:1">
      <c r="A8" t="s">
        <v>90</v>
      </c>
    </row>
    <row r="9" spans="1:1">
      <c r="A9" t="s">
        <v>373</v>
      </c>
    </row>
    <row r="10" spans="1:1">
      <c r="A10" t="s">
        <v>311</v>
      </c>
    </row>
    <row r="11" spans="1:1">
      <c r="A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Cover Sheet</vt:lpstr>
      <vt:lpstr>Hep Clearance Calcs</vt:lpstr>
      <vt:lpstr>Hep Data for Prism</vt:lpstr>
      <vt:lpstr>Assay Summary</vt:lpstr>
      <vt:lpstr>Data_B</vt:lpstr>
      <vt:lpstr>Data_A</vt:lpstr>
      <vt:lpstr>477_stab</vt:lpstr>
      <vt:lpstr>479_stab</vt:lpstr>
      <vt:lpstr>464_stab</vt:lpstr>
      <vt:lpstr>945_stab</vt:lpstr>
      <vt:lpstr>274_stab</vt:lpstr>
      <vt:lpstr>477 MDL</vt:lpstr>
      <vt:lpstr>479 MDL</vt:lpstr>
      <vt:lpstr>464 MDL</vt:lpstr>
      <vt:lpstr>964 MDL</vt:lpstr>
      <vt:lpstr>945 MDL</vt:lpstr>
      <vt:lpstr>274 MDL</vt:lpstr>
      <vt:lpstr>Notes</vt:lpstr>
      <vt:lpstr>ValueList_Helper</vt:lpstr>
      <vt:lpstr>'Hep Clearance Calcs'!Print_Area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Kreutz, Anna</dc:creator>
  <cp:lastModifiedBy>Kreutz, Anna</cp:lastModifiedBy>
  <dcterms:created xsi:type="dcterms:W3CDTF">2021-06-17T14:22:24Z</dcterms:created>
  <dcterms:modified xsi:type="dcterms:W3CDTF">2021-08-25T21:10:19Z</dcterms:modified>
</cp:coreProperties>
</file>