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atatables\Kreutz2022\"/>
    </mc:Choice>
  </mc:AlternateContent>
  <xr:revisionPtr revIDLastSave="0" documentId="13_ncr:1_{449B8847-2B27-41D8-B308-A91B10943521}" xr6:coauthVersionLast="47" xr6:coauthVersionMax="47" xr10:uidLastSave="{00000000-0000-0000-0000-000000000000}"/>
  <bookViews>
    <workbookView xWindow="-120" yWindow="-120" windowWidth="29040" windowHeight="16440" xr2:uid="{D36805A6-4AAC-495A-A11D-88CEFD3D61B4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9" i="1" l="1"/>
  <c r="Z19" i="1" s="1"/>
  <c r="U19" i="1"/>
  <c r="V19" i="1" s="1"/>
  <c r="J19" i="1"/>
  <c r="Q19" i="1" s="1"/>
  <c r="R19" i="1" s="1"/>
  <c r="H19" i="1"/>
  <c r="G19" i="1"/>
  <c r="Y18" i="1"/>
  <c r="Z18" i="1" s="1"/>
  <c r="U18" i="1"/>
  <c r="V18" i="1" s="1"/>
  <c r="Q18" i="1"/>
  <c r="R18" i="1" s="1"/>
  <c r="AA18" i="1" s="1"/>
  <c r="H18" i="1"/>
  <c r="G18" i="1"/>
  <c r="Y17" i="1"/>
  <c r="Z17" i="1" s="1"/>
  <c r="U17" i="1"/>
  <c r="V17" i="1" s="1"/>
  <c r="Q17" i="1"/>
  <c r="R17" i="1" s="1"/>
  <c r="H17" i="1"/>
  <c r="G17" i="1"/>
  <c r="Y16" i="1"/>
  <c r="Z16" i="1" s="1"/>
  <c r="U16" i="1"/>
  <c r="V16" i="1" s="1"/>
  <c r="Q16" i="1"/>
  <c r="R16" i="1" s="1"/>
  <c r="H16" i="1"/>
  <c r="G16" i="1"/>
  <c r="V15" i="1"/>
  <c r="U15" i="1"/>
  <c r="Q15" i="1"/>
  <c r="R15" i="1" s="1"/>
  <c r="AA15" i="1" s="1"/>
  <c r="H15" i="1"/>
  <c r="G15" i="1"/>
  <c r="Y14" i="1"/>
  <c r="Z14" i="1" s="1"/>
  <c r="U14" i="1"/>
  <c r="V14" i="1" s="1"/>
  <c r="Q14" i="1"/>
  <c r="R14" i="1" s="1"/>
  <c r="AA14" i="1" s="1"/>
  <c r="H14" i="1"/>
  <c r="G14" i="1"/>
  <c r="AA19" i="1" l="1"/>
  <c r="AA16" i="1"/>
  <c r="Y13" i="1" l="1"/>
  <c r="Z13" i="1" s="1"/>
  <c r="U13" i="1"/>
  <c r="V13" i="1" s="1"/>
  <c r="Q13" i="1"/>
  <c r="R13" i="1" s="1"/>
  <c r="H13" i="1"/>
  <c r="G13" i="1"/>
  <c r="AA13" i="1" l="1"/>
  <c r="Q12" i="1" l="1"/>
  <c r="R12" i="1" s="1"/>
  <c r="AA12" i="1" s="1"/>
  <c r="H12" i="1"/>
  <c r="G12" i="1"/>
  <c r="Y11" i="1"/>
  <c r="Z11" i="1" s="1"/>
  <c r="U11" i="1"/>
  <c r="V11" i="1" s="1"/>
  <c r="Q11" i="1"/>
  <c r="R11" i="1" s="1"/>
  <c r="H11" i="1"/>
  <c r="G11" i="1"/>
  <c r="X10" i="1"/>
  <c r="Y10" i="1" s="1"/>
  <c r="Z10" i="1" s="1"/>
  <c r="T10" i="1"/>
  <c r="U10" i="1" s="1"/>
  <c r="V10" i="1" s="1"/>
  <c r="Q10" i="1"/>
  <c r="R10" i="1" s="1"/>
  <c r="H10" i="1"/>
  <c r="G10" i="1"/>
  <c r="Q9" i="1"/>
  <c r="R9" i="1" s="1"/>
  <c r="AA9" i="1" s="1"/>
  <c r="H9" i="1"/>
  <c r="G9" i="1"/>
  <c r="AA10" i="1" l="1"/>
  <c r="AA11" i="1"/>
  <c r="Y8" i="1" l="1"/>
  <c r="Z8" i="1" s="1"/>
  <c r="U8" i="1"/>
  <c r="V8" i="1" s="1"/>
  <c r="Q8" i="1"/>
  <c r="R8" i="1" s="1"/>
  <c r="H8" i="1"/>
  <c r="G8" i="1"/>
  <c r="Y7" i="1"/>
  <c r="Z7" i="1" s="1"/>
  <c r="U7" i="1"/>
  <c r="V7" i="1" s="1"/>
  <c r="H7" i="1"/>
  <c r="G7" i="1"/>
  <c r="AA8" i="1" l="1"/>
  <c r="Y6" i="1" l="1"/>
  <c r="Z6" i="1" s="1"/>
  <c r="R6" i="1"/>
  <c r="AA6" i="1" s="1"/>
  <c r="Q6" i="1"/>
  <c r="H6" i="1"/>
  <c r="G6" i="1"/>
  <c r="U5" i="1"/>
  <c r="V5" i="1" s="1"/>
  <c r="Q5" i="1"/>
  <c r="R5" i="1" s="1"/>
  <c r="H5" i="1"/>
  <c r="G5" i="1"/>
  <c r="AA5" i="1" l="1"/>
  <c r="Q4" i="1" l="1"/>
  <c r="R4" i="1" s="1"/>
  <c r="AA4" i="1" s="1"/>
  <c r="H4" i="1"/>
  <c r="G4" i="1"/>
  <c r="Y3" i="1"/>
  <c r="Z3" i="1" s="1"/>
  <c r="U3" i="1"/>
  <c r="V3" i="1" s="1"/>
  <c r="Q3" i="1"/>
  <c r="R3" i="1" s="1"/>
  <c r="H3" i="1"/>
  <c r="G3" i="1"/>
  <c r="AA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tc={67780326-C67D-4C09-9BFD-323786C87CEE}</author>
  </authors>
  <commentList>
    <comment ref="F13" authorId="0" shapeId="0" xr:uid="{67780326-C67D-4C09-9BFD-323786C87CEE}">
      <text>
        <t>[Threaded comment]
Your version of Excel allows you to read this threaded comment; however, any edits to it will get removed if the file is opened in a newer version of Excel. Learn more: https://go.microsoft.com/fwlink/?linkid=870924
Comment:
    ?</t>
      </text>
    </comment>
  </commentList>
</comments>
</file>

<file path=xl/sharedStrings.xml><?xml version="1.0" encoding="utf-8"?>
<sst xmlns="http://schemas.openxmlformats.org/spreadsheetml/2006/main" count="128" uniqueCount="75">
  <si>
    <t>Analyte</t>
  </si>
  <si>
    <t>Name</t>
  </si>
  <si>
    <t>Sample ID</t>
  </si>
  <si>
    <t>IS</t>
  </si>
  <si>
    <t>Reference Compound</t>
  </si>
  <si>
    <t>% Abiotic Loss</t>
  </si>
  <si>
    <t>% Abiotic Loss StDev</t>
  </si>
  <si>
    <t>Concentration (nM)</t>
  </si>
  <si>
    <t>Best-Fit Values</t>
  </si>
  <si>
    <t>No Cells BkgdCl</t>
  </si>
  <si>
    <t>HT BkgdCl</t>
  </si>
  <si>
    <t xml:space="preserve">Bkgd-Sub Clearance (µL/min/106 hepatocytes) </t>
  </si>
  <si>
    <t>Slope</t>
  </si>
  <si>
    <t>r2</t>
  </si>
  <si>
    <t>Sy.x</t>
  </si>
  <si>
    <t>F</t>
  </si>
  <si>
    <t>DFn</t>
  </si>
  <si>
    <t>DFd</t>
  </si>
  <si>
    <t>P value</t>
  </si>
  <si>
    <t>Half Life</t>
  </si>
  <si>
    <t>Clearance</t>
  </si>
  <si>
    <t>T-test pvalue</t>
  </si>
  <si>
    <t>DTXSID90880156</t>
  </si>
  <si>
    <t>1-Iodo-1H,1H,2H,2H-perfluorononane</t>
  </si>
  <si>
    <t>MFBET</t>
  </si>
  <si>
    <t>Ametryn</t>
  </si>
  <si>
    <t>&lt;0.0001</t>
  </si>
  <si>
    <t>DTXSID1023869</t>
  </si>
  <si>
    <t>4NT13C6</t>
  </si>
  <si>
    <t>NA</t>
  </si>
  <si>
    <t>NA-pos slope</t>
  </si>
  <si>
    <t>DTXSID70381090</t>
  </si>
  <si>
    <t>1H,1H,8H,8H-Perfluoro-3,6-dioxaoctane-1,8-diol</t>
  </si>
  <si>
    <t>MFOET</t>
  </si>
  <si>
    <t>NS</t>
  </si>
  <si>
    <t>DTXSID0059871</t>
  </si>
  <si>
    <t>Pentafluoropropionamide</t>
  </si>
  <si>
    <t>4NT-13C6</t>
  </si>
  <si>
    <t>4NT</t>
  </si>
  <si>
    <t>Ameryn</t>
  </si>
  <si>
    <t>DTXSID2060965</t>
  </si>
  <si>
    <t>Heptafluorobutyramide</t>
  </si>
  <si>
    <t>DTXSID60400587</t>
  </si>
  <si>
    <t>Nonafluoropentanamide**</t>
  </si>
  <si>
    <t>DTXSID80310730</t>
  </si>
  <si>
    <t>Octafluoroadipamide</t>
  </si>
  <si>
    <t>DTXSID70366226</t>
  </si>
  <si>
    <t>Perfluoropentanamide</t>
  </si>
  <si>
    <t>DTXSID10382147</t>
  </si>
  <si>
    <t>3-(Perfluoro-2-butyl)propane-1,2-diol</t>
  </si>
  <si>
    <t>DTXSID30340244</t>
  </si>
  <si>
    <t>1H,1H,7H-Perfluoroheptyl 4-methylbenzenesulfonate</t>
  </si>
  <si>
    <t>DTXSID60379269</t>
  </si>
  <si>
    <t>3-(Perfluoropropyl)propanol</t>
  </si>
  <si>
    <t>DTXSID00380798</t>
  </si>
  <si>
    <t>1H,1H,11H,11H-Perfluorotetraethylene glycol</t>
  </si>
  <si>
    <t>DTXSID3059927</t>
  </si>
  <si>
    <t>Hexafluoroamylene</t>
  </si>
  <si>
    <t>DTXSID50369896</t>
  </si>
  <si>
    <t>1H,1H,10H,10H-Perfluorodecane-1,10-diol</t>
  </si>
  <si>
    <t>CASRN</t>
  </si>
  <si>
    <t>2043-52-9</t>
  </si>
  <si>
    <t>834-12-8</t>
  </si>
  <si>
    <t>129301-42-4</t>
  </si>
  <si>
    <t>354-76-7</t>
  </si>
  <si>
    <t>662-50-0</t>
  </si>
  <si>
    <t>13485-61-5</t>
  </si>
  <si>
    <t>355-66-8</t>
  </si>
  <si>
    <t>355-81-7</t>
  </si>
  <si>
    <t>125070-38-4</t>
  </si>
  <si>
    <t>424-16-8</t>
  </si>
  <si>
    <t>679-02-7</t>
  </si>
  <si>
    <t>330562-44-2</t>
  </si>
  <si>
    <t>376-90-9</t>
  </si>
  <si>
    <t>754-96-1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</si>
</sst>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0" xfId="0" applyFont="1"/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9" fontId="0" fillId="0" borderId="8" xfId="1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0" xfId="0" applyFont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2" fontId="7" fillId="0" borderId="10" xfId="0" applyNumberFormat="1" applyFont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2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0" fillId="0" borderId="18" xfId="0" applyNumberFormat="1" applyBorder="1" applyAlignment="1">
      <alignment horizontal="center"/>
    </xf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microsoft.com/office/2017/10/relationships/person" Target="persons/perso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6HC_474_3096_101621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ep_745_949_959_082421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ep_900_273_HC_082721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ep_908_909_916_923_fin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ep_913_AK_08242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ep_945_274_464_477_479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Hep Clearance Calcs"/>
      <sheetName val="Hep Data for Prism"/>
      <sheetName val="Raw"/>
      <sheetName val="Ametryn_Raw"/>
      <sheetName val="474_stability"/>
      <sheetName val="474 MDL"/>
      <sheetName val="Ametryn MDL"/>
      <sheetName val="ValueList_Helper"/>
    </sheetNames>
    <sheetDataSet>
      <sheetData sheetId="0"/>
      <sheetData sheetId="1"/>
      <sheetData sheetId="2">
        <row r="32">
          <cell r="N32" t="str">
            <v>Y1</v>
          </cell>
          <cell r="P32" t="str">
            <v>Y3</v>
          </cell>
        </row>
        <row r="106">
          <cell r="N106" t="str">
            <v>Y1</v>
          </cell>
          <cell r="P106" t="str">
            <v>Y3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Hep Clearance Calcs"/>
      <sheetName val="Hep Data for Prism"/>
      <sheetName val="Assay Summary"/>
      <sheetName val="Data063021"/>
      <sheetName val="Data071421"/>
      <sheetName val="745_stability"/>
      <sheetName val="MDL _949"/>
      <sheetName val="MDL_Ametryn"/>
      <sheetName val="MDL_745"/>
      <sheetName val="ValueList_Helper"/>
    </sheetNames>
    <sheetDataSet>
      <sheetData sheetId="0"/>
      <sheetData sheetId="1"/>
      <sheetData sheetId="2">
        <row r="71">
          <cell r="N71">
            <v>6.5793362050207218</v>
          </cell>
          <cell r="P71">
            <v>6.6192874489132922</v>
          </cell>
        </row>
        <row r="109">
          <cell r="N109">
            <v>6.6916662042115966</v>
          </cell>
          <cell r="P109">
            <v>6.8041213248298584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Hep Clearance Calcs"/>
      <sheetName val="Hep Data for Prism"/>
      <sheetName val="HC Data"/>
      <sheetName val="AmetrynData"/>
      <sheetName val="900_stab"/>
      <sheetName val="273_stab"/>
      <sheetName val="HC_G5_Ametryn_MDL"/>
      <sheetName val="MDL Data"/>
      <sheetName val="900 MDL"/>
      <sheetName val="273 MDL"/>
      <sheetName val="ValueList_Helper"/>
    </sheetNames>
    <sheetDataSet>
      <sheetData sheetId="0"/>
      <sheetData sheetId="1"/>
      <sheetData sheetId="2">
        <row r="36">
          <cell r="N36">
            <v>0.90543659384722897</v>
          </cell>
          <cell r="P36">
            <v>1.0248070769323712E-2</v>
          </cell>
        </row>
        <row r="111">
          <cell r="N111">
            <v>0.8356046064127739</v>
          </cell>
          <cell r="P111">
            <v>0.28431110751267802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Hep Clearance Calcs"/>
      <sheetName val="Hep Data for Prism"/>
      <sheetName val="Assay Summary"/>
      <sheetName val="MDL"/>
      <sheetName val="908"/>
      <sheetName val="909"/>
      <sheetName val="916"/>
      <sheetName val="923"/>
      <sheetName val="Stability_923"/>
      <sheetName val="Stability_4NT"/>
      <sheetName val="Notes"/>
      <sheetName val="ValueList_Help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Hep Clearance Calcs"/>
      <sheetName val="Hep Data for Prism"/>
      <sheetName val="MDL"/>
      <sheetName val="Assay Summary"/>
      <sheetName val="476"/>
      <sheetName val="900"/>
      <sheetName val="906"/>
      <sheetName val="913"/>
      <sheetName val="965"/>
      <sheetName val="Stability_476"/>
      <sheetName val="900_stability"/>
      <sheetName val="913_stability"/>
      <sheetName val="906_stability"/>
      <sheetName val="965_stability"/>
      <sheetName val="Notes"/>
      <sheetName val="ValueList_Helper"/>
    </sheetNames>
    <sheetDataSet>
      <sheetData sheetId="0"/>
      <sheetData sheetId="1"/>
      <sheetData sheetId="2">
        <row r="154">
          <cell r="N154" t="str">
            <v>Y1</v>
          </cell>
          <cell r="P154" t="str">
            <v>Y3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Hep Clearance Calcs"/>
      <sheetName val="Hep Data for Prism"/>
      <sheetName val="Assay Summary"/>
      <sheetName val="Data_B"/>
      <sheetName val="Data_A"/>
      <sheetName val="477_stab"/>
      <sheetName val="479_stab"/>
      <sheetName val="464_stab"/>
      <sheetName val="945_stab"/>
      <sheetName val="274_stab"/>
      <sheetName val="477 MDL"/>
      <sheetName val="479 MDL"/>
      <sheetName val="464 MDL"/>
      <sheetName val="964 MDL"/>
      <sheetName val="945 MDL"/>
      <sheetName val="274 MDL"/>
      <sheetName val="Notes"/>
      <sheetName val="ValueList_Helper"/>
    </sheetNames>
    <sheetDataSet>
      <sheetData sheetId="0"/>
      <sheetData sheetId="1"/>
      <sheetData sheetId="2">
        <row r="43">
          <cell r="N43">
            <v>6.7260890530885602</v>
          </cell>
          <cell r="P43">
            <v>6.822981050576538</v>
          </cell>
        </row>
        <row r="80">
          <cell r="N80" t="str">
            <v>Y1</v>
          </cell>
          <cell r="P80" t="str">
            <v>Y3</v>
          </cell>
        </row>
        <row r="118">
          <cell r="N118">
            <v>6.8071489918086385</v>
          </cell>
          <cell r="P118">
            <v>6.4885683331191748</v>
          </cell>
        </row>
        <row r="155">
          <cell r="N155">
            <v>6.2222979810151298</v>
          </cell>
          <cell r="P155">
            <v>6.0188101849895519</v>
          </cell>
        </row>
        <row r="192">
          <cell r="N192">
            <v>12.421562525276705</v>
          </cell>
          <cell r="P192">
            <v>12.392558035926852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reutz, Anna" id="{0B1468EE-E9E7-4992-985B-9F0743D5801A}" userId="S::kreutz.anna@epa.gov::e5deb76a-04f0-47e9-bce9-c5afea2e81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3" dT="2021-06-25T14:41:39.41" personId="{0B1468EE-E9E7-4992-985B-9F0743D5801A}" id="{67780326-C67D-4C09-9BFD-323786C87CEE}">
    <text>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comptox-prod.epa.gov/dashboard/dsstoxdb/results?search=DTXSID0059871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7623-7AEE-4FA9-A42D-DCAA43B53CD7}">
  <dimension ref="A1:AA19"/>
  <sheetViews>
    <sheetView tabSelected="1" workbookViewId="0">
      <selection activeCell="J26" sqref="J26"/>
    </sheetView>
  </sheetViews>
  <sheetFormatPr defaultRowHeight="15" x14ac:dyDescent="0.25"/>
  <sheetData>
    <row r="1" spans="1:27" ht="15.75" thickBot="1" x14ac:dyDescent="0.3">
      <c r="C1" s="56"/>
      <c r="J1" s="1" t="s">
        <v>8</v>
      </c>
      <c r="K1" s="1"/>
      <c r="L1" s="1"/>
      <c r="M1" s="1"/>
      <c r="N1" s="1"/>
      <c r="O1" s="1"/>
      <c r="P1" s="1"/>
      <c r="Q1" s="1"/>
      <c r="R1" s="1"/>
      <c r="S1" s="2" t="s">
        <v>9</v>
      </c>
      <c r="T1" s="2"/>
      <c r="U1" s="2"/>
      <c r="V1" s="2"/>
      <c r="W1" s="2" t="s">
        <v>10</v>
      </c>
      <c r="X1" s="2"/>
      <c r="Y1" s="2"/>
      <c r="Z1" s="2"/>
      <c r="AA1" s="3" t="s">
        <v>11</v>
      </c>
    </row>
    <row r="2" spans="1:27" ht="30" x14ac:dyDescent="0.25">
      <c r="A2" s="58" t="s">
        <v>0</v>
      </c>
      <c r="B2" s="57" t="s">
        <v>1</v>
      </c>
      <c r="C2" t="s">
        <v>60</v>
      </c>
      <c r="D2" s="57" t="s">
        <v>2</v>
      </c>
      <c r="E2" s="57" t="s">
        <v>3</v>
      </c>
      <c r="F2" s="57" t="s">
        <v>4</v>
      </c>
      <c r="G2" s="57" t="s">
        <v>5</v>
      </c>
      <c r="H2" s="57" t="s">
        <v>6</v>
      </c>
      <c r="I2" s="57" t="s">
        <v>7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12</v>
      </c>
      <c r="U2" s="4" t="s">
        <v>19</v>
      </c>
      <c r="V2" s="4" t="s">
        <v>20</v>
      </c>
      <c r="W2" s="4" t="s">
        <v>21</v>
      </c>
      <c r="X2" s="4" t="s">
        <v>12</v>
      </c>
      <c r="Y2" s="4" t="s">
        <v>19</v>
      </c>
      <c r="Z2" s="4" t="s">
        <v>20</v>
      </c>
      <c r="AA2" s="6"/>
    </row>
    <row r="3" spans="1:27" x14ac:dyDescent="0.25">
      <c r="A3" s="7" t="s">
        <v>22</v>
      </c>
      <c r="B3" s="8" t="s">
        <v>23</v>
      </c>
      <c r="C3" t="s">
        <v>61</v>
      </c>
      <c r="D3" s="8">
        <v>474</v>
      </c>
      <c r="E3" s="9" t="s">
        <v>24</v>
      </c>
      <c r="F3" s="10" t="s">
        <v>25</v>
      </c>
      <c r="G3" s="11" t="str">
        <f>'[1]Hep Data for Prism'!N32</f>
        <v>Y1</v>
      </c>
      <c r="H3" s="11" t="str">
        <f>'[1]Hep Data for Prism'!P32</f>
        <v>Y3</v>
      </c>
      <c r="I3" s="12">
        <v>1000</v>
      </c>
      <c r="J3" s="8">
        <v>-7.143E-3</v>
      </c>
      <c r="K3" s="8">
        <v>0.92769999999999997</v>
      </c>
      <c r="L3" s="8">
        <v>0.17419999999999999</v>
      </c>
      <c r="M3" s="8">
        <v>206.1</v>
      </c>
      <c r="N3" s="8">
        <v>1</v>
      </c>
      <c r="O3" s="8">
        <v>16</v>
      </c>
      <c r="P3" s="8" t="s">
        <v>26</v>
      </c>
      <c r="Q3" s="8">
        <f>0.693/(-J3)</f>
        <v>97.018059638807216</v>
      </c>
      <c r="R3" s="8">
        <f>((2000*0.693)/(Q3))</f>
        <v>14.286000000000001</v>
      </c>
      <c r="S3" s="8" t="s">
        <v>26</v>
      </c>
      <c r="T3" s="8">
        <v>-9.9909999999999999E-3</v>
      </c>
      <c r="U3" s="8">
        <f>0.693/(-T3)</f>
        <v>69.362426183565205</v>
      </c>
      <c r="V3" s="8">
        <f>((2000*0.693)/(U3))</f>
        <v>19.981999999999999</v>
      </c>
      <c r="W3" s="8">
        <v>1.7899999999999999E-2</v>
      </c>
      <c r="X3" s="8">
        <v>-4.2700000000000004E-3</v>
      </c>
      <c r="Y3" s="8">
        <f>0.693/(-X3)</f>
        <v>162.29508196721309</v>
      </c>
      <c r="Z3" s="8">
        <f>((2000*0.693)/(Y3))</f>
        <v>8.5400000000000009</v>
      </c>
      <c r="AA3" s="13">
        <f>R3-Z3</f>
        <v>5.7460000000000004</v>
      </c>
    </row>
    <row r="4" spans="1:27" ht="15.75" thickBot="1" x14ac:dyDescent="0.3">
      <c r="A4" s="14" t="s">
        <v>27</v>
      </c>
      <c r="B4" s="15" t="s">
        <v>25</v>
      </c>
      <c r="C4" t="s">
        <v>62</v>
      </c>
      <c r="D4" s="15" t="s">
        <v>25</v>
      </c>
      <c r="E4" s="16" t="s">
        <v>28</v>
      </c>
      <c r="F4" s="17" t="s">
        <v>29</v>
      </c>
      <c r="G4" s="18" t="str">
        <f>'[1]Hep Data for Prism'!N106</f>
        <v>Y1</v>
      </c>
      <c r="H4" s="18" t="str">
        <f>'[1]Hep Data for Prism'!P106</f>
        <v>Y3</v>
      </c>
      <c r="I4" s="19">
        <v>1000</v>
      </c>
      <c r="J4" s="20">
        <v>-1.6719999999999999E-2</v>
      </c>
      <c r="K4" s="20">
        <v>0.75180000000000002</v>
      </c>
      <c r="L4" s="20">
        <v>0.43769999999999998</v>
      </c>
      <c r="M4" s="20">
        <v>39.380000000000003</v>
      </c>
      <c r="N4" s="17">
        <v>1</v>
      </c>
      <c r="O4" s="21">
        <v>13</v>
      </c>
      <c r="P4" s="20" t="s">
        <v>26</v>
      </c>
      <c r="Q4" s="17">
        <f>0.693/(-J4)</f>
        <v>41.44736842105263</v>
      </c>
      <c r="R4" s="17">
        <f>((2000*0.693)/(Q4))</f>
        <v>33.44</v>
      </c>
      <c r="S4" s="20" t="s">
        <v>30</v>
      </c>
      <c r="T4" s="20">
        <v>1.3359999999999999E-3</v>
      </c>
      <c r="U4" s="17"/>
      <c r="V4" s="17"/>
      <c r="W4" s="20" t="s">
        <v>30</v>
      </c>
      <c r="X4" s="20">
        <v>6.7650000000000002E-4</v>
      </c>
      <c r="Y4" s="17"/>
      <c r="Z4" s="17"/>
      <c r="AA4" s="22">
        <f>R4-Z4</f>
        <v>33.44</v>
      </c>
    </row>
    <row r="5" spans="1:27" x14ac:dyDescent="0.25">
      <c r="A5" s="7" t="s">
        <v>31</v>
      </c>
      <c r="B5" s="23" t="s">
        <v>32</v>
      </c>
      <c r="C5" t="s">
        <v>63</v>
      </c>
      <c r="D5" s="8">
        <v>949</v>
      </c>
      <c r="E5" s="8" t="s">
        <v>33</v>
      </c>
      <c r="F5" s="24" t="s">
        <v>25</v>
      </c>
      <c r="G5" s="11">
        <f>'[2]Hep Data for Prism'!N71</f>
        <v>6.5793362050207218</v>
      </c>
      <c r="H5" s="11">
        <f>'[2]Hep Data for Prism'!P71</f>
        <v>6.6192874489132922</v>
      </c>
      <c r="I5" s="25">
        <v>1000</v>
      </c>
      <c r="J5" s="26">
        <v>-3.3609999999999998E-3</v>
      </c>
      <c r="K5" s="26">
        <v>0.77669999999999995</v>
      </c>
      <c r="L5" s="26">
        <v>0.15740000000000001</v>
      </c>
      <c r="M5" s="26">
        <v>55.66</v>
      </c>
      <c r="N5" s="8">
        <v>1</v>
      </c>
      <c r="O5" s="8">
        <v>16</v>
      </c>
      <c r="P5" s="26" t="s">
        <v>26</v>
      </c>
      <c r="Q5" s="8">
        <f>0.693/(-J5)</f>
        <v>206.18863433501934</v>
      </c>
      <c r="R5" s="27">
        <f>((2000*0.693)/(Q5))</f>
        <v>6.7219999999999995</v>
      </c>
      <c r="S5" s="26">
        <v>1.0200000000000001E-2</v>
      </c>
      <c r="T5" s="26">
        <v>-1.6620000000000001E-3</v>
      </c>
      <c r="U5" s="8">
        <f>0.693/(-T5)</f>
        <v>416.96750902527072</v>
      </c>
      <c r="V5" s="27">
        <f>((2000*0.693)/(U5))</f>
        <v>3.3240000000000003</v>
      </c>
      <c r="W5" s="26">
        <v>7.0699999999999999E-2</v>
      </c>
      <c r="X5" s="26">
        <v>-9.2119999999999995E-4</v>
      </c>
      <c r="Y5" s="8" t="s">
        <v>34</v>
      </c>
      <c r="Z5" s="8">
        <v>0</v>
      </c>
      <c r="AA5" s="28">
        <f>R5-V5</f>
        <v>3.3979999999999992</v>
      </c>
    </row>
    <row r="6" spans="1:27" ht="15.75" thickBot="1" x14ac:dyDescent="0.3">
      <c r="A6" s="29" t="s">
        <v>27</v>
      </c>
      <c r="B6" s="17" t="s">
        <v>25</v>
      </c>
      <c r="C6" t="s">
        <v>62</v>
      </c>
      <c r="D6" s="17" t="s">
        <v>25</v>
      </c>
      <c r="E6" s="17" t="s">
        <v>28</v>
      </c>
      <c r="F6" s="30"/>
      <c r="G6" s="31">
        <f>'[2]Hep Data for Prism'!N109</f>
        <v>6.6916662042115966</v>
      </c>
      <c r="H6" s="31">
        <f>'[2]Hep Data for Prism'!P109</f>
        <v>6.8041213248298584</v>
      </c>
      <c r="I6" s="32"/>
      <c r="J6" s="20">
        <v>-2.4920000000000001E-2</v>
      </c>
      <c r="K6" s="20">
        <v>0.97289999999999999</v>
      </c>
      <c r="L6" s="20">
        <v>0.36299999999999999</v>
      </c>
      <c r="M6" s="20">
        <v>575.4</v>
      </c>
      <c r="N6" s="17">
        <v>1</v>
      </c>
      <c r="O6" s="17">
        <v>16</v>
      </c>
      <c r="P6" s="20" t="s">
        <v>26</v>
      </c>
      <c r="Q6" s="17">
        <f>0.693/(-J6)</f>
        <v>27.80898876404494</v>
      </c>
      <c r="R6" s="33">
        <f>((2000*0.693)/(Q6))</f>
        <v>49.84</v>
      </c>
      <c r="S6" s="20">
        <v>0.13239999999999999</v>
      </c>
      <c r="T6" s="20">
        <v>-9.7799999999999992E-4</v>
      </c>
      <c r="U6" s="17" t="s">
        <v>34</v>
      </c>
      <c r="V6" s="34">
        <v>0</v>
      </c>
      <c r="W6" s="20">
        <v>1.1599999999999999E-2</v>
      </c>
      <c r="X6" s="20">
        <v>-9.794999999999999E-4</v>
      </c>
      <c r="Y6" s="17">
        <f>0.693/(-X6)</f>
        <v>707.50382848392042</v>
      </c>
      <c r="Z6" s="17">
        <f>((2000*0.693)/(Y6))</f>
        <v>1.9589999999999999</v>
      </c>
      <c r="AA6" s="35">
        <f>R6-V6</f>
        <v>49.84</v>
      </c>
    </row>
    <row r="7" spans="1:27" x14ac:dyDescent="0.25">
      <c r="A7" s="7" t="s">
        <v>35</v>
      </c>
      <c r="B7" s="8" t="s">
        <v>36</v>
      </c>
      <c r="C7" t="s">
        <v>64</v>
      </c>
      <c r="D7" s="8">
        <v>273</v>
      </c>
      <c r="E7" s="24" t="s">
        <v>37</v>
      </c>
      <c r="F7" s="24" t="s">
        <v>38</v>
      </c>
      <c r="G7" s="11">
        <f>'[3]Hep Data for Prism'!N36</f>
        <v>0.90543659384722897</v>
      </c>
      <c r="H7" s="11">
        <f>'[3]Hep Data for Prism'!P36</f>
        <v>1.0248070769323712E-2</v>
      </c>
      <c r="I7" s="25">
        <v>1000</v>
      </c>
      <c r="J7" s="26">
        <v>-2.2699999999999999E-3</v>
      </c>
      <c r="K7" s="26">
        <v>0.26400000000000001</v>
      </c>
      <c r="L7" s="26">
        <v>0.14000000000000001</v>
      </c>
      <c r="M7" s="26">
        <v>3.5880000000000001</v>
      </c>
      <c r="N7" s="8">
        <v>1</v>
      </c>
      <c r="O7" s="8">
        <v>10</v>
      </c>
      <c r="P7" s="26">
        <v>8.7499999999999994E-2</v>
      </c>
      <c r="Q7" s="8" t="s">
        <v>34</v>
      </c>
      <c r="R7" s="27" t="s">
        <v>34</v>
      </c>
      <c r="S7" s="36">
        <v>1.9800000000000002E-2</v>
      </c>
      <c r="T7" s="36">
        <v>-3.8300000000000001E-3</v>
      </c>
      <c r="U7" s="8">
        <f>0.693/(-T7)</f>
        <v>180.93994778067884</v>
      </c>
      <c r="V7" s="27">
        <f>((2000*0.693)/(U7))</f>
        <v>7.660000000000001</v>
      </c>
      <c r="W7" s="36">
        <v>2.9999999999999997E-4</v>
      </c>
      <c r="X7" s="36">
        <v>-3.1619999999999999E-3</v>
      </c>
      <c r="Y7" s="8">
        <f>0.693/(-X7)</f>
        <v>219.1650853889943</v>
      </c>
      <c r="Z7" s="27">
        <f>((2000*0.693)/(Y7))</f>
        <v>6.3239999999999998</v>
      </c>
      <c r="AA7" s="28">
        <v>0</v>
      </c>
    </row>
    <row r="8" spans="1:27" ht="15.75" thickBot="1" x14ac:dyDescent="0.3">
      <c r="A8" s="29" t="s">
        <v>27</v>
      </c>
      <c r="B8" s="17" t="s">
        <v>25</v>
      </c>
      <c r="C8" t="s">
        <v>62</v>
      </c>
      <c r="D8" s="17" t="s">
        <v>39</v>
      </c>
      <c r="E8" s="30"/>
      <c r="F8" s="30"/>
      <c r="G8" s="31">
        <f>'[3]Hep Data for Prism'!N111</f>
        <v>0.8356046064127739</v>
      </c>
      <c r="H8" s="31">
        <f>'[3]Hep Data for Prism'!P111</f>
        <v>0.28431110751267802</v>
      </c>
      <c r="I8" s="32"/>
      <c r="J8" s="20">
        <v>-1.494E-2</v>
      </c>
      <c r="K8" s="20">
        <v>0.80389999999999995</v>
      </c>
      <c r="L8" s="20">
        <v>0.64439999999999997</v>
      </c>
      <c r="M8" s="20">
        <v>65.59</v>
      </c>
      <c r="N8" s="17">
        <v>1</v>
      </c>
      <c r="O8" s="17">
        <v>16</v>
      </c>
      <c r="P8" s="20" t="s">
        <v>26</v>
      </c>
      <c r="Q8" s="17">
        <f>0.693/(-J8)</f>
        <v>46.385542168674696</v>
      </c>
      <c r="R8" s="33">
        <f>((2000*0.693)/(Q8))</f>
        <v>29.880000000000003</v>
      </c>
      <c r="S8" s="20">
        <v>5.8999999999999999E-3</v>
      </c>
      <c r="T8" s="20">
        <v>-2.9420000000000002E-3</v>
      </c>
      <c r="U8" s="17">
        <f>0.693/(-T8)</f>
        <v>235.55404486743709</v>
      </c>
      <c r="V8" s="34">
        <f>((2000*0.693)/(U8))</f>
        <v>5.8840000000000012</v>
      </c>
      <c r="W8" s="20" t="s">
        <v>26</v>
      </c>
      <c r="X8" s="20">
        <v>-2.176E-3</v>
      </c>
      <c r="Y8" s="17">
        <f>0.693/(-X8)</f>
        <v>318.47426470588232</v>
      </c>
      <c r="Z8" s="17">
        <f>((2000*0.693)/(Y8))</f>
        <v>4.3520000000000003</v>
      </c>
      <c r="AA8" s="35">
        <f>R8-V8</f>
        <v>23.996000000000002</v>
      </c>
    </row>
    <row r="9" spans="1:27" x14ac:dyDescent="0.25">
      <c r="A9" s="7" t="s">
        <v>40</v>
      </c>
      <c r="B9" s="8" t="s">
        <v>41</v>
      </c>
      <c r="C9" t="s">
        <v>65</v>
      </c>
      <c r="D9" s="8">
        <v>908</v>
      </c>
      <c r="E9" s="24" t="s">
        <v>37</v>
      </c>
      <c r="F9" s="24" t="s">
        <v>38</v>
      </c>
      <c r="G9" s="11">
        <f>'[4]Hep Data for Prism'!N38</f>
        <v>0</v>
      </c>
      <c r="H9" s="11">
        <f>'[4]Hep Data for Prism'!P38</f>
        <v>0</v>
      </c>
      <c r="I9" s="25">
        <v>1000</v>
      </c>
      <c r="J9" s="37">
        <v>-9.9749999999999995E-3</v>
      </c>
      <c r="K9" s="38">
        <v>0.91379999999999995</v>
      </c>
      <c r="L9" s="38">
        <v>0.2676</v>
      </c>
      <c r="M9" s="38">
        <v>169.6</v>
      </c>
      <c r="N9" s="8">
        <v>1</v>
      </c>
      <c r="O9" s="8">
        <v>16</v>
      </c>
      <c r="P9" s="38" t="s">
        <v>26</v>
      </c>
      <c r="Q9" s="8">
        <f>0.693/(-J9)</f>
        <v>69.473684210526315</v>
      </c>
      <c r="R9" s="27">
        <f>((2000*0.693)/(Q9))</f>
        <v>19.95</v>
      </c>
      <c r="S9" s="37">
        <v>0.4168</v>
      </c>
      <c r="T9" s="39" t="s">
        <v>34</v>
      </c>
      <c r="U9" s="40">
        <v>0</v>
      </c>
      <c r="V9" s="41">
        <v>0</v>
      </c>
      <c r="W9" s="37">
        <v>0.35220000000000001</v>
      </c>
      <c r="X9" s="8" t="s">
        <v>34</v>
      </c>
      <c r="Y9" s="8" t="s">
        <v>34</v>
      </c>
      <c r="Z9" s="8">
        <v>0</v>
      </c>
      <c r="AA9" s="28">
        <f>R9-V9</f>
        <v>19.95</v>
      </c>
    </row>
    <row r="10" spans="1:27" x14ac:dyDescent="0.25">
      <c r="A10" s="7" t="s">
        <v>42</v>
      </c>
      <c r="B10" s="8" t="s">
        <v>43</v>
      </c>
      <c r="C10" t="s">
        <v>66</v>
      </c>
      <c r="D10" s="8">
        <v>909</v>
      </c>
      <c r="E10" s="24"/>
      <c r="F10" s="24"/>
      <c r="G10" s="42">
        <f>'[4]Hep Data for Prism'!N75</f>
        <v>0</v>
      </c>
      <c r="H10" s="42">
        <f>'[4]Hep Data for Prism'!P75</f>
        <v>0</v>
      </c>
      <c r="I10" s="25"/>
      <c r="J10" s="36">
        <v>-1.7469999999999999E-2</v>
      </c>
      <c r="K10" s="36">
        <v>0.85960000000000003</v>
      </c>
      <c r="L10" s="36">
        <v>0.61670000000000003</v>
      </c>
      <c r="M10" s="36">
        <v>97.97</v>
      </c>
      <c r="N10" s="8">
        <v>1</v>
      </c>
      <c r="O10" s="8">
        <v>16</v>
      </c>
      <c r="P10" s="38" t="s">
        <v>26</v>
      </c>
      <c r="Q10" s="8">
        <f>0.693/(-J10)</f>
        <v>39.668002289639382</v>
      </c>
      <c r="R10" s="27">
        <f>((2000*0.693)/(Q10))</f>
        <v>34.94</v>
      </c>
      <c r="S10" s="37">
        <v>5.9999999999999995E-4</v>
      </c>
      <c r="T10" s="38">
        <f>-0.004457</f>
        <v>-4.457E-3</v>
      </c>
      <c r="U10" s="8">
        <f t="shared" ref="U10:U11" si="0">0.693/(-T10)</f>
        <v>155.48575274848551</v>
      </c>
      <c r="V10" s="41">
        <f>((2000*0.693)/(U10))</f>
        <v>8.9140000000000015</v>
      </c>
      <c r="W10" s="37">
        <v>4.9200000000000001E-2</v>
      </c>
      <c r="X10" s="38">
        <f>-0.007311</f>
        <v>-7.3109999999999998E-3</v>
      </c>
      <c r="Y10" s="8">
        <f>0.693/(-X10)</f>
        <v>94.788674599917925</v>
      </c>
      <c r="Z10" s="8">
        <f>((2000*0.693)/(Y10))</f>
        <v>14.622000000000002</v>
      </c>
      <c r="AA10" s="43">
        <f t="shared" ref="AA10:AA12" si="1">R10-V10</f>
        <v>26.025999999999996</v>
      </c>
    </row>
    <row r="11" spans="1:27" x14ac:dyDescent="0.25">
      <c r="A11" s="7" t="s">
        <v>44</v>
      </c>
      <c r="B11" s="8" t="s">
        <v>45</v>
      </c>
      <c r="C11" t="s">
        <v>67</v>
      </c>
      <c r="D11" s="8">
        <v>923</v>
      </c>
      <c r="E11" s="24"/>
      <c r="F11" s="24"/>
      <c r="G11" s="11">
        <f>'[4]Hep Data for Prism'!N113</f>
        <v>0</v>
      </c>
      <c r="H11" s="11">
        <f>'[4]Hep Data for Prism'!P113</f>
        <v>0</v>
      </c>
      <c r="I11" s="25"/>
      <c r="J11" s="37">
        <v>-2.6459999999999999E-3</v>
      </c>
      <c r="K11" s="38">
        <v>0.32969999999999999</v>
      </c>
      <c r="L11" s="39">
        <v>0.3296</v>
      </c>
      <c r="M11" s="38">
        <v>7.87</v>
      </c>
      <c r="N11" s="8">
        <v>1</v>
      </c>
      <c r="O11" s="8">
        <v>16</v>
      </c>
      <c r="P11" s="38">
        <v>1.2699999999999999E-2</v>
      </c>
      <c r="Q11" s="8">
        <f>0.693/(-J11)</f>
        <v>261.90476190476187</v>
      </c>
      <c r="R11" s="27">
        <f>((2000*0.693)/(Q11))</f>
        <v>5.2920000000000007</v>
      </c>
      <c r="S11" s="37">
        <v>2.06E-2</v>
      </c>
      <c r="T11" s="38">
        <v>-1.1689999999999999E-3</v>
      </c>
      <c r="U11" s="8">
        <f t="shared" si="0"/>
        <v>592.81437125748505</v>
      </c>
      <c r="V11" s="41">
        <f>((2000*0.693)/(U11))</f>
        <v>2.3380000000000001</v>
      </c>
      <c r="W11" s="37">
        <v>5.0000000000000001E-4</v>
      </c>
      <c r="X11" s="38">
        <v>-1.5139999999999999E-3</v>
      </c>
      <c r="Y11" s="8">
        <f>0.693/(-X11)</f>
        <v>457.72787318361952</v>
      </c>
      <c r="Z11" s="8">
        <f>((2000*0.693)/(Y11))</f>
        <v>3.028</v>
      </c>
      <c r="AA11" s="44">
        <f t="shared" si="1"/>
        <v>2.9540000000000006</v>
      </c>
    </row>
    <row r="12" spans="1:27" ht="15.75" thickBot="1" x14ac:dyDescent="0.3">
      <c r="A12" s="29" t="s">
        <v>46</v>
      </c>
      <c r="B12" s="17" t="s">
        <v>47</v>
      </c>
      <c r="C12" t="s">
        <v>68</v>
      </c>
      <c r="D12" s="17">
        <v>916</v>
      </c>
      <c r="E12" s="30"/>
      <c r="F12" s="30"/>
      <c r="G12" s="45">
        <f>'[4]Hep Data for Prism'!N150</f>
        <v>0</v>
      </c>
      <c r="H12" s="45">
        <f>'[4]Hep Data for Prism'!P150</f>
        <v>0</v>
      </c>
      <c r="I12" s="32"/>
      <c r="J12" s="46">
        <v>-7.3410000000000003E-3</v>
      </c>
      <c r="K12" s="21">
        <v>0.71740000000000004</v>
      </c>
      <c r="L12" s="21">
        <v>0.40250000000000002</v>
      </c>
      <c r="M12" s="21">
        <v>40.61</v>
      </c>
      <c r="N12" s="17">
        <v>1</v>
      </c>
      <c r="O12" s="17">
        <v>16</v>
      </c>
      <c r="P12" s="21" t="s">
        <v>26</v>
      </c>
      <c r="Q12" s="17">
        <f>0.693/(-J12)</f>
        <v>94.401307723743344</v>
      </c>
      <c r="R12" s="33">
        <f>((2000*0.693)/(Q12))</f>
        <v>14.682000000000002</v>
      </c>
      <c r="S12" s="46">
        <v>0.18090000000000001</v>
      </c>
      <c r="T12" s="47" t="s">
        <v>34</v>
      </c>
      <c r="U12" s="48">
        <v>0</v>
      </c>
      <c r="V12" s="34">
        <v>0</v>
      </c>
      <c r="W12" s="46">
        <v>0.2122</v>
      </c>
      <c r="X12" s="17" t="s">
        <v>34</v>
      </c>
      <c r="Y12" s="17" t="s">
        <v>34</v>
      </c>
      <c r="Z12" s="17">
        <v>0</v>
      </c>
      <c r="AA12" s="49">
        <f t="shared" si="1"/>
        <v>14.682000000000002</v>
      </c>
    </row>
    <row r="13" spans="1:27" ht="15.75" thickBot="1" x14ac:dyDescent="0.3">
      <c r="A13" s="50" t="s">
        <v>48</v>
      </c>
      <c r="B13" s="16" t="s">
        <v>49</v>
      </c>
      <c r="C13" t="s">
        <v>69</v>
      </c>
      <c r="D13" s="17">
        <v>913</v>
      </c>
      <c r="E13" s="51" t="s">
        <v>33</v>
      </c>
      <c r="F13" s="52"/>
      <c r="G13" s="45" t="str">
        <f>'[5]Hep Data for Prism'!N154</f>
        <v>Y1</v>
      </c>
      <c r="H13" s="45" t="str">
        <f>'[5]Hep Data for Prism'!P154</f>
        <v>Y3</v>
      </c>
      <c r="I13" s="53">
        <v>1000</v>
      </c>
      <c r="J13" s="20">
        <v>-4.3049999999999998E-3</v>
      </c>
      <c r="K13" s="20">
        <v>0.93169999999999997</v>
      </c>
      <c r="L13" s="20">
        <v>0.1018</v>
      </c>
      <c r="M13" s="20">
        <v>218.2</v>
      </c>
      <c r="N13" s="17">
        <v>1</v>
      </c>
      <c r="O13" s="17">
        <v>16</v>
      </c>
      <c r="P13" s="20" t="s">
        <v>26</v>
      </c>
      <c r="Q13" s="17">
        <f>0.693/(-J13)</f>
        <v>160.97560975609755</v>
      </c>
      <c r="R13" s="33">
        <f>((2000*0.693)/(Q13))</f>
        <v>8.6100000000000012</v>
      </c>
      <c r="S13" s="20">
        <v>1.1999999999999999E-3</v>
      </c>
      <c r="T13" s="20">
        <v>-1.3669999999999999E-3</v>
      </c>
      <c r="U13" s="17">
        <f>0.693/(-T13)</f>
        <v>506.94952450621798</v>
      </c>
      <c r="V13" s="33">
        <f>((2000*0.693)/(U13))</f>
        <v>2.734</v>
      </c>
      <c r="W13" s="20">
        <v>5.33E-2</v>
      </c>
      <c r="X13" s="20">
        <v>-2.428E-3</v>
      </c>
      <c r="Y13" s="17">
        <f>0.693/(-X13)</f>
        <v>285.42009884678748</v>
      </c>
      <c r="Z13" s="33">
        <f>((2000*0.693)/(Y13))</f>
        <v>4.8559999999999999</v>
      </c>
      <c r="AA13" s="54">
        <f>R13-V13</f>
        <v>5.8760000000000012</v>
      </c>
    </row>
    <row r="14" spans="1:27" x14ac:dyDescent="0.25">
      <c r="A14" s="55" t="s">
        <v>50</v>
      </c>
      <c r="B14" t="s">
        <v>51</v>
      </c>
      <c r="C14" t="s">
        <v>70</v>
      </c>
      <c r="D14" s="8">
        <v>477</v>
      </c>
      <c r="E14" s="24" t="s">
        <v>33</v>
      </c>
      <c r="F14" s="24" t="s">
        <v>25</v>
      </c>
      <c r="G14" s="11">
        <f>'[6]Hep Data for Prism'!N43</f>
        <v>6.7260890530885602</v>
      </c>
      <c r="H14" s="11">
        <f>'[6]Hep Data for Prism'!P43</f>
        <v>6.822981050576538</v>
      </c>
      <c r="I14" s="25">
        <v>1000</v>
      </c>
      <c r="J14" s="26">
        <v>-1.549E-2</v>
      </c>
      <c r="K14" s="26">
        <v>0.88219999999999998</v>
      </c>
      <c r="L14" s="26">
        <v>0.49440000000000001</v>
      </c>
      <c r="M14" s="26">
        <v>119.8</v>
      </c>
      <c r="N14" s="8">
        <v>1</v>
      </c>
      <c r="O14" s="8">
        <v>16</v>
      </c>
      <c r="P14" s="26" t="s">
        <v>26</v>
      </c>
      <c r="Q14" s="8">
        <f t="shared" ref="Q14:Q19" si="2">0.693/(-J14)</f>
        <v>44.738540994189798</v>
      </c>
      <c r="R14" s="27">
        <f>((2000*0.693)/(Q14))</f>
        <v>30.98</v>
      </c>
      <c r="S14" s="26">
        <v>4.0000000000000001E-3</v>
      </c>
      <c r="T14" s="26">
        <v>-3.5630000000000002E-3</v>
      </c>
      <c r="U14" s="8">
        <f t="shared" ref="U14:U19" si="3">0.693/(-T14)</f>
        <v>194.49901768172884</v>
      </c>
      <c r="V14" s="41">
        <f t="shared" ref="V14:V19" si="4">((2000*0.693)/(U14))</f>
        <v>7.1260000000000012</v>
      </c>
      <c r="W14" s="26">
        <v>7.1000000000000004E-3</v>
      </c>
      <c r="X14" s="26">
        <v>-4.4130000000000003E-3</v>
      </c>
      <c r="Y14" s="8">
        <f>0.693/(-X14)</f>
        <v>157.03602991162472</v>
      </c>
      <c r="Z14" s="8">
        <f>((2000*0.693)/(Y14))</f>
        <v>8.8260000000000005</v>
      </c>
      <c r="AA14" s="28">
        <f>R14-V14</f>
        <v>23.853999999999999</v>
      </c>
    </row>
    <row r="15" spans="1:27" x14ac:dyDescent="0.25">
      <c r="A15" s="55" t="s">
        <v>52</v>
      </c>
      <c r="B15" t="s">
        <v>53</v>
      </c>
      <c r="C15" t="s">
        <v>71</v>
      </c>
      <c r="D15" s="8">
        <v>479</v>
      </c>
      <c r="E15" s="24"/>
      <c r="F15" s="24"/>
      <c r="G15" s="42" t="str">
        <f>'[6]Hep Data for Prism'!N80</f>
        <v>Y1</v>
      </c>
      <c r="H15" s="42" t="str">
        <f>'[6]Hep Data for Prism'!P80</f>
        <v>Y3</v>
      </c>
      <c r="I15" s="25"/>
      <c r="J15" s="26">
        <v>-1.141E-2</v>
      </c>
      <c r="K15" s="26">
        <v>0.87039999999999995</v>
      </c>
      <c r="L15" s="26">
        <v>0.3846</v>
      </c>
      <c r="M15" s="26">
        <v>107.5</v>
      </c>
      <c r="N15" s="8">
        <v>1</v>
      </c>
      <c r="O15" s="8">
        <v>16</v>
      </c>
      <c r="P15" s="26" t="s">
        <v>26</v>
      </c>
      <c r="Q15" s="8">
        <f t="shared" si="2"/>
        <v>60.736196319018397</v>
      </c>
      <c r="R15" s="27">
        <f>((2000*0.693)/(Q15))</f>
        <v>22.820000000000004</v>
      </c>
      <c r="S15" s="26">
        <v>2.7900000000000001E-2</v>
      </c>
      <c r="T15" s="26">
        <v>-1.407E-3</v>
      </c>
      <c r="U15" s="8">
        <f t="shared" si="3"/>
        <v>492.53731343283579</v>
      </c>
      <c r="V15" s="41">
        <f t="shared" si="4"/>
        <v>2.8140000000000001</v>
      </c>
      <c r="W15" s="26">
        <v>0.2311</v>
      </c>
      <c r="X15" s="26">
        <v>-1.0300000000000001E-3</v>
      </c>
      <c r="Y15" s="8" t="s">
        <v>34</v>
      </c>
      <c r="Z15" s="8" t="s">
        <v>34</v>
      </c>
      <c r="AA15" s="43">
        <f t="shared" ref="AA15:AA19" si="5">R15-V15</f>
        <v>20.006000000000004</v>
      </c>
    </row>
    <row r="16" spans="1:27" x14ac:dyDescent="0.25">
      <c r="A16" s="55" t="s">
        <v>54</v>
      </c>
      <c r="B16" t="s">
        <v>55</v>
      </c>
      <c r="C16" t="s">
        <v>72</v>
      </c>
      <c r="D16" s="8">
        <v>464</v>
      </c>
      <c r="E16" s="24"/>
      <c r="F16" s="24"/>
      <c r="G16" s="11">
        <f>'[6]Hep Data for Prism'!N118</f>
        <v>6.8071489918086385</v>
      </c>
      <c r="H16" s="11">
        <f>'[6]Hep Data for Prism'!P118</f>
        <v>6.4885683331191748</v>
      </c>
      <c r="I16" s="25"/>
      <c r="J16" s="26">
        <v>-1.2149999999999999E-2</v>
      </c>
      <c r="K16" s="26">
        <v>0.91449999999999998</v>
      </c>
      <c r="L16" s="26">
        <v>0.32440000000000002</v>
      </c>
      <c r="M16" s="26">
        <v>171.2</v>
      </c>
      <c r="N16" s="8">
        <v>1</v>
      </c>
      <c r="O16" s="8">
        <v>16</v>
      </c>
      <c r="P16" s="26" t="s">
        <v>26</v>
      </c>
      <c r="Q16" s="8">
        <f t="shared" si="2"/>
        <v>57.037037037037038</v>
      </c>
      <c r="R16" s="27">
        <f>((2000*0.693)/(Q16))</f>
        <v>24.3</v>
      </c>
      <c r="S16" s="26">
        <v>1E-4</v>
      </c>
      <c r="T16" s="26">
        <v>-2.1870000000000001E-3</v>
      </c>
      <c r="U16" s="8">
        <f t="shared" si="3"/>
        <v>316.87242798353907</v>
      </c>
      <c r="V16" s="41">
        <f t="shared" si="4"/>
        <v>4.3740000000000006</v>
      </c>
      <c r="W16" s="26">
        <v>1.17E-2</v>
      </c>
      <c r="X16" s="26">
        <v>-2.833E-3</v>
      </c>
      <c r="Y16" s="8">
        <f>0.693/(-X16)</f>
        <v>244.61701376632544</v>
      </c>
      <c r="Z16" s="8">
        <f>((2000*0.693)/(Y16))</f>
        <v>5.6660000000000004</v>
      </c>
      <c r="AA16" s="44">
        <f t="shared" si="5"/>
        <v>19.926000000000002</v>
      </c>
    </row>
    <row r="17" spans="1:27" x14ac:dyDescent="0.25">
      <c r="A17" s="55" t="s">
        <v>56</v>
      </c>
      <c r="B17" t="s">
        <v>57</v>
      </c>
      <c r="C17" t="s">
        <v>73</v>
      </c>
      <c r="D17" s="8">
        <v>945</v>
      </c>
      <c r="E17" s="24"/>
      <c r="F17" s="24"/>
      <c r="G17" s="11">
        <f>'[6]Hep Data for Prism'!N155</f>
        <v>6.2222979810151298</v>
      </c>
      <c r="H17" s="11">
        <f>'[6]Hep Data for Prism'!P155</f>
        <v>6.0188101849895519</v>
      </c>
      <c r="I17" s="25"/>
      <c r="J17" s="26">
        <v>-1.3979999999999999E-3</v>
      </c>
      <c r="K17" s="26">
        <v>0.46929999999999999</v>
      </c>
      <c r="L17" s="26">
        <v>0.12989999999999999</v>
      </c>
      <c r="M17" s="26">
        <v>14.15</v>
      </c>
      <c r="N17" s="8">
        <v>1</v>
      </c>
      <c r="O17" s="8">
        <v>16</v>
      </c>
      <c r="P17" s="26">
        <v>1.6999999999999999E-3</v>
      </c>
      <c r="Q17" s="8">
        <f t="shared" si="2"/>
        <v>495.70815450643778</v>
      </c>
      <c r="R17" s="27">
        <f t="shared" ref="R17:R18" si="6">((2000*0.693)/(Q17))</f>
        <v>2.7959999999999998</v>
      </c>
      <c r="S17" s="26">
        <v>1.2E-2</v>
      </c>
      <c r="T17" s="26">
        <v>-1.4139999999999999E-3</v>
      </c>
      <c r="U17" s="8">
        <f t="shared" si="3"/>
        <v>490.0990099009901</v>
      </c>
      <c r="V17" s="41">
        <f t="shared" si="4"/>
        <v>2.8279999999999998</v>
      </c>
      <c r="W17" s="26">
        <v>1.6199999999999999E-2</v>
      </c>
      <c r="X17" s="26">
        <v>-2.1059999999999998E-3</v>
      </c>
      <c r="Y17" s="8">
        <f>0.693/(-X17)</f>
        <v>329.05982905982904</v>
      </c>
      <c r="Z17" s="8">
        <f>((2000*0.693)/(Y17))</f>
        <v>4.2120000000000006</v>
      </c>
      <c r="AA17" s="44">
        <v>0</v>
      </c>
    </row>
    <row r="18" spans="1:27" x14ac:dyDescent="0.25">
      <c r="A18" s="55" t="s">
        <v>58</v>
      </c>
      <c r="B18" t="s">
        <v>59</v>
      </c>
      <c r="C18" t="s">
        <v>74</v>
      </c>
      <c r="D18" s="8">
        <v>274</v>
      </c>
      <c r="E18" s="24"/>
      <c r="F18" s="24"/>
      <c r="G18" s="11">
        <f>'[6]Hep Data for Prism'!N192</f>
        <v>12.421562525276705</v>
      </c>
      <c r="H18" s="11">
        <f>'[6]Hep Data for Prism'!P192</f>
        <v>12.392558035926852</v>
      </c>
      <c r="I18" s="25"/>
      <c r="J18" s="26">
        <v>-2.8299999999999999E-2</v>
      </c>
      <c r="K18" s="26">
        <v>0.77880000000000005</v>
      </c>
      <c r="L18" s="26">
        <v>0.36649999999999999</v>
      </c>
      <c r="M18" s="26">
        <v>35.200000000000003</v>
      </c>
      <c r="N18" s="8">
        <v>1</v>
      </c>
      <c r="O18" s="8">
        <v>10</v>
      </c>
      <c r="P18" s="26">
        <v>1E-4</v>
      </c>
      <c r="Q18" s="8">
        <f t="shared" si="2"/>
        <v>24.487632508833922</v>
      </c>
      <c r="R18" s="27">
        <f t="shared" si="6"/>
        <v>56.6</v>
      </c>
      <c r="S18" s="26">
        <v>5.0000000000000001E-4</v>
      </c>
      <c r="T18" s="26">
        <v>-3.3679999999999999E-3</v>
      </c>
      <c r="U18" s="8">
        <f t="shared" si="3"/>
        <v>205.76009501187647</v>
      </c>
      <c r="V18" s="41">
        <f t="shared" si="4"/>
        <v>6.7360000000000007</v>
      </c>
      <c r="W18" s="26">
        <v>1.9E-3</v>
      </c>
      <c r="X18" s="26">
        <v>-2.496E-3</v>
      </c>
      <c r="Y18" s="8">
        <f>0.693/(-X18)</f>
        <v>277.64423076923077</v>
      </c>
      <c r="Z18" s="8">
        <f>((2000*0.693)/(Y18))</f>
        <v>4.992</v>
      </c>
      <c r="AA18" s="44">
        <f t="shared" si="5"/>
        <v>49.864000000000004</v>
      </c>
    </row>
    <row r="19" spans="1:27" ht="15.75" thickBot="1" x14ac:dyDescent="0.3">
      <c r="A19" s="50" t="s">
        <v>27</v>
      </c>
      <c r="B19" s="17" t="s">
        <v>25</v>
      </c>
      <c r="C19" t="s">
        <v>62</v>
      </c>
      <c r="D19" s="17" t="s">
        <v>25</v>
      </c>
      <c r="E19" s="30"/>
      <c r="F19" s="30"/>
      <c r="G19" s="45">
        <f>'[6]Hep Data for Prism'!N229</f>
        <v>0</v>
      </c>
      <c r="H19" s="45">
        <f>'[6]Hep Data for Prism'!P229</f>
        <v>0</v>
      </c>
      <c r="I19" s="32"/>
      <c r="J19" s="46">
        <f>-0.01454</f>
        <v>-1.4540000000000001E-2</v>
      </c>
      <c r="K19" s="20">
        <v>0.98009999999999997</v>
      </c>
      <c r="L19" s="20">
        <v>0.18079999999999999</v>
      </c>
      <c r="M19" s="20">
        <v>789.4</v>
      </c>
      <c r="N19" s="17">
        <v>1</v>
      </c>
      <c r="O19" s="17">
        <v>16</v>
      </c>
      <c r="P19" s="20" t="s">
        <v>26</v>
      </c>
      <c r="Q19" s="17">
        <f t="shared" si="2"/>
        <v>47.661623108665744</v>
      </c>
      <c r="R19" s="33">
        <f>((2000*0.693)/(Q19))</f>
        <v>29.080000000000005</v>
      </c>
      <c r="S19" s="20">
        <v>5.0000000000000001E-4</v>
      </c>
      <c r="T19" s="20">
        <v>-2.9480000000000001E-3</v>
      </c>
      <c r="U19" s="17">
        <f t="shared" si="3"/>
        <v>235.0746268656716</v>
      </c>
      <c r="V19" s="34">
        <f t="shared" si="4"/>
        <v>5.8960000000000008</v>
      </c>
      <c r="W19" s="20">
        <v>1.8E-3</v>
      </c>
      <c r="X19" s="20">
        <v>-2.274E-3</v>
      </c>
      <c r="Y19" s="17">
        <f>0.693/(-X19)</f>
        <v>304.74934036939311</v>
      </c>
      <c r="Z19" s="17">
        <f>((2000*0.693)/(Y19))</f>
        <v>4.548</v>
      </c>
      <c r="AA19" s="49">
        <f t="shared" si="5"/>
        <v>23.184000000000005</v>
      </c>
    </row>
  </sheetData>
  <mergeCells count="15">
    <mergeCell ref="E14:E19"/>
    <mergeCell ref="F14:F19"/>
    <mergeCell ref="I14:I19"/>
    <mergeCell ref="F5:F6"/>
    <mergeCell ref="I5:I6"/>
    <mergeCell ref="E7:E8"/>
    <mergeCell ref="F7:F8"/>
    <mergeCell ref="I7:I8"/>
    <mergeCell ref="E9:E12"/>
    <mergeCell ref="F9:F12"/>
    <mergeCell ref="I9:I12"/>
    <mergeCell ref="J1:R1"/>
    <mergeCell ref="S1:V1"/>
    <mergeCell ref="W1:Z1"/>
    <mergeCell ref="AA1:AA2"/>
  </mergeCells>
  <hyperlinks>
    <hyperlink ref="A7" r:id="rId1" xr:uid="{D1636F47-7E20-405C-ACD9-0260C4DA0E88}"/>
    <hyperlink ref="A9" location="DTXSID2060965!A1" display="DTXSID2060965" xr:uid="{120E248C-2BCF-4927-9516-9FBDB4A250AF}"/>
    <hyperlink ref="A10" location="DTXSID60400587!A1" display="DTXSID60400587" xr:uid="{8621DC29-A6E7-4358-A2E2-2A4FE7EBC16A}"/>
    <hyperlink ref="A12" location="DTXSID70366226!A1" display="DTXSID70366226" xr:uid="{577FA86B-6FF0-4E71-B5CD-FEAB6E5A5B81}"/>
    <hyperlink ref="A11" location="DTXSID80310730!A1" display="DTXSID80310730" xr:uid="{265571C8-DA1B-4BD9-85A5-E99FCBB91589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2022-03-07T14:44:41Z</dcterms:created>
  <dcterms:modified xsi:type="dcterms:W3CDTF">2022-03-07T14:51:06Z</dcterms:modified>
</cp:coreProperties>
</file>