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HONDA\Documents\R_Data\NewData\new_data_040417\"/>
    </mc:Choice>
  </mc:AlternateContent>
  <bookViews>
    <workbookView xWindow="480" yWindow="240" windowWidth="27795" windowHeight="12465" tabRatio="575" activeTab="1"/>
  </bookViews>
  <sheets>
    <sheet name="Summary" sheetId="13" r:id="rId1"/>
    <sheet name="100%" sheetId="8" r:id="rId2"/>
    <sheet name="30%" sheetId="7" r:id="rId3"/>
    <sheet name="10%" sheetId="1" r:id="rId4"/>
    <sheet name="controls" sheetId="14" r:id="rId5"/>
  </sheets>
  <calcPr calcId="171027"/>
</workbook>
</file>

<file path=xl/calcChain.xml><?xml version="1.0" encoding="utf-8"?>
<calcChain xmlns="http://schemas.openxmlformats.org/spreadsheetml/2006/main">
  <c r="L15" i="8" l="1"/>
  <c r="L16" i="8"/>
  <c r="L24" i="8"/>
  <c r="L25" i="8"/>
  <c r="L33" i="8"/>
  <c r="L34" i="8"/>
  <c r="L42" i="8"/>
  <c r="L43" i="8"/>
  <c r="L51" i="8"/>
  <c r="L52" i="8"/>
  <c r="L60" i="8"/>
  <c r="L61" i="8"/>
  <c r="L69" i="8"/>
  <c r="L70" i="8"/>
  <c r="L78" i="8"/>
  <c r="L79" i="8"/>
  <c r="L87" i="8"/>
  <c r="L88" i="8"/>
  <c r="L96" i="8"/>
  <c r="L97" i="8"/>
  <c r="L105" i="8"/>
  <c r="L106" i="8"/>
  <c r="L114" i="8"/>
  <c r="L115" i="8"/>
  <c r="L123" i="8"/>
  <c r="L124" i="8"/>
  <c r="L132" i="8"/>
  <c r="L133" i="8"/>
  <c r="L141" i="8"/>
  <c r="L142" i="8"/>
  <c r="L150" i="8"/>
  <c r="L151" i="8"/>
  <c r="L6" i="8"/>
  <c r="L7" i="8"/>
  <c r="J106" i="8"/>
  <c r="J105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6" i="7"/>
  <c r="K32" i="7"/>
  <c r="K33" i="7"/>
  <c r="K34" i="7"/>
  <c r="K35" i="7"/>
  <c r="K31" i="7"/>
  <c r="J33" i="7"/>
  <c r="I33" i="7"/>
  <c r="H48" i="14" l="1"/>
  <c r="F54" i="14" s="1"/>
  <c r="H39" i="14"/>
  <c r="F45" i="14" s="1"/>
  <c r="H30" i="14"/>
  <c r="F36" i="14" s="1"/>
  <c r="H21" i="14"/>
  <c r="F27" i="14" s="1"/>
  <c r="H12" i="14"/>
  <c r="H3" i="14"/>
  <c r="F9" i="14" l="1"/>
  <c r="F8" i="14"/>
  <c r="F7" i="14"/>
  <c r="J7" i="14" s="1"/>
  <c r="F6" i="14"/>
  <c r="J6" i="14" s="1"/>
  <c r="J8" i="14" s="1"/>
  <c r="F5" i="14"/>
  <c r="F4" i="14"/>
  <c r="F18" i="14"/>
  <c r="F17" i="14"/>
  <c r="F16" i="14"/>
  <c r="F15" i="14"/>
  <c r="F14" i="14"/>
  <c r="H16" i="14" s="1"/>
  <c r="I16" i="14" s="1"/>
  <c r="F13" i="14"/>
  <c r="H15" i="14" s="1"/>
  <c r="F22" i="14"/>
  <c r="F31" i="14"/>
  <c r="F40" i="14"/>
  <c r="F49" i="14"/>
  <c r="H51" i="14" s="1"/>
  <c r="F23" i="14"/>
  <c r="F32" i="14"/>
  <c r="F41" i="14"/>
  <c r="F50" i="14"/>
  <c r="H52" i="14" s="1"/>
  <c r="I52" i="14" s="1"/>
  <c r="F24" i="14"/>
  <c r="F25" i="14"/>
  <c r="J25" i="14" s="1"/>
  <c r="F26" i="14"/>
  <c r="F33" i="14"/>
  <c r="J33" i="14" s="1"/>
  <c r="F34" i="14"/>
  <c r="F35" i="14"/>
  <c r="F42" i="14"/>
  <c r="J42" i="14" s="1"/>
  <c r="F43" i="14"/>
  <c r="J43" i="14" s="1"/>
  <c r="F44" i="14"/>
  <c r="F51" i="14"/>
  <c r="F52" i="14"/>
  <c r="F53" i="14"/>
  <c r="H34" i="14" l="1"/>
  <c r="I34" i="14" s="1"/>
  <c r="I51" i="14"/>
  <c r="I53" i="14" s="1"/>
  <c r="H53" i="14"/>
  <c r="I15" i="14"/>
  <c r="I17" i="14" s="1"/>
  <c r="H17" i="14"/>
  <c r="J52" i="14"/>
  <c r="J44" i="14"/>
  <c r="H43" i="14"/>
  <c r="I43" i="14" s="1"/>
  <c r="H42" i="14"/>
  <c r="J51" i="14"/>
  <c r="J53" i="14" s="1"/>
  <c r="H33" i="14"/>
  <c r="J15" i="14"/>
  <c r="J17" i="14" s="1"/>
  <c r="H6" i="14"/>
  <c r="J34" i="14"/>
  <c r="J35" i="14" s="1"/>
  <c r="J24" i="14"/>
  <c r="J26" i="14" s="1"/>
  <c r="H25" i="14"/>
  <c r="I25" i="14" s="1"/>
  <c r="H24" i="14"/>
  <c r="J16" i="14"/>
  <c r="H7" i="14"/>
  <c r="I7" i="14" s="1"/>
  <c r="I33" i="14" l="1"/>
  <c r="I35" i="14" s="1"/>
  <c r="H35" i="14"/>
  <c r="I24" i="14"/>
  <c r="I26" i="14" s="1"/>
  <c r="H26" i="14"/>
  <c r="I6" i="14"/>
  <c r="I8" i="14" s="1"/>
  <c r="H8" i="14"/>
  <c r="I42" i="14"/>
  <c r="I44" i="14" s="1"/>
  <c r="H44" i="14"/>
  <c r="F138" i="1" l="1"/>
  <c r="F129" i="1"/>
  <c r="F120" i="1"/>
  <c r="F111" i="1"/>
  <c r="F102" i="1"/>
  <c r="F93" i="1"/>
  <c r="F84" i="1"/>
  <c r="F75" i="1"/>
  <c r="F66" i="1"/>
  <c r="F57" i="1"/>
  <c r="F48" i="1"/>
  <c r="F39" i="1"/>
  <c r="F30" i="1"/>
  <c r="F21" i="1"/>
  <c r="F12" i="1"/>
  <c r="F3" i="1"/>
  <c r="F138" i="7"/>
  <c r="F129" i="7"/>
  <c r="F120" i="7"/>
  <c r="F111" i="7"/>
  <c r="F102" i="7"/>
  <c r="F93" i="7"/>
  <c r="F84" i="7"/>
  <c r="F75" i="7"/>
  <c r="F66" i="7"/>
  <c r="F57" i="7"/>
  <c r="F48" i="7"/>
  <c r="F39" i="7"/>
  <c r="F30" i="7"/>
  <c r="F21" i="7"/>
  <c r="F12" i="7"/>
  <c r="F3" i="7"/>
  <c r="F138" i="8"/>
  <c r="F129" i="8"/>
  <c r="F120" i="8"/>
  <c r="D122" i="8" s="1"/>
  <c r="F111" i="8"/>
  <c r="F102" i="8"/>
  <c r="F93" i="8"/>
  <c r="F84" i="8"/>
  <c r="F75" i="8"/>
  <c r="F66" i="8"/>
  <c r="F57" i="8"/>
  <c r="F48" i="8"/>
  <c r="F39" i="8"/>
  <c r="F30" i="8"/>
  <c r="F21" i="8"/>
  <c r="F12" i="8"/>
  <c r="F3" i="8"/>
  <c r="D125" i="8" l="1"/>
  <c r="D124" i="8"/>
  <c r="F124" i="8" s="1"/>
  <c r="G124" i="8" s="1"/>
  <c r="D121" i="8"/>
  <c r="D123" i="8"/>
  <c r="D126" i="8"/>
  <c r="D144" i="1"/>
  <c r="D143" i="1"/>
  <c r="D142" i="1"/>
  <c r="D141" i="1"/>
  <c r="D140" i="1"/>
  <c r="D139" i="1"/>
  <c r="D135" i="1"/>
  <c r="D134" i="1"/>
  <c r="D133" i="1"/>
  <c r="D132" i="1"/>
  <c r="D131" i="1"/>
  <c r="D130" i="1"/>
  <c r="D126" i="1"/>
  <c r="D125" i="1"/>
  <c r="D124" i="1"/>
  <c r="D123" i="1"/>
  <c r="D122" i="1"/>
  <c r="D121" i="1"/>
  <c r="D117" i="1"/>
  <c r="D116" i="1"/>
  <c r="D115" i="1"/>
  <c r="D114" i="1"/>
  <c r="D113" i="1"/>
  <c r="D112" i="1"/>
  <c r="D108" i="1"/>
  <c r="D107" i="1"/>
  <c r="D106" i="1"/>
  <c r="D105" i="1"/>
  <c r="D104" i="1"/>
  <c r="D103" i="1"/>
  <c r="F105" i="1" s="1"/>
  <c r="D99" i="1"/>
  <c r="D98" i="1"/>
  <c r="D97" i="1"/>
  <c r="D96" i="1"/>
  <c r="D95" i="1"/>
  <c r="D94" i="1"/>
  <c r="D90" i="1"/>
  <c r="D89" i="1"/>
  <c r="D88" i="1"/>
  <c r="D87" i="1"/>
  <c r="D86" i="1"/>
  <c r="D85" i="1"/>
  <c r="F87" i="1" s="1"/>
  <c r="D81" i="1"/>
  <c r="D80" i="1"/>
  <c r="D79" i="1"/>
  <c r="D78" i="1"/>
  <c r="H78" i="1" s="1"/>
  <c r="D77" i="1"/>
  <c r="D76" i="1"/>
  <c r="D72" i="1"/>
  <c r="D71" i="1"/>
  <c r="D70" i="1"/>
  <c r="D69" i="1"/>
  <c r="D68" i="1"/>
  <c r="D67" i="1"/>
  <c r="F69" i="1" s="1"/>
  <c r="D63" i="1"/>
  <c r="D62" i="1"/>
  <c r="D61" i="1"/>
  <c r="D60" i="1"/>
  <c r="H60" i="1" s="1"/>
  <c r="D59" i="1"/>
  <c r="D58" i="1"/>
  <c r="D54" i="1"/>
  <c r="D53" i="1"/>
  <c r="D52" i="1"/>
  <c r="D51" i="1"/>
  <c r="D50" i="1"/>
  <c r="D49" i="1"/>
  <c r="F51" i="1" s="1"/>
  <c r="D45" i="1"/>
  <c r="D44" i="1"/>
  <c r="D43" i="1"/>
  <c r="D42" i="1"/>
  <c r="H42" i="1" s="1"/>
  <c r="D41" i="1"/>
  <c r="D40" i="1"/>
  <c r="D36" i="1"/>
  <c r="D35" i="1"/>
  <c r="D34" i="1"/>
  <c r="D33" i="1"/>
  <c r="D32" i="1"/>
  <c r="D31" i="1"/>
  <c r="F33" i="1" s="1"/>
  <c r="D27" i="1"/>
  <c r="D26" i="1"/>
  <c r="D25" i="1"/>
  <c r="D24" i="1"/>
  <c r="H24" i="1" s="1"/>
  <c r="D23" i="1"/>
  <c r="D22" i="1"/>
  <c r="D18" i="1"/>
  <c r="D17" i="1"/>
  <c r="D16" i="1"/>
  <c r="D15" i="1"/>
  <c r="D14" i="1"/>
  <c r="F16" i="1" s="1"/>
  <c r="G16" i="1" s="1"/>
  <c r="D13" i="1"/>
  <c r="F15" i="1" s="1"/>
  <c r="D9" i="1"/>
  <c r="D8" i="1"/>
  <c r="D7" i="1"/>
  <c r="D6" i="1"/>
  <c r="H6" i="1" s="1"/>
  <c r="D5" i="1"/>
  <c r="D4" i="1"/>
  <c r="D144" i="7"/>
  <c r="D143" i="7"/>
  <c r="D142" i="7"/>
  <c r="D141" i="7"/>
  <c r="D140" i="7"/>
  <c r="D139" i="7"/>
  <c r="H132" i="7"/>
  <c r="D126" i="7"/>
  <c r="D125" i="7"/>
  <c r="D124" i="7"/>
  <c r="D123" i="7"/>
  <c r="D122" i="7"/>
  <c r="D121" i="7"/>
  <c r="D117" i="7"/>
  <c r="D116" i="7"/>
  <c r="D115" i="7"/>
  <c r="D114" i="7"/>
  <c r="D113" i="7"/>
  <c r="D112" i="7"/>
  <c r="D108" i="7"/>
  <c r="D107" i="7"/>
  <c r="D106" i="7"/>
  <c r="D105" i="7"/>
  <c r="D104" i="7"/>
  <c r="D103" i="7"/>
  <c r="D99" i="7"/>
  <c r="D98" i="7"/>
  <c r="D97" i="7"/>
  <c r="D96" i="7"/>
  <c r="D95" i="7"/>
  <c r="D94" i="7"/>
  <c r="D90" i="7"/>
  <c r="D89" i="7"/>
  <c r="D88" i="7"/>
  <c r="D87" i="7"/>
  <c r="D86" i="7"/>
  <c r="D85" i="7"/>
  <c r="D81" i="7"/>
  <c r="D80" i="7"/>
  <c r="D79" i="7"/>
  <c r="D78" i="7"/>
  <c r="D77" i="7"/>
  <c r="D76" i="7"/>
  <c r="D72" i="7"/>
  <c r="D71" i="7"/>
  <c r="D70" i="7"/>
  <c r="D69" i="7"/>
  <c r="D68" i="7"/>
  <c r="D67" i="7"/>
  <c r="D63" i="7"/>
  <c r="D62" i="7"/>
  <c r="D61" i="7"/>
  <c r="D60" i="7"/>
  <c r="D59" i="7"/>
  <c r="D58" i="7"/>
  <c r="D54" i="7"/>
  <c r="D53" i="7"/>
  <c r="D52" i="7"/>
  <c r="D51" i="7"/>
  <c r="D50" i="7"/>
  <c r="D49" i="7"/>
  <c r="D45" i="7"/>
  <c r="D44" i="7"/>
  <c r="D43" i="7"/>
  <c r="D42" i="7"/>
  <c r="D41" i="7"/>
  <c r="D40" i="7"/>
  <c r="D36" i="7"/>
  <c r="D35" i="7"/>
  <c r="D34" i="7"/>
  <c r="D33" i="7"/>
  <c r="D32" i="7"/>
  <c r="D31" i="7"/>
  <c r="D27" i="7"/>
  <c r="D26" i="7"/>
  <c r="D25" i="7"/>
  <c r="D24" i="7"/>
  <c r="D23" i="7"/>
  <c r="D22" i="7"/>
  <c r="D18" i="7"/>
  <c r="D17" i="7"/>
  <c r="D16" i="7"/>
  <c r="D15" i="7"/>
  <c r="D14" i="7"/>
  <c r="D13" i="7"/>
  <c r="D9" i="7"/>
  <c r="D8" i="7"/>
  <c r="D7" i="7"/>
  <c r="D6" i="7"/>
  <c r="D5" i="7"/>
  <c r="D4" i="7"/>
  <c r="D144" i="8"/>
  <c r="D143" i="8"/>
  <c r="D142" i="8"/>
  <c r="D141" i="8"/>
  <c r="D140" i="8"/>
  <c r="D139" i="8"/>
  <c r="D135" i="8"/>
  <c r="D134" i="8"/>
  <c r="D133" i="8"/>
  <c r="D132" i="8"/>
  <c r="D131" i="8"/>
  <c r="D130" i="8"/>
  <c r="D117" i="8"/>
  <c r="D116" i="8"/>
  <c r="D115" i="8"/>
  <c r="D114" i="8"/>
  <c r="D113" i="8"/>
  <c r="D112" i="8"/>
  <c r="D108" i="8"/>
  <c r="D107" i="8"/>
  <c r="D106" i="8"/>
  <c r="D105" i="8"/>
  <c r="D104" i="8"/>
  <c r="D103" i="8"/>
  <c r="D99" i="8"/>
  <c r="D98" i="8"/>
  <c r="D97" i="8"/>
  <c r="D96" i="8"/>
  <c r="D95" i="8"/>
  <c r="D94" i="8"/>
  <c r="D90" i="8"/>
  <c r="D89" i="8"/>
  <c r="D88" i="8"/>
  <c r="D87" i="8"/>
  <c r="D86" i="8"/>
  <c r="D85" i="8"/>
  <c r="D81" i="8"/>
  <c r="D80" i="8"/>
  <c r="D79" i="8"/>
  <c r="D78" i="8"/>
  <c r="D77" i="8"/>
  <c r="D76" i="8"/>
  <c r="D72" i="8"/>
  <c r="D71" i="8"/>
  <c r="D70" i="8"/>
  <c r="D69" i="8"/>
  <c r="D68" i="8"/>
  <c r="D67" i="8"/>
  <c r="D63" i="8"/>
  <c r="D62" i="8"/>
  <c r="D61" i="8"/>
  <c r="D60" i="8"/>
  <c r="D59" i="8"/>
  <c r="D58" i="8"/>
  <c r="D54" i="8"/>
  <c r="D53" i="8"/>
  <c r="D52" i="8"/>
  <c r="D51" i="8"/>
  <c r="D50" i="8"/>
  <c r="D49" i="8"/>
  <c r="D45" i="8"/>
  <c r="D44" i="8"/>
  <c r="D43" i="8"/>
  <c r="D42" i="8"/>
  <c r="D41" i="8"/>
  <c r="D40" i="8"/>
  <c r="D36" i="8"/>
  <c r="D35" i="8"/>
  <c r="D34" i="8"/>
  <c r="D33" i="8"/>
  <c r="D32" i="8"/>
  <c r="D31" i="8"/>
  <c r="D27" i="8"/>
  <c r="D26" i="8"/>
  <c r="D25" i="8"/>
  <c r="D24" i="8"/>
  <c r="D23" i="8"/>
  <c r="D22" i="8"/>
  <c r="D18" i="8"/>
  <c r="D17" i="8"/>
  <c r="D16" i="8"/>
  <c r="D15" i="8"/>
  <c r="D14" i="8"/>
  <c r="F16" i="8" s="1"/>
  <c r="G16" i="8" s="1"/>
  <c r="D13" i="8"/>
  <c r="D9" i="8"/>
  <c r="D8" i="8"/>
  <c r="D7" i="8"/>
  <c r="D6" i="8"/>
  <c r="D5" i="8"/>
  <c r="D4" i="8"/>
  <c r="H114" i="1" l="1"/>
  <c r="H141" i="1"/>
  <c r="F6" i="7"/>
  <c r="H15" i="7"/>
  <c r="F24" i="7"/>
  <c r="G24" i="7" s="1"/>
  <c r="H33" i="7"/>
  <c r="F42" i="7"/>
  <c r="G42" i="7" s="1"/>
  <c r="H51" i="7"/>
  <c r="F60" i="7"/>
  <c r="G60" i="7" s="1"/>
  <c r="H69" i="7"/>
  <c r="F78" i="7"/>
  <c r="G78" i="7" s="1"/>
  <c r="F96" i="7"/>
  <c r="H105" i="7"/>
  <c r="H107" i="7" s="1"/>
  <c r="F114" i="7"/>
  <c r="G114" i="7" s="1"/>
  <c r="F123" i="8"/>
  <c r="F133" i="8"/>
  <c r="G133" i="8" s="1"/>
  <c r="H6" i="8"/>
  <c r="F15" i="8"/>
  <c r="F17" i="8" s="1"/>
  <c r="H24" i="8"/>
  <c r="F33" i="8"/>
  <c r="G33" i="8" s="1"/>
  <c r="H42" i="8"/>
  <c r="F51" i="8"/>
  <c r="H60" i="8"/>
  <c r="F69" i="8"/>
  <c r="G69" i="8" s="1"/>
  <c r="H78" i="8"/>
  <c r="F87" i="8"/>
  <c r="H96" i="8"/>
  <c r="F105" i="8"/>
  <c r="G105" i="8" s="1"/>
  <c r="H114" i="8"/>
  <c r="F132" i="1"/>
  <c r="G132" i="1" s="1"/>
  <c r="F115" i="1"/>
  <c r="G115" i="1" s="1"/>
  <c r="H34" i="7"/>
  <c r="F7" i="7"/>
  <c r="G7" i="7" s="1"/>
  <c r="H16" i="7"/>
  <c r="F25" i="7"/>
  <c r="G25" i="7" s="1"/>
  <c r="F43" i="7"/>
  <c r="G43" i="7" s="1"/>
  <c r="H52" i="7"/>
  <c r="F61" i="7"/>
  <c r="G61" i="7" s="1"/>
  <c r="H70" i="7"/>
  <c r="F79" i="7"/>
  <c r="G79" i="7" s="1"/>
  <c r="F97" i="7"/>
  <c r="G97" i="7" s="1"/>
  <c r="F115" i="7"/>
  <c r="G115" i="7" s="1"/>
  <c r="F141" i="7"/>
  <c r="F142" i="7"/>
  <c r="G142" i="7" s="1"/>
  <c r="H7" i="8"/>
  <c r="F34" i="8"/>
  <c r="G34" i="8" s="1"/>
  <c r="H43" i="8"/>
  <c r="F70" i="8"/>
  <c r="G70" i="8" s="1"/>
  <c r="H79" i="8"/>
  <c r="F106" i="8"/>
  <c r="G106" i="8" s="1"/>
  <c r="H115" i="8"/>
  <c r="H25" i="8"/>
  <c r="F52" i="8"/>
  <c r="G52" i="8" s="1"/>
  <c r="H61" i="8"/>
  <c r="H62" i="8" s="1"/>
  <c r="F88" i="8"/>
  <c r="G88" i="8" s="1"/>
  <c r="H97" i="8"/>
  <c r="F132" i="8"/>
  <c r="H141" i="8"/>
  <c r="H123" i="7"/>
  <c r="H124" i="7"/>
  <c r="F43" i="1"/>
  <c r="G43" i="1" s="1"/>
  <c r="H34" i="1"/>
  <c r="F25" i="1"/>
  <c r="G25" i="1" s="1"/>
  <c r="H16" i="1"/>
  <c r="F7" i="1"/>
  <c r="G7" i="1" s="1"/>
  <c r="H133" i="1"/>
  <c r="H134" i="7"/>
  <c r="F142" i="1"/>
  <c r="G142" i="1" s="1"/>
  <c r="H106" i="1"/>
  <c r="H96" i="1"/>
  <c r="H88" i="1"/>
  <c r="F97" i="1"/>
  <c r="G97" i="1" s="1"/>
  <c r="H87" i="7"/>
  <c r="H88" i="7"/>
  <c r="F79" i="1"/>
  <c r="G79" i="1" s="1"/>
  <c r="H70" i="1"/>
  <c r="F61" i="1"/>
  <c r="G61" i="1" s="1"/>
  <c r="F123" i="1"/>
  <c r="G123" i="1" s="1"/>
  <c r="H124" i="1"/>
  <c r="H52" i="1"/>
  <c r="H142" i="8"/>
  <c r="G51" i="1"/>
  <c r="G69" i="1"/>
  <c r="G87" i="1"/>
  <c r="G105" i="1"/>
  <c r="H7" i="1"/>
  <c r="H8" i="1" s="1"/>
  <c r="H25" i="1"/>
  <c r="H26" i="1" s="1"/>
  <c r="F34" i="1"/>
  <c r="G34" i="1" s="1"/>
  <c r="H43" i="1"/>
  <c r="H44" i="1" s="1"/>
  <c r="F52" i="1"/>
  <c r="G52" i="1" s="1"/>
  <c r="H61" i="1"/>
  <c r="H62" i="1" s="1"/>
  <c r="F70" i="1"/>
  <c r="G70" i="1" s="1"/>
  <c r="H79" i="1"/>
  <c r="H80" i="1" s="1"/>
  <c r="F88" i="1"/>
  <c r="G88" i="1" s="1"/>
  <c r="H97" i="1"/>
  <c r="F106" i="1"/>
  <c r="G106" i="1" s="1"/>
  <c r="H115" i="1"/>
  <c r="H116" i="1" s="1"/>
  <c r="F124" i="1"/>
  <c r="G124" i="1" s="1"/>
  <c r="F133" i="1"/>
  <c r="G133" i="1" s="1"/>
  <c r="F17" i="1"/>
  <c r="G15" i="1"/>
  <c r="G17" i="1" s="1"/>
  <c r="G33" i="1"/>
  <c r="F6" i="1"/>
  <c r="H15" i="1"/>
  <c r="H17" i="1" s="1"/>
  <c r="F24" i="1"/>
  <c r="H33" i="1"/>
  <c r="F42" i="1"/>
  <c r="H51" i="1"/>
  <c r="H53" i="1" s="1"/>
  <c r="F60" i="1"/>
  <c r="H69" i="1"/>
  <c r="F78" i="1"/>
  <c r="H87" i="1"/>
  <c r="F96" i="1"/>
  <c r="H105" i="1"/>
  <c r="F114" i="1"/>
  <c r="H123" i="1"/>
  <c r="H132" i="1"/>
  <c r="F141" i="1"/>
  <c r="G6" i="7"/>
  <c r="G96" i="7"/>
  <c r="G98" i="7" s="1"/>
  <c r="H6" i="7"/>
  <c r="F33" i="7"/>
  <c r="H42" i="7"/>
  <c r="H60" i="7"/>
  <c r="F87" i="7"/>
  <c r="H96" i="7"/>
  <c r="F123" i="7"/>
  <c r="F132" i="7"/>
  <c r="H141" i="7"/>
  <c r="F15" i="7"/>
  <c r="H24" i="7"/>
  <c r="F51" i="7"/>
  <c r="F69" i="7"/>
  <c r="H78" i="7"/>
  <c r="F105" i="7"/>
  <c r="H114" i="7"/>
  <c r="H7" i="7"/>
  <c r="F16" i="7"/>
  <c r="G16" i="7" s="1"/>
  <c r="H25" i="7"/>
  <c r="F34" i="7"/>
  <c r="G34" i="7" s="1"/>
  <c r="H43" i="7"/>
  <c r="F52" i="7"/>
  <c r="G52" i="7" s="1"/>
  <c r="H61" i="7"/>
  <c r="F70" i="7"/>
  <c r="G70" i="7" s="1"/>
  <c r="H79" i="7"/>
  <c r="F88" i="7"/>
  <c r="G88" i="7" s="1"/>
  <c r="H97" i="7"/>
  <c r="H115" i="7"/>
  <c r="F124" i="7"/>
  <c r="G124" i="7" s="1"/>
  <c r="H142" i="7"/>
  <c r="F125" i="8"/>
  <c r="G123" i="8"/>
  <c r="G125" i="8" s="1"/>
  <c r="H15" i="8"/>
  <c r="F42" i="8"/>
  <c r="H51" i="8"/>
  <c r="H132" i="8"/>
  <c r="F6" i="8"/>
  <c r="F24" i="8"/>
  <c r="H33" i="8"/>
  <c r="F60" i="8"/>
  <c r="H69" i="8"/>
  <c r="F78" i="8"/>
  <c r="H87" i="8"/>
  <c r="F96" i="8"/>
  <c r="H105" i="8"/>
  <c r="F114" i="8"/>
  <c r="H123" i="8"/>
  <c r="F141" i="8"/>
  <c r="F7" i="8"/>
  <c r="G7" i="8" s="1"/>
  <c r="H16" i="8"/>
  <c r="F25" i="8"/>
  <c r="G25" i="8" s="1"/>
  <c r="H34" i="8"/>
  <c r="F43" i="8"/>
  <c r="G43" i="8" s="1"/>
  <c r="H52" i="8"/>
  <c r="F61" i="8"/>
  <c r="G61" i="8" s="1"/>
  <c r="H70" i="8"/>
  <c r="F79" i="8"/>
  <c r="G79" i="8" s="1"/>
  <c r="H88" i="8"/>
  <c r="F97" i="8"/>
  <c r="G97" i="8" s="1"/>
  <c r="H106" i="8"/>
  <c r="F115" i="8"/>
  <c r="G115" i="8" s="1"/>
  <c r="H124" i="8"/>
  <c r="H133" i="8"/>
  <c r="F142" i="8"/>
  <c r="G142" i="8" s="1"/>
  <c r="H17" i="7" l="1"/>
  <c r="F53" i="8"/>
  <c r="H35" i="7"/>
  <c r="F134" i="8"/>
  <c r="H53" i="7"/>
  <c r="G26" i="7"/>
  <c r="H71" i="1"/>
  <c r="F125" i="1"/>
  <c r="G125" i="1"/>
  <c r="G134" i="1"/>
  <c r="H107" i="1"/>
  <c r="G107" i="1"/>
  <c r="G107" i="8"/>
  <c r="H80" i="8"/>
  <c r="H8" i="8"/>
  <c r="G35" i="8"/>
  <c r="H116" i="8"/>
  <c r="H44" i="8"/>
  <c r="G80" i="7"/>
  <c r="G44" i="7"/>
  <c r="F26" i="7"/>
  <c r="G116" i="7"/>
  <c r="H71" i="7"/>
  <c r="F44" i="7"/>
  <c r="F143" i="7"/>
  <c r="F116" i="7"/>
  <c r="G141" i="7"/>
  <c r="G143" i="7" s="1"/>
  <c r="G8" i="7"/>
  <c r="H98" i="7"/>
  <c r="F98" i="7"/>
  <c r="F8" i="7"/>
  <c r="F35" i="8"/>
  <c r="F107" i="8"/>
  <c r="F89" i="8"/>
  <c r="G15" i="8"/>
  <c r="G17" i="8" s="1"/>
  <c r="G51" i="8"/>
  <c r="G87" i="8"/>
  <c r="G89" i="8" s="1"/>
  <c r="H26" i="8"/>
  <c r="H98" i="8"/>
  <c r="H143" i="8"/>
  <c r="H35" i="1"/>
  <c r="G35" i="1"/>
  <c r="H134" i="1"/>
  <c r="F35" i="1"/>
  <c r="H98" i="1"/>
  <c r="G71" i="1"/>
  <c r="H125" i="1"/>
  <c r="H89" i="1"/>
  <c r="F62" i="7"/>
  <c r="G62" i="7"/>
  <c r="F80" i="7"/>
  <c r="G132" i="8"/>
  <c r="G134" i="8" s="1"/>
  <c r="G71" i="8"/>
  <c r="H35" i="8"/>
  <c r="F71" i="8"/>
  <c r="G53" i="8"/>
  <c r="H134" i="8"/>
  <c r="H125" i="7"/>
  <c r="G53" i="1"/>
  <c r="F134" i="1"/>
  <c r="F107" i="1"/>
  <c r="G89" i="1"/>
  <c r="F89" i="1"/>
  <c r="H89" i="7"/>
  <c r="F71" i="1"/>
  <c r="F53" i="1"/>
  <c r="F98" i="1"/>
  <c r="G96" i="1"/>
  <c r="G98" i="1" s="1"/>
  <c r="F26" i="1"/>
  <c r="G24" i="1"/>
  <c r="G26" i="1" s="1"/>
  <c r="G60" i="1"/>
  <c r="G62" i="1" s="1"/>
  <c r="F62" i="1"/>
  <c r="F143" i="1"/>
  <c r="G141" i="1"/>
  <c r="G143" i="1" s="1"/>
  <c r="G114" i="1"/>
  <c r="G116" i="1" s="1"/>
  <c r="F116" i="1"/>
  <c r="G78" i="1"/>
  <c r="G80" i="1" s="1"/>
  <c r="F80" i="1"/>
  <c r="G42" i="1"/>
  <c r="G44" i="1" s="1"/>
  <c r="F44" i="1"/>
  <c r="G6" i="1"/>
  <c r="G8" i="1" s="1"/>
  <c r="F8" i="1"/>
  <c r="F71" i="7"/>
  <c r="G69" i="7"/>
  <c r="G71" i="7" s="1"/>
  <c r="H143" i="7"/>
  <c r="F35" i="7"/>
  <c r="G33" i="7"/>
  <c r="G35" i="7" s="1"/>
  <c r="H116" i="7"/>
  <c r="F53" i="7"/>
  <c r="G51" i="7"/>
  <c r="G53" i="7" s="1"/>
  <c r="F134" i="7"/>
  <c r="G132" i="7"/>
  <c r="G134" i="7" s="1"/>
  <c r="F89" i="7"/>
  <c r="G87" i="7"/>
  <c r="G89" i="7" s="1"/>
  <c r="H8" i="7"/>
  <c r="F107" i="7"/>
  <c r="G105" i="7"/>
  <c r="G107" i="7" s="1"/>
  <c r="H26" i="7"/>
  <c r="H62" i="7"/>
  <c r="H80" i="7"/>
  <c r="F17" i="7"/>
  <c r="G15" i="7"/>
  <c r="G17" i="7" s="1"/>
  <c r="F125" i="7"/>
  <c r="G123" i="7"/>
  <c r="G125" i="7" s="1"/>
  <c r="H44" i="7"/>
  <c r="H125" i="8"/>
  <c r="G96" i="8"/>
  <c r="G98" i="8" s="1"/>
  <c r="F98" i="8"/>
  <c r="G60" i="8"/>
  <c r="G62" i="8" s="1"/>
  <c r="F62" i="8"/>
  <c r="G42" i="8"/>
  <c r="G44" i="8" s="1"/>
  <c r="F44" i="8"/>
  <c r="H89" i="8"/>
  <c r="H17" i="8"/>
  <c r="G114" i="8"/>
  <c r="G116" i="8" s="1"/>
  <c r="F116" i="8"/>
  <c r="G78" i="8"/>
  <c r="G80" i="8" s="1"/>
  <c r="F80" i="8"/>
  <c r="G24" i="8"/>
  <c r="G26" i="8" s="1"/>
  <c r="F26" i="8"/>
  <c r="G141" i="8"/>
  <c r="G143" i="8" s="1"/>
  <c r="F143" i="8"/>
  <c r="H107" i="8"/>
  <c r="H71" i="8"/>
  <c r="G6" i="8"/>
  <c r="G8" i="8" s="1"/>
  <c r="F8" i="8"/>
  <c r="H53" i="8"/>
</calcChain>
</file>

<file path=xl/sharedStrings.xml><?xml version="1.0" encoding="utf-8"?>
<sst xmlns="http://schemas.openxmlformats.org/spreadsheetml/2006/main" count="845" uniqueCount="104">
  <si>
    <t>SampleName</t>
  </si>
  <si>
    <t>CompoundName</t>
  </si>
  <si>
    <t>Area</t>
  </si>
  <si>
    <t>ISTD Area</t>
  </si>
  <si>
    <t>Dilution Factor</t>
  </si>
  <si>
    <t>Value</t>
  </si>
  <si>
    <t>% Free</t>
  </si>
  <si>
    <t>% Bound</t>
  </si>
  <si>
    <t>% Recover</t>
  </si>
  <si>
    <t>Average Blanks</t>
  </si>
  <si>
    <t>Rat</t>
  </si>
  <si>
    <t>Average</t>
  </si>
  <si>
    <t>Conc</t>
  </si>
  <si>
    <t>ID</t>
  </si>
  <si>
    <t>Blank 10%</t>
  </si>
  <si>
    <t>Pool 1 10% Buffer R1</t>
  </si>
  <si>
    <t>Pool 1 10% Buffer R2</t>
  </si>
  <si>
    <t>Pool 1 10% Plasma R1</t>
  </si>
  <si>
    <t>Pool 1 10% Plasma R2</t>
  </si>
  <si>
    <t>Pool 1 10% T0 R1</t>
  </si>
  <si>
    <t>Pool 1 10% T0 R2</t>
  </si>
  <si>
    <t>Blank 30%</t>
  </si>
  <si>
    <t>Pool 1 30% Buffer R1</t>
  </si>
  <si>
    <t>Pool 1 30% Buffer R2</t>
  </si>
  <si>
    <t>Pool 1 30% Plasma R1</t>
  </si>
  <si>
    <t>Pool 1 30% Plasma R2</t>
  </si>
  <si>
    <t>Pool 1 30% T0 R1</t>
  </si>
  <si>
    <t>Pool 1 30% T0 R2</t>
  </si>
  <si>
    <t>Blank 100%</t>
  </si>
  <si>
    <t>Pool 1 100% Buffer R1</t>
  </si>
  <si>
    <t>Pool 1 100% Buffer R2</t>
  </si>
  <si>
    <t>Pool 1 100% Plasma R1</t>
  </si>
  <si>
    <t>Pool 1 100% Plasma R2</t>
  </si>
  <si>
    <t>Pool 1 100% T0 R1</t>
  </si>
  <si>
    <t>Pool 1 100% T0 R2</t>
  </si>
  <si>
    <t>% Free 1</t>
  </si>
  <si>
    <t>% Free 2</t>
  </si>
  <si>
    <t>Avg % Free</t>
  </si>
  <si>
    <t>Avg % Bound</t>
  </si>
  <si>
    <t>% Recover 1</t>
  </si>
  <si>
    <t>% Recover 2</t>
  </si>
  <si>
    <t>Avg % Recover</t>
  </si>
  <si>
    <t>Comment</t>
  </si>
  <si>
    <t>used peak area ratio, no calc concn for T0 min</t>
  </si>
  <si>
    <t>NA</t>
  </si>
  <si>
    <t>% Bound 1</t>
  </si>
  <si>
    <t>% Bound 2</t>
  </si>
  <si>
    <t>Test Article</t>
  </si>
  <si>
    <t>Human Plasma Protein  Conc.</t>
  </si>
  <si>
    <t>Extracted Ion</t>
  </si>
  <si>
    <t>ND</t>
  </si>
  <si>
    <t>ND- not detected due to poor sensitivity</t>
  </si>
  <si>
    <t>poor recovery likely due to solubility or non specific binding issues , data may not be accurate</t>
  </si>
  <si>
    <t>NA- no T0 min data</t>
  </si>
  <si>
    <t>poor recovery likely due to stability, solubility or non specific binding issues , data may not be accurate</t>
  </si>
  <si>
    <t>Transition</t>
  </si>
  <si>
    <t>ISTDResponseRatio</t>
  </si>
  <si>
    <t>Blank_Rat_Plasma__1_____oP6A7_Inj 8</t>
  </si>
  <si>
    <t>260.3 -&gt; 116.2</t>
  </si>
  <si>
    <t>Blank_Rat_Plasma__2_____oP6A8_Inj 9</t>
  </si>
  <si>
    <t>Propranolol-10_Rat_PBS__1_____oP6A1_Inj 31</t>
  </si>
  <si>
    <t>Propranolol-10_Rat_PBS__2_____oP6A3_Inj 32</t>
  </si>
  <si>
    <t>Propranolol-10_Rat_Plasma__1_____oP6A2_Inj 33</t>
  </si>
  <si>
    <t>Propranolol-10_Rat_Plasma__2_____oP6A4_Inj 34</t>
  </si>
  <si>
    <t>Propranolol-10_Rat_Plasma_T0_1_____oP6A5_Inj 35</t>
  </si>
  <si>
    <t>Propranolol-10_Rat_Plasma_T0_2_____oP6A6_Inj 36</t>
  </si>
  <si>
    <t>309.2 -&gt; 163.1</t>
  </si>
  <si>
    <t>Warfarin-10_Rat_PBS__1_____oP6B1_Inj 58</t>
  </si>
  <si>
    <t>Warfarin-10_Rat_PBS__2_____oP6B3_Inj 59</t>
  </si>
  <si>
    <t>Warfarin-10_Rat_Plasma__1_____oP6B2_Inj 60</t>
  </si>
  <si>
    <t>Warfarin-10_Rat_Plasma__2_____oP6B4_Inj 61</t>
  </si>
  <si>
    <t>Warfarin-10_Rat_Plasma_T0_1_____oP6B5_Inj 62</t>
  </si>
  <si>
    <t>Warfarin-10_Rat_Plasma_T0_2_____oP6B6_Inj 63</t>
  </si>
  <si>
    <t>Blank_Rat_Plasma__1_____oP6E7_Inj 2</t>
  </si>
  <si>
    <t>Blank_Rat_Plasma__2_____oP6E8_Inj 3</t>
  </si>
  <si>
    <t>Propranolol-100_Rat_PBS__1_____oP6E1_Inj 13</t>
  </si>
  <si>
    <t>Propranolol-100_Rat_PBS__2_____oP6E3_Inj 14</t>
  </si>
  <si>
    <t>Propranolol-100_Rat_Plasma__1_____oP6E2_Inj 15</t>
  </si>
  <si>
    <t>Propranolol-100_Rat_Plasma__2_____oP6E4_Inj 16</t>
  </si>
  <si>
    <t>Propranolol-100_Rat_Plasma_T0_1_____oP6E5_Inj 17</t>
  </si>
  <si>
    <t>Propranolol-100_Rat_Plasma_T0_2_____oP6E6_Inj 18</t>
  </si>
  <si>
    <t>Warfarin-100_Rat_PBS__1_____oP6F1_Inj 40</t>
  </si>
  <si>
    <t>Warfarin-100_Rat_PBS__2_____oP6F3_Inj 41</t>
  </si>
  <si>
    <t>Warfarin-100_Rat_Plasma__1_____oP6F2_Inj 42</t>
  </si>
  <si>
    <t>Warfarin-100_Rat_Plasma__2_____oP6F4_Inj 43</t>
  </si>
  <si>
    <t>Warfarin-100_Rat_Plasma_T0_1_____oP6F5_Inj 44</t>
  </si>
  <si>
    <t>Warfarin-100_Rat_Plasma_T0_2_____oP6F6_Inj 45</t>
  </si>
  <si>
    <t>Blank_Rat_Plasma__1_____oP6C7_Inj 5</t>
  </si>
  <si>
    <t>Blank_Rat_Plasma__2_____oP6C8_Inj 6</t>
  </si>
  <si>
    <t>Propranolol-30_Rat_PBS__1_____oP6C1_Inj 22</t>
  </si>
  <si>
    <t>Propranolol-30_Rat_PBS__2_____oP6C3_Inj 23</t>
  </si>
  <si>
    <t>Propranolol-30_Rat_Plasma__1_____oP6C2_Inj 24</t>
  </si>
  <si>
    <t>Propranolol-30_Rat_Plasma__2_____oP6C4_Inj 25</t>
  </si>
  <si>
    <t>Propranolol-30_Rat_Plasma_T0_1_____oP6C5_Inj 26</t>
  </si>
  <si>
    <t>Propranolol-30_Rat_Plasma_T0_2_____oP6C6_Inj 27</t>
  </si>
  <si>
    <t>Warfarin-30_Rat_PBS__1_____oP6D1_Inj 49</t>
  </si>
  <si>
    <t>Warfarin-30_Rat_PBS__2_____oP6D3_Inj 50</t>
  </si>
  <si>
    <t>Warfarin-30_Rat_Plasma__1_____oP6D2_Inj 51</t>
  </si>
  <si>
    <t>Warfarin-30_Rat_Plasma__2_____oP6D4_Inj 52</t>
  </si>
  <si>
    <t>Warfarin-30_Rat_Plasma_T0_1_____oP6D5_Inj 53</t>
  </si>
  <si>
    <t>Warfarin-30_Rat_Plasma_T0_2_____oP6D6_Inj 54</t>
  </si>
  <si>
    <t>Propranolol</t>
  </si>
  <si>
    <t>Warfarin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</si>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</sst>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%"/>
    <numFmt numFmtId="167" formatCode="0.0000"/>
  </numFmts>
  <fonts count="15">
    <font>
      <sz val="11"/>
      <color theme="1"/>
      <name val="Times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1"/>
      <color theme="1"/>
      <name val="Times Roman"/>
    </font>
    <font>
      <sz val="10"/>
      <color theme="1"/>
      <name val="Century Gothic"/>
      <family val="2"/>
    </font>
    <font>
      <sz val="11"/>
      <color theme="1"/>
      <name val="Times Roman"/>
    </font>
    <font>
      <sz val="10"/>
      <color indexed="64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7" fillId="0" borderId="0"/>
    <xf numFmtId="0" fontId="3" fillId="0" borderId="0"/>
    <xf numFmtId="0" fontId="9" fillId="0" borderId="0"/>
    <xf numFmtId="49" fontId="3" fillId="0" borderId="10">
      <alignment vertical="center" wrapText="1"/>
    </xf>
    <xf numFmtId="9" fontId="3" fillId="0" borderId="0" applyFont="0" applyFill="0" applyBorder="0" applyAlignment="0" applyProtection="0"/>
    <xf numFmtId="0" fontId="8" fillId="0" borderId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9" fontId="1" fillId="0" borderId="10">
      <alignment vertical="center" wrapText="1"/>
    </xf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167" fontId="0" fillId="0" borderId="0" xfId="0" applyNumberFormat="1"/>
    <xf numFmtId="0" fontId="0" fillId="0" borderId="0" xfId="0" applyAlignment="1">
      <alignment wrapText="1"/>
    </xf>
    <xf numFmtId="0" fontId="7" fillId="0" borderId="10" xfId="1" applyBorder="1"/>
    <xf numFmtId="0" fontId="0" fillId="0" borderId="0" xfId="0"/>
    <xf numFmtId="164" fontId="0" fillId="0" borderId="0" xfId="0" applyNumberFormat="1"/>
    <xf numFmtId="2" fontId="0" fillId="0" borderId="0" xfId="0" applyNumberFormat="1"/>
    <xf numFmtId="1" fontId="4" fillId="0" borderId="0" xfId="0" applyNumberFormat="1" applyFont="1" applyFill="1" applyAlignment="1">
      <alignment horizontal="center"/>
    </xf>
    <xf numFmtId="0" fontId="0" fillId="0" borderId="0" xfId="0" applyFill="1"/>
    <xf numFmtId="166" fontId="5" fillId="0" borderId="5" xfId="0" applyNumberFormat="1" applyFont="1" applyFill="1" applyBorder="1"/>
    <xf numFmtId="166" fontId="5" fillId="0" borderId="9" xfId="0" applyNumberFormat="1" applyFont="1" applyFill="1" applyBorder="1"/>
    <xf numFmtId="166" fontId="5" fillId="0" borderId="6" xfId="0" applyNumberFormat="1" applyFont="1" applyFill="1" applyBorder="1"/>
    <xf numFmtId="0" fontId="7" fillId="0" borderId="10" xfId="1" applyBorder="1"/>
    <xf numFmtId="0" fontId="7" fillId="0" borderId="10" xfId="1" applyFill="1" applyBorder="1"/>
    <xf numFmtId="0" fontId="5" fillId="0" borderId="0" xfId="0" applyFont="1" applyFill="1"/>
    <xf numFmtId="0" fontId="7" fillId="0" borderId="10" xfId="1" applyBorder="1"/>
    <xf numFmtId="0" fontId="7" fillId="0" borderId="10" xfId="1" applyBorder="1"/>
    <xf numFmtId="0" fontId="7" fillId="0" borderId="10" xfId="1" applyBorder="1"/>
    <xf numFmtId="0" fontId="7" fillId="0" borderId="10" xfId="1" applyBorder="1"/>
    <xf numFmtId="0" fontId="7" fillId="0" borderId="10" xfId="1" applyBorder="1"/>
    <xf numFmtId="0" fontId="7" fillId="0" borderId="10" xfId="1" applyBorder="1"/>
    <xf numFmtId="0" fontId="7" fillId="0" borderId="10" xfId="1" applyBorder="1"/>
    <xf numFmtId="0" fontId="7" fillId="0" borderId="10" xfId="1" applyBorder="1"/>
    <xf numFmtId="0" fontId="7" fillId="0" borderId="10" xfId="1" applyBorder="1"/>
    <xf numFmtId="164" fontId="6" fillId="0" borderId="0" xfId="0" applyNumberFormat="1" applyFont="1" applyFill="1" applyAlignment="1">
      <alignment horizontal="center"/>
    </xf>
    <xf numFmtId="0" fontId="7" fillId="0" borderId="10" xfId="1" applyBorder="1"/>
    <xf numFmtId="0" fontId="6" fillId="0" borderId="0" xfId="0" applyFont="1" applyFill="1" applyAlignment="1">
      <alignment horizontal="center"/>
    </xf>
    <xf numFmtId="164" fontId="5" fillId="0" borderId="0" xfId="0" applyNumberFormat="1" applyFont="1" applyFill="1"/>
    <xf numFmtId="0" fontId="4" fillId="0" borderId="0" xfId="0" applyFont="1" applyFill="1"/>
    <xf numFmtId="165" fontId="5" fillId="0" borderId="0" xfId="0" applyNumberFormat="1" applyFont="1" applyFill="1"/>
    <xf numFmtId="166" fontId="5" fillId="0" borderId="1" xfId="0" applyNumberFormat="1" applyFont="1" applyFill="1" applyBorder="1"/>
    <xf numFmtId="166" fontId="5" fillId="0" borderId="2" xfId="0" applyNumberFormat="1" applyFont="1" applyFill="1" applyBorder="1"/>
    <xf numFmtId="166" fontId="5" fillId="0" borderId="7" xfId="0" applyNumberFormat="1" applyFont="1" applyFill="1" applyBorder="1"/>
    <xf numFmtId="166" fontId="5" fillId="0" borderId="8" xfId="0" applyNumberFormat="1" applyFont="1" applyFill="1" applyBorder="1"/>
    <xf numFmtId="166" fontId="5" fillId="0" borderId="3" xfId="0" applyNumberFormat="1" applyFont="1" applyFill="1" applyBorder="1"/>
    <xf numFmtId="166" fontId="5" fillId="0" borderId="4" xfId="0" applyNumberFormat="1" applyFont="1" applyFill="1" applyBorder="1"/>
    <xf numFmtId="164" fontId="0" fillId="0" borderId="0" xfId="0" applyNumberFormat="1" applyFill="1"/>
    <xf numFmtId="0" fontId="7" fillId="0" borderId="10" xfId="1" applyBorder="1"/>
    <xf numFmtId="0" fontId="7" fillId="0" borderId="10" xfId="1" applyBorder="1"/>
    <xf numFmtId="0" fontId="7" fillId="0" borderId="10" xfId="1" applyBorder="1"/>
    <xf numFmtId="0" fontId="7" fillId="0" borderId="10" xfId="1" applyBorder="1"/>
    <xf numFmtId="0" fontId="7" fillId="0" borderId="10" xfId="1" applyBorder="1"/>
    <xf numFmtId="164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0" fontId="12" fillId="0" borderId="10" xfId="1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166" fontId="13" fillId="0" borderId="1" xfId="0" applyNumberFormat="1" applyFont="1" applyFill="1" applyBorder="1" applyAlignment="1">
      <alignment horizontal="center"/>
    </xf>
    <xf numFmtId="166" fontId="13" fillId="0" borderId="2" xfId="0" applyNumberFormat="1" applyFont="1" applyFill="1" applyBorder="1" applyAlignment="1">
      <alignment horizontal="center"/>
    </xf>
    <xf numFmtId="166" fontId="13" fillId="0" borderId="5" xfId="0" applyNumberFormat="1" applyFont="1" applyFill="1" applyBorder="1" applyAlignment="1">
      <alignment horizontal="center"/>
    </xf>
    <xf numFmtId="166" fontId="13" fillId="0" borderId="7" xfId="0" applyNumberFormat="1" applyFont="1" applyFill="1" applyBorder="1" applyAlignment="1">
      <alignment horizontal="center"/>
    </xf>
    <xf numFmtId="166" fontId="13" fillId="0" borderId="8" xfId="0" applyNumberFormat="1" applyFont="1" applyFill="1" applyBorder="1" applyAlignment="1">
      <alignment horizontal="center"/>
    </xf>
    <xf numFmtId="166" fontId="13" fillId="0" borderId="9" xfId="0" applyNumberFormat="1" applyFont="1" applyFill="1" applyBorder="1" applyAlignment="1">
      <alignment horizontal="center"/>
    </xf>
    <xf numFmtId="166" fontId="13" fillId="0" borderId="3" xfId="0" applyNumberFormat="1" applyFont="1" applyFill="1" applyBorder="1" applyAlignment="1">
      <alignment horizontal="center"/>
    </xf>
    <xf numFmtId="166" fontId="13" fillId="0" borderId="4" xfId="0" applyNumberFormat="1" applyFont="1" applyFill="1" applyBorder="1" applyAlignment="1">
      <alignment horizontal="center"/>
    </xf>
    <xf numFmtId="166" fontId="13" fillId="0" borderId="6" xfId="0" applyNumberFormat="1" applyFont="1" applyFill="1" applyBorder="1" applyAlignment="1">
      <alignment horizontal="center"/>
    </xf>
    <xf numFmtId="0" fontId="12" fillId="0" borderId="10" xfId="1" applyFont="1" applyFill="1" applyBorder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66" fontId="6" fillId="0" borderId="11" xfId="0" applyNumberFormat="1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66" fontId="6" fillId="0" borderId="15" xfId="0" applyNumberFormat="1" applyFont="1" applyFill="1" applyBorder="1" applyAlignment="1">
      <alignment horizontal="center" wrapText="1"/>
    </xf>
    <xf numFmtId="0" fontId="6" fillId="0" borderId="13" xfId="0" applyNumberFormat="1" applyFont="1" applyFill="1" applyBorder="1" applyAlignment="1">
      <alignment horizontal="center" wrapText="1"/>
    </xf>
    <xf numFmtId="9" fontId="0" fillId="0" borderId="14" xfId="0" applyNumberFormat="1" applyBorder="1" applyAlignment="1">
      <alignment horizontal="center"/>
    </xf>
    <xf numFmtId="166" fontId="6" fillId="0" borderId="13" xfId="0" applyNumberFormat="1" applyFont="1" applyBorder="1" applyAlignment="1">
      <alignment horizontal="center" wrapText="1"/>
    </xf>
    <xf numFmtId="166" fontId="0" fillId="0" borderId="12" xfId="0" applyNumberFormat="1" applyBorder="1" applyAlignment="1">
      <alignment horizontal="center"/>
    </xf>
    <xf numFmtId="0" fontId="0" fillId="0" borderId="0" xfId="0"/>
    <xf numFmtId="166" fontId="0" fillId="0" borderId="0" xfId="0" applyNumberFormat="1" applyBorder="1" applyAlignment="1">
      <alignment horizontal="center"/>
    </xf>
    <xf numFmtId="0" fontId="7" fillId="0" borderId="14" xfId="1" applyFill="1" applyBorder="1" applyAlignment="1">
      <alignment horizontal="center"/>
    </xf>
    <xf numFmtId="0" fontId="7" fillId="0" borderId="14" xfId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ont="1" applyFill="1"/>
    <xf numFmtId="164" fontId="0" fillId="3" borderId="0" xfId="0" applyNumberFormat="1" applyFont="1" applyFill="1"/>
    <xf numFmtId="0" fontId="6" fillId="3" borderId="0" xfId="0" applyFont="1" applyFill="1"/>
    <xf numFmtId="0" fontId="0" fillId="4" borderId="0" xfId="0" applyFont="1" applyFill="1"/>
    <xf numFmtId="164" fontId="0" fillId="4" borderId="0" xfId="0" applyNumberFormat="1" applyFont="1" applyFill="1"/>
    <xf numFmtId="165" fontId="0" fillId="4" borderId="0" xfId="0" applyNumberFormat="1" applyFont="1" applyFill="1"/>
    <xf numFmtId="1" fontId="6" fillId="3" borderId="0" xfId="0" applyNumberFormat="1" applyFont="1" applyFill="1" applyAlignment="1">
      <alignment horizontal="center"/>
    </xf>
    <xf numFmtId="166" fontId="0" fillId="3" borderId="1" xfId="0" applyNumberFormat="1" applyFont="1" applyFill="1" applyBorder="1"/>
    <xf numFmtId="166" fontId="0" fillId="3" borderId="2" xfId="0" applyNumberFormat="1" applyFont="1" applyFill="1" applyBorder="1"/>
    <xf numFmtId="166" fontId="0" fillId="3" borderId="5" xfId="0" applyNumberFormat="1" applyFont="1" applyFill="1" applyBorder="1"/>
    <xf numFmtId="1" fontId="6" fillId="4" borderId="0" xfId="0" applyNumberFormat="1" applyFont="1" applyFill="1" applyAlignment="1">
      <alignment horizontal="center"/>
    </xf>
    <xf numFmtId="166" fontId="0" fillId="4" borderId="7" xfId="0" applyNumberFormat="1" applyFont="1" applyFill="1" applyBorder="1"/>
    <xf numFmtId="166" fontId="0" fillId="4" borderId="8" xfId="0" applyNumberFormat="1" applyFont="1" applyFill="1" applyBorder="1"/>
    <xf numFmtId="166" fontId="0" fillId="4" borderId="9" xfId="0" applyNumberFormat="1" applyFont="1" applyFill="1" applyBorder="1"/>
    <xf numFmtId="166" fontId="0" fillId="3" borderId="3" xfId="0" applyNumberFormat="1" applyFont="1" applyFill="1" applyBorder="1"/>
    <xf numFmtId="166" fontId="0" fillId="3" borderId="4" xfId="0" applyNumberFormat="1" applyFont="1" applyFill="1" applyBorder="1"/>
    <xf numFmtId="166" fontId="0" fillId="3" borderId="6" xfId="0" applyNumberFormat="1" applyFont="1" applyFill="1" applyBorder="1"/>
    <xf numFmtId="0" fontId="6" fillId="4" borderId="0" xfId="0" applyFont="1" applyFill="1"/>
    <xf numFmtId="165" fontId="0" fillId="3" borderId="0" xfId="0" applyNumberFormat="1" applyFont="1" applyFill="1"/>
    <xf numFmtId="166" fontId="0" fillId="4" borderId="1" xfId="0" applyNumberFormat="1" applyFont="1" applyFill="1" applyBorder="1"/>
    <xf numFmtId="166" fontId="0" fillId="4" borderId="2" xfId="0" applyNumberFormat="1" applyFont="1" applyFill="1" applyBorder="1"/>
    <xf numFmtId="166" fontId="0" fillId="4" borderId="5" xfId="0" applyNumberFormat="1" applyFont="1" applyFill="1" applyBorder="1"/>
    <xf numFmtId="166" fontId="0" fillId="3" borderId="7" xfId="0" applyNumberFormat="1" applyFont="1" applyFill="1" applyBorder="1"/>
    <xf numFmtId="166" fontId="0" fillId="3" borderId="8" xfId="0" applyNumberFormat="1" applyFont="1" applyFill="1" applyBorder="1"/>
    <xf numFmtId="166" fontId="0" fillId="3" borderId="9" xfId="0" applyNumberFormat="1" applyFont="1" applyFill="1" applyBorder="1"/>
    <xf numFmtId="166" fontId="0" fillId="4" borderId="3" xfId="0" applyNumberFormat="1" applyFont="1" applyFill="1" applyBorder="1"/>
    <xf numFmtId="166" fontId="0" fillId="4" borderId="4" xfId="0" applyNumberFormat="1" applyFont="1" applyFill="1" applyBorder="1"/>
    <xf numFmtId="166" fontId="0" fillId="4" borderId="6" xfId="0" applyNumberFormat="1" applyFont="1" applyFill="1" applyBorder="1"/>
    <xf numFmtId="2" fontId="0" fillId="3" borderId="0" xfId="0" applyNumberFormat="1" applyFont="1" applyFill="1"/>
    <xf numFmtId="2" fontId="0" fillId="4" borderId="0" xfId="0" applyNumberFormat="1" applyFont="1" applyFill="1"/>
    <xf numFmtId="1" fontId="0" fillId="0" borderId="0" xfId="0" applyNumberFormat="1"/>
    <xf numFmtId="1" fontId="0" fillId="3" borderId="0" xfId="0" applyNumberFormat="1" applyFont="1" applyFill="1"/>
    <xf numFmtId="1" fontId="0" fillId="4" borderId="0" xfId="0" applyNumberFormat="1" applyFont="1" applyFill="1"/>
    <xf numFmtId="166" fontId="0" fillId="0" borderId="14" xfId="0" applyNumberFormat="1" applyBorder="1" applyAlignment="1">
      <alignment horizontal="center"/>
    </xf>
    <xf numFmtId="167" fontId="6" fillId="0" borderId="15" xfId="0" applyNumberFormat="1" applyFont="1" applyBorder="1" applyAlignment="1">
      <alignment wrapText="1"/>
    </xf>
    <xf numFmtId="167" fontId="0" fillId="0" borderId="16" xfId="0" applyNumberFormat="1" applyBorder="1" applyAlignment="1"/>
    <xf numFmtId="167" fontId="0" fillId="0" borderId="14" xfId="0" applyNumberFormat="1" applyBorder="1" applyAlignment="1"/>
    <xf numFmtId="49" fontId="0" fillId="0" borderId="14" xfId="13" applyFont="1" applyFill="1" applyBorder="1" applyAlignment="1">
      <alignment vertical="center"/>
    </xf>
    <xf numFmtId="167" fontId="0" fillId="0" borderId="0" xfId="0" applyNumberFormat="1" applyBorder="1" applyAlignment="1"/>
    <xf numFmtId="0" fontId="0" fillId="0" borderId="0" xfId="0" applyAlignment="1"/>
    <xf numFmtId="167" fontId="0" fillId="0" borderId="0" xfId="0" applyNumberFormat="1" applyFill="1" applyBorder="1" applyAlignment="1"/>
    <xf numFmtId="166" fontId="6" fillId="0" borderId="12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7" fillId="0" borderId="15" xfId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7" fontId="0" fillId="0" borderId="15" xfId="0" applyNumberFormat="1" applyBorder="1" applyAlignment="1"/>
    <xf numFmtId="49" fontId="0" fillId="0" borderId="15" xfId="13" applyFont="1" applyFill="1" applyBorder="1" applyAlignment="1">
      <alignment vertical="center"/>
    </xf>
    <xf numFmtId="0" fontId="7" fillId="0" borderId="15" xfId="1" applyBorder="1" applyAlignment="1">
      <alignment horizontal="center"/>
    </xf>
    <xf numFmtId="167" fontId="0" fillId="0" borderId="11" xfId="0" applyNumberFormat="1" applyBorder="1" applyAlignment="1"/>
    <xf numFmtId="0" fontId="0" fillId="0" borderId="11" xfId="0" applyBorder="1" applyAlignment="1">
      <alignment horizontal="center"/>
    </xf>
    <xf numFmtId="166" fontId="0" fillId="0" borderId="15" xfId="0" applyNumberFormat="1" applyBorder="1" applyAlignment="1">
      <alignment horizontal="center"/>
    </xf>
  </cellXfs>
  <cellStyles count="15">
    <cellStyle name="EPA_TableValue" xfId="4"/>
    <cellStyle name="EPA_TableValue 2" xfId="13"/>
    <cellStyle name="Normal" xfId="0" builtinId="0" customBuiltin="1"/>
    <cellStyle name="Normal 2" xfId="1"/>
    <cellStyle name="Normal 2 2" xfId="7"/>
    <cellStyle name="Normal 2 3" xfId="6"/>
    <cellStyle name="Normal 2 4 2" xfId="3"/>
    <cellStyle name="Normal 3" xfId="2"/>
    <cellStyle name="Normal 3 2" xfId="8"/>
    <cellStyle name="Normal 3 3" xfId="10"/>
    <cellStyle name="Normal 4" xfId="12"/>
    <cellStyle name="Percent 2" xfId="5"/>
    <cellStyle name="Percent 2 2" xfId="9"/>
    <cellStyle name="Percent 2 3" xfId="11"/>
    <cellStyle name="Percent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pane ySplit="1" topLeftCell="A44" activePane="bottomLeft" state="frozen"/>
      <selection pane="bottomLeft" activeCell="M57" sqref="M57"/>
    </sheetView>
  </sheetViews>
  <sheetFormatPr defaultColWidth="8.85546875" defaultRowHeight="15"/>
  <cols>
    <col min="1" max="1" width="13.85546875" style="67" customWidth="1"/>
    <col min="2" max="3" width="15.85546875" style="67" customWidth="1"/>
    <col min="4" max="4" width="10.7109375" style="74" customWidth="1"/>
    <col min="5" max="5" width="10.140625" style="74" customWidth="1"/>
    <col min="6" max="6" width="12.7109375" style="74" customWidth="1"/>
    <col min="7" max="7" width="12.42578125" style="74" customWidth="1"/>
    <col min="8" max="8" width="12.5703125" style="74" customWidth="1"/>
    <col min="9" max="9" width="14.7109375" style="74" customWidth="1"/>
    <col min="10" max="10" width="14.85546875" style="74" customWidth="1"/>
    <col min="11" max="11" width="14" style="74" customWidth="1"/>
    <col min="12" max="12" width="16.5703125" style="74" customWidth="1"/>
    <col min="13" max="13" width="86.140625" style="117" customWidth="1"/>
    <col min="14" max="16384" width="8.85546875" style="5"/>
  </cols>
  <sheetData>
    <row r="1" spans="1:13" s="3" customFormat="1" ht="30" customHeight="1" thickBot="1">
      <c r="A1" s="69" t="s">
        <v>47</v>
      </c>
      <c r="B1" s="68" t="s">
        <v>48</v>
      </c>
      <c r="C1" s="68" t="s">
        <v>49</v>
      </c>
      <c r="D1" s="65" t="s">
        <v>35</v>
      </c>
      <c r="E1" s="65" t="s">
        <v>36</v>
      </c>
      <c r="F1" s="71" t="s">
        <v>37</v>
      </c>
      <c r="G1" s="65" t="s">
        <v>45</v>
      </c>
      <c r="H1" s="65" t="s">
        <v>46</v>
      </c>
      <c r="I1" s="71" t="s">
        <v>38</v>
      </c>
      <c r="J1" s="65" t="s">
        <v>39</v>
      </c>
      <c r="K1" s="65" t="s">
        <v>40</v>
      </c>
      <c r="L1" s="71" t="s">
        <v>41</v>
      </c>
      <c r="M1" s="113" t="s">
        <v>42</v>
      </c>
    </row>
    <row r="2" spans="1:13">
      <c r="A2" s="66">
        <v>1444768</v>
      </c>
      <c r="B2" s="70">
        <v>0.1</v>
      </c>
      <c r="C2" s="75">
        <v>108.0575</v>
      </c>
      <c r="D2" s="74">
        <v>1</v>
      </c>
      <c r="E2" s="74">
        <v>0.77962466487935655</v>
      </c>
      <c r="F2" s="120">
        <v>0.95026009363370811</v>
      </c>
      <c r="G2" s="74">
        <v>0</v>
      </c>
      <c r="H2" s="74">
        <v>0.22037533512064345</v>
      </c>
      <c r="I2" s="120">
        <v>4.9739906366291886E-2</v>
      </c>
      <c r="J2" s="74">
        <v>1.022163120567376</v>
      </c>
      <c r="K2" s="74">
        <v>1.2839321357285425</v>
      </c>
      <c r="L2" s="72">
        <v>1.1530476281479594</v>
      </c>
      <c r="M2" s="114"/>
    </row>
    <row r="3" spans="1:13">
      <c r="A3" s="66">
        <v>1444768</v>
      </c>
      <c r="B3" s="70">
        <v>0.3</v>
      </c>
      <c r="C3" s="75">
        <v>108.0575</v>
      </c>
      <c r="D3" s="74">
        <v>0.67664670658682635</v>
      </c>
      <c r="E3" s="74" t="s">
        <v>44</v>
      </c>
      <c r="F3" s="120">
        <v>0.67664670658682635</v>
      </c>
      <c r="G3" s="74">
        <v>0.32335329341317365</v>
      </c>
      <c r="H3" s="74" t="s">
        <v>44</v>
      </c>
      <c r="I3" s="120">
        <v>0.32335329341317365</v>
      </c>
      <c r="J3" s="74">
        <v>1</v>
      </c>
      <c r="K3" s="74" t="s">
        <v>44</v>
      </c>
      <c r="L3" s="72">
        <v>1</v>
      </c>
      <c r="M3" s="115"/>
    </row>
    <row r="4" spans="1:13" ht="15.75" thickBot="1">
      <c r="A4" s="122">
        <v>1444768</v>
      </c>
      <c r="B4" s="123">
        <v>1</v>
      </c>
      <c r="C4" s="124">
        <v>108.0575</v>
      </c>
      <c r="D4" s="125">
        <v>0.3603799185888738</v>
      </c>
      <c r="E4" s="125">
        <v>0.69035532994923854</v>
      </c>
      <c r="F4" s="126">
        <v>0.52536762426905614</v>
      </c>
      <c r="G4" s="125">
        <v>0.63962008141112614</v>
      </c>
      <c r="H4" s="125">
        <v>0.30964467005076146</v>
      </c>
      <c r="I4" s="126">
        <v>0.4746323757309438</v>
      </c>
      <c r="J4" s="125" t="s">
        <v>44</v>
      </c>
      <c r="K4" s="125" t="s">
        <v>44</v>
      </c>
      <c r="L4" s="127" t="s">
        <v>44</v>
      </c>
      <c r="M4" s="128" t="s">
        <v>53</v>
      </c>
    </row>
    <row r="5" spans="1:13">
      <c r="A5" s="66">
        <v>1444850</v>
      </c>
      <c r="B5" s="70">
        <v>0.1</v>
      </c>
      <c r="C5" s="75">
        <v>287.16399999999999</v>
      </c>
      <c r="D5" s="74">
        <v>0.68153310104529619</v>
      </c>
      <c r="E5" s="74">
        <v>0.82015503875968998</v>
      </c>
      <c r="F5" s="120">
        <v>0.75084406990249308</v>
      </c>
      <c r="G5" s="74">
        <v>0.31846689895470381</v>
      </c>
      <c r="H5" s="74">
        <v>0.17984496124031002</v>
      </c>
      <c r="I5" s="120">
        <v>0.24915593009750692</v>
      </c>
      <c r="J5" s="74">
        <v>0.12007835455435849</v>
      </c>
      <c r="K5" s="74">
        <v>0.1425791890419488</v>
      </c>
      <c r="L5" s="72">
        <v>0.13132877179815364</v>
      </c>
      <c r="M5" s="116" t="s">
        <v>52</v>
      </c>
    </row>
    <row r="6" spans="1:13">
      <c r="A6" s="66">
        <v>1444850</v>
      </c>
      <c r="B6" s="70">
        <v>0.3</v>
      </c>
      <c r="C6" s="75">
        <v>287.16399999999999</v>
      </c>
      <c r="D6" s="74">
        <v>0.17741935483870969</v>
      </c>
      <c r="E6" s="74">
        <v>0.15938931297709921</v>
      </c>
      <c r="F6" s="120">
        <v>0.16840433390790444</v>
      </c>
      <c r="G6" s="74">
        <v>0.82258064516129026</v>
      </c>
      <c r="H6" s="74">
        <v>0.84061068702290076</v>
      </c>
      <c r="I6" s="120">
        <v>0.83159566609209556</v>
      </c>
      <c r="J6" s="74">
        <v>0.6401062416998673</v>
      </c>
      <c r="K6" s="74">
        <v>2.1421188630490962</v>
      </c>
      <c r="L6" s="72">
        <v>1.3911125523744818</v>
      </c>
      <c r="M6" s="115"/>
    </row>
    <row r="7" spans="1:13" ht="15.75" thickBot="1">
      <c r="A7" s="122">
        <v>1444850</v>
      </c>
      <c r="B7" s="123">
        <v>1</v>
      </c>
      <c r="C7" s="124">
        <v>287.16399999999999</v>
      </c>
      <c r="D7" s="125">
        <v>7.9493670886075951E-2</v>
      </c>
      <c r="E7" s="125">
        <v>0.13239831697054699</v>
      </c>
      <c r="F7" s="126">
        <v>0.10594599392831147</v>
      </c>
      <c r="G7" s="125">
        <v>0.92050632911392405</v>
      </c>
      <c r="H7" s="125">
        <v>0.86760168302945306</v>
      </c>
      <c r="I7" s="126">
        <v>0.89405400607168861</v>
      </c>
      <c r="J7" s="125">
        <v>1.0391018195896247</v>
      </c>
      <c r="K7" s="125">
        <v>1.3663003663003663</v>
      </c>
      <c r="L7" s="127">
        <v>1.2027010929449955</v>
      </c>
      <c r="M7" s="128"/>
    </row>
    <row r="8" spans="1:13">
      <c r="A8" s="66">
        <v>1444852</v>
      </c>
      <c r="B8" s="70">
        <v>0.1</v>
      </c>
      <c r="C8" s="75">
        <v>108.0575</v>
      </c>
      <c r="D8" s="74">
        <v>1</v>
      </c>
      <c r="E8" s="74">
        <v>1</v>
      </c>
      <c r="F8" s="120">
        <v>1</v>
      </c>
      <c r="G8" s="74">
        <v>0</v>
      </c>
      <c r="H8" s="74">
        <v>0</v>
      </c>
      <c r="I8" s="120">
        <v>0</v>
      </c>
      <c r="J8" s="74">
        <v>1.1098758569575691</v>
      </c>
      <c r="K8" s="74">
        <v>1.428065515714918</v>
      </c>
      <c r="L8" s="72">
        <v>1.2689706863362435</v>
      </c>
      <c r="M8" s="115"/>
    </row>
    <row r="9" spans="1:13">
      <c r="A9" s="66">
        <v>1444852</v>
      </c>
      <c r="B9" s="70">
        <v>0.3</v>
      </c>
      <c r="C9" s="75">
        <v>108.0575</v>
      </c>
      <c r="D9" s="74">
        <v>5.8605974395448082E-2</v>
      </c>
      <c r="E9" s="74">
        <v>8.9331436699857755E-2</v>
      </c>
      <c r="F9" s="120">
        <v>7.3968705547652919E-2</v>
      </c>
      <c r="G9" s="74">
        <v>0.94139402560455188</v>
      </c>
      <c r="H9" s="74">
        <v>0.91066856330014223</v>
      </c>
      <c r="I9" s="120">
        <v>0.926031294452347</v>
      </c>
      <c r="J9" s="74">
        <v>0.42098563375159115</v>
      </c>
      <c r="K9" s="74">
        <v>0.21356421356421357</v>
      </c>
      <c r="L9" s="72">
        <v>0.31727492365790233</v>
      </c>
      <c r="M9" s="115"/>
    </row>
    <row r="10" spans="1:13" ht="15.75" thickBot="1">
      <c r="A10" s="122">
        <v>1444852</v>
      </c>
      <c r="B10" s="123">
        <v>1</v>
      </c>
      <c r="C10" s="124">
        <v>108.0575</v>
      </c>
      <c r="D10" s="125">
        <v>3.1486146095717885E-2</v>
      </c>
      <c r="E10" s="125">
        <v>2.0403022670025188E-2</v>
      </c>
      <c r="F10" s="126">
        <v>2.5944584382871536E-2</v>
      </c>
      <c r="G10" s="125">
        <v>0.96851385390428213</v>
      </c>
      <c r="H10" s="125">
        <v>0.97959697732997486</v>
      </c>
      <c r="I10" s="126">
        <v>0.97405541561712849</v>
      </c>
      <c r="J10" s="125">
        <v>1</v>
      </c>
      <c r="K10" s="125">
        <v>1</v>
      </c>
      <c r="L10" s="127">
        <v>1</v>
      </c>
      <c r="M10" s="128"/>
    </row>
    <row r="11" spans="1:13">
      <c r="A11" s="66">
        <v>1444856</v>
      </c>
      <c r="B11" s="70">
        <v>0.1</v>
      </c>
      <c r="C11" s="75">
        <v>168.0575</v>
      </c>
      <c r="D11" s="74">
        <v>3.043478260869565E-2</v>
      </c>
      <c r="E11" s="74">
        <v>2.9139072847682117E-2</v>
      </c>
      <c r="F11" s="120">
        <v>2.9786927728188882E-2</v>
      </c>
      <c r="G11" s="74">
        <v>0.9695652173913043</v>
      </c>
      <c r="H11" s="74">
        <v>0.97086092715231787</v>
      </c>
      <c r="I11" s="120">
        <v>0.97021307227181108</v>
      </c>
      <c r="J11" s="74">
        <v>0.1748040988547318</v>
      </c>
      <c r="K11" s="74">
        <v>0.26323081185924074</v>
      </c>
      <c r="L11" s="72">
        <v>0.21901745535698627</v>
      </c>
      <c r="M11" s="116" t="s">
        <v>54</v>
      </c>
    </row>
    <row r="12" spans="1:13">
      <c r="A12" s="66">
        <v>1444856</v>
      </c>
      <c r="B12" s="70">
        <v>0.3</v>
      </c>
      <c r="C12" s="75">
        <v>168.0575</v>
      </c>
      <c r="D12" s="74">
        <v>3.0606860158311346E-2</v>
      </c>
      <c r="E12" s="74">
        <v>0.16790123456790124</v>
      </c>
      <c r="F12" s="120">
        <v>9.9254047363106293E-2</v>
      </c>
      <c r="G12" s="74">
        <v>0.96939313984168862</v>
      </c>
      <c r="H12" s="74">
        <v>0.83209876543209882</v>
      </c>
      <c r="I12" s="120">
        <v>0.90074595263689372</v>
      </c>
      <c r="J12" s="74">
        <v>0.33871882086167804</v>
      </c>
      <c r="K12" s="74">
        <v>7.9255861365953112E-2</v>
      </c>
      <c r="L12" s="72">
        <v>0.20898734111381556</v>
      </c>
      <c r="M12" s="116" t="s">
        <v>54</v>
      </c>
    </row>
    <row r="13" spans="1:13" ht="15.75" thickBot="1">
      <c r="A13" s="122">
        <v>1444856</v>
      </c>
      <c r="B13" s="123">
        <v>1</v>
      </c>
      <c r="C13" s="124">
        <v>168.0575</v>
      </c>
      <c r="D13" s="125">
        <v>1.3947001394700141E-2</v>
      </c>
      <c r="E13" s="125">
        <v>9.6256684491978599E-3</v>
      </c>
      <c r="F13" s="126">
        <v>1.1786334921949001E-2</v>
      </c>
      <c r="G13" s="125">
        <v>0.98605299860529982</v>
      </c>
      <c r="H13" s="125">
        <v>0.99037433155080212</v>
      </c>
      <c r="I13" s="126">
        <v>0.98821366507805097</v>
      </c>
      <c r="J13" s="125">
        <v>0.53396409509946618</v>
      </c>
      <c r="K13" s="125">
        <v>0.55312954876273646</v>
      </c>
      <c r="L13" s="127">
        <v>0.54354682193110126</v>
      </c>
      <c r="M13" s="129" t="s">
        <v>54</v>
      </c>
    </row>
    <row r="14" spans="1:13">
      <c r="A14" s="66">
        <v>1444857</v>
      </c>
      <c r="B14" s="70">
        <v>0.1</v>
      </c>
      <c r="C14" s="75">
        <v>135.08099999999999</v>
      </c>
      <c r="D14" s="74">
        <v>0.31539568345323749</v>
      </c>
      <c r="E14" s="74">
        <v>0.39720279720279722</v>
      </c>
      <c r="F14" s="120">
        <v>0.35629924032801735</v>
      </c>
      <c r="G14" s="74">
        <v>0.68460431654676257</v>
      </c>
      <c r="H14" s="74">
        <v>0.60279720279720284</v>
      </c>
      <c r="I14" s="120">
        <v>0.6437007596719827</v>
      </c>
      <c r="J14" s="74">
        <v>1.1652014652014653</v>
      </c>
      <c r="K14" s="74">
        <v>1.2561663143058492</v>
      </c>
      <c r="L14" s="72">
        <v>1.2106838897536574</v>
      </c>
      <c r="M14" s="115"/>
    </row>
    <row r="15" spans="1:13">
      <c r="A15" s="66">
        <v>1444857</v>
      </c>
      <c r="B15" s="70">
        <v>0.3</v>
      </c>
      <c r="C15" s="75">
        <v>135.08099999999999</v>
      </c>
      <c r="D15" s="74">
        <v>4.2352941176470586E-2</v>
      </c>
      <c r="E15" s="74">
        <v>0.19390243902439022</v>
      </c>
      <c r="F15" s="120">
        <v>0.11812769010043041</v>
      </c>
      <c r="G15" s="74">
        <v>0.95764705882352941</v>
      </c>
      <c r="H15" s="74">
        <v>0.80609756097560981</v>
      </c>
      <c r="I15" s="120">
        <v>0.88187230989956955</v>
      </c>
      <c r="J15" s="74">
        <v>0.50752928053541557</v>
      </c>
      <c r="K15" s="74">
        <v>0.22914466737064415</v>
      </c>
      <c r="L15" s="72">
        <v>0.36833697395302989</v>
      </c>
      <c r="M15" s="116" t="s">
        <v>52</v>
      </c>
    </row>
    <row r="16" spans="1:13" ht="15.75" thickBot="1">
      <c r="A16" s="122">
        <v>1444857</v>
      </c>
      <c r="B16" s="123">
        <v>1</v>
      </c>
      <c r="C16" s="124">
        <v>135.08099999999999</v>
      </c>
      <c r="D16" s="125">
        <v>4.0909090909090909E-2</v>
      </c>
      <c r="E16" s="125">
        <v>2.6209977661950854E-2</v>
      </c>
      <c r="F16" s="126">
        <v>3.355953428552088E-2</v>
      </c>
      <c r="G16" s="125">
        <v>0.95909090909090911</v>
      </c>
      <c r="H16" s="125">
        <v>0.97379002233804912</v>
      </c>
      <c r="I16" s="126">
        <v>0.96644046571447917</v>
      </c>
      <c r="J16" s="125">
        <v>1.5331294597349643</v>
      </c>
      <c r="K16" s="125">
        <v>1.4288141352361534</v>
      </c>
      <c r="L16" s="127">
        <v>1.4809717974855587</v>
      </c>
      <c r="M16" s="128"/>
    </row>
    <row r="17" spans="1:13">
      <c r="A17" s="66">
        <v>1444865</v>
      </c>
      <c r="B17" s="70">
        <v>0.1</v>
      </c>
      <c r="C17" s="76">
        <v>180.93790000000001</v>
      </c>
      <c r="D17" s="74">
        <v>0.13003533568904596</v>
      </c>
      <c r="E17" s="74">
        <v>9.7237569060773466E-2</v>
      </c>
      <c r="F17" s="120">
        <v>0.11363645237490971</v>
      </c>
      <c r="G17" s="74">
        <v>0.86996466431095398</v>
      </c>
      <c r="H17" s="74">
        <v>0.90276243093922659</v>
      </c>
      <c r="I17" s="120">
        <v>0.88636354762509029</v>
      </c>
      <c r="J17" s="74">
        <v>0.27241561181434593</v>
      </c>
      <c r="K17" s="74">
        <v>0.35143414090782504</v>
      </c>
      <c r="L17" s="72">
        <v>0.31192487636108546</v>
      </c>
      <c r="M17" s="116" t="s">
        <v>52</v>
      </c>
    </row>
    <row r="18" spans="1:13">
      <c r="A18" s="66">
        <v>1444865</v>
      </c>
      <c r="B18" s="70">
        <v>0.3</v>
      </c>
      <c r="C18" s="76">
        <v>180.93790000000001</v>
      </c>
      <c r="D18" s="74">
        <v>5.8432934926958826E-3</v>
      </c>
      <c r="E18" s="74">
        <v>3.5809523809523812E-2</v>
      </c>
      <c r="F18" s="120">
        <v>2.0826408651109848E-2</v>
      </c>
      <c r="G18" s="74">
        <v>0.99415670650730414</v>
      </c>
      <c r="H18" s="74">
        <v>0.96419047619047615</v>
      </c>
      <c r="I18" s="120">
        <v>0.97917359134889015</v>
      </c>
      <c r="J18" s="74">
        <v>0.56320987654320986</v>
      </c>
      <c r="K18" s="74">
        <v>0.41209876543209878</v>
      </c>
      <c r="L18" s="72">
        <v>0.48765432098765432</v>
      </c>
      <c r="M18" s="116" t="s">
        <v>52</v>
      </c>
    </row>
    <row r="19" spans="1:13" ht="15.75" thickBot="1">
      <c r="A19" s="122">
        <v>1444865</v>
      </c>
      <c r="B19" s="123">
        <v>1</v>
      </c>
      <c r="C19" s="130">
        <v>180.93790000000001</v>
      </c>
      <c r="D19" s="125">
        <v>5.4102795311091068E-3</v>
      </c>
      <c r="E19" s="125">
        <v>1.3012048192771086E-2</v>
      </c>
      <c r="F19" s="126">
        <v>9.2111638619400971E-3</v>
      </c>
      <c r="G19" s="125">
        <v>0.99458972046889094</v>
      </c>
      <c r="H19" s="125">
        <v>0.98698795180722887</v>
      </c>
      <c r="I19" s="126">
        <v>0.9907888361380599</v>
      </c>
      <c r="J19" s="125">
        <v>1.0981354268891068</v>
      </c>
      <c r="K19" s="125">
        <v>0.64145234493192116</v>
      </c>
      <c r="L19" s="127">
        <v>0.86979388591051399</v>
      </c>
      <c r="M19" s="128"/>
    </row>
    <row r="20" spans="1:13">
      <c r="A20" s="66">
        <v>1444867</v>
      </c>
      <c r="B20" s="70">
        <v>0.1</v>
      </c>
      <c r="C20" s="75">
        <v>234.84399999999999</v>
      </c>
      <c r="D20" s="74">
        <v>0</v>
      </c>
      <c r="E20" s="74">
        <v>0</v>
      </c>
      <c r="F20" s="120">
        <v>0</v>
      </c>
      <c r="G20" s="74">
        <v>1</v>
      </c>
      <c r="H20" s="74">
        <v>1</v>
      </c>
      <c r="I20" s="120">
        <v>1</v>
      </c>
      <c r="J20" s="74">
        <v>0.12063732928679817</v>
      </c>
      <c r="K20" s="74">
        <v>7.138607971445568E-2</v>
      </c>
      <c r="L20" s="72">
        <v>9.6011704500626932E-2</v>
      </c>
      <c r="M20" s="116" t="s">
        <v>52</v>
      </c>
    </row>
    <row r="21" spans="1:13">
      <c r="A21" s="66">
        <v>1444867</v>
      </c>
      <c r="B21" s="70">
        <v>0.3</v>
      </c>
      <c r="C21" s="75">
        <v>234.84399999999999</v>
      </c>
      <c r="D21" s="74">
        <v>1.1960132890365448E-2</v>
      </c>
      <c r="E21" s="74">
        <v>1.0631229235880399E-2</v>
      </c>
      <c r="F21" s="120">
        <v>1.1295681063122924E-2</v>
      </c>
      <c r="G21" s="74">
        <v>0.98803986710963454</v>
      </c>
      <c r="H21" s="74">
        <v>0.98936877076411955</v>
      </c>
      <c r="I21" s="120">
        <v>0.98870431893687705</v>
      </c>
      <c r="J21" s="74">
        <v>0.28664799253034551</v>
      </c>
      <c r="K21" s="74">
        <v>0.28337958680234354</v>
      </c>
      <c r="L21" s="72">
        <v>0.2850137896663445</v>
      </c>
      <c r="M21" s="116" t="s">
        <v>52</v>
      </c>
    </row>
    <row r="22" spans="1:13" ht="15.75" thickBot="1">
      <c r="A22" s="122">
        <v>1444867</v>
      </c>
      <c r="B22" s="123">
        <v>1</v>
      </c>
      <c r="C22" s="124">
        <v>234.84399999999999</v>
      </c>
      <c r="D22" s="125">
        <v>5.1638530287984119E-3</v>
      </c>
      <c r="E22" s="125">
        <v>3.3333333333333331E-3</v>
      </c>
      <c r="F22" s="126">
        <v>4.2485931810658725E-3</v>
      </c>
      <c r="G22" s="125">
        <v>0.9948361469712016</v>
      </c>
      <c r="H22" s="125">
        <v>0.9966666666666667</v>
      </c>
      <c r="I22" s="126">
        <v>0.99575140681893415</v>
      </c>
      <c r="J22" s="125">
        <v>0.75067750677506773</v>
      </c>
      <c r="K22" s="125">
        <v>1.0103668261563001</v>
      </c>
      <c r="L22" s="127">
        <v>0.88052216646568393</v>
      </c>
      <c r="M22" s="128"/>
    </row>
    <row r="23" spans="1:13">
      <c r="A23" s="66">
        <v>1444878</v>
      </c>
      <c r="B23" s="70">
        <v>0.1</v>
      </c>
      <c r="C23" s="75">
        <v>247.85210000000001</v>
      </c>
      <c r="D23" s="74">
        <v>1.0996563573883162E-2</v>
      </c>
      <c r="E23" s="74">
        <v>9.5238095238095229E-3</v>
      </c>
      <c r="F23" s="120">
        <v>1.0260186548846343E-2</v>
      </c>
      <c r="G23" s="74">
        <v>0.98900343642611688</v>
      </c>
      <c r="H23" s="74">
        <v>0.99047619047619051</v>
      </c>
      <c r="I23" s="120">
        <v>0.98973981345115369</v>
      </c>
      <c r="J23" s="74">
        <v>0.36857379767827519</v>
      </c>
      <c r="K23" s="74">
        <v>0.70963270963270975</v>
      </c>
      <c r="L23" s="72">
        <v>0.5391032536554925</v>
      </c>
      <c r="M23" s="115"/>
    </row>
    <row r="24" spans="1:13">
      <c r="A24" s="66">
        <v>1444878</v>
      </c>
      <c r="B24" s="70">
        <v>0.3</v>
      </c>
      <c r="C24" s="75">
        <v>247.85210000000001</v>
      </c>
      <c r="D24" s="74">
        <v>1.3559322033898306E-2</v>
      </c>
      <c r="E24" s="74">
        <v>1.8604651162790697E-2</v>
      </c>
      <c r="F24" s="120">
        <v>1.6081986598344502E-2</v>
      </c>
      <c r="G24" s="74">
        <v>0.98644067796610169</v>
      </c>
      <c r="H24" s="74">
        <v>0.98139534883720936</v>
      </c>
      <c r="I24" s="120">
        <v>0.98391801340165552</v>
      </c>
      <c r="J24" s="74">
        <v>0.43210981796478665</v>
      </c>
      <c r="K24" s="74">
        <v>0.7585551330798479</v>
      </c>
      <c r="L24" s="72">
        <v>0.59533247552231727</v>
      </c>
      <c r="M24" s="115"/>
    </row>
    <row r="25" spans="1:13" ht="15.75" thickBot="1">
      <c r="A25" s="122">
        <v>1444878</v>
      </c>
      <c r="B25" s="123">
        <v>1</v>
      </c>
      <c r="C25" s="124">
        <v>247.85210000000001</v>
      </c>
      <c r="D25" s="125">
        <v>1.9404019404019406E-3</v>
      </c>
      <c r="E25" s="125">
        <v>1.7429193899782137E-3</v>
      </c>
      <c r="F25" s="126">
        <v>1.8416606651900772E-3</v>
      </c>
      <c r="G25" s="125">
        <v>0.9980595980595981</v>
      </c>
      <c r="H25" s="125">
        <v>0.99825708061002183</v>
      </c>
      <c r="I25" s="126">
        <v>0.99815833933480991</v>
      </c>
      <c r="J25" s="125">
        <v>0.58800433252098561</v>
      </c>
      <c r="K25" s="125">
        <v>0.56161041073607165</v>
      </c>
      <c r="L25" s="127">
        <v>0.57480737162852868</v>
      </c>
      <c r="M25" s="128"/>
    </row>
    <row r="26" spans="1:13">
      <c r="A26" s="66">
        <v>1444883</v>
      </c>
      <c r="B26" s="70">
        <v>0.1</v>
      </c>
      <c r="C26" s="75">
        <v>122.0732</v>
      </c>
      <c r="D26" s="74">
        <v>1</v>
      </c>
      <c r="E26" s="74">
        <v>0.8</v>
      </c>
      <c r="F26" s="120">
        <v>1</v>
      </c>
      <c r="G26" s="74">
        <v>0</v>
      </c>
      <c r="H26" s="74">
        <v>0.19999999999999996</v>
      </c>
      <c r="I26" s="120">
        <v>0</v>
      </c>
      <c r="J26" s="74">
        <v>1.0757967269595177</v>
      </c>
      <c r="K26" s="74">
        <v>1.6525911708253358</v>
      </c>
      <c r="L26" s="72">
        <v>1.3641939488924266</v>
      </c>
      <c r="M26" s="115"/>
    </row>
    <row r="27" spans="1:13">
      <c r="A27" s="66">
        <v>1444883</v>
      </c>
      <c r="B27" s="70">
        <v>0.3</v>
      </c>
      <c r="C27" s="75">
        <v>122.0732</v>
      </c>
      <c r="D27" s="74">
        <v>0.28709122203098109</v>
      </c>
      <c r="E27" s="74">
        <v>0.77563451776649739</v>
      </c>
      <c r="F27" s="120">
        <v>0.53136286989873927</v>
      </c>
      <c r="G27" s="74">
        <v>0.71290877796901886</v>
      </c>
      <c r="H27" s="74">
        <v>0.22436548223350261</v>
      </c>
      <c r="I27" s="120">
        <v>0.46863713010126073</v>
      </c>
      <c r="J27" s="74">
        <v>1.2098591549295776</v>
      </c>
      <c r="K27" s="74">
        <v>1.3206627680311889</v>
      </c>
      <c r="L27" s="72">
        <v>1.2652609614803834</v>
      </c>
      <c r="M27" s="115"/>
    </row>
    <row r="28" spans="1:13" ht="15.75" thickBot="1">
      <c r="A28" s="122">
        <v>1444883</v>
      </c>
      <c r="B28" s="123">
        <v>1</v>
      </c>
      <c r="C28" s="124">
        <v>122.0732</v>
      </c>
      <c r="D28" s="125">
        <v>0.20968660968660971</v>
      </c>
      <c r="E28" s="125">
        <v>0.24577319587628868</v>
      </c>
      <c r="F28" s="126">
        <v>0.22772990278144919</v>
      </c>
      <c r="G28" s="125">
        <v>0.79031339031339032</v>
      </c>
      <c r="H28" s="125">
        <v>0.75422680412371135</v>
      </c>
      <c r="I28" s="126">
        <v>0.77227009721855078</v>
      </c>
      <c r="J28" s="125">
        <v>1</v>
      </c>
      <c r="K28" s="125">
        <v>1</v>
      </c>
      <c r="L28" s="127">
        <v>1</v>
      </c>
      <c r="M28" s="128"/>
    </row>
    <row r="29" spans="1:13">
      <c r="A29" s="66">
        <v>1444895</v>
      </c>
      <c r="B29" s="70">
        <v>0.1</v>
      </c>
      <c r="C29" s="76">
        <v>163.00810000000001</v>
      </c>
      <c r="D29" s="74">
        <v>0</v>
      </c>
      <c r="E29" s="74">
        <v>0</v>
      </c>
      <c r="F29" s="120">
        <v>0</v>
      </c>
      <c r="G29" s="74">
        <v>1</v>
      </c>
      <c r="H29" s="74">
        <v>1</v>
      </c>
      <c r="I29" s="120">
        <v>1</v>
      </c>
      <c r="J29" s="74">
        <v>6.1417322834645675E-2</v>
      </c>
      <c r="K29" s="74">
        <v>4.7570592724497582E-2</v>
      </c>
      <c r="L29" s="72">
        <v>5.4493957779571625E-2</v>
      </c>
      <c r="M29" s="116" t="s">
        <v>52</v>
      </c>
    </row>
    <row r="30" spans="1:13">
      <c r="A30" s="66">
        <v>1444895</v>
      </c>
      <c r="B30" s="70">
        <v>0.3</v>
      </c>
      <c r="C30" s="76">
        <v>163.00810000000001</v>
      </c>
      <c r="D30" s="74">
        <v>0</v>
      </c>
      <c r="E30" s="74">
        <v>0</v>
      </c>
      <c r="F30" s="120">
        <v>0</v>
      </c>
      <c r="G30" s="74">
        <v>1</v>
      </c>
      <c r="H30" s="74">
        <v>1</v>
      </c>
      <c r="I30" s="120">
        <v>1</v>
      </c>
      <c r="J30" s="74">
        <v>0.18066635382449558</v>
      </c>
      <c r="K30" s="74">
        <v>0.24334600760456271</v>
      </c>
      <c r="L30" s="72">
        <v>0.21200618071452915</v>
      </c>
      <c r="M30" s="116" t="s">
        <v>52</v>
      </c>
    </row>
    <row r="31" spans="1:13" ht="15.75" thickBot="1">
      <c r="A31" s="122">
        <v>1444895</v>
      </c>
      <c r="B31" s="123">
        <v>1</v>
      </c>
      <c r="C31" s="130">
        <v>163.00810000000001</v>
      </c>
      <c r="D31" s="125">
        <v>0</v>
      </c>
      <c r="E31" s="125">
        <v>0</v>
      </c>
      <c r="F31" s="126">
        <v>0</v>
      </c>
      <c r="G31" s="125">
        <v>1</v>
      </c>
      <c r="H31" s="125">
        <v>1</v>
      </c>
      <c r="I31" s="126">
        <v>1</v>
      </c>
      <c r="J31" s="125">
        <v>0.82592592592592595</v>
      </c>
      <c r="K31" s="125">
        <v>0.38260869565217387</v>
      </c>
      <c r="L31" s="127">
        <v>0.60426731078904994</v>
      </c>
      <c r="M31" s="128"/>
    </row>
    <row r="32" spans="1:13">
      <c r="A32" s="66">
        <v>1444897</v>
      </c>
      <c r="B32" s="70">
        <v>0.1</v>
      </c>
      <c r="C32" s="75">
        <v>158.011</v>
      </c>
      <c r="D32" s="74">
        <v>0.65428571428571425</v>
      </c>
      <c r="E32" s="74">
        <v>0.41564245810055866</v>
      </c>
      <c r="F32" s="120">
        <v>0.5349640861931364</v>
      </c>
      <c r="G32" s="74">
        <v>0.34571428571428575</v>
      </c>
      <c r="H32" s="74">
        <v>0.58435754189944134</v>
      </c>
      <c r="I32" s="120">
        <v>0.46503591380686354</v>
      </c>
      <c r="J32" s="74">
        <v>0.7763041556145005</v>
      </c>
      <c r="K32" s="74" t="s">
        <v>44</v>
      </c>
      <c r="L32" s="72">
        <v>0.77600000000000002</v>
      </c>
      <c r="M32" s="115"/>
    </row>
    <row r="33" spans="1:13">
      <c r="A33" s="66">
        <v>1444897</v>
      </c>
      <c r="B33" s="70">
        <v>0.3</v>
      </c>
      <c r="C33" s="75">
        <v>158.011</v>
      </c>
      <c r="D33" s="74">
        <v>0.1028776978417266</v>
      </c>
      <c r="E33" s="74">
        <v>0.34666666666666668</v>
      </c>
      <c r="F33" s="120">
        <v>0.22477218225419665</v>
      </c>
      <c r="G33" s="74">
        <v>0.89712230215827338</v>
      </c>
      <c r="H33" s="74">
        <v>0.65333333333333332</v>
      </c>
      <c r="I33" s="120">
        <v>0.7752278177458034</v>
      </c>
      <c r="J33" s="74">
        <v>1.2430025445292621</v>
      </c>
      <c r="K33" s="74">
        <v>1.2136752136752136</v>
      </c>
      <c r="L33" s="72">
        <v>1.2283388791022378</v>
      </c>
      <c r="M33" s="115"/>
    </row>
    <row r="34" spans="1:13" ht="15.75" thickBot="1">
      <c r="A34" s="122">
        <v>1444897</v>
      </c>
      <c r="B34" s="123">
        <v>1</v>
      </c>
      <c r="C34" s="124">
        <v>158.011</v>
      </c>
      <c r="D34" s="125">
        <v>8.7027027027027026E-2</v>
      </c>
      <c r="E34" s="125">
        <v>0.16633663366336635</v>
      </c>
      <c r="F34" s="126">
        <v>0.1266818303451967</v>
      </c>
      <c r="G34" s="125">
        <v>0.91297297297297297</v>
      </c>
      <c r="H34" s="125">
        <v>0.83366336633663363</v>
      </c>
      <c r="I34" s="126">
        <v>0.87331816965480336</v>
      </c>
      <c r="J34" s="125" t="s">
        <v>44</v>
      </c>
      <c r="K34" s="125" t="s">
        <v>44</v>
      </c>
      <c r="L34" s="127" t="s">
        <v>44</v>
      </c>
      <c r="M34" s="131" t="s">
        <v>53</v>
      </c>
    </row>
    <row r="35" spans="1:13">
      <c r="A35" s="66">
        <v>1444907</v>
      </c>
      <c r="B35" s="70">
        <v>0.1</v>
      </c>
      <c r="C35" s="75">
        <v>135.08099999999999</v>
      </c>
      <c r="D35" s="74">
        <v>3.183023872679045E-3</v>
      </c>
      <c r="E35" s="74">
        <v>2.3188405797101453E-3</v>
      </c>
      <c r="F35" s="120">
        <v>2.7509322261945954E-3</v>
      </c>
      <c r="G35" s="74">
        <v>0.99681697612732101</v>
      </c>
      <c r="H35" s="74">
        <v>0.9976811594202899</v>
      </c>
      <c r="I35" s="120">
        <v>0.99724906777380551</v>
      </c>
      <c r="J35" s="74">
        <v>0.61030595813204513</v>
      </c>
      <c r="K35" s="74">
        <v>0.71556473829201095</v>
      </c>
      <c r="L35" s="72">
        <v>0.66293534821202804</v>
      </c>
      <c r="M35" s="115"/>
    </row>
    <row r="36" spans="1:13">
      <c r="A36" s="66">
        <v>1444907</v>
      </c>
      <c r="B36" s="70">
        <v>0.3</v>
      </c>
      <c r="C36" s="75">
        <v>135.08099999999999</v>
      </c>
      <c r="D36" s="74">
        <v>4.7808764940239041E-3</v>
      </c>
      <c r="E36" s="74">
        <v>7.4561403508771927E-3</v>
      </c>
      <c r="F36" s="120">
        <v>6.1185084224505484E-3</v>
      </c>
      <c r="G36" s="74">
        <v>0.99521912350597608</v>
      </c>
      <c r="H36" s="74">
        <v>0.99254385964912284</v>
      </c>
      <c r="I36" s="120">
        <v>0.99388149157754946</v>
      </c>
      <c r="J36" s="74">
        <v>0.2486079266295447</v>
      </c>
      <c r="K36" s="74">
        <v>0.31556163135110504</v>
      </c>
      <c r="L36" s="72">
        <v>0.28208477899032486</v>
      </c>
      <c r="M36" s="116" t="s">
        <v>52</v>
      </c>
    </row>
    <row r="37" spans="1:13" ht="15.75" thickBot="1">
      <c r="A37" s="122">
        <v>1444907</v>
      </c>
      <c r="B37" s="123">
        <v>1</v>
      </c>
      <c r="C37" s="124">
        <v>135.08099999999999</v>
      </c>
      <c r="D37" s="125">
        <v>0</v>
      </c>
      <c r="E37" s="125">
        <v>0</v>
      </c>
      <c r="F37" s="126">
        <v>0</v>
      </c>
      <c r="G37" s="125">
        <v>1</v>
      </c>
      <c r="H37" s="125">
        <v>1</v>
      </c>
      <c r="I37" s="126">
        <v>1</v>
      </c>
      <c r="J37" s="125">
        <v>0.50992366412213741</v>
      </c>
      <c r="K37" s="125">
        <v>1.448938321536906</v>
      </c>
      <c r="L37" s="127">
        <v>0.97943099282952173</v>
      </c>
      <c r="M37" s="128"/>
    </row>
    <row r="38" spans="1:13">
      <c r="A38" s="66">
        <v>1444908</v>
      </c>
      <c r="B38" s="70">
        <v>0.1</v>
      </c>
      <c r="C38" s="76">
        <v>169.0249</v>
      </c>
      <c r="D38" s="74">
        <v>1</v>
      </c>
      <c r="E38" s="74">
        <v>0.72251308900523548</v>
      </c>
      <c r="F38" s="120">
        <v>0.87589069084408111</v>
      </c>
      <c r="G38" s="74">
        <v>0</v>
      </c>
      <c r="H38" s="74">
        <v>0.27748691099476452</v>
      </c>
      <c r="I38" s="120">
        <v>0.12410930915591883</v>
      </c>
      <c r="J38" s="74">
        <v>1.7728237791932058</v>
      </c>
      <c r="K38" s="74">
        <v>1.8669623059866962</v>
      </c>
      <c r="L38" s="72">
        <v>1.8198930425899511</v>
      </c>
      <c r="M38" s="115"/>
    </row>
    <row r="39" spans="1:13">
      <c r="A39" s="66">
        <v>1444908</v>
      </c>
      <c r="B39" s="70">
        <v>0.3</v>
      </c>
      <c r="C39" s="76">
        <v>169.0249</v>
      </c>
      <c r="D39" s="74">
        <v>0.38693467336683413</v>
      </c>
      <c r="E39" s="74" t="s">
        <v>44</v>
      </c>
      <c r="F39" s="120">
        <v>0.38693467336683413</v>
      </c>
      <c r="G39" s="74">
        <v>0.61306532663316582</v>
      </c>
      <c r="H39" s="74" t="s">
        <v>44</v>
      </c>
      <c r="I39" s="120">
        <v>0.61306532663316582</v>
      </c>
      <c r="J39" s="74">
        <v>0.31626409017713369</v>
      </c>
      <c r="K39" s="74" t="s">
        <v>44</v>
      </c>
      <c r="L39" s="72">
        <v>0.31626409017713369</v>
      </c>
      <c r="M39" s="116" t="s">
        <v>52</v>
      </c>
    </row>
    <row r="40" spans="1:13" ht="15.75" thickBot="1">
      <c r="A40" s="122">
        <v>1444908</v>
      </c>
      <c r="B40" s="123">
        <v>1</v>
      </c>
      <c r="C40" s="130">
        <v>169.0249</v>
      </c>
      <c r="D40" s="125">
        <v>0.22149362477231327</v>
      </c>
      <c r="E40" s="125">
        <v>0.47762128325508602</v>
      </c>
      <c r="F40" s="126">
        <v>0.34955745401369964</v>
      </c>
      <c r="G40" s="125">
        <v>0.77850637522768673</v>
      </c>
      <c r="H40" s="125">
        <v>0.52237871674491398</v>
      </c>
      <c r="I40" s="126">
        <v>0.65044254598630036</v>
      </c>
      <c r="J40" s="125">
        <v>0.76041139774068445</v>
      </c>
      <c r="K40" s="125">
        <v>0.99022145527753824</v>
      </c>
      <c r="L40" s="127">
        <v>0.87531642650911134</v>
      </c>
      <c r="M40" s="128"/>
    </row>
    <row r="41" spans="1:13">
      <c r="A41" s="66">
        <v>1444924</v>
      </c>
      <c r="B41" s="70">
        <v>0.1</v>
      </c>
      <c r="C41" s="75">
        <v>286.96960000000001</v>
      </c>
      <c r="D41" s="74">
        <v>5.1107325383304945E-2</v>
      </c>
      <c r="E41" s="74">
        <v>5.4579439252336437E-2</v>
      </c>
      <c r="F41" s="120">
        <v>5.2843382317820695E-2</v>
      </c>
      <c r="G41" s="74">
        <v>0.94889267461669502</v>
      </c>
      <c r="H41" s="74">
        <v>0.94542056074766356</v>
      </c>
      <c r="I41" s="120">
        <v>0.94715661768217929</v>
      </c>
      <c r="J41" s="74">
        <v>0.49075500770416025</v>
      </c>
      <c r="K41" s="74">
        <v>0.59618658495063004</v>
      </c>
      <c r="L41" s="72">
        <v>0.54347079632739514</v>
      </c>
      <c r="M41" s="115"/>
    </row>
    <row r="42" spans="1:13">
      <c r="A42" s="66">
        <v>1444924</v>
      </c>
      <c r="B42" s="70">
        <v>0.3</v>
      </c>
      <c r="C42" s="75">
        <v>286.96960000000001</v>
      </c>
      <c r="D42" s="74">
        <v>1.2121212121212121E-2</v>
      </c>
      <c r="E42" s="74">
        <v>1.0438908659549228E-2</v>
      </c>
      <c r="F42" s="120">
        <v>1.1280060390380674E-2</v>
      </c>
      <c r="G42" s="74">
        <v>0.98787878787878791</v>
      </c>
      <c r="H42" s="74">
        <v>0.98956109134045078</v>
      </c>
      <c r="I42" s="120">
        <v>0.98871993960961935</v>
      </c>
      <c r="J42" s="74">
        <v>0.35710076605774899</v>
      </c>
      <c r="K42" s="74">
        <v>0.55013897797733591</v>
      </c>
      <c r="L42" s="72">
        <v>0.45361987201754245</v>
      </c>
      <c r="M42" s="115"/>
    </row>
    <row r="43" spans="1:13" ht="15.75" thickBot="1">
      <c r="A43" s="122">
        <v>1444924</v>
      </c>
      <c r="B43" s="123">
        <v>1</v>
      </c>
      <c r="C43" s="124">
        <v>286.96960000000001</v>
      </c>
      <c r="D43" s="125">
        <v>2.7874564459930314E-3</v>
      </c>
      <c r="E43" s="125">
        <v>1.2486992715920917E-3</v>
      </c>
      <c r="F43" s="126">
        <v>2.0180778587925614E-3</v>
      </c>
      <c r="G43" s="125">
        <v>0.99721254355400701</v>
      </c>
      <c r="H43" s="125">
        <v>0.9987513007284079</v>
      </c>
      <c r="I43" s="126">
        <v>0.9979819221412074</v>
      </c>
      <c r="J43" s="125">
        <v>1.572155579789168</v>
      </c>
      <c r="K43" s="125">
        <v>1.565853658536585</v>
      </c>
      <c r="L43" s="127">
        <v>1.5690046191628766</v>
      </c>
      <c r="M43" s="128"/>
    </row>
    <row r="44" spans="1:13">
      <c r="A44" s="66">
        <v>1444928</v>
      </c>
      <c r="B44" s="70">
        <v>0.1</v>
      </c>
      <c r="C44" s="75">
        <v>290.93020000000001</v>
      </c>
      <c r="D44" s="74">
        <v>0</v>
      </c>
      <c r="E44" s="74">
        <v>0</v>
      </c>
      <c r="F44" s="120">
        <v>0</v>
      </c>
      <c r="G44" s="74">
        <v>1</v>
      </c>
      <c r="H44" s="74">
        <v>1</v>
      </c>
      <c r="I44" s="120">
        <v>1</v>
      </c>
      <c r="J44" s="74">
        <v>0.58422174840085295</v>
      </c>
      <c r="K44" s="74">
        <v>0.77662337662337644</v>
      </c>
      <c r="L44" s="72">
        <v>0.68042256251211475</v>
      </c>
      <c r="M44" s="115"/>
    </row>
    <row r="45" spans="1:13">
      <c r="A45" s="66">
        <v>1444928</v>
      </c>
      <c r="B45" s="70">
        <v>0.3</v>
      </c>
      <c r="C45" s="75">
        <v>290.93020000000001</v>
      </c>
      <c r="D45" s="74">
        <v>8.1761006289308175E-3</v>
      </c>
      <c r="E45" s="74">
        <v>8.119079837618403E-3</v>
      </c>
      <c r="F45" s="120">
        <v>8.1475902332746111E-3</v>
      </c>
      <c r="G45" s="74">
        <v>0.99182389937106918</v>
      </c>
      <c r="H45" s="74">
        <v>0.99188092016238161</v>
      </c>
      <c r="I45" s="120">
        <v>0.9918524097667254</v>
      </c>
      <c r="J45" s="74">
        <v>0.30669203932762451</v>
      </c>
      <c r="K45" s="74">
        <v>0.32707423580786033</v>
      </c>
      <c r="L45" s="72">
        <v>0.31688313756774245</v>
      </c>
      <c r="M45" s="116" t="s">
        <v>52</v>
      </c>
    </row>
    <row r="46" spans="1:13" ht="15.75" thickBot="1">
      <c r="A46" s="122">
        <v>1444928</v>
      </c>
      <c r="B46" s="123">
        <v>1</v>
      </c>
      <c r="C46" s="124">
        <v>290.93020000000001</v>
      </c>
      <c r="D46" s="125">
        <v>0</v>
      </c>
      <c r="E46" s="125">
        <v>0</v>
      </c>
      <c r="F46" s="126">
        <v>0</v>
      </c>
      <c r="G46" s="125">
        <v>1</v>
      </c>
      <c r="H46" s="125">
        <v>1</v>
      </c>
      <c r="I46" s="126">
        <v>1</v>
      </c>
      <c r="J46" s="125">
        <v>0.57005253940455358</v>
      </c>
      <c r="K46" s="125">
        <v>0.80053908355795145</v>
      </c>
      <c r="L46" s="127">
        <v>0.68529581148125251</v>
      </c>
      <c r="M46" s="128"/>
    </row>
    <row r="47" spans="1:13">
      <c r="A47" s="66">
        <v>1444939</v>
      </c>
      <c r="B47" s="70">
        <v>0.1</v>
      </c>
      <c r="C47" s="75">
        <v>198.02770000000001</v>
      </c>
      <c r="D47" s="74">
        <v>0.19957537154989383</v>
      </c>
      <c r="E47" s="74">
        <v>8.9193825042881647E-2</v>
      </c>
      <c r="F47" s="120">
        <v>0.14438459829638772</v>
      </c>
      <c r="G47" s="74">
        <v>0.8004246284501062</v>
      </c>
      <c r="H47" s="74">
        <v>0.91080617495711835</v>
      </c>
      <c r="I47" s="120">
        <v>0.85561540170361228</v>
      </c>
      <c r="J47" s="74">
        <v>0.44108690559850078</v>
      </c>
      <c r="K47" s="74">
        <v>0.38597502401536987</v>
      </c>
      <c r="L47" s="72">
        <v>0.4135309648069353</v>
      </c>
      <c r="M47" s="115"/>
    </row>
    <row r="48" spans="1:13">
      <c r="A48" s="66">
        <v>1444939</v>
      </c>
      <c r="B48" s="70">
        <v>0.3</v>
      </c>
      <c r="C48" s="75">
        <v>198.02770000000001</v>
      </c>
      <c r="D48" s="74">
        <v>2.4924012158054711E-2</v>
      </c>
      <c r="E48" s="74">
        <v>1.5428033866415806E-2</v>
      </c>
      <c r="F48" s="120">
        <v>2.0176023012235259E-2</v>
      </c>
      <c r="G48" s="74">
        <v>0.97507598784194527</v>
      </c>
      <c r="H48" s="74">
        <v>0.98457196613358422</v>
      </c>
      <c r="I48" s="120">
        <v>0.9798239769877648</v>
      </c>
      <c r="J48" s="74">
        <v>0.36089169738458837</v>
      </c>
      <c r="K48" s="74">
        <v>0.27142975686665</v>
      </c>
      <c r="L48" s="72">
        <v>0.31616072712561916</v>
      </c>
      <c r="M48" s="115"/>
    </row>
    <row r="49" spans="1:13" ht="15.75" thickBot="1">
      <c r="A49" s="122">
        <v>1444939</v>
      </c>
      <c r="B49" s="123">
        <v>1</v>
      </c>
      <c r="C49" s="124">
        <v>198.02770000000001</v>
      </c>
      <c r="D49" s="125">
        <v>1.2608032536858159E-2</v>
      </c>
      <c r="E49" s="125">
        <v>3.2902224521469216E-2</v>
      </c>
      <c r="F49" s="126">
        <v>2.2755128529163688E-2</v>
      </c>
      <c r="G49" s="125">
        <v>0.98739196746314184</v>
      </c>
      <c r="H49" s="125">
        <v>0.96709777547853082</v>
      </c>
      <c r="I49" s="126">
        <v>0.97724487147083638</v>
      </c>
      <c r="J49" s="125" t="s">
        <v>44</v>
      </c>
      <c r="K49" s="125" t="s">
        <v>44</v>
      </c>
      <c r="L49" s="127" t="s">
        <v>44</v>
      </c>
      <c r="M49" s="128" t="s">
        <v>53</v>
      </c>
    </row>
    <row r="50" spans="1:13" s="2" customFormat="1">
      <c r="A50" s="66">
        <v>1444842</v>
      </c>
      <c r="B50" s="70">
        <v>0.1</v>
      </c>
      <c r="C50" s="75">
        <v>138.05600000000001</v>
      </c>
      <c r="D50" s="74" t="s">
        <v>50</v>
      </c>
      <c r="E50" s="74" t="s">
        <v>50</v>
      </c>
      <c r="F50" s="120" t="s">
        <v>50</v>
      </c>
      <c r="G50" s="74" t="s">
        <v>50</v>
      </c>
      <c r="H50" s="74" t="s">
        <v>50</v>
      </c>
      <c r="I50" s="120" t="s">
        <v>50</v>
      </c>
      <c r="J50" s="74" t="s">
        <v>50</v>
      </c>
      <c r="K50" s="74" t="s">
        <v>50</v>
      </c>
      <c r="L50" s="74" t="s">
        <v>50</v>
      </c>
      <c r="M50" s="115" t="s">
        <v>51</v>
      </c>
    </row>
    <row r="51" spans="1:13" s="2" customFormat="1">
      <c r="A51" s="66">
        <v>1444842</v>
      </c>
      <c r="B51" s="70">
        <v>0.3</v>
      </c>
      <c r="C51" s="75">
        <v>138.05600000000001</v>
      </c>
      <c r="D51" s="74" t="s">
        <v>50</v>
      </c>
      <c r="E51" s="74" t="s">
        <v>50</v>
      </c>
      <c r="F51" s="120" t="s">
        <v>50</v>
      </c>
      <c r="G51" s="74" t="s">
        <v>50</v>
      </c>
      <c r="H51" s="74" t="s">
        <v>50</v>
      </c>
      <c r="I51" s="120" t="s">
        <v>50</v>
      </c>
      <c r="J51" s="74" t="s">
        <v>50</v>
      </c>
      <c r="K51" s="74" t="s">
        <v>50</v>
      </c>
      <c r="L51" s="74" t="s">
        <v>50</v>
      </c>
      <c r="M51" s="115" t="s">
        <v>51</v>
      </c>
    </row>
    <row r="52" spans="1:13" ht="15.75" thickBot="1">
      <c r="A52" s="122">
        <v>1444842</v>
      </c>
      <c r="B52" s="123">
        <v>1</v>
      </c>
      <c r="C52" s="124">
        <v>138.05600000000001</v>
      </c>
      <c r="D52" s="125" t="s">
        <v>50</v>
      </c>
      <c r="E52" s="125" t="s">
        <v>50</v>
      </c>
      <c r="F52" s="126" t="s">
        <v>50</v>
      </c>
      <c r="G52" s="125" t="s">
        <v>50</v>
      </c>
      <c r="H52" s="125" t="s">
        <v>50</v>
      </c>
      <c r="I52" s="126" t="s">
        <v>50</v>
      </c>
      <c r="J52" s="125" t="s">
        <v>50</v>
      </c>
      <c r="K52" s="125" t="s">
        <v>50</v>
      </c>
      <c r="L52" s="125" t="s">
        <v>50</v>
      </c>
      <c r="M52" s="128" t="s">
        <v>51</v>
      </c>
    </row>
    <row r="53" spans="1:13">
      <c r="A53" s="66">
        <v>1444846</v>
      </c>
      <c r="B53" s="70">
        <v>0.1</v>
      </c>
      <c r="C53" s="75">
        <v>235.86590000000001</v>
      </c>
      <c r="D53" s="74" t="s">
        <v>50</v>
      </c>
      <c r="E53" s="74" t="s">
        <v>50</v>
      </c>
      <c r="F53" s="120" t="s">
        <v>50</v>
      </c>
      <c r="G53" s="74" t="s">
        <v>50</v>
      </c>
      <c r="H53" s="74" t="s">
        <v>50</v>
      </c>
      <c r="I53" s="120" t="s">
        <v>50</v>
      </c>
      <c r="J53" s="74" t="s">
        <v>50</v>
      </c>
      <c r="K53" s="74" t="s">
        <v>50</v>
      </c>
      <c r="L53" s="74" t="s">
        <v>50</v>
      </c>
      <c r="M53" s="115" t="s">
        <v>51</v>
      </c>
    </row>
    <row r="54" spans="1:13">
      <c r="A54" s="66">
        <v>1444846</v>
      </c>
      <c r="B54" s="70">
        <v>0.3</v>
      </c>
      <c r="C54" s="75">
        <v>235.86590000000001</v>
      </c>
      <c r="D54" s="74" t="s">
        <v>50</v>
      </c>
      <c r="E54" s="74" t="s">
        <v>50</v>
      </c>
      <c r="F54" s="120" t="s">
        <v>50</v>
      </c>
      <c r="G54" s="74" t="s">
        <v>50</v>
      </c>
      <c r="H54" s="74" t="s">
        <v>50</v>
      </c>
      <c r="I54" s="120" t="s">
        <v>50</v>
      </c>
      <c r="J54" s="74" t="s">
        <v>50</v>
      </c>
      <c r="K54" s="74" t="s">
        <v>50</v>
      </c>
      <c r="L54" s="74" t="s">
        <v>50</v>
      </c>
      <c r="M54" s="115" t="s">
        <v>51</v>
      </c>
    </row>
    <row r="55" spans="1:13" ht="15.75" thickBot="1">
      <c r="A55" s="122">
        <v>1444846</v>
      </c>
      <c r="B55" s="123">
        <v>1</v>
      </c>
      <c r="C55" s="124">
        <v>235.86590000000001</v>
      </c>
      <c r="D55" s="125" t="s">
        <v>50</v>
      </c>
      <c r="E55" s="125" t="s">
        <v>50</v>
      </c>
      <c r="F55" s="126" t="s">
        <v>50</v>
      </c>
      <c r="G55" s="125" t="s">
        <v>50</v>
      </c>
      <c r="H55" s="125" t="s">
        <v>50</v>
      </c>
      <c r="I55" s="126" t="s">
        <v>50</v>
      </c>
      <c r="J55" s="125" t="s">
        <v>50</v>
      </c>
      <c r="K55" s="125" t="s">
        <v>50</v>
      </c>
      <c r="L55" s="125" t="s">
        <v>50</v>
      </c>
      <c r="M55" s="128" t="s">
        <v>51</v>
      </c>
    </row>
    <row r="56" spans="1:13">
      <c r="A56" s="66">
        <v>1444905</v>
      </c>
      <c r="B56" s="70">
        <v>0.1</v>
      </c>
      <c r="C56" s="75">
        <v>91.0548</v>
      </c>
      <c r="D56" s="74" t="s">
        <v>50</v>
      </c>
      <c r="E56" s="74" t="s">
        <v>50</v>
      </c>
      <c r="F56" s="120" t="s">
        <v>50</v>
      </c>
      <c r="G56" s="74" t="s">
        <v>50</v>
      </c>
      <c r="H56" s="74" t="s">
        <v>50</v>
      </c>
      <c r="I56" s="120" t="s">
        <v>50</v>
      </c>
      <c r="J56" s="74" t="s">
        <v>50</v>
      </c>
      <c r="K56" s="74" t="s">
        <v>50</v>
      </c>
      <c r="L56" s="74" t="s">
        <v>50</v>
      </c>
      <c r="M56" s="115" t="s">
        <v>51</v>
      </c>
    </row>
    <row r="57" spans="1:13">
      <c r="A57" s="66">
        <v>1444905</v>
      </c>
      <c r="B57" s="70">
        <v>0.3</v>
      </c>
      <c r="C57" s="75">
        <v>91.0548</v>
      </c>
      <c r="D57" s="74" t="s">
        <v>50</v>
      </c>
      <c r="E57" s="74" t="s">
        <v>50</v>
      </c>
      <c r="F57" s="120" t="s">
        <v>50</v>
      </c>
      <c r="G57" s="74" t="s">
        <v>50</v>
      </c>
      <c r="H57" s="74" t="s">
        <v>50</v>
      </c>
      <c r="I57" s="120" t="s">
        <v>50</v>
      </c>
      <c r="J57" s="74" t="s">
        <v>50</v>
      </c>
      <c r="K57" s="74" t="s">
        <v>50</v>
      </c>
      <c r="L57" s="74" t="s">
        <v>50</v>
      </c>
      <c r="M57" s="115" t="s">
        <v>51</v>
      </c>
    </row>
    <row r="58" spans="1:13" ht="15.75" thickBot="1">
      <c r="A58" s="122">
        <v>1444905</v>
      </c>
      <c r="B58" s="123">
        <v>1</v>
      </c>
      <c r="C58" s="124">
        <v>91.0548</v>
      </c>
      <c r="D58" s="125" t="s">
        <v>50</v>
      </c>
      <c r="E58" s="125" t="s">
        <v>50</v>
      </c>
      <c r="F58" s="126" t="s">
        <v>50</v>
      </c>
      <c r="G58" s="125" t="s">
        <v>50</v>
      </c>
      <c r="H58" s="125" t="s">
        <v>50</v>
      </c>
      <c r="I58" s="126" t="s">
        <v>50</v>
      </c>
      <c r="J58" s="125" t="s">
        <v>50</v>
      </c>
      <c r="K58" s="125" t="s">
        <v>50</v>
      </c>
      <c r="L58" s="125" t="s">
        <v>50</v>
      </c>
      <c r="M58" s="128" t="s">
        <v>51</v>
      </c>
    </row>
    <row r="59" spans="1:13">
      <c r="F59" s="121"/>
      <c r="I59" s="121"/>
    </row>
    <row r="60" spans="1:13">
      <c r="F60" s="121"/>
      <c r="I60" s="121"/>
    </row>
    <row r="61" spans="1:13">
      <c r="A61" s="67" t="s">
        <v>101</v>
      </c>
      <c r="B61" s="70">
        <v>0.1</v>
      </c>
      <c r="C61" s="112" t="s">
        <v>58</v>
      </c>
      <c r="D61" s="74">
        <v>0.52</v>
      </c>
      <c r="E61" s="74">
        <v>0.52400000000000002</v>
      </c>
      <c r="F61" s="120">
        <v>0.52200000000000002</v>
      </c>
      <c r="G61" s="74">
        <v>0.48</v>
      </c>
      <c r="H61" s="74">
        <v>0.47599999999999998</v>
      </c>
      <c r="I61" s="120">
        <v>0.47799999999999998</v>
      </c>
      <c r="J61" s="74">
        <v>1.1639999999999999</v>
      </c>
      <c r="K61" s="74">
        <v>1.07</v>
      </c>
      <c r="L61" s="74">
        <v>1.117</v>
      </c>
      <c r="M61" s="119" t="s">
        <v>103</v>
      </c>
    </row>
    <row r="62" spans="1:13">
      <c r="A62" s="67" t="s">
        <v>101</v>
      </c>
      <c r="B62" s="70">
        <v>0.3</v>
      </c>
      <c r="C62" s="112" t="s">
        <v>58</v>
      </c>
      <c r="D62" s="74">
        <v>0.28699999999999998</v>
      </c>
      <c r="E62" s="74">
        <v>0.313</v>
      </c>
      <c r="F62" s="120">
        <v>0.3</v>
      </c>
      <c r="G62" s="74">
        <v>0.71299999999999997</v>
      </c>
      <c r="H62" s="74">
        <v>0.68700000000000006</v>
      </c>
      <c r="I62" s="120">
        <v>0.7</v>
      </c>
      <c r="J62" s="74">
        <v>0.94099999999999995</v>
      </c>
      <c r="K62" s="74">
        <v>0.96099999999999997</v>
      </c>
      <c r="L62" s="74">
        <v>0.95099999999999996</v>
      </c>
      <c r="M62" s="119" t="s">
        <v>103</v>
      </c>
    </row>
    <row r="63" spans="1:13" ht="15.75" thickBot="1">
      <c r="A63" s="132" t="s">
        <v>101</v>
      </c>
      <c r="B63" s="123">
        <v>1</v>
      </c>
      <c r="C63" s="133" t="s">
        <v>58</v>
      </c>
      <c r="D63" s="125">
        <v>7.1999999999999995E-2</v>
      </c>
      <c r="E63" s="125">
        <v>8.2000000000000003E-2</v>
      </c>
      <c r="F63" s="126">
        <v>7.6999999999999999E-2</v>
      </c>
      <c r="G63" s="125">
        <v>0.92800000000000005</v>
      </c>
      <c r="H63" s="125">
        <v>0.91800000000000004</v>
      </c>
      <c r="I63" s="126">
        <v>0.92300000000000004</v>
      </c>
      <c r="J63" s="125">
        <v>0.97</v>
      </c>
      <c r="K63" s="125">
        <v>1.0469999999999999</v>
      </c>
      <c r="L63" s="125">
        <v>1.008</v>
      </c>
      <c r="M63" s="119" t="s">
        <v>103</v>
      </c>
    </row>
    <row r="64" spans="1:13">
      <c r="A64" s="67" t="s">
        <v>102</v>
      </c>
      <c r="B64" s="70">
        <v>0.1</v>
      </c>
      <c r="C64" s="112" t="s">
        <v>66</v>
      </c>
      <c r="D64" s="74">
        <v>8.2000000000000003E-2</v>
      </c>
      <c r="E64" s="74">
        <v>9.0999999999999998E-2</v>
      </c>
      <c r="F64" s="120">
        <v>8.6999999999999994E-2</v>
      </c>
      <c r="G64" s="74">
        <v>0.91800000000000004</v>
      </c>
      <c r="H64" s="74">
        <v>0.90900000000000003</v>
      </c>
      <c r="I64" s="120">
        <v>0.91300000000000003</v>
      </c>
      <c r="J64" s="74">
        <v>1.0820000000000001</v>
      </c>
      <c r="K64" s="74">
        <v>1.1200000000000001</v>
      </c>
      <c r="L64" s="74">
        <v>1.101</v>
      </c>
      <c r="M64" s="119" t="s">
        <v>103</v>
      </c>
    </row>
    <row r="65" spans="1:13">
      <c r="A65" s="67" t="s">
        <v>102</v>
      </c>
      <c r="B65" s="70">
        <v>0.3</v>
      </c>
      <c r="C65" s="112" t="s">
        <v>66</v>
      </c>
      <c r="D65" s="74">
        <v>2.1000000000000001E-2</v>
      </c>
      <c r="E65" s="74">
        <v>2.5000000000000001E-2</v>
      </c>
      <c r="F65" s="120">
        <v>2.3E-2</v>
      </c>
      <c r="G65" s="74">
        <v>0.97899999999999998</v>
      </c>
      <c r="H65" s="74">
        <v>0.97499999999999998</v>
      </c>
      <c r="I65" s="120">
        <v>0.97699999999999998</v>
      </c>
      <c r="J65" s="74">
        <v>1.27</v>
      </c>
      <c r="K65" s="74">
        <v>1.151</v>
      </c>
      <c r="L65" s="74">
        <v>1.2110000000000001</v>
      </c>
      <c r="M65" s="119" t="s">
        <v>103</v>
      </c>
    </row>
    <row r="66" spans="1:13">
      <c r="A66" s="67" t="s">
        <v>102</v>
      </c>
      <c r="B66" s="70">
        <v>1</v>
      </c>
      <c r="C66" s="112" t="s">
        <v>66</v>
      </c>
      <c r="D66" s="74">
        <v>5.0000000000000001E-3</v>
      </c>
      <c r="E66" s="74">
        <v>5.0000000000000001E-3</v>
      </c>
      <c r="F66" s="120">
        <v>5.0000000000000001E-3</v>
      </c>
      <c r="G66" s="74">
        <v>0.995</v>
      </c>
      <c r="H66" s="74">
        <v>0.995</v>
      </c>
      <c r="I66" s="120">
        <v>0.995</v>
      </c>
      <c r="J66" s="74">
        <v>1.131</v>
      </c>
      <c r="K66" s="74">
        <v>1.0029999999999999</v>
      </c>
      <c r="L66" s="74">
        <v>1.0669999999999999</v>
      </c>
      <c r="M66" s="119" t="s">
        <v>103</v>
      </c>
    </row>
    <row r="67" spans="1:1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18"/>
    </row>
  </sheetData>
  <sortState ref="A62:L67">
    <sortCondition ref="A63:A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1"/>
  <sheetViews>
    <sheetView tabSelected="1" workbookViewId="0">
      <pane ySplit="1" topLeftCell="A88" activePane="bottomLeft" state="frozenSplit"/>
      <selection pane="bottomLeft" activeCell="L6" sqref="L6:L153"/>
    </sheetView>
  </sheetViews>
  <sheetFormatPr defaultColWidth="8.85546875" defaultRowHeight="15"/>
  <cols>
    <col min="1" max="1" width="19.5703125" style="47" customWidth="1"/>
    <col min="2" max="2" width="24.42578125" style="47" customWidth="1"/>
    <col min="3" max="3" width="8.85546875" style="48" customWidth="1"/>
    <col min="4" max="4" width="15.140625" style="64" bestFit="1" customWidth="1"/>
    <col min="5" max="7" width="8.85546875" style="49"/>
    <col min="8" max="8" width="8.85546875" style="49" customWidth="1"/>
    <col min="9" max="10" width="8.85546875" style="49"/>
    <col min="11" max="16384" width="8.85546875" style="47"/>
  </cols>
  <sheetData>
    <row r="1" spans="1:14">
      <c r="A1" s="47" t="s">
        <v>1</v>
      </c>
      <c r="B1" s="47" t="s">
        <v>13</v>
      </c>
      <c r="C1" s="48" t="s">
        <v>12</v>
      </c>
      <c r="D1" s="43" t="s">
        <v>4</v>
      </c>
      <c r="E1" s="44" t="s">
        <v>5</v>
      </c>
      <c r="F1" s="44" t="s">
        <v>6</v>
      </c>
      <c r="G1" s="44" t="s">
        <v>7</v>
      </c>
      <c r="H1" s="44" t="s">
        <v>8</v>
      </c>
    </row>
    <row r="2" spans="1:14">
      <c r="A2" s="47">
        <v>1444850</v>
      </c>
      <c r="B2" s="46" t="s">
        <v>28</v>
      </c>
      <c r="C2" s="46"/>
      <c r="D2" s="50"/>
      <c r="E2" s="51"/>
      <c r="F2" s="52" t="s">
        <v>9</v>
      </c>
      <c r="G2" s="51"/>
      <c r="H2" s="51"/>
    </row>
    <row r="3" spans="1:14">
      <c r="A3" s="47">
        <v>1444850</v>
      </c>
      <c r="B3" s="46" t="s">
        <v>28</v>
      </c>
      <c r="C3" s="46"/>
      <c r="D3" s="50"/>
      <c r="E3" s="51" t="s">
        <v>10</v>
      </c>
      <c r="F3" s="53" t="str">
        <f>IFERROR(AVERAGE($C$2,$C$3),"0")</f>
        <v>0</v>
      </c>
      <c r="G3" s="51"/>
      <c r="H3" s="51"/>
      <c r="K3" s="47">
        <v>3.3330000000000002</v>
      </c>
      <c r="L3" s="47">
        <v>2</v>
      </c>
      <c r="M3" s="47">
        <v>2</v>
      </c>
    </row>
    <row r="4" spans="1:14">
      <c r="A4" s="47">
        <v>1444850</v>
      </c>
      <c r="B4" s="46" t="s">
        <v>29</v>
      </c>
      <c r="C4" s="46">
        <v>0.157</v>
      </c>
      <c r="D4" s="50">
        <f>($C$4 - $F$3) * 2</f>
        <v>0.314</v>
      </c>
      <c r="E4" s="51"/>
      <c r="F4" s="51"/>
      <c r="G4" s="51"/>
      <c r="H4" s="51"/>
    </row>
    <row r="5" spans="1:14">
      <c r="A5" s="47">
        <v>1444850</v>
      </c>
      <c r="B5" s="46" t="s">
        <v>30</v>
      </c>
      <c r="C5" s="46">
        <v>0.23599999999999999</v>
      </c>
      <c r="D5" s="50">
        <f>($C$5 - $F$3) * 2</f>
        <v>0.47199999999999998</v>
      </c>
      <c r="E5" s="51"/>
      <c r="F5" s="51"/>
      <c r="G5" s="51"/>
      <c r="H5" s="51"/>
    </row>
    <row r="6" spans="1:14">
      <c r="A6" s="47">
        <v>1444850</v>
      </c>
      <c r="B6" s="46" t="s">
        <v>31</v>
      </c>
      <c r="C6" s="46">
        <v>0.79</v>
      </c>
      <c r="D6" s="50">
        <f>($C$6 - $F$3) * 5</f>
        <v>3.95</v>
      </c>
      <c r="E6" s="45">
        <v>1</v>
      </c>
      <c r="F6" s="54">
        <f>$D$4 / $D$6</f>
        <v>7.9493670886075951E-2</v>
      </c>
      <c r="G6" s="55">
        <f>1-$F$6</f>
        <v>0.92050632911392405</v>
      </c>
      <c r="H6" s="56">
        <f>(($D$6 * 3 ) + ($D$4 * 5)) / ($D$8 * 3)</f>
        <v>1.0391018195896247</v>
      </c>
      <c r="L6" s="47">
        <f t="shared" ref="L6:L69" si="0">(D4*$K$3+D6*$L$3)/(D8*$M$3)</f>
        <v>1.0390896631823463</v>
      </c>
    </row>
    <row r="7" spans="1:14">
      <c r="A7" s="47">
        <v>1444850</v>
      </c>
      <c r="B7" s="46" t="s">
        <v>32</v>
      </c>
      <c r="C7" s="46">
        <v>0.71299999999999997</v>
      </c>
      <c r="D7" s="50">
        <f>($C$7 - $F$3) * 5</f>
        <v>3.5649999999999999</v>
      </c>
      <c r="E7" s="45">
        <v>2</v>
      </c>
      <c r="F7" s="57">
        <f>$D$5 / $D$7</f>
        <v>0.13239831697054699</v>
      </c>
      <c r="G7" s="58">
        <f>1-$F$7</f>
        <v>0.86760168302945306</v>
      </c>
      <c r="H7" s="59">
        <f>(($D$7 * 3 ) + ($D$5 * 5)) / ($D$9 * 3)</f>
        <v>1.3663003663003663</v>
      </c>
      <c r="L7" s="47">
        <f t="shared" si="0"/>
        <v>1.3662756671899527</v>
      </c>
    </row>
    <row r="8" spans="1:14">
      <c r="A8" s="47">
        <v>1444850</v>
      </c>
      <c r="B8" s="46" t="s">
        <v>33</v>
      </c>
      <c r="C8" s="46">
        <v>0.86099999999999999</v>
      </c>
      <c r="D8" s="50">
        <f>($C$8 - $F$3) * 5</f>
        <v>4.3049999999999997</v>
      </c>
      <c r="E8" s="45" t="s">
        <v>11</v>
      </c>
      <c r="F8" s="60">
        <f>AVERAGE($F$6:$F$7)</f>
        <v>0.10594599392831147</v>
      </c>
      <c r="G8" s="61">
        <f>AVERAGE($G$6:$G$7)</f>
        <v>0.89405400607168861</v>
      </c>
      <c r="H8" s="62">
        <f>AVERAGE($H$6:$H$7)</f>
        <v>1.2027010929449955</v>
      </c>
    </row>
    <row r="9" spans="1:14">
      <c r="A9" s="47">
        <v>1444850</v>
      </c>
      <c r="B9" s="46" t="s">
        <v>34</v>
      </c>
      <c r="C9" s="46">
        <v>0.63700000000000001</v>
      </c>
      <c r="D9" s="50">
        <f>($C$9 - $F$3) * 5</f>
        <v>3.1850000000000001</v>
      </c>
      <c r="E9" s="51"/>
      <c r="F9" s="51"/>
      <c r="G9" s="51"/>
      <c r="H9" s="51"/>
    </row>
    <row r="11" spans="1:14">
      <c r="A11" s="49">
        <v>1444852</v>
      </c>
      <c r="B11" s="63" t="s">
        <v>28</v>
      </c>
      <c r="C11" s="63"/>
      <c r="D11" s="50"/>
      <c r="E11" s="51"/>
      <c r="F11" s="52" t="s">
        <v>9</v>
      </c>
      <c r="G11" s="51"/>
      <c r="H11" s="51"/>
    </row>
    <row r="12" spans="1:14">
      <c r="A12" s="49">
        <v>1444852</v>
      </c>
      <c r="B12" s="63" t="s">
        <v>28</v>
      </c>
      <c r="C12" s="63"/>
      <c r="D12" s="50"/>
      <c r="E12" s="51" t="s">
        <v>10</v>
      </c>
      <c r="F12" s="53" t="str">
        <f>IFERROR(AVERAGE($C$11,$C$12),"0")</f>
        <v>0</v>
      </c>
      <c r="G12" s="51"/>
      <c r="H12" s="51"/>
    </row>
    <row r="13" spans="1:14">
      <c r="A13" s="49">
        <v>1444852</v>
      </c>
      <c r="B13" s="63" t="s">
        <v>29</v>
      </c>
      <c r="C13" s="46">
        <v>0.125</v>
      </c>
      <c r="D13" s="50">
        <f>($C$13 - $F$12) * 2</f>
        <v>0.25</v>
      </c>
      <c r="E13" s="51"/>
      <c r="F13" s="51"/>
      <c r="G13" s="51"/>
      <c r="H13" s="51"/>
    </row>
    <row r="14" spans="1:14">
      <c r="A14" s="49">
        <v>1444852</v>
      </c>
      <c r="B14" s="63" t="s">
        <v>30</v>
      </c>
      <c r="C14" s="46">
        <v>8.1000000000000003E-2</v>
      </c>
      <c r="D14" s="50">
        <f>($C$14 - $F$12) * 2</f>
        <v>0.16200000000000001</v>
      </c>
      <c r="E14" s="51"/>
      <c r="F14" s="51"/>
      <c r="G14" s="51"/>
      <c r="H14" s="51"/>
    </row>
    <row r="15" spans="1:14">
      <c r="A15" s="49">
        <v>1444852</v>
      </c>
      <c r="B15" s="63" t="s">
        <v>31</v>
      </c>
      <c r="C15" s="46">
        <v>1.5880000000000001</v>
      </c>
      <c r="D15" s="50">
        <f>($C$15 - $F$12) * 5</f>
        <v>7.94</v>
      </c>
      <c r="E15" s="45">
        <v>1</v>
      </c>
      <c r="F15" s="54">
        <f>$D$13 / $D$15</f>
        <v>3.1486146095717885E-2</v>
      </c>
      <c r="G15" s="55">
        <f>1-$F$15</f>
        <v>0.96851385390428213</v>
      </c>
      <c r="H15" s="56">
        <f>(($D$15 * 3 ) + ($D$13 * 5)) / ($D$17 * 3)</f>
        <v>1.5619937694704049</v>
      </c>
      <c r="L15" s="47">
        <f t="shared" si="0"/>
        <v>1.5619859813084112</v>
      </c>
    </row>
    <row r="16" spans="1:14">
      <c r="A16" s="49">
        <v>1444852</v>
      </c>
      <c r="B16" s="63" t="s">
        <v>32</v>
      </c>
      <c r="C16" s="46">
        <v>1.4930000000000001</v>
      </c>
      <c r="D16" s="50">
        <f>($C$16 - $F$12) * 5</f>
        <v>7.4650000000000007</v>
      </c>
      <c r="E16" s="45">
        <v>2</v>
      </c>
      <c r="F16" s="57">
        <f>$D$14 / $D$15</f>
        <v>2.0403022670025188E-2</v>
      </c>
      <c r="G16" s="58">
        <f>1-$F$16</f>
        <v>0.97959697732997486</v>
      </c>
      <c r="H16" s="59">
        <f>(($D$16 * 3 ) + ($D$14 * 5)) / ($D$18 * 3)</f>
        <v>1.4457943925233645</v>
      </c>
      <c r="K16" s="49"/>
      <c r="L16" s="47">
        <f t="shared" si="0"/>
        <v>1.4457893457943927</v>
      </c>
      <c r="M16" s="49"/>
      <c r="N16" s="49"/>
    </row>
    <row r="17" spans="1:12">
      <c r="A17" s="49">
        <v>1444852</v>
      </c>
      <c r="B17" s="63" t="s">
        <v>33</v>
      </c>
      <c r="C17" s="46">
        <v>1.07</v>
      </c>
      <c r="D17" s="50">
        <f>($C$17 - $F$12) * 5</f>
        <v>5.3500000000000005</v>
      </c>
      <c r="E17" s="45" t="s">
        <v>11</v>
      </c>
      <c r="F17" s="60">
        <f>AVERAGE($F$15:$F$16)</f>
        <v>2.5944584382871536E-2</v>
      </c>
      <c r="G17" s="61">
        <f>AVERAGE($G$15:$G$16)</f>
        <v>0.97405541561712849</v>
      </c>
      <c r="H17" s="62">
        <f>AVERAGE($H$15:$H$16)</f>
        <v>1.5038940809968846</v>
      </c>
    </row>
    <row r="18" spans="1:12">
      <c r="A18" s="49">
        <v>1444852</v>
      </c>
      <c r="B18" s="63" t="s">
        <v>34</v>
      </c>
      <c r="C18" s="46">
        <v>1.07</v>
      </c>
      <c r="D18" s="50">
        <f>($C$18 - $F$12) * 5</f>
        <v>5.3500000000000005</v>
      </c>
      <c r="E18" s="51"/>
      <c r="F18" s="51"/>
      <c r="G18" s="51"/>
      <c r="H18" s="51"/>
    </row>
    <row r="20" spans="1:12">
      <c r="A20" s="47">
        <v>1444856</v>
      </c>
      <c r="B20" s="46" t="s">
        <v>28</v>
      </c>
      <c r="C20" s="46"/>
      <c r="D20" s="50"/>
      <c r="E20" s="51"/>
      <c r="F20" s="52" t="s">
        <v>9</v>
      </c>
      <c r="G20" s="51"/>
      <c r="H20" s="51"/>
    </row>
    <row r="21" spans="1:12">
      <c r="A21" s="47">
        <v>1444856</v>
      </c>
      <c r="B21" s="46" t="s">
        <v>28</v>
      </c>
      <c r="C21" s="46"/>
      <c r="D21" s="50"/>
      <c r="E21" s="51" t="s">
        <v>10</v>
      </c>
      <c r="F21" s="53" t="str">
        <f>IFERROR(AVERAGE($C$20,$C$21),"0")</f>
        <v>0</v>
      </c>
      <c r="G21" s="51"/>
      <c r="H21" s="51"/>
    </row>
    <row r="22" spans="1:12">
      <c r="A22" s="47">
        <v>1444856</v>
      </c>
      <c r="B22" s="46" t="s">
        <v>29</v>
      </c>
      <c r="C22" s="46">
        <v>2.5000000000000001E-2</v>
      </c>
      <c r="D22" s="50">
        <f>($C$22 - $F$21) * 2</f>
        <v>0.05</v>
      </c>
      <c r="E22" s="51"/>
      <c r="F22" s="51"/>
      <c r="G22" s="51"/>
      <c r="H22" s="51"/>
    </row>
    <row r="23" spans="1:12">
      <c r="A23" s="47">
        <v>1444856</v>
      </c>
      <c r="B23" s="46" t="s">
        <v>30</v>
      </c>
      <c r="C23" s="46">
        <v>1.7999999999999999E-2</v>
      </c>
      <c r="D23" s="50">
        <f>($C$23 - $F$21) * 2</f>
        <v>3.5999999999999997E-2</v>
      </c>
      <c r="E23" s="51"/>
      <c r="F23" s="51"/>
      <c r="G23" s="51"/>
      <c r="H23" s="51"/>
    </row>
    <row r="24" spans="1:12">
      <c r="A24" s="47">
        <v>1444856</v>
      </c>
      <c r="B24" s="46" t="s">
        <v>31</v>
      </c>
      <c r="C24" s="46">
        <v>0.71699999999999997</v>
      </c>
      <c r="D24" s="50">
        <f>($C$24 - $F$21) * 5</f>
        <v>3.585</v>
      </c>
      <c r="E24" s="45">
        <v>1</v>
      </c>
      <c r="F24" s="54">
        <f>$D$22 / $D$24</f>
        <v>1.3947001394700141E-2</v>
      </c>
      <c r="G24" s="55">
        <f>1-$F$24</f>
        <v>0.98605299860529982</v>
      </c>
      <c r="H24" s="56">
        <f>(($D$24 * 3 ) + ($D$22 * 5)) / ($D$26 * 3)</f>
        <v>0.53396409509946618</v>
      </c>
      <c r="L24" s="47">
        <f t="shared" si="0"/>
        <v>0.53396288209606979</v>
      </c>
    </row>
    <row r="25" spans="1:12">
      <c r="A25" s="47">
        <v>1444856</v>
      </c>
      <c r="B25" s="46" t="s">
        <v>32</v>
      </c>
      <c r="C25" s="46">
        <v>0.748</v>
      </c>
      <c r="D25" s="50">
        <f>($C$25 - $F$21) * 5</f>
        <v>3.74</v>
      </c>
      <c r="E25" s="45">
        <v>2</v>
      </c>
      <c r="F25" s="57">
        <f>$D$23 / $D$25</f>
        <v>9.6256684491978599E-3</v>
      </c>
      <c r="G25" s="58">
        <f>1-$F$25</f>
        <v>0.99037433155080212</v>
      </c>
      <c r="H25" s="59">
        <f>(($D$25 * 3 ) + ($D$23 * 5)) / ($D$27 * 3)</f>
        <v>0.55312954876273646</v>
      </c>
      <c r="L25" s="47">
        <f t="shared" si="0"/>
        <v>0.55312867540029109</v>
      </c>
    </row>
    <row r="26" spans="1:12">
      <c r="A26" s="47">
        <v>1444856</v>
      </c>
      <c r="B26" s="46" t="s">
        <v>33</v>
      </c>
      <c r="C26" s="46">
        <v>1.3740000000000001</v>
      </c>
      <c r="D26" s="50">
        <f>($C$26 - $F$21) * 5</f>
        <v>6.870000000000001</v>
      </c>
      <c r="E26" s="45" t="s">
        <v>11</v>
      </c>
      <c r="F26" s="60">
        <f>AVERAGE($F$24:$F$25)</f>
        <v>1.1786334921949001E-2</v>
      </c>
      <c r="G26" s="61">
        <f>AVERAGE($G$24:$G$25)</f>
        <v>0.98821366507805097</v>
      </c>
      <c r="H26" s="62">
        <f>AVERAGE($H$24:$H$25)</f>
        <v>0.54354682193110126</v>
      </c>
    </row>
    <row r="27" spans="1:12">
      <c r="A27" s="47">
        <v>1444856</v>
      </c>
      <c r="B27" s="46" t="s">
        <v>34</v>
      </c>
      <c r="C27" s="46">
        <v>1.3740000000000001</v>
      </c>
      <c r="D27" s="50">
        <f>($C$27 - $F$21) * 5</f>
        <v>6.870000000000001</v>
      </c>
      <c r="E27" s="51"/>
      <c r="F27" s="51"/>
      <c r="G27" s="51"/>
      <c r="H27" s="51"/>
    </row>
    <row r="29" spans="1:12">
      <c r="A29" s="47">
        <v>1444857</v>
      </c>
      <c r="B29" s="46" t="s">
        <v>28</v>
      </c>
      <c r="C29" s="46"/>
      <c r="D29" s="50"/>
      <c r="E29" s="51"/>
      <c r="F29" s="52" t="s">
        <v>9</v>
      </c>
      <c r="G29" s="51"/>
      <c r="H29" s="51"/>
    </row>
    <row r="30" spans="1:12">
      <c r="A30" s="47">
        <v>1444857</v>
      </c>
      <c r="B30" s="46" t="s">
        <v>28</v>
      </c>
      <c r="C30" s="46"/>
      <c r="D30" s="50"/>
      <c r="E30" s="51" t="s">
        <v>10</v>
      </c>
      <c r="F30" s="53" t="str">
        <f>IFERROR(AVERAGE($C$29,$C$30),"0")</f>
        <v>0</v>
      </c>
      <c r="G30" s="51"/>
      <c r="H30" s="51"/>
    </row>
    <row r="31" spans="1:12">
      <c r="A31" s="47">
        <v>1444857</v>
      </c>
      <c r="B31" s="46" t="s">
        <v>29</v>
      </c>
      <c r="C31" s="46">
        <v>0.14399999999999999</v>
      </c>
      <c r="D31" s="50">
        <f>($C$31 - $F$30) * 2</f>
        <v>0.28799999999999998</v>
      </c>
      <c r="E31" s="51"/>
      <c r="F31" s="51"/>
      <c r="G31" s="51"/>
      <c r="H31" s="51"/>
    </row>
    <row r="32" spans="1:12">
      <c r="A32" s="47">
        <v>1444857</v>
      </c>
      <c r="B32" s="46" t="s">
        <v>30</v>
      </c>
      <c r="C32" s="46">
        <v>8.7999999999999995E-2</v>
      </c>
      <c r="D32" s="50">
        <f>($C$32 - $F$30) * 2</f>
        <v>0.17599999999999999</v>
      </c>
      <c r="E32" s="51"/>
      <c r="F32" s="51"/>
      <c r="G32" s="51"/>
      <c r="H32" s="51"/>
    </row>
    <row r="33" spans="1:12">
      <c r="A33" s="47">
        <v>1444857</v>
      </c>
      <c r="B33" s="46" t="s">
        <v>31</v>
      </c>
      <c r="C33" s="46">
        <v>1.4079999999999999</v>
      </c>
      <c r="D33" s="50">
        <f>($C$33 - $F$30) * 5</f>
        <v>7.0399999999999991</v>
      </c>
      <c r="E33" s="45">
        <v>1</v>
      </c>
      <c r="F33" s="54">
        <f>$D$31 / $D$33</f>
        <v>4.0909090909090909E-2</v>
      </c>
      <c r="G33" s="55">
        <f>1-$F$33</f>
        <v>0.95909090909090911</v>
      </c>
      <c r="H33" s="56">
        <f>(($D$33 * 3 ) + ($D$31 * 5)) / ($D$35 * 3)</f>
        <v>1.5331294597349643</v>
      </c>
      <c r="L33" s="47">
        <f t="shared" si="0"/>
        <v>1.5331196738022423</v>
      </c>
    </row>
    <row r="34" spans="1:12">
      <c r="A34" s="47">
        <v>1444857</v>
      </c>
      <c r="B34" s="46" t="s">
        <v>32</v>
      </c>
      <c r="C34" s="46">
        <v>1.343</v>
      </c>
      <c r="D34" s="50">
        <f>($C$34 - $F$30) * 5</f>
        <v>6.7149999999999999</v>
      </c>
      <c r="E34" s="45">
        <v>2</v>
      </c>
      <c r="F34" s="57">
        <f>$D$32 / $D$34</f>
        <v>2.6209977661950854E-2</v>
      </c>
      <c r="G34" s="58">
        <f>1-$F$34</f>
        <v>0.97379002233804912</v>
      </c>
      <c r="H34" s="59">
        <f>(($D$34 * 3 ) + ($D$32 * 5)) / ($D$36 * 3)</f>
        <v>1.4288141352361534</v>
      </c>
      <c r="L34" s="47">
        <f t="shared" si="0"/>
        <v>1.4288081549439346</v>
      </c>
    </row>
    <row r="35" spans="1:12">
      <c r="A35" s="47">
        <v>1444857</v>
      </c>
      <c r="B35" s="46" t="s">
        <v>33</v>
      </c>
      <c r="C35" s="46">
        <v>0.98099999999999998</v>
      </c>
      <c r="D35" s="50">
        <f>($C$35 - $F$30) * 5</f>
        <v>4.9050000000000002</v>
      </c>
      <c r="E35" s="45" t="s">
        <v>11</v>
      </c>
      <c r="F35" s="60">
        <f>AVERAGE($F$33:$F$34)</f>
        <v>3.355953428552088E-2</v>
      </c>
      <c r="G35" s="61">
        <f>AVERAGE($G$33:$G$34)</f>
        <v>0.96644046571447917</v>
      </c>
      <c r="H35" s="62">
        <f>AVERAGE($H$33:$H$34)</f>
        <v>1.4809717974855587</v>
      </c>
    </row>
    <row r="36" spans="1:12">
      <c r="A36" s="47">
        <v>1444857</v>
      </c>
      <c r="B36" s="46" t="s">
        <v>34</v>
      </c>
      <c r="C36" s="46">
        <v>0.98099999999999998</v>
      </c>
      <c r="D36" s="50">
        <f>($C$36 - $F$30) * 5</f>
        <v>4.9050000000000002</v>
      </c>
      <c r="E36" s="51"/>
      <c r="F36" s="51"/>
      <c r="G36" s="51"/>
      <c r="H36" s="51"/>
    </row>
    <row r="38" spans="1:12">
      <c r="A38" s="47">
        <v>1444867</v>
      </c>
      <c r="B38" s="46" t="s">
        <v>28</v>
      </c>
      <c r="C38" s="46"/>
      <c r="D38" s="50"/>
      <c r="E38" s="51"/>
      <c r="F38" s="52" t="s">
        <v>9</v>
      </c>
      <c r="G38" s="51"/>
      <c r="H38" s="51"/>
    </row>
    <row r="39" spans="1:12">
      <c r="A39" s="47">
        <v>1444867</v>
      </c>
      <c r="B39" s="46" t="s">
        <v>28</v>
      </c>
      <c r="C39" s="46"/>
      <c r="D39" s="50"/>
      <c r="E39" s="51" t="s">
        <v>10</v>
      </c>
      <c r="F39" s="53" t="str">
        <f>IFERROR(AVERAGE($C$38,$C$39),"0")</f>
        <v>0</v>
      </c>
      <c r="G39" s="51"/>
      <c r="H39" s="51"/>
    </row>
    <row r="40" spans="1:12">
      <c r="A40" s="47">
        <v>1444867</v>
      </c>
      <c r="B40" s="46" t="s">
        <v>29</v>
      </c>
      <c r="C40" s="46">
        <v>1.2999999999999999E-2</v>
      </c>
      <c r="D40" s="50">
        <f>($C$40 - $F$39) * 2</f>
        <v>2.5999999999999999E-2</v>
      </c>
      <c r="E40" s="51"/>
      <c r="F40" s="51"/>
      <c r="G40" s="51"/>
      <c r="H40" s="51"/>
    </row>
    <row r="41" spans="1:12">
      <c r="A41" s="47">
        <v>1444867</v>
      </c>
      <c r="B41" s="46" t="s">
        <v>30</v>
      </c>
      <c r="C41" s="46">
        <v>7.0000000000000001E-3</v>
      </c>
      <c r="D41" s="50">
        <f>($C$41 - $F$39) * 2</f>
        <v>1.4E-2</v>
      </c>
      <c r="E41" s="51"/>
      <c r="F41" s="51"/>
      <c r="G41" s="51"/>
      <c r="H41" s="51"/>
    </row>
    <row r="42" spans="1:12">
      <c r="A42" s="47">
        <v>1444867</v>
      </c>
      <c r="B42" s="46" t="s">
        <v>31</v>
      </c>
      <c r="C42" s="46">
        <v>1.0069999999999999</v>
      </c>
      <c r="D42" s="50">
        <f>($C$42 - $F$39) * 5</f>
        <v>5.0349999999999993</v>
      </c>
      <c r="E42" s="45">
        <v>1</v>
      </c>
      <c r="F42" s="54">
        <f>$D$40 / $D$42</f>
        <v>5.1638530287984119E-3</v>
      </c>
      <c r="G42" s="55">
        <f>1-$F$42</f>
        <v>0.9948361469712016</v>
      </c>
      <c r="H42" s="56">
        <f>(($D$42 * 3 ) + ($D$40 * 5)) / ($D$44 * 3)</f>
        <v>0.75067750677506773</v>
      </c>
      <c r="L42" s="47">
        <f t="shared" si="0"/>
        <v>0.75067686622320762</v>
      </c>
    </row>
    <row r="43" spans="1:12">
      <c r="A43" s="47">
        <v>1444867</v>
      </c>
      <c r="B43" s="46" t="s">
        <v>32</v>
      </c>
      <c r="C43" s="46">
        <v>0.84</v>
      </c>
      <c r="D43" s="50">
        <f>($C$43 - $F$39) * 5</f>
        <v>4.2</v>
      </c>
      <c r="E43" s="45">
        <v>2</v>
      </c>
      <c r="F43" s="57">
        <f>$D$41 / $D$43</f>
        <v>3.3333333333333331E-3</v>
      </c>
      <c r="G43" s="58">
        <f>1-$F$43</f>
        <v>0.9966666666666667</v>
      </c>
      <c r="H43" s="59">
        <f>(($D$43 * 3 ) + ($D$41 * 5)) / ($D$45 * 3)</f>
        <v>1.0103668261563001</v>
      </c>
      <c r="L43" s="47">
        <f t="shared" si="0"/>
        <v>1.0103662679425838</v>
      </c>
    </row>
    <row r="44" spans="1:12">
      <c r="A44" s="47">
        <v>1444867</v>
      </c>
      <c r="B44" s="46" t="s">
        <v>33</v>
      </c>
      <c r="C44" s="46">
        <v>1.353</v>
      </c>
      <c r="D44" s="50">
        <f>($C$44 - $F$39) * 5</f>
        <v>6.7649999999999997</v>
      </c>
      <c r="E44" s="45" t="s">
        <v>11</v>
      </c>
      <c r="F44" s="60">
        <f>AVERAGE($F$42:$F$43)</f>
        <v>4.2485931810658725E-3</v>
      </c>
      <c r="G44" s="61">
        <f>AVERAGE($G$42:$G$43)</f>
        <v>0.99575140681893415</v>
      </c>
      <c r="H44" s="62">
        <f>AVERAGE($H$42:$H$43)</f>
        <v>0.88052216646568393</v>
      </c>
    </row>
    <row r="45" spans="1:12">
      <c r="A45" s="47">
        <v>1444867</v>
      </c>
      <c r="B45" s="46" t="s">
        <v>34</v>
      </c>
      <c r="C45" s="46">
        <v>0.83599999999999997</v>
      </c>
      <c r="D45" s="50">
        <f>($C$45 - $F$39) * 5</f>
        <v>4.18</v>
      </c>
      <c r="E45" s="51"/>
      <c r="F45" s="51"/>
      <c r="G45" s="51"/>
      <c r="H45" s="51"/>
    </row>
    <row r="47" spans="1:12">
      <c r="A47" s="49">
        <v>1444878</v>
      </c>
      <c r="B47" s="63" t="s">
        <v>28</v>
      </c>
      <c r="C47" s="63"/>
      <c r="D47" s="50"/>
      <c r="E47" s="51"/>
      <c r="F47" s="52" t="s">
        <v>9</v>
      </c>
      <c r="G47" s="51"/>
      <c r="H47" s="51"/>
    </row>
    <row r="48" spans="1:12">
      <c r="A48" s="49">
        <v>1444878</v>
      </c>
      <c r="B48" s="63" t="s">
        <v>28</v>
      </c>
      <c r="C48" s="63"/>
      <c r="D48" s="50"/>
      <c r="E48" s="51" t="s">
        <v>10</v>
      </c>
      <c r="F48" s="53" t="str">
        <f>IFERROR(AVERAGE($C$47,$C$48),"0")</f>
        <v>0</v>
      </c>
      <c r="G48" s="51"/>
      <c r="H48" s="51"/>
    </row>
    <row r="49" spans="1:12">
      <c r="A49" s="49">
        <v>1444878</v>
      </c>
      <c r="B49" s="63" t="s">
        <v>29</v>
      </c>
      <c r="C49" s="46">
        <v>7.0000000000000001E-3</v>
      </c>
      <c r="D49" s="50">
        <f>($C$49 - $F$48) * 2</f>
        <v>1.4E-2</v>
      </c>
      <c r="E49" s="51"/>
      <c r="F49" s="51"/>
      <c r="G49" s="51"/>
      <c r="H49" s="51"/>
    </row>
    <row r="50" spans="1:12">
      <c r="A50" s="49">
        <v>1444878</v>
      </c>
      <c r="B50" s="63" t="s">
        <v>30</v>
      </c>
      <c r="C50" s="46">
        <v>6.0000000000000001E-3</v>
      </c>
      <c r="D50" s="50">
        <f>($C$50 - $F$48) * 2</f>
        <v>1.2E-2</v>
      </c>
      <c r="E50" s="51"/>
      <c r="F50" s="51"/>
      <c r="G50" s="51"/>
      <c r="H50" s="51"/>
    </row>
    <row r="51" spans="1:12">
      <c r="A51" s="49">
        <v>1444878</v>
      </c>
      <c r="B51" s="63" t="s">
        <v>31</v>
      </c>
      <c r="C51" s="46">
        <v>1.4430000000000001</v>
      </c>
      <c r="D51" s="50">
        <f>($C$51 - $F$48) * 5</f>
        <v>7.2149999999999999</v>
      </c>
      <c r="E51" s="45">
        <v>1</v>
      </c>
      <c r="F51" s="54">
        <f>$D$49 / $D$51</f>
        <v>1.9404019404019406E-3</v>
      </c>
      <c r="G51" s="55">
        <f>1-$F$51</f>
        <v>0.9980595980595981</v>
      </c>
      <c r="H51" s="56">
        <f>(($D$51 * 3 ) + ($D$49 * 5)) / ($D$53 * 3)</f>
        <v>0.58800433252098561</v>
      </c>
      <c r="L51" s="47">
        <f t="shared" si="0"/>
        <v>0.58800414297319248</v>
      </c>
    </row>
    <row r="52" spans="1:12">
      <c r="A52" s="49">
        <v>1444878</v>
      </c>
      <c r="B52" s="63" t="s">
        <v>32</v>
      </c>
      <c r="C52" s="46">
        <v>1.377</v>
      </c>
      <c r="D52" s="50">
        <f>($C$52 - $F$48) * 5</f>
        <v>6.8849999999999998</v>
      </c>
      <c r="E52" s="45">
        <v>2</v>
      </c>
      <c r="F52" s="57">
        <f>$D$50 / $D$52</f>
        <v>1.7429193899782137E-3</v>
      </c>
      <c r="G52" s="58">
        <f>1-$F$52</f>
        <v>0.99825708061002183</v>
      </c>
      <c r="H52" s="59">
        <f>(($D$52 * 3 ) + ($D$50 * 5)) / ($D$54 * 3)</f>
        <v>0.56161041073607165</v>
      </c>
      <c r="L52" s="47">
        <f t="shared" si="0"/>
        <v>0.56161024806832049</v>
      </c>
    </row>
    <row r="53" spans="1:12">
      <c r="A53" s="49">
        <v>1444878</v>
      </c>
      <c r="B53" s="63" t="s">
        <v>33</v>
      </c>
      <c r="C53" s="46">
        <v>2.4620000000000002</v>
      </c>
      <c r="D53" s="50">
        <f>($C$53 - $F$48) * 5</f>
        <v>12.31</v>
      </c>
      <c r="E53" s="45" t="s">
        <v>11</v>
      </c>
      <c r="F53" s="60">
        <f>AVERAGE($F$51:$F$52)</f>
        <v>1.8416606651900772E-3</v>
      </c>
      <c r="G53" s="61">
        <f>AVERAGE($G$51:$G$52)</f>
        <v>0.99815833933480991</v>
      </c>
      <c r="H53" s="62">
        <f>AVERAGE($H$51:$H$52)</f>
        <v>0.57480737162852868</v>
      </c>
    </row>
    <row r="54" spans="1:12">
      <c r="A54" s="49">
        <v>1444878</v>
      </c>
      <c r="B54" s="63" t="s">
        <v>34</v>
      </c>
      <c r="C54" s="46">
        <v>2.4590000000000001</v>
      </c>
      <c r="D54" s="50">
        <f>($C$54 - $F$48) * 5</f>
        <v>12.295</v>
      </c>
      <c r="E54" s="51"/>
      <c r="F54" s="51"/>
      <c r="G54" s="51"/>
      <c r="H54" s="51"/>
    </row>
    <row r="56" spans="1:12">
      <c r="A56" s="47">
        <v>1444907</v>
      </c>
      <c r="B56" s="46" t="s">
        <v>28</v>
      </c>
      <c r="C56" s="46"/>
      <c r="D56" s="50"/>
      <c r="E56" s="51"/>
      <c r="F56" s="52" t="s">
        <v>9</v>
      </c>
      <c r="G56" s="51"/>
      <c r="H56" s="51"/>
    </row>
    <row r="57" spans="1:12">
      <c r="A57" s="47">
        <v>1444907</v>
      </c>
      <c r="B57" s="46" t="s">
        <v>28</v>
      </c>
      <c r="C57" s="46"/>
      <c r="D57" s="50"/>
      <c r="E57" s="51" t="s">
        <v>10</v>
      </c>
      <c r="F57" s="53" t="str">
        <f>IFERROR(AVERAGE($C$56,$C$57),"0")</f>
        <v>0</v>
      </c>
      <c r="G57" s="51"/>
      <c r="H57" s="51"/>
    </row>
    <row r="58" spans="1:12">
      <c r="A58" s="47">
        <v>1444907</v>
      </c>
      <c r="B58" s="46" t="s">
        <v>29</v>
      </c>
      <c r="C58" s="46"/>
      <c r="D58" s="50">
        <f>($C$58 - $F$57) * 2</f>
        <v>0</v>
      </c>
      <c r="E58" s="51"/>
      <c r="F58" s="51"/>
      <c r="G58" s="51"/>
      <c r="H58" s="51"/>
    </row>
    <row r="59" spans="1:12">
      <c r="A59" s="47">
        <v>1444907</v>
      </c>
      <c r="B59" s="46" t="s">
        <v>30</v>
      </c>
      <c r="C59" s="46"/>
      <c r="D59" s="50">
        <f>($C$59 - $F$57) * 2</f>
        <v>0</v>
      </c>
      <c r="E59" s="51"/>
      <c r="F59" s="51"/>
      <c r="G59" s="51"/>
      <c r="H59" s="51"/>
    </row>
    <row r="60" spans="1:12">
      <c r="A60" s="47">
        <v>1444907</v>
      </c>
      <c r="B60" s="46" t="s">
        <v>31</v>
      </c>
      <c r="C60" s="46">
        <v>0.66800000000000004</v>
      </c>
      <c r="D60" s="50">
        <f>($C$60 - $F$57) * 5</f>
        <v>3.3400000000000003</v>
      </c>
      <c r="E60" s="45">
        <v>1</v>
      </c>
      <c r="F60" s="54">
        <f>$D$58 / $D$60</f>
        <v>0</v>
      </c>
      <c r="G60" s="55">
        <f>1-$F$60</f>
        <v>1</v>
      </c>
      <c r="H60" s="56">
        <f>(($D$60 * 3 ) + ($D$58 * 5)) / ($D$62 * 3)</f>
        <v>0.50992366412213741</v>
      </c>
      <c r="L60" s="47">
        <f t="shared" si="0"/>
        <v>0.50992366412213741</v>
      </c>
    </row>
    <row r="61" spans="1:12">
      <c r="A61" s="47">
        <v>1444907</v>
      </c>
      <c r="B61" s="46" t="s">
        <v>32</v>
      </c>
      <c r="C61" s="46">
        <v>1.4330000000000001</v>
      </c>
      <c r="D61" s="50">
        <f>($C$61 - $F$57) * 5</f>
        <v>7.165</v>
      </c>
      <c r="E61" s="45">
        <v>2</v>
      </c>
      <c r="F61" s="57">
        <f>$D$59 / $D$61</f>
        <v>0</v>
      </c>
      <c r="G61" s="58">
        <f>1-$F$61</f>
        <v>1</v>
      </c>
      <c r="H61" s="59">
        <f>(($D$61 * 3 ) + ($D$59 * 5)) / ($D$63 * 3)</f>
        <v>1.448938321536906</v>
      </c>
      <c r="L61" s="47">
        <f t="shared" si="0"/>
        <v>1.4489383215369058</v>
      </c>
    </row>
    <row r="62" spans="1:12">
      <c r="A62" s="47">
        <v>1444907</v>
      </c>
      <c r="B62" s="46" t="s">
        <v>33</v>
      </c>
      <c r="C62" s="46">
        <v>1.31</v>
      </c>
      <c r="D62" s="50">
        <f>($C$62 - $F$57) * 5</f>
        <v>6.5500000000000007</v>
      </c>
      <c r="E62" s="45" t="s">
        <v>11</v>
      </c>
      <c r="F62" s="60">
        <f>AVERAGE($F$60:$F$61)</f>
        <v>0</v>
      </c>
      <c r="G62" s="61">
        <f>AVERAGE($G$60:$G$61)</f>
        <v>1</v>
      </c>
      <c r="H62" s="62">
        <f>AVERAGE($H$60:$H$61)</f>
        <v>0.97943099282952173</v>
      </c>
    </row>
    <row r="63" spans="1:12">
      <c r="A63" s="47">
        <v>1444907</v>
      </c>
      <c r="B63" s="46" t="s">
        <v>34</v>
      </c>
      <c r="C63" s="46">
        <v>0.98899999999999999</v>
      </c>
      <c r="D63" s="50">
        <f>($C$63 - $F$57) * 5</f>
        <v>4.9450000000000003</v>
      </c>
      <c r="E63" s="51"/>
      <c r="F63" s="51"/>
      <c r="G63" s="51"/>
      <c r="H63" s="51"/>
    </row>
    <row r="65" spans="1:12">
      <c r="A65" s="47">
        <v>1444924</v>
      </c>
      <c r="B65" s="46" t="s">
        <v>28</v>
      </c>
      <c r="C65" s="46"/>
      <c r="D65" s="50"/>
      <c r="E65" s="51"/>
      <c r="F65" s="52" t="s">
        <v>9</v>
      </c>
      <c r="G65" s="51"/>
      <c r="H65" s="51"/>
    </row>
    <row r="66" spans="1:12">
      <c r="A66" s="47">
        <v>1444924</v>
      </c>
      <c r="B66" s="46" t="s">
        <v>28</v>
      </c>
      <c r="C66" s="46"/>
      <c r="D66" s="50"/>
      <c r="E66" s="51" t="s">
        <v>10</v>
      </c>
      <c r="F66" s="53" t="str">
        <f>IFERROR(AVERAGE($C$65,$C$66),"0")</f>
        <v>0</v>
      </c>
      <c r="G66" s="51"/>
      <c r="H66" s="51"/>
    </row>
    <row r="67" spans="1:12">
      <c r="A67" s="47">
        <v>1444924</v>
      </c>
      <c r="B67" s="46" t="s">
        <v>29</v>
      </c>
      <c r="C67" s="46">
        <v>0.01</v>
      </c>
      <c r="D67" s="50">
        <f>($C$67 - $F$66) * 2</f>
        <v>0.02</v>
      </c>
      <c r="E67" s="51"/>
      <c r="F67" s="51"/>
      <c r="G67" s="51"/>
      <c r="H67" s="51"/>
    </row>
    <row r="68" spans="1:12">
      <c r="A68" s="47">
        <v>1444924</v>
      </c>
      <c r="B68" s="46" t="s">
        <v>30</v>
      </c>
      <c r="C68" s="46">
        <v>6.0000000000000001E-3</v>
      </c>
      <c r="D68" s="50">
        <f>($C$68 - $F$66) * 2</f>
        <v>1.2E-2</v>
      </c>
      <c r="E68" s="51"/>
      <c r="F68" s="51"/>
      <c r="G68" s="51"/>
      <c r="H68" s="51"/>
    </row>
    <row r="69" spans="1:12">
      <c r="A69" s="47">
        <v>1444924</v>
      </c>
      <c r="B69" s="46" t="s">
        <v>31</v>
      </c>
      <c r="C69" s="46">
        <v>1.4350000000000001</v>
      </c>
      <c r="D69" s="50">
        <f>($C$69 - $F$66) * 5</f>
        <v>7.1750000000000007</v>
      </c>
      <c r="E69" s="45">
        <v>1</v>
      </c>
      <c r="F69" s="54">
        <f>$D$67 / $D$69</f>
        <v>2.7874564459930314E-3</v>
      </c>
      <c r="G69" s="55">
        <f>1-$F$69</f>
        <v>0.99721254355400701</v>
      </c>
      <c r="H69" s="56">
        <f>(($D$69 * 3 ) + ($D$67 * 5)) / ($D$71 * 3)</f>
        <v>1.572155579789168</v>
      </c>
      <c r="L69" s="47">
        <f t="shared" si="0"/>
        <v>1.5721548527808071</v>
      </c>
    </row>
    <row r="70" spans="1:12">
      <c r="A70" s="47">
        <v>1444924</v>
      </c>
      <c r="B70" s="46" t="s">
        <v>32</v>
      </c>
      <c r="C70" s="46">
        <v>1.9219999999999999</v>
      </c>
      <c r="D70" s="50">
        <f>($C$70 - $F$66) * 5</f>
        <v>9.61</v>
      </c>
      <c r="E70" s="45">
        <v>2</v>
      </c>
      <c r="F70" s="57">
        <f>$D$68 / $D$70</f>
        <v>1.2486992715920917E-3</v>
      </c>
      <c r="G70" s="58">
        <f>1-$F$70</f>
        <v>0.9987513007284079</v>
      </c>
      <c r="H70" s="59">
        <f>(($D$70 * 3 ) + ($D$68 * 5)) / ($D$72 * 3)</f>
        <v>1.565853658536585</v>
      </c>
      <c r="L70" s="47">
        <f t="shared" ref="L70:L133" si="1">(D68*$K$3+D70*$L$3)/(D72*$M$3)</f>
        <v>1.5658533333333331</v>
      </c>
    </row>
    <row r="71" spans="1:12">
      <c r="A71" s="47">
        <v>1444924</v>
      </c>
      <c r="B71" s="46" t="s">
        <v>33</v>
      </c>
      <c r="C71" s="46">
        <v>0.91700000000000004</v>
      </c>
      <c r="D71" s="50">
        <f>($C$71 - $F$66) * 5</f>
        <v>4.585</v>
      </c>
      <c r="E71" s="45" t="s">
        <v>11</v>
      </c>
      <c r="F71" s="60">
        <f>AVERAGE($F$69:$F$70)</f>
        <v>2.0180778587925614E-3</v>
      </c>
      <c r="G71" s="61">
        <f>AVERAGE($G$69:$G$70)</f>
        <v>0.9979819221412074</v>
      </c>
      <c r="H71" s="62">
        <f>AVERAGE($H$69:$H$70)</f>
        <v>1.5690046191628766</v>
      </c>
    </row>
    <row r="72" spans="1:12">
      <c r="A72" s="47">
        <v>1444924</v>
      </c>
      <c r="B72" s="46" t="s">
        <v>34</v>
      </c>
      <c r="C72" s="46">
        <v>1.23</v>
      </c>
      <c r="D72" s="50">
        <f>($C$72 - $F$66) * 5</f>
        <v>6.15</v>
      </c>
      <c r="E72" s="51"/>
      <c r="F72" s="51"/>
      <c r="G72" s="51"/>
      <c r="H72" s="51"/>
    </row>
    <row r="74" spans="1:12">
      <c r="A74" s="47">
        <v>1444928</v>
      </c>
      <c r="B74" s="46" t="s">
        <v>28</v>
      </c>
      <c r="C74" s="46"/>
      <c r="D74" s="50"/>
      <c r="E74" s="51"/>
      <c r="F74" s="52" t="s">
        <v>9</v>
      </c>
      <c r="G74" s="51"/>
      <c r="H74" s="51"/>
    </row>
    <row r="75" spans="1:12">
      <c r="A75" s="47">
        <v>1444928</v>
      </c>
      <c r="B75" s="46" t="s">
        <v>28</v>
      </c>
      <c r="C75" s="46"/>
      <c r="D75" s="50"/>
      <c r="E75" s="51" t="s">
        <v>10</v>
      </c>
      <c r="F75" s="53" t="str">
        <f>IFERROR(AVERAGE($C$74,$C$75),"0")</f>
        <v>0</v>
      </c>
      <c r="G75" s="51"/>
      <c r="H75" s="51"/>
    </row>
    <row r="76" spans="1:12">
      <c r="A76" s="47">
        <v>1444928</v>
      </c>
      <c r="B76" s="46" t="s">
        <v>29</v>
      </c>
      <c r="C76" s="46"/>
      <c r="D76" s="50">
        <f>($C$76 - $F$75) * 2</f>
        <v>0</v>
      </c>
      <c r="E76" s="51"/>
      <c r="F76" s="51"/>
      <c r="G76" s="51"/>
      <c r="H76" s="51"/>
    </row>
    <row r="77" spans="1:12">
      <c r="A77" s="47">
        <v>1444928</v>
      </c>
      <c r="B77" s="46" t="s">
        <v>30</v>
      </c>
      <c r="C77" s="46"/>
      <c r="D77" s="50">
        <f>($C$77 - $F$75) * 2</f>
        <v>0</v>
      </c>
      <c r="E77" s="51"/>
      <c r="F77" s="51"/>
      <c r="G77" s="51"/>
      <c r="H77" s="51"/>
    </row>
    <row r="78" spans="1:12">
      <c r="A78" s="47">
        <v>1444928</v>
      </c>
      <c r="B78" s="46" t="s">
        <v>31</v>
      </c>
      <c r="C78" s="46">
        <v>0.65100000000000002</v>
      </c>
      <c r="D78" s="50">
        <f>($C$78 - $F$75) * 5</f>
        <v>3.2549999999999999</v>
      </c>
      <c r="E78" s="45">
        <v>1</v>
      </c>
      <c r="F78" s="54">
        <f>$D$76 / $D$78</f>
        <v>0</v>
      </c>
      <c r="G78" s="55">
        <f>1-$F$78</f>
        <v>1</v>
      </c>
      <c r="H78" s="56">
        <f>(($D$78 * 3 ) + ($D$76 * 5)) / ($D$80 * 3)</f>
        <v>0.57005253940455358</v>
      </c>
      <c r="L78" s="47">
        <f t="shared" si="1"/>
        <v>0.57005253940455347</v>
      </c>
    </row>
    <row r="79" spans="1:12">
      <c r="A79" s="47">
        <v>1444928</v>
      </c>
      <c r="B79" s="46" t="s">
        <v>32</v>
      </c>
      <c r="C79" s="46">
        <v>0.89100000000000001</v>
      </c>
      <c r="D79" s="50">
        <f>($C$79 - $F$75) * 5</f>
        <v>4.4550000000000001</v>
      </c>
      <c r="E79" s="45">
        <v>2</v>
      </c>
      <c r="F79" s="57">
        <f>$D$77 / $D$79</f>
        <v>0</v>
      </c>
      <c r="G79" s="58">
        <f>1-$F$79</f>
        <v>1</v>
      </c>
      <c r="H79" s="59">
        <f>(($D$79 * 3 ) + ($D$77 * 5)) / ($D$81 * 3)</f>
        <v>0.80053908355795145</v>
      </c>
      <c r="L79" s="47">
        <f t="shared" si="1"/>
        <v>0.80053908355795156</v>
      </c>
    </row>
    <row r="80" spans="1:12">
      <c r="A80" s="47">
        <v>1444928</v>
      </c>
      <c r="B80" s="46" t="s">
        <v>33</v>
      </c>
      <c r="C80" s="46">
        <v>1.1419999999999999</v>
      </c>
      <c r="D80" s="50">
        <f>($C$80 - $F$75) * 5</f>
        <v>5.7099999999999991</v>
      </c>
      <c r="E80" s="45" t="s">
        <v>11</v>
      </c>
      <c r="F80" s="60">
        <f>AVERAGE($F$78:$F$79)</f>
        <v>0</v>
      </c>
      <c r="G80" s="61">
        <f>AVERAGE($G$78:$G$79)</f>
        <v>1</v>
      </c>
      <c r="H80" s="62">
        <f>AVERAGE($H$78:$H$79)</f>
        <v>0.68529581148125251</v>
      </c>
    </row>
    <row r="81" spans="1:12">
      <c r="A81" s="47">
        <v>1444928</v>
      </c>
      <c r="B81" s="46" t="s">
        <v>34</v>
      </c>
      <c r="C81" s="46">
        <v>1.113</v>
      </c>
      <c r="D81" s="50">
        <f>($C$81 - $F$75) * 5</f>
        <v>5.5649999999999995</v>
      </c>
      <c r="E81" s="51"/>
      <c r="F81" s="51"/>
      <c r="G81" s="51"/>
      <c r="H81" s="51"/>
    </row>
    <row r="83" spans="1:12">
      <c r="A83" s="47">
        <v>1444939</v>
      </c>
      <c r="B83" s="46" t="s">
        <v>28</v>
      </c>
      <c r="C83" s="46"/>
      <c r="D83" s="50"/>
      <c r="E83" s="51"/>
      <c r="F83" s="52" t="s">
        <v>9</v>
      </c>
      <c r="G83" s="51"/>
      <c r="H83" s="51"/>
    </row>
    <row r="84" spans="1:12">
      <c r="A84" s="47">
        <v>1444939</v>
      </c>
      <c r="B84" s="46" t="s">
        <v>28</v>
      </c>
      <c r="C84" s="46"/>
      <c r="D84" s="50"/>
      <c r="E84" s="51" t="s">
        <v>10</v>
      </c>
      <c r="F84" s="53" t="str">
        <f>IFERROR(AVERAGE($C$83,$C$84),"0")</f>
        <v>0</v>
      </c>
      <c r="G84" s="51"/>
      <c r="H84" s="51"/>
    </row>
    <row r="85" spans="1:12">
      <c r="A85" s="47">
        <v>1444939</v>
      </c>
      <c r="B85" s="46" t="s">
        <v>29</v>
      </c>
      <c r="C85" s="46">
        <v>6.2E-2</v>
      </c>
      <c r="D85" s="50">
        <f>($C$85 - $F$84) * 2</f>
        <v>0.124</v>
      </c>
      <c r="E85" s="51"/>
      <c r="F85" s="51"/>
      <c r="G85" s="51"/>
      <c r="H85" s="51"/>
    </row>
    <row r="86" spans="1:12">
      <c r="A86" s="47">
        <v>1444939</v>
      </c>
      <c r="B86" s="46" t="s">
        <v>30</v>
      </c>
      <c r="C86" s="46">
        <v>0.159</v>
      </c>
      <c r="D86" s="50">
        <f>($C$86 - $F$84) * 2</f>
        <v>0.318</v>
      </c>
      <c r="E86" s="51"/>
      <c r="F86" s="51"/>
      <c r="G86" s="51"/>
      <c r="H86" s="51"/>
    </row>
    <row r="87" spans="1:12">
      <c r="A87" s="47">
        <v>1444939</v>
      </c>
      <c r="B87" s="46" t="s">
        <v>31</v>
      </c>
      <c r="C87" s="46">
        <v>1.9670000000000001</v>
      </c>
      <c r="D87" s="50">
        <f>($C$87 - $F$84) * 5</f>
        <v>9.8350000000000009</v>
      </c>
      <c r="E87" s="45">
        <v>1</v>
      </c>
      <c r="F87" s="54">
        <f>$D$85 / $D$87</f>
        <v>1.2608032536858159E-2</v>
      </c>
      <c r="G87" s="55">
        <f>1-$F$87</f>
        <v>0.98739196746314184</v>
      </c>
      <c r="H87" s="56" t="e">
        <f>(($D$87 * 3 ) + ($D$85 * 5)) / ($D$89 * 3)</f>
        <v>#VALUE!</v>
      </c>
      <c r="L87" s="47" t="e">
        <f t="shared" si="1"/>
        <v>#VALUE!</v>
      </c>
    </row>
    <row r="88" spans="1:12">
      <c r="A88" s="47">
        <v>1444939</v>
      </c>
      <c r="B88" s="46" t="s">
        <v>32</v>
      </c>
      <c r="C88" s="46">
        <v>1.9330000000000001</v>
      </c>
      <c r="D88" s="50">
        <f>($C$88 - $F$84) * 5</f>
        <v>9.6650000000000009</v>
      </c>
      <c r="E88" s="45">
        <v>2</v>
      </c>
      <c r="F88" s="57">
        <f>$D$86 / $D$88</f>
        <v>3.2902224521469216E-2</v>
      </c>
      <c r="G88" s="58">
        <f>1-$F$88</f>
        <v>0.96709777547853082</v>
      </c>
      <c r="H88" s="59" t="e">
        <f>(($D$88 * 3 ) + ($D$86 * 5)) / ($D$90 * 3)</f>
        <v>#VALUE!</v>
      </c>
      <c r="L88" s="47" t="e">
        <f t="shared" si="1"/>
        <v>#VALUE!</v>
      </c>
    </row>
    <row r="89" spans="1:12">
      <c r="A89" s="47">
        <v>1444939</v>
      </c>
      <c r="B89" s="46" t="s">
        <v>33</v>
      </c>
      <c r="C89" s="46" t="s">
        <v>44</v>
      </c>
      <c r="D89" s="50" t="e">
        <f>($C$89 - $F$84) * 5</f>
        <v>#VALUE!</v>
      </c>
      <c r="E89" s="45" t="s">
        <v>11</v>
      </c>
      <c r="F89" s="60">
        <f>AVERAGE($F$87:$F$88)</f>
        <v>2.2755128529163688E-2</v>
      </c>
      <c r="G89" s="61">
        <f>AVERAGE($G$87:$G$88)</f>
        <v>0.97724487147083638</v>
      </c>
      <c r="H89" s="62" t="e">
        <f>AVERAGE($H$87:$H$88)</f>
        <v>#VALUE!</v>
      </c>
    </row>
    <row r="90" spans="1:12">
      <c r="A90" s="47">
        <v>1444939</v>
      </c>
      <c r="B90" s="46" t="s">
        <v>34</v>
      </c>
      <c r="C90" s="46" t="s">
        <v>44</v>
      </c>
      <c r="D90" s="50" t="e">
        <f>($C$90 - $F$84) * 5</f>
        <v>#VALUE!</v>
      </c>
      <c r="E90" s="51"/>
      <c r="F90" s="51"/>
      <c r="G90" s="51"/>
      <c r="H90" s="51"/>
    </row>
    <row r="92" spans="1:12">
      <c r="A92" s="47">
        <v>1444865</v>
      </c>
      <c r="B92" s="46" t="s">
        <v>28</v>
      </c>
      <c r="C92" s="46"/>
      <c r="D92" s="50"/>
      <c r="E92" s="51"/>
      <c r="F92" s="52" t="s">
        <v>9</v>
      </c>
      <c r="G92" s="51"/>
      <c r="H92" s="51"/>
    </row>
    <row r="93" spans="1:12">
      <c r="A93" s="47">
        <v>1444865</v>
      </c>
      <c r="B93" s="46" t="s">
        <v>28</v>
      </c>
      <c r="C93" s="46"/>
      <c r="D93" s="50"/>
      <c r="E93" s="51" t="s">
        <v>10</v>
      </c>
      <c r="F93" s="53" t="str">
        <f>IFERROR(AVERAGE($C92,$C93),"0")</f>
        <v>0</v>
      </c>
      <c r="G93" s="51"/>
      <c r="H93" s="51"/>
    </row>
    <row r="94" spans="1:12">
      <c r="A94" s="47">
        <v>1444865</v>
      </c>
      <c r="B94" s="46" t="s">
        <v>29</v>
      </c>
      <c r="C94" s="46">
        <v>1.4999999999999999E-2</v>
      </c>
      <c r="D94" s="50">
        <f>($C94- $F93) * 2</f>
        <v>0.03</v>
      </c>
      <c r="E94" s="51"/>
      <c r="F94" s="51"/>
      <c r="G94" s="51"/>
      <c r="H94" s="51"/>
    </row>
    <row r="95" spans="1:12">
      <c r="A95" s="47">
        <v>1444865</v>
      </c>
      <c r="B95" s="46" t="s">
        <v>30</v>
      </c>
      <c r="C95" s="46">
        <v>2.7E-2</v>
      </c>
      <c r="D95" s="50">
        <f>($C95- $F93) * 2</f>
        <v>5.3999999999999999E-2</v>
      </c>
      <c r="E95" s="51"/>
      <c r="F95" s="51"/>
      <c r="G95" s="51"/>
      <c r="H95" s="51"/>
    </row>
    <row r="96" spans="1:12">
      <c r="A96" s="47">
        <v>1444865</v>
      </c>
      <c r="B96" s="46" t="s">
        <v>31</v>
      </c>
      <c r="C96" s="46">
        <v>1.109</v>
      </c>
      <c r="D96" s="50">
        <f>($C96- $F93) * 5</f>
        <v>5.5449999999999999</v>
      </c>
      <c r="E96" s="45">
        <v>1</v>
      </c>
      <c r="F96" s="54">
        <f>$D94 / $D96</f>
        <v>5.4102795311091068E-3</v>
      </c>
      <c r="G96" s="55">
        <f>1-$F96</f>
        <v>0.99458972046889094</v>
      </c>
      <c r="H96" s="56">
        <f>(($D96 * 3 ) + ($D94 * 5)) / ($D98 * 3)</f>
        <v>1.0981354268891068</v>
      </c>
      <c r="L96" s="47">
        <f t="shared" si="1"/>
        <v>1.0981344455348381</v>
      </c>
    </row>
    <row r="97" spans="1:12">
      <c r="A97" s="47">
        <v>1444865</v>
      </c>
      <c r="B97" s="46" t="s">
        <v>32</v>
      </c>
      <c r="C97" s="46">
        <v>0.83</v>
      </c>
      <c r="D97" s="50">
        <f>($C97- $F93) * 5</f>
        <v>4.1499999999999995</v>
      </c>
      <c r="E97" s="45">
        <v>2</v>
      </c>
      <c r="F97" s="57">
        <f>$D95 / $D97</f>
        <v>1.3012048192771086E-2</v>
      </c>
      <c r="G97" s="58">
        <f>1-$F97</f>
        <v>0.98698795180722887</v>
      </c>
      <c r="H97" s="59">
        <f>(($D97 * 3 ) + ($D95 * 5)) / ($D99 * 3)</f>
        <v>0.64145234493192116</v>
      </c>
      <c r="L97" s="47">
        <f t="shared" si="1"/>
        <v>0.64145098335854756</v>
      </c>
    </row>
    <row r="98" spans="1:12">
      <c r="A98" s="47">
        <v>1444865</v>
      </c>
      <c r="B98" s="46" t="s">
        <v>33</v>
      </c>
      <c r="C98" s="46">
        <v>1.0189999999999999</v>
      </c>
      <c r="D98" s="50">
        <f>($C98- $F93) * 5</f>
        <v>5.0949999999999998</v>
      </c>
      <c r="E98" s="45" t="s">
        <v>11</v>
      </c>
      <c r="F98" s="60">
        <f>AVERAGE($F96:$F97)</f>
        <v>9.2111638619400971E-3</v>
      </c>
      <c r="G98" s="61">
        <f>AVERAGE($G96:$G97)</f>
        <v>0.9907888361380599</v>
      </c>
      <c r="H98" s="62">
        <f>AVERAGE($H96:$H97)</f>
        <v>0.86979388591051399</v>
      </c>
    </row>
    <row r="99" spans="1:12">
      <c r="A99" s="47">
        <v>1444865</v>
      </c>
      <c r="B99" s="46" t="s">
        <v>34</v>
      </c>
      <c r="C99" s="46">
        <v>1.3220000000000001</v>
      </c>
      <c r="D99" s="50">
        <f>($C99- $F93) *5</f>
        <v>6.61</v>
      </c>
      <c r="E99" s="51"/>
      <c r="F99" s="51"/>
      <c r="G99" s="51"/>
      <c r="H99" s="51"/>
    </row>
    <row r="101" spans="1:12">
      <c r="A101" s="47">
        <v>1444908</v>
      </c>
      <c r="B101" s="46" t="s">
        <v>28</v>
      </c>
      <c r="C101" s="46"/>
      <c r="D101" s="50"/>
      <c r="E101" s="51"/>
      <c r="F101" s="52" t="s">
        <v>9</v>
      </c>
      <c r="G101" s="51"/>
      <c r="H101" s="51"/>
    </row>
    <row r="102" spans="1:12">
      <c r="A102" s="47">
        <v>1444908</v>
      </c>
      <c r="B102" s="46" t="s">
        <v>28</v>
      </c>
      <c r="C102" s="46"/>
      <c r="D102" s="50"/>
      <c r="E102" s="51" t="s">
        <v>10</v>
      </c>
      <c r="F102" s="53" t="str">
        <f>IFERROR(AVERAGE($C101,$C102),"0")</f>
        <v>0</v>
      </c>
      <c r="G102" s="51"/>
      <c r="H102" s="51"/>
    </row>
    <row r="103" spans="1:12">
      <c r="A103" s="47">
        <v>1444908</v>
      </c>
      <c r="B103" s="46" t="s">
        <v>29</v>
      </c>
      <c r="C103" s="46">
        <v>0.60799999999999998</v>
      </c>
      <c r="D103" s="50">
        <f>($C103- $F102) * 2</f>
        <v>1.216</v>
      </c>
      <c r="E103" s="51"/>
      <c r="F103" s="51"/>
      <c r="G103" s="51"/>
      <c r="H103" s="51"/>
    </row>
    <row r="104" spans="1:12">
      <c r="A104" s="47">
        <v>1444908</v>
      </c>
      <c r="B104" s="46" t="s">
        <v>30</v>
      </c>
      <c r="C104" s="46">
        <v>0.76300000000000001</v>
      </c>
      <c r="D104" s="50">
        <f>($C104- $F102) * 2</f>
        <v>1.526</v>
      </c>
      <c r="E104" s="51"/>
      <c r="F104" s="51"/>
      <c r="G104" s="51"/>
      <c r="H104" s="51"/>
    </row>
    <row r="105" spans="1:12">
      <c r="A105" s="47">
        <v>1444908</v>
      </c>
      <c r="B105" s="46" t="s">
        <v>31</v>
      </c>
      <c r="C105" s="46">
        <v>1.0980000000000001</v>
      </c>
      <c r="D105" s="50">
        <f>($C105- $F102) * 5</f>
        <v>5.49</v>
      </c>
      <c r="E105" s="45">
        <v>1</v>
      </c>
      <c r="F105" s="54">
        <f>$D103 / $D105</f>
        <v>0.22149362477231327</v>
      </c>
      <c r="G105" s="55">
        <f>1-$F105</f>
        <v>0.77850637522768673</v>
      </c>
      <c r="H105" s="56">
        <f>(($D105 * 3 ) + ($D103 * 5)) / ($D107 * 3)</f>
        <v>0.76041139774068445</v>
      </c>
      <c r="J105" s="49">
        <f>D103/D105</f>
        <v>0.22149362477231327</v>
      </c>
      <c r="K105" s="49"/>
      <c r="L105" s="47">
        <f t="shared" si="1"/>
        <v>0.76039089529590298</v>
      </c>
    </row>
    <row r="106" spans="1:12">
      <c r="A106" s="47">
        <v>1444908</v>
      </c>
      <c r="B106" s="46" t="s">
        <v>32</v>
      </c>
      <c r="C106" s="46">
        <v>0.63900000000000001</v>
      </c>
      <c r="D106" s="50">
        <f>($C106- $F102) * 5</f>
        <v>3.1950000000000003</v>
      </c>
      <c r="E106" s="45">
        <v>2</v>
      </c>
      <c r="F106" s="57">
        <f>$D104 / $D106</f>
        <v>0.47762128325508602</v>
      </c>
      <c r="G106" s="58">
        <f>1-$F106</f>
        <v>0.52237871674491398</v>
      </c>
      <c r="H106" s="59">
        <f>(($D106 * 3 ) + ($D104 * 5)) / ($D108 * 3)</f>
        <v>0.99022145527753824</v>
      </c>
      <c r="J106" s="49">
        <f>D104/D106</f>
        <v>0.47762128325508602</v>
      </c>
      <c r="K106" s="49"/>
      <c r="L106" s="47">
        <f t="shared" si="1"/>
        <v>0.99017756686798974</v>
      </c>
    </row>
    <row r="107" spans="1:12">
      <c r="A107" s="47">
        <v>1444908</v>
      </c>
      <c r="B107" s="46" t="s">
        <v>33</v>
      </c>
      <c r="C107" s="46">
        <v>1.9770000000000001</v>
      </c>
      <c r="D107" s="50">
        <f>($C107- $F102) * 5</f>
        <v>9.8849999999999998</v>
      </c>
      <c r="E107" s="45" t="s">
        <v>11</v>
      </c>
      <c r="F107" s="60">
        <f>AVERAGE($F105:$F106)</f>
        <v>0.34955745401369964</v>
      </c>
      <c r="G107" s="61">
        <f>AVERAGE($G105:$G106)</f>
        <v>0.65044254598630036</v>
      </c>
      <c r="H107" s="62">
        <f>AVERAGE($H105:$H106)</f>
        <v>0.87531642650911134</v>
      </c>
    </row>
    <row r="108" spans="1:12">
      <c r="A108" s="47">
        <v>1444908</v>
      </c>
      <c r="B108" s="46" t="s">
        <v>34</v>
      </c>
      <c r="C108" s="46">
        <v>1.159</v>
      </c>
      <c r="D108" s="50">
        <f>($C108- $F102) *5</f>
        <v>5.7949999999999999</v>
      </c>
      <c r="E108" s="51"/>
      <c r="F108" s="51"/>
      <c r="G108" s="51"/>
      <c r="H108" s="51"/>
    </row>
    <row r="110" spans="1:12">
      <c r="A110" s="47">
        <v>1444895</v>
      </c>
      <c r="B110" s="46" t="s">
        <v>28</v>
      </c>
      <c r="C110" s="46"/>
      <c r="D110" s="50"/>
      <c r="E110" s="51"/>
      <c r="F110" s="52" t="s">
        <v>9</v>
      </c>
      <c r="G110" s="51"/>
      <c r="H110" s="51"/>
    </row>
    <row r="111" spans="1:12">
      <c r="A111" s="47">
        <v>1444895</v>
      </c>
      <c r="B111" s="46" t="s">
        <v>28</v>
      </c>
      <c r="C111" s="46"/>
      <c r="D111" s="50"/>
      <c r="E111" s="51" t="s">
        <v>10</v>
      </c>
      <c r="F111" s="53" t="str">
        <f>IFERROR(AVERAGE($C110,$C111),"0")</f>
        <v>0</v>
      </c>
      <c r="G111" s="51"/>
      <c r="H111" s="51"/>
    </row>
    <row r="112" spans="1:12">
      <c r="A112" s="47">
        <v>1444895</v>
      </c>
      <c r="B112" s="46" t="s">
        <v>29</v>
      </c>
      <c r="C112" s="46"/>
      <c r="D112" s="50">
        <f>($C112- $F111) * 2</f>
        <v>0</v>
      </c>
      <c r="E112" s="51"/>
      <c r="F112" s="51"/>
      <c r="G112" s="51"/>
      <c r="H112" s="51"/>
    </row>
    <row r="113" spans="1:12">
      <c r="A113" s="47">
        <v>1444895</v>
      </c>
      <c r="B113" s="46" t="s">
        <v>30</v>
      </c>
      <c r="C113" s="46"/>
      <c r="D113" s="50">
        <f>($C113- $F111) * 2</f>
        <v>0</v>
      </c>
      <c r="E113" s="51"/>
      <c r="F113" s="51"/>
      <c r="G113" s="51"/>
      <c r="H113" s="51"/>
    </row>
    <row r="114" spans="1:12">
      <c r="A114" s="47">
        <v>1444895</v>
      </c>
      <c r="B114" s="46" t="s">
        <v>31</v>
      </c>
      <c r="C114" s="46">
        <v>1.115</v>
      </c>
      <c r="D114" s="50">
        <f>($C114- $F111) * 5</f>
        <v>5.5750000000000002</v>
      </c>
      <c r="E114" s="45">
        <v>1</v>
      </c>
      <c r="F114" s="54">
        <f>$D112 / $D114</f>
        <v>0</v>
      </c>
      <c r="G114" s="55">
        <f>1-$F114</f>
        <v>1</v>
      </c>
      <c r="H114" s="56">
        <f>(($D114 * 3 ) + ($D112 * 5)) / ($D116 * 3)</f>
        <v>0.82592592592592595</v>
      </c>
      <c r="L114" s="47">
        <f t="shared" si="1"/>
        <v>0.82592592592592595</v>
      </c>
    </row>
    <row r="115" spans="1:12">
      <c r="A115" s="47">
        <v>1444895</v>
      </c>
      <c r="B115" s="46" t="s">
        <v>32</v>
      </c>
      <c r="C115" s="46">
        <v>0.70399999999999996</v>
      </c>
      <c r="D115" s="50">
        <f>($C115- $F111) * 5</f>
        <v>3.5199999999999996</v>
      </c>
      <c r="E115" s="45">
        <v>2</v>
      </c>
      <c r="F115" s="57">
        <f>$D113 / $D115</f>
        <v>0</v>
      </c>
      <c r="G115" s="58">
        <f>1-$F115</f>
        <v>1</v>
      </c>
      <c r="H115" s="59">
        <f>(($D115 * 3 ) + ($D113 * 5)) / ($D117 * 3)</f>
        <v>0.38260869565217387</v>
      </c>
      <c r="L115" s="47">
        <f t="shared" si="1"/>
        <v>0.38260869565217381</v>
      </c>
    </row>
    <row r="116" spans="1:12">
      <c r="A116" s="47">
        <v>1444895</v>
      </c>
      <c r="B116" s="46" t="s">
        <v>33</v>
      </c>
      <c r="C116" s="46">
        <v>1.35</v>
      </c>
      <c r="D116" s="50">
        <f>($C116- $F111) * 5</f>
        <v>6.75</v>
      </c>
      <c r="E116" s="45" t="s">
        <v>11</v>
      </c>
      <c r="F116" s="60">
        <f>AVERAGE($F114:$F115)</f>
        <v>0</v>
      </c>
      <c r="G116" s="61">
        <f>AVERAGE($G114:$G115)</f>
        <v>1</v>
      </c>
      <c r="H116" s="62">
        <f>AVERAGE($H114:$H115)</f>
        <v>0.60426731078904994</v>
      </c>
    </row>
    <row r="117" spans="1:12">
      <c r="A117" s="47">
        <v>1444895</v>
      </c>
      <c r="B117" s="46" t="s">
        <v>34</v>
      </c>
      <c r="C117" s="46">
        <v>1.84</v>
      </c>
      <c r="D117" s="50">
        <f>($C117- $F111) *5</f>
        <v>9.2000000000000011</v>
      </c>
      <c r="E117" s="51"/>
      <c r="F117" s="51"/>
      <c r="G117" s="51"/>
      <c r="H117" s="51"/>
    </row>
    <row r="119" spans="1:12">
      <c r="A119" s="47">
        <v>1444883</v>
      </c>
      <c r="B119" s="46" t="s">
        <v>28</v>
      </c>
      <c r="C119" s="46"/>
      <c r="D119" s="50"/>
      <c r="E119" s="51"/>
      <c r="F119" s="52" t="s">
        <v>9</v>
      </c>
      <c r="G119" s="51"/>
      <c r="H119" s="51"/>
    </row>
    <row r="120" spans="1:12">
      <c r="A120" s="47">
        <v>1444883</v>
      </c>
      <c r="B120" s="46" t="s">
        <v>28</v>
      </c>
      <c r="C120" s="46"/>
      <c r="D120" s="50"/>
      <c r="E120" s="51" t="s">
        <v>10</v>
      </c>
      <c r="F120" s="53" t="str">
        <f>IFERROR(AVERAGE($C119,$C120),"0")</f>
        <v>0</v>
      </c>
      <c r="G120" s="51"/>
      <c r="H120" s="51"/>
    </row>
    <row r="121" spans="1:12">
      <c r="A121" s="47">
        <v>1444883</v>
      </c>
      <c r="B121" s="46" t="s">
        <v>29</v>
      </c>
      <c r="C121" s="46">
        <v>0.55200000000000005</v>
      </c>
      <c r="D121" s="50">
        <f>($C121- $F120) * 2</f>
        <v>1.1040000000000001</v>
      </c>
      <c r="E121" s="51"/>
      <c r="F121" s="51"/>
      <c r="G121" s="51"/>
      <c r="H121" s="51"/>
    </row>
    <row r="122" spans="1:12">
      <c r="A122" s="47">
        <v>1444883</v>
      </c>
      <c r="B122" s="46" t="s">
        <v>30</v>
      </c>
      <c r="C122" s="46">
        <v>0.29799999999999999</v>
      </c>
      <c r="D122" s="50">
        <f>($C122- $F120) * 2</f>
        <v>0.59599999999999997</v>
      </c>
      <c r="E122" s="51"/>
      <c r="F122" s="51"/>
      <c r="G122" s="51"/>
      <c r="H122" s="51"/>
    </row>
    <row r="123" spans="1:12">
      <c r="A123" s="47">
        <v>1444883</v>
      </c>
      <c r="B123" s="46" t="s">
        <v>31</v>
      </c>
      <c r="C123" s="46">
        <v>1.0529999999999999</v>
      </c>
      <c r="D123" s="50">
        <f>($C123- $F120) * 5</f>
        <v>5.2649999999999997</v>
      </c>
      <c r="E123" s="45">
        <v>1</v>
      </c>
      <c r="F123" s="54">
        <f>$D121 / $D123</f>
        <v>0.20968660968660971</v>
      </c>
      <c r="G123" s="55">
        <f>1-$F123</f>
        <v>0.79031339031339032</v>
      </c>
      <c r="H123" s="56">
        <f>(($D123 * 3 ) + ($D121 * 5)) / ($D125 * 3)</f>
        <v>2.2377952755905515</v>
      </c>
      <c r="L123" s="47">
        <f t="shared" si="1"/>
        <v>2.2377373228346458</v>
      </c>
    </row>
    <row r="124" spans="1:12">
      <c r="A124" s="47">
        <v>1444883</v>
      </c>
      <c r="B124" s="46" t="s">
        <v>32</v>
      </c>
      <c r="C124" s="46">
        <v>0.48499999999999999</v>
      </c>
      <c r="D124" s="50">
        <f>($C124- $F120) * 5</f>
        <v>2.4249999999999998</v>
      </c>
      <c r="E124" s="45">
        <v>2</v>
      </c>
      <c r="F124" s="57">
        <f>$D122 / $D124</f>
        <v>0.24577319587628868</v>
      </c>
      <c r="G124" s="58">
        <f>1-$F124</f>
        <v>0.75422680412371135</v>
      </c>
      <c r="H124" s="59">
        <f>(($D124 * 3 ) + ($D122 * 5)) / ($D126 * 3)</f>
        <v>2.7791327913279131</v>
      </c>
      <c r="L124" s="47">
        <f t="shared" si="1"/>
        <v>2.7790520325203252</v>
      </c>
    </row>
    <row r="125" spans="1:12">
      <c r="A125" s="47">
        <v>1444883</v>
      </c>
      <c r="B125" s="46" t="s">
        <v>33</v>
      </c>
      <c r="C125" s="46">
        <v>0.63500000000000001</v>
      </c>
      <c r="D125" s="50">
        <f>($C125- $F120) * 5</f>
        <v>3.1749999999999998</v>
      </c>
      <c r="E125" s="45" t="s">
        <v>11</v>
      </c>
      <c r="F125" s="60">
        <f>AVERAGE($F123:$F124)</f>
        <v>0.22772990278144919</v>
      </c>
      <c r="G125" s="61">
        <f>AVERAGE($G123:$G124)</f>
        <v>0.77227009721855078</v>
      </c>
      <c r="H125" s="62">
        <f>AVERAGE($H123:$H124)</f>
        <v>2.5084640334592323</v>
      </c>
    </row>
    <row r="126" spans="1:12">
      <c r="A126" s="47">
        <v>1444883</v>
      </c>
      <c r="B126" s="46" t="s">
        <v>34</v>
      </c>
      <c r="C126" s="46">
        <v>0.246</v>
      </c>
      <c r="D126" s="50">
        <f>($C126- $F120) *5</f>
        <v>1.23</v>
      </c>
      <c r="E126" s="51"/>
      <c r="F126" s="51"/>
      <c r="G126" s="51"/>
      <c r="H126" s="51"/>
    </row>
    <row r="128" spans="1:12">
      <c r="A128" s="47">
        <v>1444768</v>
      </c>
      <c r="B128" s="46" t="s">
        <v>28</v>
      </c>
      <c r="C128" s="46"/>
      <c r="D128" s="50"/>
      <c r="E128" s="51"/>
      <c r="F128" s="52" t="s">
        <v>9</v>
      </c>
      <c r="G128" s="51"/>
      <c r="H128" s="51"/>
    </row>
    <row r="129" spans="1:12">
      <c r="A129" s="47">
        <v>1444768</v>
      </c>
      <c r="B129" s="46" t="s">
        <v>28</v>
      </c>
      <c r="C129" s="46"/>
      <c r="D129" s="50"/>
      <c r="E129" s="51" t="s">
        <v>10</v>
      </c>
      <c r="F129" s="53" t="str">
        <f>IFERROR(AVERAGE($C128,$C129),"0")</f>
        <v>0</v>
      </c>
      <c r="G129" s="51"/>
      <c r="H129" s="51"/>
    </row>
    <row r="130" spans="1:12">
      <c r="A130" s="47">
        <v>1444768</v>
      </c>
      <c r="B130" s="46" t="s">
        <v>29</v>
      </c>
      <c r="C130" s="46">
        <v>0.66400000000000003</v>
      </c>
      <c r="D130" s="50">
        <f>($C130- $F129) * 2</f>
        <v>1.3280000000000001</v>
      </c>
      <c r="E130" s="51"/>
      <c r="F130" s="51"/>
      <c r="G130" s="51"/>
      <c r="H130" s="51"/>
    </row>
    <row r="131" spans="1:12">
      <c r="A131" s="47">
        <v>1444768</v>
      </c>
      <c r="B131" s="46" t="s">
        <v>30</v>
      </c>
      <c r="C131" s="46">
        <v>0.34</v>
      </c>
      <c r="D131" s="50">
        <f>($C131- $F129) * 2</f>
        <v>0.68</v>
      </c>
      <c r="E131" s="51"/>
      <c r="F131" s="51"/>
      <c r="G131" s="51"/>
      <c r="H131" s="51"/>
    </row>
    <row r="132" spans="1:12">
      <c r="A132" s="47">
        <v>1444768</v>
      </c>
      <c r="B132" s="46" t="s">
        <v>31</v>
      </c>
      <c r="C132" s="46">
        <v>0.73699999999999999</v>
      </c>
      <c r="D132" s="50">
        <f>($C132- $F129) * 5</f>
        <v>3.6850000000000001</v>
      </c>
      <c r="E132" s="45">
        <v>1</v>
      </c>
      <c r="F132" s="54">
        <f>$D130 / $D132</f>
        <v>0.3603799185888738</v>
      </c>
      <c r="G132" s="55">
        <f>1-$F132</f>
        <v>0.63962008141112614</v>
      </c>
      <c r="H132" s="56" t="e">
        <f>(($D132 * 3 ) + ($D130 * 5)) / ($D134 * 3)</f>
        <v>#VALUE!</v>
      </c>
      <c r="L132" s="47" t="e">
        <f t="shared" si="1"/>
        <v>#VALUE!</v>
      </c>
    </row>
    <row r="133" spans="1:12">
      <c r="A133" s="47">
        <v>1444768</v>
      </c>
      <c r="B133" s="46" t="s">
        <v>32</v>
      </c>
      <c r="C133" s="46">
        <v>0.19700000000000001</v>
      </c>
      <c r="D133" s="50">
        <f>($C133- $F129) * 5</f>
        <v>0.9850000000000001</v>
      </c>
      <c r="E133" s="45">
        <v>2</v>
      </c>
      <c r="F133" s="57">
        <f>$D131 / $D133</f>
        <v>0.69035532994923854</v>
      </c>
      <c r="G133" s="58">
        <f>1-$F133</f>
        <v>0.30964467005076146</v>
      </c>
      <c r="H133" s="59" t="e">
        <f>(($D133 * 3 ) + ($D131 * 5)) / ($D135 * 3)</f>
        <v>#VALUE!</v>
      </c>
      <c r="L133" s="47" t="e">
        <f t="shared" si="1"/>
        <v>#VALUE!</v>
      </c>
    </row>
    <row r="134" spans="1:12">
      <c r="A134" s="47">
        <v>1444768</v>
      </c>
      <c r="B134" s="46" t="s">
        <v>33</v>
      </c>
      <c r="C134" s="46" t="s">
        <v>44</v>
      </c>
      <c r="D134" s="50" t="e">
        <f>($C134- $F129) * 5</f>
        <v>#VALUE!</v>
      </c>
      <c r="E134" s="45" t="s">
        <v>11</v>
      </c>
      <c r="F134" s="60">
        <f>AVERAGE($F132:$F133)</f>
        <v>0.52536762426905614</v>
      </c>
      <c r="G134" s="61">
        <f>AVERAGE($G132:$G133)</f>
        <v>0.4746323757309438</v>
      </c>
      <c r="H134" s="62" t="e">
        <f>AVERAGE($H132:$H133)</f>
        <v>#VALUE!</v>
      </c>
    </row>
    <row r="135" spans="1:12">
      <c r="A135" s="47">
        <v>1444768</v>
      </c>
      <c r="B135" s="46" t="s">
        <v>34</v>
      </c>
      <c r="C135" s="46" t="s">
        <v>44</v>
      </c>
      <c r="D135" s="50" t="e">
        <f>($C135- $F129) *5</f>
        <v>#VALUE!</v>
      </c>
      <c r="E135" s="51"/>
      <c r="F135" s="51"/>
      <c r="G135" s="51"/>
      <c r="H135" s="51"/>
    </row>
    <row r="137" spans="1:12">
      <c r="A137" s="47">
        <v>1444897</v>
      </c>
      <c r="B137" s="46" t="s">
        <v>28</v>
      </c>
      <c r="C137" s="46"/>
      <c r="D137" s="50"/>
      <c r="E137" s="51"/>
      <c r="F137" s="52" t="s">
        <v>9</v>
      </c>
      <c r="G137" s="51"/>
      <c r="H137" s="51"/>
    </row>
    <row r="138" spans="1:12">
      <c r="A138" s="47">
        <v>1444897</v>
      </c>
      <c r="B138" s="46" t="s">
        <v>28</v>
      </c>
      <c r="C138" s="46"/>
      <c r="D138" s="50"/>
      <c r="E138" s="51" t="s">
        <v>10</v>
      </c>
      <c r="F138" s="53" t="str">
        <f>IFERROR(AVERAGE($C137,$C138),"0")</f>
        <v>0</v>
      </c>
      <c r="G138" s="51"/>
      <c r="H138" s="51"/>
    </row>
    <row r="139" spans="1:12">
      <c r="A139" s="47">
        <v>1444897</v>
      </c>
      <c r="B139" s="46" t="s">
        <v>29</v>
      </c>
      <c r="C139" s="46">
        <v>0.161</v>
      </c>
      <c r="D139" s="50">
        <f>($C139- $F138) * 2</f>
        <v>0.32200000000000001</v>
      </c>
      <c r="E139" s="51"/>
      <c r="F139" s="51"/>
      <c r="G139" s="51"/>
      <c r="H139" s="51"/>
    </row>
    <row r="140" spans="1:12">
      <c r="A140" s="47">
        <v>1444897</v>
      </c>
      <c r="B140" s="46" t="s">
        <v>30</v>
      </c>
      <c r="C140" s="46">
        <v>8.4000000000000005E-2</v>
      </c>
      <c r="D140" s="50">
        <f>($C140- $F138) * 2</f>
        <v>0.16800000000000001</v>
      </c>
      <c r="E140" s="51"/>
      <c r="F140" s="51"/>
      <c r="G140" s="51"/>
      <c r="H140" s="51"/>
    </row>
    <row r="141" spans="1:12">
      <c r="A141" s="47">
        <v>1444897</v>
      </c>
      <c r="B141" s="46" t="s">
        <v>31</v>
      </c>
      <c r="C141" s="46">
        <v>0.74</v>
      </c>
      <c r="D141" s="50">
        <f>($C141- $F138) * 5</f>
        <v>3.7</v>
      </c>
      <c r="E141" s="45">
        <v>1</v>
      </c>
      <c r="F141" s="54">
        <f>$D139 / $D141</f>
        <v>8.7027027027027026E-2</v>
      </c>
      <c r="G141" s="55">
        <f>1-$F141</f>
        <v>0.91297297297297297</v>
      </c>
      <c r="H141" s="56" t="e">
        <f>(($D141 * 3 ) + ($D139 * 5)) / ($D143 * 3)</f>
        <v>#VALUE!</v>
      </c>
      <c r="L141" s="47" t="e">
        <f t="shared" ref="L141:L151" si="2">(D139*$K$3+D141*$L$3)/(D143*$M$3)</f>
        <v>#VALUE!</v>
      </c>
    </row>
    <row r="142" spans="1:12">
      <c r="A142" s="47">
        <v>1444897</v>
      </c>
      <c r="B142" s="46" t="s">
        <v>32</v>
      </c>
      <c r="C142" s="46">
        <v>0.20200000000000001</v>
      </c>
      <c r="D142" s="50">
        <f>($C142- $F138) * 5</f>
        <v>1.01</v>
      </c>
      <c r="E142" s="45">
        <v>2</v>
      </c>
      <c r="F142" s="57">
        <f>$D140 / $D142</f>
        <v>0.16633663366336635</v>
      </c>
      <c r="G142" s="58">
        <f>1-$F142</f>
        <v>0.83366336633663363</v>
      </c>
      <c r="H142" s="59" t="e">
        <f>(($D142 * 3 ) + ($D140 * 5)) / ($D144 * 3)</f>
        <v>#VALUE!</v>
      </c>
      <c r="L142" s="47" t="e">
        <f t="shared" si="2"/>
        <v>#VALUE!</v>
      </c>
    </row>
    <row r="143" spans="1:12">
      <c r="A143" s="47">
        <v>1444897</v>
      </c>
      <c r="B143" s="46" t="s">
        <v>33</v>
      </c>
      <c r="C143" s="46" t="s">
        <v>44</v>
      </c>
      <c r="D143" s="50" t="e">
        <f>($C143- $F138) * 5</f>
        <v>#VALUE!</v>
      </c>
      <c r="E143" s="45" t="s">
        <v>11</v>
      </c>
      <c r="F143" s="60">
        <f>AVERAGE($F141:$F142)</f>
        <v>0.1266818303451967</v>
      </c>
      <c r="G143" s="61">
        <f>AVERAGE($G141:$G142)</f>
        <v>0.87331816965480336</v>
      </c>
      <c r="H143" s="62" t="e">
        <f>AVERAGE($H141:$H142)</f>
        <v>#VALUE!</v>
      </c>
    </row>
    <row r="144" spans="1:12">
      <c r="A144" s="47">
        <v>1444897</v>
      </c>
      <c r="B144" s="46" t="s">
        <v>34</v>
      </c>
      <c r="C144" s="46" t="s">
        <v>44</v>
      </c>
      <c r="D144" s="50" t="e">
        <f>($C144- $F138) *5</f>
        <v>#VALUE!</v>
      </c>
      <c r="E144" s="51"/>
      <c r="F144" s="51"/>
      <c r="G144" s="51"/>
      <c r="H144" s="51"/>
    </row>
    <row r="150" spans="12:12">
      <c r="L150" s="47" t="e">
        <f t="shared" si="2"/>
        <v>#DIV/0!</v>
      </c>
    </row>
    <row r="151" spans="12:12">
      <c r="L151" s="47" t="e">
        <f t="shared" si="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4"/>
  <sheetViews>
    <sheetView workbookViewId="0">
      <pane ySplit="1" topLeftCell="A2" activePane="bottomLeft" state="frozenSplit"/>
      <selection pane="bottomLeft" activeCell="K31" sqref="K4:K31"/>
    </sheetView>
  </sheetViews>
  <sheetFormatPr defaultRowHeight="15"/>
  <cols>
    <col min="1" max="1" width="19.5703125" style="47" customWidth="1"/>
    <col min="2" max="2" width="24.42578125" style="47" customWidth="1"/>
    <col min="3" max="3" width="9.140625" style="48" customWidth="1"/>
    <col min="4" max="4" width="15.140625" style="64" bestFit="1" customWidth="1"/>
    <col min="5" max="7" width="8.85546875" style="49"/>
    <col min="8" max="8" width="8.85546875" style="49" customWidth="1"/>
    <col min="9" max="15" width="8.85546875" style="9"/>
    <col min="16" max="16" width="1.140625" style="9" customWidth="1"/>
    <col min="17" max="21" width="8.85546875" style="9"/>
  </cols>
  <sheetData>
    <row r="1" spans="1:11">
      <c r="A1" s="47" t="s">
        <v>1</v>
      </c>
      <c r="B1" s="47" t="s">
        <v>13</v>
      </c>
      <c r="C1" s="48" t="s">
        <v>12</v>
      </c>
      <c r="D1" s="43" t="s">
        <v>4</v>
      </c>
      <c r="E1" s="44" t="s">
        <v>5</v>
      </c>
      <c r="F1" s="44" t="s">
        <v>6</v>
      </c>
      <c r="G1" s="44" t="s">
        <v>7</v>
      </c>
      <c r="H1" s="44" t="s">
        <v>8</v>
      </c>
    </row>
    <row r="2" spans="1:11">
      <c r="A2" s="47">
        <v>1444850</v>
      </c>
      <c r="B2" s="46" t="s">
        <v>21</v>
      </c>
      <c r="C2" s="46"/>
      <c r="D2" s="50"/>
      <c r="E2" s="51"/>
      <c r="F2" s="52" t="s">
        <v>9</v>
      </c>
      <c r="G2" s="51"/>
      <c r="H2" s="51"/>
    </row>
    <row r="3" spans="1:11">
      <c r="A3" s="47">
        <v>1444850</v>
      </c>
      <c r="B3" s="46" t="s">
        <v>21</v>
      </c>
      <c r="C3" s="46"/>
      <c r="D3" s="50"/>
      <c r="E3" s="51" t="s">
        <v>10</v>
      </c>
      <c r="F3" s="53" t="str">
        <f>IFERROR(AVERAGE($C$2,$C$3),"0")</f>
        <v>0</v>
      </c>
      <c r="G3" s="51"/>
      <c r="H3" s="51"/>
    </row>
    <row r="4" spans="1:11">
      <c r="A4" s="47">
        <v>1444850</v>
      </c>
      <c r="B4" s="46" t="s">
        <v>22</v>
      </c>
      <c r="C4" s="46">
        <v>0.11</v>
      </c>
      <c r="D4" s="50">
        <f>($C$4 - $F$3) * 2</f>
        <v>0.22</v>
      </c>
      <c r="E4" s="51"/>
      <c r="F4" s="51"/>
      <c r="G4" s="51"/>
      <c r="H4" s="51"/>
      <c r="K4" s="9">
        <f t="shared" ref="K4:K30" si="0">D4/C4</f>
        <v>2</v>
      </c>
    </row>
    <row r="5" spans="1:11">
      <c r="A5" s="47">
        <v>1444850</v>
      </c>
      <c r="B5" s="46" t="s">
        <v>23</v>
      </c>
      <c r="C5" s="46">
        <v>0.26100000000000001</v>
      </c>
      <c r="D5" s="50">
        <f>($C$5 - $F$3) * 2</f>
        <v>0.52200000000000002</v>
      </c>
      <c r="E5" s="51"/>
      <c r="F5" s="51"/>
      <c r="G5" s="51"/>
      <c r="H5" s="51"/>
      <c r="K5" s="9">
        <f t="shared" si="0"/>
        <v>2</v>
      </c>
    </row>
    <row r="6" spans="1:11">
      <c r="A6" s="47">
        <v>1444850</v>
      </c>
      <c r="B6" s="46" t="s">
        <v>24</v>
      </c>
      <c r="C6" s="46">
        <v>0.248</v>
      </c>
      <c r="D6" s="50">
        <f>($C$6 - $F$3) * 5</f>
        <v>1.24</v>
      </c>
      <c r="E6" s="45">
        <v>1</v>
      </c>
      <c r="F6" s="54">
        <f>$D$4 / $D$6</f>
        <v>0.17741935483870969</v>
      </c>
      <c r="G6" s="55">
        <f>1-$F$6</f>
        <v>0.82258064516129026</v>
      </c>
      <c r="H6" s="56">
        <f>(($D$6 * 3 ) + ($D$4 * 5)) / ($D$8 * 3)</f>
        <v>0.6401062416998673</v>
      </c>
      <c r="K6" s="9">
        <f t="shared" si="0"/>
        <v>5</v>
      </c>
    </row>
    <row r="7" spans="1:11">
      <c r="A7" s="47">
        <v>1444850</v>
      </c>
      <c r="B7" s="46" t="s">
        <v>25</v>
      </c>
      <c r="C7" s="46">
        <v>0.65500000000000003</v>
      </c>
      <c r="D7" s="50">
        <f>($C$7 - $F$3) * 5</f>
        <v>3.2750000000000004</v>
      </c>
      <c r="E7" s="45">
        <v>2</v>
      </c>
      <c r="F7" s="57">
        <f>$D$5 / $D$7</f>
        <v>0.15938931297709921</v>
      </c>
      <c r="G7" s="58">
        <f>1-$F$7</f>
        <v>0.84061068702290076</v>
      </c>
      <c r="H7" s="59">
        <f>(($D$7 * 3 ) + ($D$5 * 5)) / ($D$9 * 3)</f>
        <v>2.1421188630490962</v>
      </c>
      <c r="K7" s="9">
        <f t="shared" si="0"/>
        <v>5</v>
      </c>
    </row>
    <row r="8" spans="1:11">
      <c r="A8" s="47">
        <v>1444850</v>
      </c>
      <c r="B8" s="46" t="s">
        <v>26</v>
      </c>
      <c r="C8" s="46">
        <v>0.502</v>
      </c>
      <c r="D8" s="50">
        <f>($C$8 - $F$3) * 5</f>
        <v>2.5099999999999998</v>
      </c>
      <c r="E8" s="45" t="s">
        <v>11</v>
      </c>
      <c r="F8" s="60">
        <f>AVERAGE($F$6:$F$7)</f>
        <v>0.16840433390790444</v>
      </c>
      <c r="G8" s="61">
        <f>AVERAGE($G$6:$G$7)</f>
        <v>0.83159566609209556</v>
      </c>
      <c r="H8" s="62">
        <f>AVERAGE($H$6:$H$7)</f>
        <v>1.3911125523744818</v>
      </c>
      <c r="K8" s="9">
        <f t="shared" si="0"/>
        <v>5</v>
      </c>
    </row>
    <row r="9" spans="1:11">
      <c r="A9" s="47">
        <v>1444850</v>
      </c>
      <c r="B9" s="46" t="s">
        <v>27</v>
      </c>
      <c r="C9" s="46">
        <v>0.38700000000000001</v>
      </c>
      <c r="D9" s="50">
        <f>($C$9 - $F$3) * 5</f>
        <v>1.9350000000000001</v>
      </c>
      <c r="E9" s="51"/>
      <c r="F9" s="51"/>
      <c r="G9" s="51"/>
      <c r="H9" s="51"/>
      <c r="K9" s="9">
        <f t="shared" si="0"/>
        <v>5</v>
      </c>
    </row>
    <row r="10" spans="1:11">
      <c r="K10" s="9" t="e">
        <f t="shared" si="0"/>
        <v>#DIV/0!</v>
      </c>
    </row>
    <row r="11" spans="1:11">
      <c r="A11" s="49">
        <v>1444852</v>
      </c>
      <c r="B11" s="63" t="s">
        <v>21</v>
      </c>
      <c r="C11" s="63"/>
      <c r="D11" s="50"/>
      <c r="E11" s="51"/>
      <c r="F11" s="52" t="s">
        <v>9</v>
      </c>
      <c r="G11" s="51"/>
      <c r="H11" s="51"/>
      <c r="K11" s="9" t="e">
        <f t="shared" si="0"/>
        <v>#DIV/0!</v>
      </c>
    </row>
    <row r="12" spans="1:11">
      <c r="A12" s="49">
        <v>1444852</v>
      </c>
      <c r="B12" s="63" t="s">
        <v>21</v>
      </c>
      <c r="C12" s="63"/>
      <c r="D12" s="50"/>
      <c r="E12" s="51" t="s">
        <v>10</v>
      </c>
      <c r="F12" s="53" t="str">
        <f>IFERROR(AVERAGE($C$11,$C$12),"0")</f>
        <v>0</v>
      </c>
      <c r="G12" s="51"/>
      <c r="H12" s="51"/>
      <c r="K12" s="9" t="e">
        <f t="shared" si="0"/>
        <v>#DIV/0!</v>
      </c>
    </row>
    <row r="13" spans="1:11">
      <c r="A13" s="49">
        <v>1444852</v>
      </c>
      <c r="B13" s="63" t="s">
        <v>22</v>
      </c>
      <c r="C13" s="46">
        <v>0.10299999999999999</v>
      </c>
      <c r="D13" s="50">
        <f>($C$13 - $F$12) * 2</f>
        <v>0.20599999999999999</v>
      </c>
      <c r="E13" s="51"/>
      <c r="F13" s="51"/>
      <c r="G13" s="51"/>
      <c r="H13" s="51"/>
      <c r="K13" s="9">
        <f t="shared" si="0"/>
        <v>2</v>
      </c>
    </row>
    <row r="14" spans="1:11">
      <c r="A14" s="49">
        <v>1444852</v>
      </c>
      <c r="B14" s="63" t="s">
        <v>23</v>
      </c>
      <c r="C14" s="46">
        <v>0.157</v>
      </c>
      <c r="D14" s="50">
        <f>($C$14 - $F$12) * 2</f>
        <v>0.314</v>
      </c>
      <c r="E14" s="51"/>
      <c r="F14" s="51"/>
      <c r="G14" s="51"/>
      <c r="H14" s="51"/>
      <c r="K14" s="9">
        <f t="shared" si="0"/>
        <v>2</v>
      </c>
    </row>
    <row r="15" spans="1:11">
      <c r="A15" s="49">
        <v>1444852</v>
      </c>
      <c r="B15" s="63" t="s">
        <v>24</v>
      </c>
      <c r="C15" s="46">
        <v>0.70299999999999996</v>
      </c>
      <c r="D15" s="50">
        <f>($C$15 - $F$12) * 5</f>
        <v>3.5149999999999997</v>
      </c>
      <c r="E15" s="45">
        <v>1</v>
      </c>
      <c r="F15" s="54">
        <f>$D$13 / $D$15</f>
        <v>5.8605974395448082E-2</v>
      </c>
      <c r="G15" s="55">
        <f>1-$F$15</f>
        <v>0.94139402560455188</v>
      </c>
      <c r="H15" s="56">
        <f>(($D$15 * 3 ) + ($D$13 * 5)) / ($D$17 * 3)</f>
        <v>0.42098563375159115</v>
      </c>
      <c r="K15" s="9">
        <f t="shared" si="0"/>
        <v>5</v>
      </c>
    </row>
    <row r="16" spans="1:11">
      <c r="A16" s="49">
        <v>1444852</v>
      </c>
      <c r="B16" s="63" t="s">
        <v>25</v>
      </c>
      <c r="C16" s="46">
        <v>0.28999999999999998</v>
      </c>
      <c r="D16" s="50">
        <f>($C$16 - $F$12) * 5</f>
        <v>1.45</v>
      </c>
      <c r="E16" s="45">
        <v>2</v>
      </c>
      <c r="F16" s="57">
        <f>$D$14 / $D$15</f>
        <v>8.9331436699857755E-2</v>
      </c>
      <c r="G16" s="58">
        <f>1-$F$16</f>
        <v>0.91066856330014223</v>
      </c>
      <c r="H16" s="59">
        <f>(($D$16 * 3 ) + ($D$14 * 5)) / ($D$18 * 3)</f>
        <v>0.21356421356421357</v>
      </c>
      <c r="K16" s="9">
        <f t="shared" si="0"/>
        <v>5</v>
      </c>
    </row>
    <row r="17" spans="1:11">
      <c r="A17" s="49">
        <v>1444852</v>
      </c>
      <c r="B17" s="63" t="s">
        <v>26</v>
      </c>
      <c r="C17" s="46">
        <v>1.833</v>
      </c>
      <c r="D17" s="50">
        <f>($C$17 - $F$12) * 5</f>
        <v>9.1649999999999991</v>
      </c>
      <c r="E17" s="45" t="s">
        <v>11</v>
      </c>
      <c r="F17" s="60">
        <f>AVERAGE($F$15:$F$16)</f>
        <v>7.3968705547652919E-2</v>
      </c>
      <c r="G17" s="61">
        <f>AVERAGE($G$15:$G$16)</f>
        <v>0.926031294452347</v>
      </c>
      <c r="H17" s="62">
        <f>AVERAGE($H$15:$H$16)</f>
        <v>0.31727492365790233</v>
      </c>
      <c r="K17" s="9">
        <f t="shared" si="0"/>
        <v>5</v>
      </c>
    </row>
    <row r="18" spans="1:11">
      <c r="A18" s="49">
        <v>1444852</v>
      </c>
      <c r="B18" s="63" t="s">
        <v>27</v>
      </c>
      <c r="C18" s="46">
        <v>1.8480000000000001</v>
      </c>
      <c r="D18" s="50">
        <f>($C$18 - $F$12) * 5</f>
        <v>9.24</v>
      </c>
      <c r="E18" s="51"/>
      <c r="F18" s="51"/>
      <c r="G18" s="51"/>
      <c r="H18" s="51"/>
      <c r="K18" s="9">
        <f t="shared" si="0"/>
        <v>5</v>
      </c>
    </row>
    <row r="19" spans="1:11">
      <c r="K19" s="9" t="e">
        <f t="shared" si="0"/>
        <v>#DIV/0!</v>
      </c>
    </row>
    <row r="20" spans="1:11">
      <c r="A20" s="47">
        <v>1444856</v>
      </c>
      <c r="B20" s="46" t="s">
        <v>21</v>
      </c>
      <c r="C20" s="46"/>
      <c r="D20" s="50"/>
      <c r="E20" s="51"/>
      <c r="F20" s="52" t="s">
        <v>9</v>
      </c>
      <c r="G20" s="51"/>
      <c r="H20" s="51"/>
      <c r="K20" s="9" t="e">
        <f t="shared" si="0"/>
        <v>#DIV/0!</v>
      </c>
    </row>
    <row r="21" spans="1:11">
      <c r="A21" s="47">
        <v>1444856</v>
      </c>
      <c r="B21" s="46" t="s">
        <v>21</v>
      </c>
      <c r="C21" s="46"/>
      <c r="D21" s="50"/>
      <c r="E21" s="51" t="s">
        <v>10</v>
      </c>
      <c r="F21" s="53" t="str">
        <f>IFERROR(AVERAGE($C$20,$C$21),"0")</f>
        <v>0</v>
      </c>
      <c r="G21" s="51"/>
      <c r="H21" s="51"/>
      <c r="K21" s="9" t="e">
        <f t="shared" si="0"/>
        <v>#DIV/0!</v>
      </c>
    </row>
    <row r="22" spans="1:11">
      <c r="A22" s="47">
        <v>1444856</v>
      </c>
      <c r="B22" s="46" t="s">
        <v>22</v>
      </c>
      <c r="C22" s="46">
        <v>2.9000000000000001E-2</v>
      </c>
      <c r="D22" s="50">
        <f>($C$22 - $F$21) * 2</f>
        <v>5.8000000000000003E-2</v>
      </c>
      <c r="E22" s="51"/>
      <c r="F22" s="51"/>
      <c r="G22" s="51"/>
      <c r="H22" s="51"/>
      <c r="K22" s="9">
        <f t="shared" si="0"/>
        <v>2</v>
      </c>
    </row>
    <row r="23" spans="1:11">
      <c r="A23" s="47">
        <v>1444856</v>
      </c>
      <c r="B23" s="46" t="s">
        <v>23</v>
      </c>
      <c r="C23" s="46">
        <v>3.4000000000000002E-2</v>
      </c>
      <c r="D23" s="50">
        <f>($C$23 - $F$21) * 2</f>
        <v>6.8000000000000005E-2</v>
      </c>
      <c r="E23" s="51"/>
      <c r="F23" s="51"/>
      <c r="G23" s="51"/>
      <c r="H23" s="51"/>
      <c r="K23" s="9">
        <f t="shared" si="0"/>
        <v>2</v>
      </c>
    </row>
    <row r="24" spans="1:11">
      <c r="A24" s="47">
        <v>1444856</v>
      </c>
      <c r="B24" s="46" t="s">
        <v>24</v>
      </c>
      <c r="C24" s="46">
        <v>0.379</v>
      </c>
      <c r="D24" s="50">
        <f>($C$24 - $F$21) * 5</f>
        <v>1.895</v>
      </c>
      <c r="E24" s="45">
        <v>1</v>
      </c>
      <c r="F24" s="54">
        <f>$D$22 / $D$24</f>
        <v>3.0606860158311346E-2</v>
      </c>
      <c r="G24" s="55">
        <f>1-$F$24</f>
        <v>0.96939313984168862</v>
      </c>
      <c r="H24" s="56">
        <f>(($D$24 * 3 ) + ($D$22 * 5)) / ($D$26 * 3)</f>
        <v>0.33871882086167804</v>
      </c>
      <c r="K24" s="9">
        <f t="shared" si="0"/>
        <v>5</v>
      </c>
    </row>
    <row r="25" spans="1:11">
      <c r="A25" s="47">
        <v>1444856</v>
      </c>
      <c r="B25" s="46" t="s">
        <v>25</v>
      </c>
      <c r="C25" s="46">
        <v>8.1000000000000003E-2</v>
      </c>
      <c r="D25" s="50">
        <f>($C$25 - $F$21) * 5</f>
        <v>0.40500000000000003</v>
      </c>
      <c r="E25" s="45">
        <v>2</v>
      </c>
      <c r="F25" s="57">
        <f>$D$23 / $D$25</f>
        <v>0.16790123456790124</v>
      </c>
      <c r="G25" s="58">
        <f>1-$F$25</f>
        <v>0.83209876543209882</v>
      </c>
      <c r="H25" s="59">
        <f>(($D$25 * 3 ) + ($D$23 * 5)) / ($D$27 * 3)</f>
        <v>7.9255861365953112E-2</v>
      </c>
      <c r="K25" s="9">
        <f t="shared" si="0"/>
        <v>5</v>
      </c>
    </row>
    <row r="26" spans="1:11">
      <c r="A26" s="47">
        <v>1444856</v>
      </c>
      <c r="B26" s="46" t="s">
        <v>26</v>
      </c>
      <c r="C26" s="46">
        <v>1.1759999999999999</v>
      </c>
      <c r="D26" s="50">
        <f>($C$26 - $F$21) * 5</f>
        <v>5.88</v>
      </c>
      <c r="E26" s="45" t="s">
        <v>11</v>
      </c>
      <c r="F26" s="60">
        <f>AVERAGE($F$24:$F$25)</f>
        <v>9.9254047363106293E-2</v>
      </c>
      <c r="G26" s="61">
        <f>AVERAGE($G$24:$G$25)</f>
        <v>0.90074595263689372</v>
      </c>
      <c r="H26" s="62">
        <f>AVERAGE($H$24:$H$25)</f>
        <v>0.20898734111381556</v>
      </c>
      <c r="K26" s="9">
        <f t="shared" si="0"/>
        <v>5</v>
      </c>
    </row>
    <row r="27" spans="1:11">
      <c r="A27" s="47">
        <v>1444856</v>
      </c>
      <c r="B27" s="46" t="s">
        <v>27</v>
      </c>
      <c r="C27" s="46">
        <v>1.3080000000000001</v>
      </c>
      <c r="D27" s="50">
        <f>($C$27 - $F$21) * 5</f>
        <v>6.54</v>
      </c>
      <c r="E27" s="51"/>
      <c r="F27" s="51"/>
      <c r="G27" s="51"/>
      <c r="H27" s="51"/>
      <c r="K27" s="9">
        <f t="shared" si="0"/>
        <v>5</v>
      </c>
    </row>
    <row r="28" spans="1:11">
      <c r="K28" s="9" t="e">
        <f t="shared" si="0"/>
        <v>#DIV/0!</v>
      </c>
    </row>
    <row r="29" spans="1:11">
      <c r="A29" s="47">
        <v>1444857</v>
      </c>
      <c r="B29" s="46" t="s">
        <v>21</v>
      </c>
      <c r="C29" s="46"/>
      <c r="D29" s="50"/>
      <c r="E29" s="51"/>
      <c r="F29" s="52" t="s">
        <v>9</v>
      </c>
      <c r="G29" s="51"/>
      <c r="H29" s="51"/>
      <c r="K29" s="9" t="e">
        <f t="shared" si="0"/>
        <v>#DIV/0!</v>
      </c>
    </row>
    <row r="30" spans="1:11">
      <c r="A30" s="47">
        <v>1444857</v>
      </c>
      <c r="B30" s="46" t="s">
        <v>21</v>
      </c>
      <c r="C30" s="46"/>
      <c r="D30" s="50"/>
      <c r="E30" s="51" t="s">
        <v>10</v>
      </c>
      <c r="F30" s="53" t="str">
        <f>IFERROR(AVERAGE($C$29,$C$30),"0")</f>
        <v>0</v>
      </c>
      <c r="G30" s="51"/>
      <c r="H30" s="51"/>
      <c r="K30" s="9" t="e">
        <f t="shared" si="0"/>
        <v>#DIV/0!</v>
      </c>
    </row>
    <row r="31" spans="1:11">
      <c r="A31" s="47">
        <v>1444857</v>
      </c>
      <c r="B31" s="46" t="s">
        <v>22</v>
      </c>
      <c r="C31" s="46">
        <v>0.09</v>
      </c>
      <c r="D31" s="50">
        <f>($C$31 - $F$30) * 2</f>
        <v>0.18</v>
      </c>
      <c r="E31" s="51"/>
      <c r="F31" s="51"/>
      <c r="G31" s="51"/>
      <c r="H31" s="51"/>
      <c r="K31" s="9">
        <f>D31/C31</f>
        <v>2</v>
      </c>
    </row>
    <row r="32" spans="1:11">
      <c r="A32" s="47">
        <v>1444857</v>
      </c>
      <c r="B32" s="46" t="s">
        <v>23</v>
      </c>
      <c r="C32" s="46">
        <v>0.159</v>
      </c>
      <c r="D32" s="50">
        <f>($C$32 - $F$30) * 2</f>
        <v>0.318</v>
      </c>
      <c r="E32" s="51"/>
      <c r="F32" s="51"/>
      <c r="G32" s="51"/>
      <c r="H32" s="51"/>
      <c r="K32" s="9">
        <f t="shared" ref="K32:K36" si="1">D32/C32</f>
        <v>2</v>
      </c>
    </row>
    <row r="33" spans="1:21">
      <c r="A33" s="47">
        <v>1444857</v>
      </c>
      <c r="B33" s="46" t="s">
        <v>24</v>
      </c>
      <c r="C33" s="46">
        <v>0.85</v>
      </c>
      <c r="D33" s="50">
        <f>($C$33 - $F$30) * 5</f>
        <v>4.25</v>
      </c>
      <c r="E33" s="45">
        <v>1</v>
      </c>
      <c r="F33" s="54">
        <f>$D$31 / $D$33</f>
        <v>4.2352941176470586E-2</v>
      </c>
      <c r="G33" s="55">
        <f>1-$F$33</f>
        <v>0.95764705882352941</v>
      </c>
      <c r="H33" s="56">
        <f>(($D$33 * 3 ) + ($D$31 * 5)) / ($D$35 * 3)</f>
        <v>0.50752928053541557</v>
      </c>
      <c r="I33" s="9">
        <f>(D32+D33)/D35</f>
        <v>0.50953708867819292</v>
      </c>
      <c r="J33" s="9">
        <f>D31/(D33+D31)</f>
        <v>4.0632054176072234E-2</v>
      </c>
      <c r="K33" s="9">
        <f t="shared" si="1"/>
        <v>5</v>
      </c>
    </row>
    <row r="34" spans="1:21">
      <c r="A34" s="47">
        <v>1444857</v>
      </c>
      <c r="B34" s="46" t="s">
        <v>25</v>
      </c>
      <c r="C34" s="46">
        <v>0.32800000000000001</v>
      </c>
      <c r="D34" s="50">
        <f>($C$34 - $F$30) * 5</f>
        <v>1.6400000000000001</v>
      </c>
      <c r="E34" s="45">
        <v>2</v>
      </c>
      <c r="F34" s="57">
        <f>$D$32 / $D$34</f>
        <v>0.19390243902439022</v>
      </c>
      <c r="G34" s="58">
        <f>1-$F$34</f>
        <v>0.80609756097560981</v>
      </c>
      <c r="H34" s="59">
        <f>(($D$34 * 3 ) + ($D$32 * 5)) / ($D$36 * 3)</f>
        <v>0.22914466737064415</v>
      </c>
      <c r="K34" s="9">
        <f t="shared" si="1"/>
        <v>5</v>
      </c>
    </row>
    <row r="35" spans="1:21">
      <c r="A35" s="47">
        <v>1444857</v>
      </c>
      <c r="B35" s="46" t="s">
        <v>26</v>
      </c>
      <c r="C35" s="46">
        <v>1.7929999999999999</v>
      </c>
      <c r="D35" s="50">
        <f>($C$35 - $F$30) * 5</f>
        <v>8.9649999999999999</v>
      </c>
      <c r="E35" s="45" t="s">
        <v>11</v>
      </c>
      <c r="F35" s="60">
        <f>AVERAGE($F$33:$F$34)</f>
        <v>0.11812769010043041</v>
      </c>
      <c r="G35" s="61">
        <f>AVERAGE($G$33:$G$34)</f>
        <v>0.88187230989956955</v>
      </c>
      <c r="H35" s="62">
        <f>AVERAGE($H$33:$H$34)</f>
        <v>0.36833697395302989</v>
      </c>
      <c r="K35" s="9">
        <f t="shared" si="1"/>
        <v>5</v>
      </c>
    </row>
    <row r="36" spans="1:21">
      <c r="A36" s="47">
        <v>1444857</v>
      </c>
      <c r="B36" s="46" t="s">
        <v>27</v>
      </c>
      <c r="C36" s="46">
        <v>1.8939999999999999</v>
      </c>
      <c r="D36" s="50">
        <f>($C$36 - $F$30) * 5</f>
        <v>9.4699999999999989</v>
      </c>
      <c r="E36" s="51"/>
      <c r="F36" s="51"/>
      <c r="G36" s="51"/>
      <c r="H36" s="51"/>
      <c r="K36" s="9">
        <f t="shared" si="1"/>
        <v>5</v>
      </c>
    </row>
    <row r="38" spans="1:21">
      <c r="A38" s="47">
        <v>1444867</v>
      </c>
      <c r="B38" s="46" t="s">
        <v>21</v>
      </c>
      <c r="C38" s="46"/>
      <c r="D38" s="50"/>
      <c r="E38" s="51"/>
      <c r="F38" s="52" t="s">
        <v>9</v>
      </c>
      <c r="G38" s="51"/>
      <c r="H38" s="51"/>
    </row>
    <row r="39" spans="1:21">
      <c r="A39" s="47">
        <v>1444867</v>
      </c>
      <c r="B39" s="46" t="s">
        <v>21</v>
      </c>
      <c r="C39" s="46"/>
      <c r="D39" s="50"/>
      <c r="E39" s="51" t="s">
        <v>10</v>
      </c>
      <c r="F39" s="53" t="str">
        <f>IFERROR(AVERAGE($C$38,$C$39),"0")</f>
        <v>0</v>
      </c>
      <c r="G39" s="51"/>
      <c r="H39" s="51"/>
    </row>
    <row r="40" spans="1:21">
      <c r="A40" s="47">
        <v>1444867</v>
      </c>
      <c r="B40" s="46" t="s">
        <v>22</v>
      </c>
      <c r="C40" s="46">
        <v>8.9999999999999993E-3</v>
      </c>
      <c r="D40" s="50">
        <f>($C$40 - $F$39) * 2</f>
        <v>1.7999999999999999E-2</v>
      </c>
      <c r="E40" s="51"/>
      <c r="F40" s="51"/>
      <c r="G40" s="51"/>
      <c r="H40" s="51"/>
    </row>
    <row r="41" spans="1:21">
      <c r="A41" s="47">
        <v>1444867</v>
      </c>
      <c r="B41" s="46" t="s">
        <v>23</v>
      </c>
      <c r="C41" s="46">
        <v>8.0000000000000002E-3</v>
      </c>
      <c r="D41" s="50">
        <f>($C$41 - $F$39) * 2</f>
        <v>1.6E-2</v>
      </c>
      <c r="E41" s="51"/>
      <c r="F41" s="51"/>
      <c r="G41" s="51"/>
      <c r="H41" s="51"/>
    </row>
    <row r="42" spans="1:21">
      <c r="A42" s="47">
        <v>1444867</v>
      </c>
      <c r="B42" s="46" t="s">
        <v>24</v>
      </c>
      <c r="C42" s="46">
        <v>0.30099999999999999</v>
      </c>
      <c r="D42" s="50">
        <f>($C$42 - $F$39) * 5</f>
        <v>1.5049999999999999</v>
      </c>
      <c r="E42" s="45">
        <v>1</v>
      </c>
      <c r="F42" s="54">
        <f>$D$40 / $D$42</f>
        <v>1.1960132890365448E-2</v>
      </c>
      <c r="G42" s="55">
        <f>1-$F$42</f>
        <v>0.98803986710963454</v>
      </c>
      <c r="H42" s="56">
        <f>(($D$42 * 3 ) + ($D$40 * 5)) / ($D$44 * 3)</f>
        <v>0.28664799253034551</v>
      </c>
    </row>
    <row r="43" spans="1:21">
      <c r="A43" s="47">
        <v>1444867</v>
      </c>
      <c r="B43" s="46" t="s">
        <v>25</v>
      </c>
      <c r="C43" s="46">
        <v>0.30099999999999999</v>
      </c>
      <c r="D43" s="50">
        <f>($C$43 - $F$39) * 5</f>
        <v>1.5049999999999999</v>
      </c>
      <c r="E43" s="45">
        <v>2</v>
      </c>
      <c r="F43" s="57">
        <f>$D$41 / $D$43</f>
        <v>1.0631229235880399E-2</v>
      </c>
      <c r="G43" s="58">
        <f>1-$F$43</f>
        <v>0.98936877076411955</v>
      </c>
      <c r="H43" s="59">
        <f>(($D$43 * 3 ) + ($D$41 * 5)) / ($D$45 * 3)</f>
        <v>0.28337958680234354</v>
      </c>
    </row>
    <row r="44" spans="1:21">
      <c r="A44" s="47">
        <v>1444867</v>
      </c>
      <c r="B44" s="46" t="s">
        <v>26</v>
      </c>
      <c r="C44" s="46">
        <v>1.071</v>
      </c>
      <c r="D44" s="50">
        <f>($C$44 - $F$39) * 5</f>
        <v>5.3549999999999995</v>
      </c>
      <c r="E44" s="45" t="s">
        <v>11</v>
      </c>
      <c r="F44" s="60">
        <f>AVERAGE($F$42:$F$43)</f>
        <v>1.1295681063122924E-2</v>
      </c>
      <c r="G44" s="61">
        <f>AVERAGE($G$42:$G$43)</f>
        <v>0.98870431893687705</v>
      </c>
      <c r="H44" s="62">
        <f>AVERAGE($H$42:$H$43)</f>
        <v>0.2850137896663445</v>
      </c>
    </row>
    <row r="45" spans="1:21">
      <c r="A45" s="47">
        <v>1444867</v>
      </c>
      <c r="B45" s="46" t="s">
        <v>27</v>
      </c>
      <c r="C45" s="46">
        <v>1.081</v>
      </c>
      <c r="D45" s="50">
        <f>($C$45 - $F$39) * 5</f>
        <v>5.4049999999999994</v>
      </c>
      <c r="E45" s="51"/>
      <c r="F45" s="51"/>
      <c r="G45" s="51"/>
      <c r="H45" s="51"/>
    </row>
    <row r="47" spans="1:21" s="1" customFormat="1">
      <c r="A47" s="49">
        <v>1444878</v>
      </c>
      <c r="B47" s="63" t="s">
        <v>21</v>
      </c>
      <c r="C47" s="63"/>
      <c r="D47" s="50"/>
      <c r="E47" s="51"/>
      <c r="F47" s="52" t="s">
        <v>9</v>
      </c>
      <c r="G47" s="51"/>
      <c r="H47" s="5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s="1" customFormat="1">
      <c r="A48" s="49">
        <v>1444878</v>
      </c>
      <c r="B48" s="63" t="s">
        <v>21</v>
      </c>
      <c r="C48" s="63"/>
      <c r="D48" s="50"/>
      <c r="E48" s="51" t="s">
        <v>10</v>
      </c>
      <c r="F48" s="53" t="str">
        <f>IFERROR(AVERAGE($C$47,$C$48),"0")</f>
        <v>0</v>
      </c>
      <c r="G48" s="51"/>
      <c r="H48" s="5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s="1" customFormat="1">
      <c r="A49" s="49">
        <v>1444878</v>
      </c>
      <c r="B49" s="63" t="s">
        <v>22</v>
      </c>
      <c r="C49" s="46">
        <v>1.6E-2</v>
      </c>
      <c r="D49" s="50">
        <f>($C$49 - $F$48) * 2</f>
        <v>3.2000000000000001E-2</v>
      </c>
      <c r="E49" s="51"/>
      <c r="F49" s="51"/>
      <c r="G49" s="51"/>
      <c r="H49" s="5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s="1" customFormat="1">
      <c r="A50" s="49">
        <v>1444878</v>
      </c>
      <c r="B50" s="63" t="s">
        <v>23</v>
      </c>
      <c r="C50" s="46">
        <v>1.7999999999999999E-2</v>
      </c>
      <c r="D50" s="50">
        <f>($C$50 - $F$48) * 2</f>
        <v>3.5999999999999997E-2</v>
      </c>
      <c r="E50" s="51"/>
      <c r="F50" s="51"/>
      <c r="G50" s="51"/>
      <c r="H50" s="5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s="1" customFormat="1">
      <c r="A51" s="49">
        <v>1444878</v>
      </c>
      <c r="B51" s="63" t="s">
        <v>24</v>
      </c>
      <c r="C51" s="46">
        <v>0.47199999999999998</v>
      </c>
      <c r="D51" s="50">
        <f>($C$51 - $F$48) * 5</f>
        <v>2.36</v>
      </c>
      <c r="E51" s="45">
        <v>1</v>
      </c>
      <c r="F51" s="54">
        <f>$D$49 / $D$51</f>
        <v>1.3559322033898306E-2</v>
      </c>
      <c r="G51" s="55">
        <f>1-$F$51</f>
        <v>0.98644067796610169</v>
      </c>
      <c r="H51" s="56">
        <f>(($D$51 * 3 ) + ($D$49 * 5)) / ($D$53 * 3)</f>
        <v>0.43210981796478665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s="1" customFormat="1">
      <c r="A52" s="49">
        <v>1444878</v>
      </c>
      <c r="B52" s="63" t="s">
        <v>25</v>
      </c>
      <c r="C52" s="46">
        <v>0.38700000000000001</v>
      </c>
      <c r="D52" s="50">
        <f>($C$52 - $F$48) * 5</f>
        <v>1.9350000000000001</v>
      </c>
      <c r="E52" s="45">
        <v>2</v>
      </c>
      <c r="F52" s="57">
        <f>$D$50 / $D$52</f>
        <v>1.8604651162790697E-2</v>
      </c>
      <c r="G52" s="58">
        <f>1-$F$52</f>
        <v>0.98139534883720936</v>
      </c>
      <c r="H52" s="59">
        <f>(($D$52 * 3 ) + ($D$50 * 5)) / ($D$54 * 3)</f>
        <v>0.7585551330798479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s="1" customFormat="1">
      <c r="A53" s="49">
        <v>1444878</v>
      </c>
      <c r="B53" s="63" t="s">
        <v>26</v>
      </c>
      <c r="C53" s="46">
        <v>1.117</v>
      </c>
      <c r="D53" s="50">
        <f>($C$53 - $F$48) * 5</f>
        <v>5.585</v>
      </c>
      <c r="E53" s="45" t="s">
        <v>11</v>
      </c>
      <c r="F53" s="60">
        <f>AVERAGE($F$51:$F$52)</f>
        <v>1.6081986598344502E-2</v>
      </c>
      <c r="G53" s="61">
        <f>AVERAGE($G$51:$G$52)</f>
        <v>0.98391801340165552</v>
      </c>
      <c r="H53" s="62">
        <f>AVERAGE($H$51:$H$52)</f>
        <v>0.59533247552231727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s="1" customFormat="1">
      <c r="A54" s="49">
        <v>1444878</v>
      </c>
      <c r="B54" s="63" t="s">
        <v>27</v>
      </c>
      <c r="C54" s="46">
        <v>0.52600000000000002</v>
      </c>
      <c r="D54" s="50">
        <f>($C$54 - $F$48) * 5</f>
        <v>2.63</v>
      </c>
      <c r="E54" s="51"/>
      <c r="F54" s="51"/>
      <c r="G54" s="51"/>
      <c r="H54" s="5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6" spans="1:21" s="1" customFormat="1">
      <c r="A56" s="47">
        <v>1444907</v>
      </c>
      <c r="B56" s="46" t="s">
        <v>21</v>
      </c>
      <c r="C56" s="46"/>
      <c r="D56" s="50"/>
      <c r="E56" s="51"/>
      <c r="F56" s="52" t="s">
        <v>9</v>
      </c>
      <c r="G56" s="51"/>
      <c r="H56" s="5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s="1" customFormat="1">
      <c r="A57" s="47">
        <v>1444907</v>
      </c>
      <c r="B57" s="46" t="s">
        <v>21</v>
      </c>
      <c r="C57" s="46"/>
      <c r="D57" s="50"/>
      <c r="E57" s="51" t="s">
        <v>10</v>
      </c>
      <c r="F57" s="53" t="str">
        <f>IFERROR(AVERAGE($C$56,$C$57),"0")</f>
        <v>0</v>
      </c>
      <c r="G57" s="51"/>
      <c r="H57" s="5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s="1" customFormat="1">
      <c r="A58" s="47">
        <v>1444907</v>
      </c>
      <c r="B58" s="46" t="s">
        <v>22</v>
      </c>
      <c r="C58" s="46">
        <v>8.9999999999999993E-3</v>
      </c>
      <c r="D58" s="50">
        <f>($C$58 - $F$57) * 2</f>
        <v>1.7999999999999999E-2</v>
      </c>
      <c r="E58" s="51"/>
      <c r="F58" s="51"/>
      <c r="G58" s="51"/>
      <c r="H58" s="5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s="1" customFormat="1">
      <c r="A59" s="47">
        <v>1444907</v>
      </c>
      <c r="B59" s="46" t="s">
        <v>23</v>
      </c>
      <c r="C59" s="46">
        <v>1.7000000000000001E-2</v>
      </c>
      <c r="D59" s="50">
        <f>($C$59 - $F$57) * 2</f>
        <v>3.4000000000000002E-2</v>
      </c>
      <c r="E59" s="51"/>
      <c r="F59" s="51"/>
      <c r="G59" s="51"/>
      <c r="H59" s="5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s="1" customFormat="1">
      <c r="A60" s="47">
        <v>1444907</v>
      </c>
      <c r="B60" s="46" t="s">
        <v>24</v>
      </c>
      <c r="C60" s="46">
        <v>0.753</v>
      </c>
      <c r="D60" s="50">
        <f>($C$60 - $F$57) * 5</f>
        <v>3.7650000000000001</v>
      </c>
      <c r="E60" s="45">
        <v>1</v>
      </c>
      <c r="F60" s="54">
        <f>$D$58 / $D$60</f>
        <v>4.7808764940239041E-3</v>
      </c>
      <c r="G60" s="55">
        <f>1-$F$60</f>
        <v>0.99521912350597608</v>
      </c>
      <c r="H60" s="56">
        <f>(($D$60 * 3 ) + ($D$58 * 5)) / ($D$62 * 3)</f>
        <v>0.2486079266295447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s="1" customFormat="1">
      <c r="A61" s="47">
        <v>1444907</v>
      </c>
      <c r="B61" s="46" t="s">
        <v>25</v>
      </c>
      <c r="C61" s="46">
        <v>0.91200000000000003</v>
      </c>
      <c r="D61" s="50">
        <f>($C$61 - $F$57) * 5</f>
        <v>4.5600000000000005</v>
      </c>
      <c r="E61" s="45">
        <v>2</v>
      </c>
      <c r="F61" s="57">
        <f>$D$59 / $D$61</f>
        <v>7.4561403508771927E-3</v>
      </c>
      <c r="G61" s="58">
        <f>1-$F$61</f>
        <v>0.99254385964912284</v>
      </c>
      <c r="H61" s="59">
        <f>(($D$61 * 3 ) + ($D$59 * 5)) / ($D$63 * 3)</f>
        <v>0.31556163135110504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s="1" customFormat="1">
      <c r="A62" s="47">
        <v>1444907</v>
      </c>
      <c r="B62" s="46" t="s">
        <v>26</v>
      </c>
      <c r="C62" s="46">
        <v>3.0529999999999999</v>
      </c>
      <c r="D62" s="50">
        <f>($C$62 - $F$57) * 5</f>
        <v>15.265000000000001</v>
      </c>
      <c r="E62" s="45" t="s">
        <v>11</v>
      </c>
      <c r="F62" s="60">
        <f>AVERAGE($F$60:$F$61)</f>
        <v>6.1185084224505484E-3</v>
      </c>
      <c r="G62" s="61">
        <f>AVERAGE($G$60:$G$61)</f>
        <v>0.99388149157754946</v>
      </c>
      <c r="H62" s="62">
        <f>AVERAGE($H$60:$H$61)</f>
        <v>0.28208477899032486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s="1" customFormat="1">
      <c r="A63" s="47">
        <v>1444907</v>
      </c>
      <c r="B63" s="46" t="s">
        <v>27</v>
      </c>
      <c r="C63" s="46">
        <v>2.9260000000000002</v>
      </c>
      <c r="D63" s="50">
        <f>($C$63 - $F$57) * 5</f>
        <v>14.63</v>
      </c>
      <c r="E63" s="51"/>
      <c r="F63" s="51"/>
      <c r="G63" s="51"/>
      <c r="H63" s="5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5" spans="1:21" s="1" customFormat="1">
      <c r="A65" s="47">
        <v>1444924</v>
      </c>
      <c r="B65" s="46" t="s">
        <v>21</v>
      </c>
      <c r="C65" s="46"/>
      <c r="D65" s="50"/>
      <c r="E65" s="51"/>
      <c r="F65" s="52" t="s">
        <v>9</v>
      </c>
      <c r="G65" s="51"/>
      <c r="H65" s="5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s="1" customFormat="1">
      <c r="A66" s="47">
        <v>1444924</v>
      </c>
      <c r="B66" s="46" t="s">
        <v>21</v>
      </c>
      <c r="C66" s="46"/>
      <c r="D66" s="50"/>
      <c r="E66" s="51" t="s">
        <v>10</v>
      </c>
      <c r="F66" s="53" t="str">
        <f>IFERROR(AVERAGE($C$65,$C$66),"0")</f>
        <v>0</v>
      </c>
      <c r="G66" s="51"/>
      <c r="H66" s="5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s="1" customFormat="1">
      <c r="A67" s="47">
        <v>1444924</v>
      </c>
      <c r="B67" s="46" t="s">
        <v>22</v>
      </c>
      <c r="C67" s="46">
        <v>1.7999999999999999E-2</v>
      </c>
      <c r="D67" s="50">
        <f>($C$67 - $F$66) * 2</f>
        <v>3.5999999999999997E-2</v>
      </c>
      <c r="E67" s="51"/>
      <c r="F67" s="51"/>
      <c r="G67" s="51"/>
      <c r="H67" s="5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s="1" customFormat="1">
      <c r="A68" s="47">
        <v>1444924</v>
      </c>
      <c r="B68" s="46" t="s">
        <v>23</v>
      </c>
      <c r="C68" s="46">
        <v>2.1999999999999999E-2</v>
      </c>
      <c r="D68" s="50">
        <f>($C$68 - $F$66) * 2</f>
        <v>4.3999999999999997E-2</v>
      </c>
      <c r="E68" s="51"/>
      <c r="F68" s="51"/>
      <c r="G68" s="51"/>
      <c r="H68" s="5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s="1" customFormat="1">
      <c r="A69" s="47">
        <v>1444924</v>
      </c>
      <c r="B69" s="46" t="s">
        <v>24</v>
      </c>
      <c r="C69" s="46">
        <v>0.59399999999999997</v>
      </c>
      <c r="D69" s="50">
        <f>($C$69 - $F$66) * 5</f>
        <v>2.9699999999999998</v>
      </c>
      <c r="E69" s="45">
        <v>1</v>
      </c>
      <c r="F69" s="54">
        <f>$D$67 / $D$69</f>
        <v>1.2121212121212121E-2</v>
      </c>
      <c r="G69" s="55">
        <f>1-$F$69</f>
        <v>0.98787878787878791</v>
      </c>
      <c r="H69" s="56">
        <f>(($D$69 * 3 ) + ($D$67 * 5)) / ($D$71 * 3)</f>
        <v>0.35710076605774899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s="1" customFormat="1">
      <c r="A70" s="47">
        <v>1444924</v>
      </c>
      <c r="B70" s="46" t="s">
        <v>25</v>
      </c>
      <c r="C70" s="46">
        <v>0.84299999999999997</v>
      </c>
      <c r="D70" s="50">
        <f>($C$70 - $F$66) * 5</f>
        <v>4.2149999999999999</v>
      </c>
      <c r="E70" s="45">
        <v>2</v>
      </c>
      <c r="F70" s="57">
        <f>$D$68 / $D$70</f>
        <v>1.0438908659549228E-2</v>
      </c>
      <c r="G70" s="58">
        <f>1-$F$70</f>
        <v>0.98956109134045078</v>
      </c>
      <c r="H70" s="59">
        <f>(($D$70 * 3 ) + ($D$68 * 5)) / ($D$72 * 3)</f>
        <v>0.55013897797733591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s="1" customFormat="1">
      <c r="A71" s="47">
        <v>1444924</v>
      </c>
      <c r="B71" s="46" t="s">
        <v>26</v>
      </c>
      <c r="C71" s="46">
        <v>1.6970000000000001</v>
      </c>
      <c r="D71" s="50">
        <f>($C$71 - $F$66) * 5</f>
        <v>8.4849999999999994</v>
      </c>
      <c r="E71" s="45" t="s">
        <v>11</v>
      </c>
      <c r="F71" s="60">
        <f>AVERAGE($F$69:$F$70)</f>
        <v>1.1280060390380674E-2</v>
      </c>
      <c r="G71" s="61">
        <f>AVERAGE($G$69:$G$70)</f>
        <v>0.98871993960961935</v>
      </c>
      <c r="H71" s="62">
        <f>AVERAGE($H$69:$H$70)</f>
        <v>0.45361987201754245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s="1" customFormat="1">
      <c r="A72" s="47">
        <v>1444924</v>
      </c>
      <c r="B72" s="46" t="s">
        <v>27</v>
      </c>
      <c r="C72" s="46">
        <v>1.5589999999999999</v>
      </c>
      <c r="D72" s="50">
        <f>($C$72 - $F$66) * 5</f>
        <v>7.7949999999999999</v>
      </c>
      <c r="E72" s="51"/>
      <c r="F72" s="51"/>
      <c r="G72" s="51"/>
      <c r="H72" s="5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4" spans="1:21" s="1" customFormat="1">
      <c r="A74" s="47">
        <v>1444928</v>
      </c>
      <c r="B74" s="46" t="s">
        <v>21</v>
      </c>
      <c r="C74" s="46"/>
      <c r="D74" s="50"/>
      <c r="E74" s="51"/>
      <c r="F74" s="52" t="s">
        <v>9</v>
      </c>
      <c r="G74" s="51"/>
      <c r="H74" s="5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s="1" customFormat="1">
      <c r="A75" s="47">
        <v>1444928</v>
      </c>
      <c r="B75" s="46" t="s">
        <v>21</v>
      </c>
      <c r="C75" s="46"/>
      <c r="D75" s="50"/>
      <c r="E75" s="51" t="s">
        <v>10</v>
      </c>
      <c r="F75" s="53" t="str">
        <f>IFERROR(AVERAGE($C$74,$C$75),"0")</f>
        <v>0</v>
      </c>
      <c r="G75" s="51"/>
      <c r="H75" s="5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s="1" customFormat="1">
      <c r="A76" s="47">
        <v>1444928</v>
      </c>
      <c r="B76" s="46" t="s">
        <v>22</v>
      </c>
      <c r="C76" s="46">
        <v>1.2999999999999999E-2</v>
      </c>
      <c r="D76" s="50">
        <f>($C$76 - $F$75) * 2</f>
        <v>2.5999999999999999E-2</v>
      </c>
      <c r="E76" s="51"/>
      <c r="F76" s="51"/>
      <c r="G76" s="51"/>
      <c r="H76" s="5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s="1" customFormat="1">
      <c r="A77" s="47">
        <v>1444928</v>
      </c>
      <c r="B77" s="46" t="s">
        <v>23</v>
      </c>
      <c r="C77" s="46">
        <v>1.4999999999999999E-2</v>
      </c>
      <c r="D77" s="50">
        <f>($C$77 - $F$75) * 2</f>
        <v>0.03</v>
      </c>
      <c r="E77" s="51"/>
      <c r="F77" s="51"/>
      <c r="G77" s="51"/>
      <c r="H77" s="51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s="1" customFormat="1">
      <c r="A78" s="47">
        <v>1444928</v>
      </c>
      <c r="B78" s="46" t="s">
        <v>24</v>
      </c>
      <c r="C78" s="46">
        <v>0.63600000000000001</v>
      </c>
      <c r="D78" s="50">
        <f>($C$78 - $F$75) * 5</f>
        <v>3.18</v>
      </c>
      <c r="E78" s="45">
        <v>1</v>
      </c>
      <c r="F78" s="54">
        <f>$D$76 / $D$78</f>
        <v>8.1761006289308175E-3</v>
      </c>
      <c r="G78" s="55">
        <f>1-$F$78</f>
        <v>0.99182389937106918</v>
      </c>
      <c r="H78" s="56">
        <f>(($D$78 * 3 ) + ($D$76 * 5)) / ($D$80 * 3)</f>
        <v>0.30669203932762451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s="1" customFormat="1">
      <c r="A79" s="47">
        <v>1444928</v>
      </c>
      <c r="B79" s="46" t="s">
        <v>25</v>
      </c>
      <c r="C79" s="46">
        <v>0.73899999999999999</v>
      </c>
      <c r="D79" s="50">
        <f>($C$79 - $F$75) * 5</f>
        <v>3.6949999999999998</v>
      </c>
      <c r="E79" s="45">
        <v>2</v>
      </c>
      <c r="F79" s="57">
        <f>$D$77 / $D$79</f>
        <v>8.119079837618403E-3</v>
      </c>
      <c r="G79" s="58">
        <f>1-$F$79</f>
        <v>0.99188092016238161</v>
      </c>
      <c r="H79" s="59">
        <f>(($D$79 * 3 ) + ($D$77 * 5)) / ($D$81 * 3)</f>
        <v>0.32707423580786033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s="1" customFormat="1">
      <c r="A80" s="47">
        <v>1444928</v>
      </c>
      <c r="B80" s="46" t="s">
        <v>26</v>
      </c>
      <c r="C80" s="46">
        <v>2.1019999999999999</v>
      </c>
      <c r="D80" s="50">
        <f>($C$80 - $F$75) * 5</f>
        <v>10.51</v>
      </c>
      <c r="E80" s="45" t="s">
        <v>11</v>
      </c>
      <c r="F80" s="60">
        <f>AVERAGE($F$78:$F$79)</f>
        <v>8.1475902332746111E-3</v>
      </c>
      <c r="G80" s="61">
        <f>AVERAGE($G$78:$G$79)</f>
        <v>0.9918524097667254</v>
      </c>
      <c r="H80" s="62">
        <f>AVERAGE($H$78:$H$79)</f>
        <v>0.31688313756774245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s="1" customFormat="1">
      <c r="A81" s="47">
        <v>1444928</v>
      </c>
      <c r="B81" s="46" t="s">
        <v>27</v>
      </c>
      <c r="C81" s="46">
        <v>2.29</v>
      </c>
      <c r="D81" s="50">
        <f>($C$81 - $F$75) * 5</f>
        <v>11.45</v>
      </c>
      <c r="E81" s="51"/>
      <c r="F81" s="51"/>
      <c r="G81" s="51"/>
      <c r="H81" s="51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3" spans="1:21">
      <c r="A83" s="47">
        <v>1444939</v>
      </c>
      <c r="B83" s="46" t="s">
        <v>21</v>
      </c>
      <c r="C83" s="46"/>
      <c r="D83" s="50"/>
      <c r="E83" s="51"/>
      <c r="F83" s="52" t="s">
        <v>9</v>
      </c>
      <c r="G83" s="51"/>
      <c r="H83" s="51"/>
    </row>
    <row r="84" spans="1:21">
      <c r="A84" s="47">
        <v>1444939</v>
      </c>
      <c r="B84" s="46" t="s">
        <v>21</v>
      </c>
      <c r="C84" s="46"/>
      <c r="D84" s="50"/>
      <c r="E84" s="51" t="s">
        <v>10</v>
      </c>
      <c r="F84" s="53" t="str">
        <f>IFERROR(AVERAGE($C$83,$C$84),"0")</f>
        <v>0</v>
      </c>
      <c r="G84" s="51"/>
      <c r="H84" s="51"/>
    </row>
    <row r="85" spans="1:21">
      <c r="A85" s="47">
        <v>1444939</v>
      </c>
      <c r="B85" s="46" t="s">
        <v>22</v>
      </c>
      <c r="C85" s="46">
        <v>4.1000000000000002E-2</v>
      </c>
      <c r="D85" s="50">
        <f>($C$85 - $F$84) * 2</f>
        <v>8.2000000000000003E-2</v>
      </c>
      <c r="E85" s="51"/>
      <c r="F85" s="51"/>
      <c r="G85" s="51"/>
      <c r="H85" s="51"/>
    </row>
    <row r="86" spans="1:21">
      <c r="A86" s="47">
        <v>1444939</v>
      </c>
      <c r="B86" s="46" t="s">
        <v>23</v>
      </c>
      <c r="C86" s="46">
        <v>4.1000000000000002E-2</v>
      </c>
      <c r="D86" s="50">
        <f>($C$86 - $F$84) * 2</f>
        <v>8.2000000000000003E-2</v>
      </c>
      <c r="E86" s="51"/>
      <c r="F86" s="51"/>
      <c r="G86" s="51"/>
      <c r="H86" s="51"/>
    </row>
    <row r="87" spans="1:21">
      <c r="A87" s="47">
        <v>1444939</v>
      </c>
      <c r="B87" s="46" t="s">
        <v>24</v>
      </c>
      <c r="C87" s="46">
        <v>0.65800000000000003</v>
      </c>
      <c r="D87" s="50">
        <f>($C$87 - $F$84) * 5</f>
        <v>3.29</v>
      </c>
      <c r="E87" s="45">
        <v>1</v>
      </c>
      <c r="F87" s="54">
        <f>$D$85 / $D$87</f>
        <v>2.4924012158054711E-2</v>
      </c>
      <c r="G87" s="55">
        <f>1-$F$87</f>
        <v>0.97507598784194527</v>
      </c>
      <c r="H87" s="56">
        <f>(($D$87 * 3 ) + ($D$85 * 5)) / ($D$89 * 3)</f>
        <v>0.36089169738458837</v>
      </c>
    </row>
    <row r="88" spans="1:21">
      <c r="A88" s="47">
        <v>1444939</v>
      </c>
      <c r="B88" s="46" t="s">
        <v>25</v>
      </c>
      <c r="C88" s="46">
        <v>1.0629999999999999</v>
      </c>
      <c r="D88" s="50">
        <f>($C$88 - $F$84) * 5</f>
        <v>5.3149999999999995</v>
      </c>
      <c r="E88" s="45">
        <v>2</v>
      </c>
      <c r="F88" s="57">
        <f>$D$86 / $D$88</f>
        <v>1.5428033866415806E-2</v>
      </c>
      <c r="G88" s="58">
        <f>1-$F$88</f>
        <v>0.98457196613358422</v>
      </c>
      <c r="H88" s="59">
        <f>(($D$88 * 3 ) + ($D$86 * 5)) / ($D$90 * 3)</f>
        <v>0.27142975686665</v>
      </c>
    </row>
    <row r="89" spans="1:21">
      <c r="A89" s="47">
        <v>1444939</v>
      </c>
      <c r="B89" s="46" t="s">
        <v>26</v>
      </c>
      <c r="C89" s="46">
        <v>1.899</v>
      </c>
      <c r="D89" s="50">
        <f>($C$89 - $F$84) * 5</f>
        <v>9.495000000000001</v>
      </c>
      <c r="E89" s="45" t="s">
        <v>11</v>
      </c>
      <c r="F89" s="60">
        <f>AVERAGE($F$87:$F$88)</f>
        <v>2.0176023012235259E-2</v>
      </c>
      <c r="G89" s="61">
        <f>AVERAGE($G$87:$G$88)</f>
        <v>0.9798239769877648</v>
      </c>
      <c r="H89" s="62">
        <f>AVERAGE($H$87:$H$88)</f>
        <v>0.31616072712561916</v>
      </c>
    </row>
    <row r="90" spans="1:21">
      <c r="A90" s="47">
        <v>1444939</v>
      </c>
      <c r="B90" s="46" t="s">
        <v>27</v>
      </c>
      <c r="C90" s="46">
        <v>4.0170000000000003</v>
      </c>
      <c r="D90" s="50">
        <f>($C$90 - $F$84) * 5</f>
        <v>20.085000000000001</v>
      </c>
      <c r="E90" s="51"/>
      <c r="F90" s="51"/>
      <c r="G90" s="51"/>
      <c r="H90" s="51"/>
    </row>
    <row r="92" spans="1:21" s="1" customFormat="1">
      <c r="A92" s="47">
        <v>1444865</v>
      </c>
      <c r="B92" s="46" t="s">
        <v>21</v>
      </c>
      <c r="C92" s="46"/>
      <c r="D92" s="50"/>
      <c r="E92" s="51"/>
      <c r="F92" s="52" t="s">
        <v>9</v>
      </c>
      <c r="G92" s="51"/>
      <c r="H92" s="51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s="1" customFormat="1">
      <c r="A93" s="47">
        <v>1444865</v>
      </c>
      <c r="B93" s="46" t="s">
        <v>21</v>
      </c>
      <c r="C93" s="46"/>
      <c r="D93" s="50"/>
      <c r="E93" s="51" t="s">
        <v>10</v>
      </c>
      <c r="F93" s="53" t="str">
        <f>IFERROR(AVERAGE($C92,$C93),"0")</f>
        <v>0</v>
      </c>
      <c r="G93" s="51"/>
      <c r="H93" s="51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s="1" customFormat="1">
      <c r="A94" s="47">
        <v>1444865</v>
      </c>
      <c r="B94" s="46" t="s">
        <v>22</v>
      </c>
      <c r="C94" s="46">
        <v>1.0999999999999999E-2</v>
      </c>
      <c r="D94" s="50">
        <f>($C94- $F93) * 2</f>
        <v>2.1999999999999999E-2</v>
      </c>
      <c r="E94" s="51"/>
      <c r="F94" s="51"/>
      <c r="G94" s="51"/>
      <c r="H94" s="51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s="1" customFormat="1">
      <c r="A95" s="47">
        <v>1444865</v>
      </c>
      <c r="B95" s="46" t="s">
        <v>23</v>
      </c>
      <c r="C95" s="46">
        <v>4.7E-2</v>
      </c>
      <c r="D95" s="50">
        <f>($C95- $F93) * 2</f>
        <v>9.4E-2</v>
      </c>
      <c r="E95" s="51"/>
      <c r="F95" s="51"/>
      <c r="G95" s="51"/>
      <c r="H95" s="51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s="1" customFormat="1">
      <c r="A96" s="47">
        <v>1444865</v>
      </c>
      <c r="B96" s="46" t="s">
        <v>24</v>
      </c>
      <c r="C96" s="46">
        <v>0.753</v>
      </c>
      <c r="D96" s="50">
        <f>($C96- $F93) * 5</f>
        <v>3.7650000000000001</v>
      </c>
      <c r="E96" s="45">
        <v>1</v>
      </c>
      <c r="F96" s="54">
        <f>$D94 / $D96</f>
        <v>5.8432934926958826E-3</v>
      </c>
      <c r="G96" s="55">
        <f>1-$F96</f>
        <v>0.99415670650730414</v>
      </c>
      <c r="H96" s="56">
        <f>(($D96 * 3 ) + ($D94 * 5)) / ($D98 * 3)</f>
        <v>0.56320987654320986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s="1" customFormat="1">
      <c r="A97" s="47">
        <v>1444865</v>
      </c>
      <c r="B97" s="46" t="s">
        <v>25</v>
      </c>
      <c r="C97" s="46">
        <v>0.52500000000000002</v>
      </c>
      <c r="D97" s="50">
        <f>($C97- $F93) * 5</f>
        <v>2.625</v>
      </c>
      <c r="E97" s="45">
        <v>2</v>
      </c>
      <c r="F97" s="57">
        <f>$D95 / $D97</f>
        <v>3.5809523809523812E-2</v>
      </c>
      <c r="G97" s="58">
        <f>1-$F97</f>
        <v>0.96419047619047615</v>
      </c>
      <c r="H97" s="59">
        <f>(($D97 * 3 ) + ($D95 * 5)) / ($D99 * 3)</f>
        <v>0.41209876543209878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s="1" customFormat="1">
      <c r="A98" s="47">
        <v>1444865</v>
      </c>
      <c r="B98" s="46" t="s">
        <v>26</v>
      </c>
      <c r="C98" s="46">
        <v>1.35</v>
      </c>
      <c r="D98" s="50">
        <f>($C98- $F93) * 5</f>
        <v>6.75</v>
      </c>
      <c r="E98" s="45" t="s">
        <v>11</v>
      </c>
      <c r="F98" s="60">
        <f>AVERAGE($F96:$F97)</f>
        <v>2.0826408651109848E-2</v>
      </c>
      <c r="G98" s="61">
        <f>AVERAGE($G96:$G97)</f>
        <v>0.97917359134889015</v>
      </c>
      <c r="H98" s="62">
        <f>AVERAGE($H96:$H97)</f>
        <v>0.48765432098765432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s="1" customFormat="1">
      <c r="A99" s="47">
        <v>1444865</v>
      </c>
      <c r="B99" s="46" t="s">
        <v>27</v>
      </c>
      <c r="C99" s="46">
        <v>1.35</v>
      </c>
      <c r="D99" s="50">
        <f>($C99- $F93) *5</f>
        <v>6.75</v>
      </c>
      <c r="E99" s="51"/>
      <c r="F99" s="51"/>
      <c r="G99" s="51"/>
      <c r="H99" s="51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1" spans="1:21">
      <c r="A101" s="47">
        <v>1444908</v>
      </c>
      <c r="B101" s="46" t="s">
        <v>21</v>
      </c>
      <c r="C101" s="46"/>
      <c r="D101" s="50"/>
      <c r="E101" s="51"/>
      <c r="F101" s="52" t="s">
        <v>9</v>
      </c>
      <c r="G101" s="51"/>
      <c r="H101" s="51"/>
    </row>
    <row r="102" spans="1:21">
      <c r="A102" s="47">
        <v>1444908</v>
      </c>
      <c r="B102" s="46" t="s">
        <v>21</v>
      </c>
      <c r="C102" s="46"/>
      <c r="D102" s="50"/>
      <c r="E102" s="51" t="s">
        <v>10</v>
      </c>
      <c r="F102" s="53" t="str">
        <f>IFERROR(AVERAGE($C101,$C102),"0")</f>
        <v>0</v>
      </c>
      <c r="G102" s="51"/>
      <c r="H102" s="51"/>
    </row>
    <row r="103" spans="1:21">
      <c r="A103" s="47">
        <v>1444908</v>
      </c>
      <c r="B103" s="46" t="s">
        <v>22</v>
      </c>
      <c r="C103" s="46">
        <v>0.38500000000000001</v>
      </c>
      <c r="D103" s="50">
        <f>($C103- $F102) * 2</f>
        <v>0.77</v>
      </c>
      <c r="E103" s="51"/>
      <c r="F103" s="51"/>
      <c r="G103" s="51"/>
      <c r="H103" s="51"/>
    </row>
    <row r="104" spans="1:21">
      <c r="A104" s="47">
        <v>1444908</v>
      </c>
      <c r="B104" s="46" t="s">
        <v>23</v>
      </c>
      <c r="C104" s="46"/>
      <c r="D104" s="50">
        <f>($C104- $F102) * 2</f>
        <v>0</v>
      </c>
      <c r="E104" s="51"/>
      <c r="F104" s="51"/>
      <c r="G104" s="51"/>
      <c r="H104" s="51"/>
    </row>
    <row r="105" spans="1:21">
      <c r="A105" s="47">
        <v>1444908</v>
      </c>
      <c r="B105" s="46" t="s">
        <v>24</v>
      </c>
      <c r="C105" s="46">
        <v>0.39800000000000002</v>
      </c>
      <c r="D105" s="50">
        <f>($C105- $F102) * 5</f>
        <v>1.9900000000000002</v>
      </c>
      <c r="E105" s="45">
        <v>1</v>
      </c>
      <c r="F105" s="54">
        <f>$D103 / $D105</f>
        <v>0.38693467336683413</v>
      </c>
      <c r="G105" s="55">
        <f>1-$F105</f>
        <v>0.61306532663316582</v>
      </c>
      <c r="H105" s="56">
        <f>(($D105 * 3 ) + ($D103 * 5)) / ($D107 * 3)</f>
        <v>0.31626409017713369</v>
      </c>
    </row>
    <row r="106" spans="1:21">
      <c r="A106" s="47">
        <v>1444908</v>
      </c>
      <c r="B106" s="46" t="s">
        <v>25</v>
      </c>
      <c r="C106" s="46"/>
      <c r="D106" s="50">
        <f>($C106- $F102) * 5</f>
        <v>0</v>
      </c>
      <c r="E106" s="45">
        <v>2</v>
      </c>
      <c r="F106" s="57"/>
      <c r="G106" s="58"/>
      <c r="H106" s="59"/>
    </row>
    <row r="107" spans="1:21">
      <c r="A107" s="47">
        <v>1444908</v>
      </c>
      <c r="B107" s="46" t="s">
        <v>26</v>
      </c>
      <c r="C107" s="46">
        <v>2.0699999999999998</v>
      </c>
      <c r="D107" s="50">
        <f>($C107- $F102) * 5</f>
        <v>10.35</v>
      </c>
      <c r="E107" s="45" t="s">
        <v>11</v>
      </c>
      <c r="F107" s="60">
        <f>AVERAGE($F105:$F106)</f>
        <v>0.38693467336683413</v>
      </c>
      <c r="G107" s="61">
        <f>AVERAGE($G105:$G106)</f>
        <v>0.61306532663316582</v>
      </c>
      <c r="H107" s="62">
        <f>AVERAGE($H105:$H106)</f>
        <v>0.31626409017713369</v>
      </c>
    </row>
    <row r="108" spans="1:21">
      <c r="A108" s="47">
        <v>1444908</v>
      </c>
      <c r="B108" s="46" t="s">
        <v>27</v>
      </c>
      <c r="C108" s="46"/>
      <c r="D108" s="50">
        <f>($C108- $F102) *5</f>
        <v>0</v>
      </c>
      <c r="E108" s="51"/>
      <c r="F108" s="51"/>
      <c r="G108" s="51"/>
      <c r="H108" s="51"/>
    </row>
    <row r="110" spans="1:21">
      <c r="A110" s="47">
        <v>1444895</v>
      </c>
      <c r="B110" s="46" t="s">
        <v>21</v>
      </c>
      <c r="C110" s="46"/>
      <c r="D110" s="50"/>
      <c r="E110" s="51"/>
      <c r="F110" s="52" t="s">
        <v>9</v>
      </c>
      <c r="G110" s="51"/>
      <c r="H110" s="51"/>
    </row>
    <row r="111" spans="1:21">
      <c r="A111" s="47">
        <v>1444895</v>
      </c>
      <c r="B111" s="46" t="s">
        <v>21</v>
      </c>
      <c r="C111" s="46"/>
      <c r="D111" s="50"/>
      <c r="E111" s="51" t="s">
        <v>10</v>
      </c>
      <c r="F111" s="53" t="str">
        <f>IFERROR(AVERAGE($C110,$C111),"0")</f>
        <v>0</v>
      </c>
      <c r="G111" s="51"/>
      <c r="H111" s="51"/>
    </row>
    <row r="112" spans="1:21">
      <c r="A112" s="47">
        <v>1444895</v>
      </c>
      <c r="B112" s="46" t="s">
        <v>22</v>
      </c>
      <c r="C112" s="46"/>
      <c r="D112" s="50">
        <f>($C112- $F111) * 2</f>
        <v>0</v>
      </c>
      <c r="E112" s="51"/>
      <c r="F112" s="51"/>
      <c r="G112" s="51"/>
      <c r="H112" s="51"/>
    </row>
    <row r="113" spans="1:8">
      <c r="A113" s="47">
        <v>1444895</v>
      </c>
      <c r="B113" s="46" t="s">
        <v>23</v>
      </c>
      <c r="C113" s="46"/>
      <c r="D113" s="50">
        <f>($C113- $F111) * 2</f>
        <v>0</v>
      </c>
      <c r="E113" s="51"/>
      <c r="F113" s="51"/>
      <c r="G113" s="51"/>
      <c r="H113" s="51"/>
    </row>
    <row r="114" spans="1:8">
      <c r="A114" s="47">
        <v>1444895</v>
      </c>
      <c r="B114" s="46" t="s">
        <v>24</v>
      </c>
      <c r="C114" s="46">
        <v>0.38500000000000001</v>
      </c>
      <c r="D114" s="50">
        <f>($C114- $F111) * 5</f>
        <v>1.925</v>
      </c>
      <c r="E114" s="45">
        <v>1</v>
      </c>
      <c r="F114" s="54">
        <f>$D112 / $D114</f>
        <v>0</v>
      </c>
      <c r="G114" s="55">
        <f>1-$F114</f>
        <v>1</v>
      </c>
      <c r="H114" s="56">
        <f>(($D114 * 3 ) + ($D112 * 5)) / ($D116 * 3)</f>
        <v>0.18066635382449558</v>
      </c>
    </row>
    <row r="115" spans="1:8">
      <c r="A115" s="47">
        <v>1444895</v>
      </c>
      <c r="B115" s="46" t="s">
        <v>25</v>
      </c>
      <c r="C115" s="46">
        <v>0.38400000000000001</v>
      </c>
      <c r="D115" s="50">
        <f>($C115- $F111) * 5</f>
        <v>1.92</v>
      </c>
      <c r="E115" s="45">
        <v>2</v>
      </c>
      <c r="F115" s="57">
        <f>$D113 / $D115</f>
        <v>0</v>
      </c>
      <c r="G115" s="58">
        <f>1-$F115</f>
        <v>1</v>
      </c>
      <c r="H115" s="59">
        <f>(($D115 * 3 ) + ($D113 * 5)) / ($D117 * 3)</f>
        <v>0.24334600760456271</v>
      </c>
    </row>
    <row r="116" spans="1:8">
      <c r="A116" s="47">
        <v>1444895</v>
      </c>
      <c r="B116" s="46" t="s">
        <v>26</v>
      </c>
      <c r="C116" s="46">
        <v>2.1309999999999998</v>
      </c>
      <c r="D116" s="50">
        <f>($C116- $F111) * 5</f>
        <v>10.654999999999999</v>
      </c>
      <c r="E116" s="45" t="s">
        <v>11</v>
      </c>
      <c r="F116" s="60">
        <f>AVERAGE($F114:$F115)</f>
        <v>0</v>
      </c>
      <c r="G116" s="61">
        <f>AVERAGE($G114:$G115)</f>
        <v>1</v>
      </c>
      <c r="H116" s="62">
        <f>AVERAGE($H114:$H115)</f>
        <v>0.21200618071452915</v>
      </c>
    </row>
    <row r="117" spans="1:8">
      <c r="A117" s="47">
        <v>1444895</v>
      </c>
      <c r="B117" s="46" t="s">
        <v>27</v>
      </c>
      <c r="C117" s="46">
        <v>1.5780000000000001</v>
      </c>
      <c r="D117" s="50">
        <f>($C117- $F111) *5</f>
        <v>7.8900000000000006</v>
      </c>
      <c r="E117" s="51"/>
      <c r="F117" s="51"/>
      <c r="G117" s="51"/>
      <c r="H117" s="51"/>
    </row>
    <row r="119" spans="1:8">
      <c r="A119" s="47">
        <v>1444883</v>
      </c>
      <c r="B119" s="46" t="s">
        <v>21</v>
      </c>
      <c r="C119" s="46"/>
      <c r="D119" s="50"/>
      <c r="E119" s="51"/>
      <c r="F119" s="52" t="s">
        <v>9</v>
      </c>
      <c r="G119" s="51"/>
      <c r="H119" s="51"/>
    </row>
    <row r="120" spans="1:8">
      <c r="A120" s="47">
        <v>1444883</v>
      </c>
      <c r="B120" s="46" t="s">
        <v>21</v>
      </c>
      <c r="C120" s="46"/>
      <c r="D120" s="50"/>
      <c r="E120" s="51" t="s">
        <v>10</v>
      </c>
      <c r="F120" s="53" t="str">
        <f>IFERROR(AVERAGE($C119,$C120),"0")</f>
        <v>0</v>
      </c>
      <c r="G120" s="51"/>
      <c r="H120" s="51"/>
    </row>
    <row r="121" spans="1:8">
      <c r="A121" s="47">
        <v>1444883</v>
      </c>
      <c r="B121" s="46" t="s">
        <v>22</v>
      </c>
      <c r="C121" s="46">
        <v>0.41699999999999998</v>
      </c>
      <c r="D121" s="50">
        <f>($C121- $F120) * 2</f>
        <v>0.83399999999999996</v>
      </c>
      <c r="E121" s="51"/>
      <c r="F121" s="51"/>
      <c r="G121" s="51"/>
      <c r="H121" s="51"/>
    </row>
    <row r="122" spans="1:8">
      <c r="A122" s="47">
        <v>1444883</v>
      </c>
      <c r="B122" s="46" t="s">
        <v>23</v>
      </c>
      <c r="C122" s="46">
        <v>0.38200000000000001</v>
      </c>
      <c r="D122" s="50">
        <f>($C122- $F120) * 2</f>
        <v>0.76400000000000001</v>
      </c>
      <c r="E122" s="51"/>
      <c r="F122" s="51"/>
      <c r="G122" s="51"/>
      <c r="H122" s="51"/>
    </row>
    <row r="123" spans="1:8">
      <c r="A123" s="47">
        <v>1444883</v>
      </c>
      <c r="B123" s="46" t="s">
        <v>24</v>
      </c>
      <c r="C123" s="46">
        <v>0.58099999999999996</v>
      </c>
      <c r="D123" s="50">
        <f>($C123- $F120) * 5</f>
        <v>2.9049999999999998</v>
      </c>
      <c r="E123" s="45">
        <v>1</v>
      </c>
      <c r="F123" s="54">
        <f>$D121 / $D123</f>
        <v>0.28709122203098109</v>
      </c>
      <c r="G123" s="55">
        <f>1-$F123</f>
        <v>0.71290877796901886</v>
      </c>
      <c r="H123" s="56">
        <f>(($D123 * 3 ) + ($D121 * 5)) / ($D125 * 3)</f>
        <v>1.2098591549295776</v>
      </c>
    </row>
    <row r="124" spans="1:8">
      <c r="A124" s="47">
        <v>1444883</v>
      </c>
      <c r="B124" s="46" t="s">
        <v>25</v>
      </c>
      <c r="C124" s="46">
        <v>0.19700000000000001</v>
      </c>
      <c r="D124" s="50">
        <f>($C124- $F120) * 5</f>
        <v>0.9850000000000001</v>
      </c>
      <c r="E124" s="45">
        <v>2</v>
      </c>
      <c r="F124" s="57">
        <f>$D122 / $D124</f>
        <v>0.77563451776649739</v>
      </c>
      <c r="G124" s="58">
        <f>1-$F124</f>
        <v>0.22436548223350261</v>
      </c>
      <c r="H124" s="59">
        <f>(($D124 * 3 ) + ($D122 * 5)) / ($D126 * 3)</f>
        <v>1.3206627680311889</v>
      </c>
    </row>
    <row r="125" spans="1:8">
      <c r="A125" s="47">
        <v>1444883</v>
      </c>
      <c r="B125" s="46" t="s">
        <v>26</v>
      </c>
      <c r="C125" s="46">
        <v>0.71</v>
      </c>
      <c r="D125" s="50">
        <f>($C125- $F120) * 5</f>
        <v>3.55</v>
      </c>
      <c r="E125" s="45" t="s">
        <v>11</v>
      </c>
      <c r="F125" s="60">
        <f>AVERAGE($F123:$F124)</f>
        <v>0.53136286989873927</v>
      </c>
      <c r="G125" s="61">
        <f>AVERAGE($G123:$G124)</f>
        <v>0.46863713010126073</v>
      </c>
      <c r="H125" s="62">
        <f>AVERAGE($H123:$H124)</f>
        <v>1.2652609614803834</v>
      </c>
    </row>
    <row r="126" spans="1:8">
      <c r="A126" s="47">
        <v>1444883</v>
      </c>
      <c r="B126" s="46" t="s">
        <v>27</v>
      </c>
      <c r="C126" s="46">
        <v>0.34200000000000003</v>
      </c>
      <c r="D126" s="50">
        <f>($C126- $F120) *5</f>
        <v>1.7100000000000002</v>
      </c>
      <c r="E126" s="51"/>
      <c r="F126" s="51"/>
      <c r="G126" s="51"/>
      <c r="H126" s="51"/>
    </row>
    <row r="128" spans="1:8">
      <c r="A128" s="47">
        <v>1444768</v>
      </c>
      <c r="B128" s="46" t="s">
        <v>21</v>
      </c>
      <c r="C128" s="46"/>
      <c r="D128" s="50"/>
      <c r="E128" s="51"/>
      <c r="F128" s="52" t="s">
        <v>9</v>
      </c>
      <c r="G128" s="51"/>
      <c r="H128" s="51"/>
    </row>
    <row r="129" spans="1:8">
      <c r="A129" s="47">
        <v>1444768</v>
      </c>
      <c r="B129" s="46" t="s">
        <v>21</v>
      </c>
      <c r="C129" s="46"/>
      <c r="D129" s="50"/>
      <c r="E129" s="51" t="s">
        <v>10</v>
      </c>
      <c r="F129" s="53" t="str">
        <f>IFERROR(AVERAGE($C128,$C129),"0")</f>
        <v>0</v>
      </c>
      <c r="G129" s="51"/>
      <c r="H129" s="51"/>
    </row>
    <row r="130" spans="1:8">
      <c r="A130" s="47">
        <v>1444768</v>
      </c>
      <c r="B130" s="46" t="s">
        <v>22</v>
      </c>
      <c r="C130" s="46"/>
      <c r="D130" s="63">
        <v>0.67800000000000005</v>
      </c>
      <c r="E130" s="51"/>
      <c r="F130" s="51"/>
      <c r="G130" s="51"/>
      <c r="H130" s="51"/>
    </row>
    <row r="131" spans="1:8">
      <c r="A131" s="47">
        <v>1444768</v>
      </c>
      <c r="B131" s="46" t="s">
        <v>23</v>
      </c>
      <c r="C131" s="46"/>
      <c r="D131" s="63"/>
      <c r="E131" s="51"/>
      <c r="F131" s="51"/>
      <c r="G131" s="51"/>
      <c r="H131" s="51"/>
    </row>
    <row r="132" spans="1:8">
      <c r="A132" s="47">
        <v>1444768</v>
      </c>
      <c r="B132" s="46" t="s">
        <v>24</v>
      </c>
      <c r="C132" s="46"/>
      <c r="D132" s="63">
        <v>1.002</v>
      </c>
      <c r="E132" s="45">
        <v>1</v>
      </c>
      <c r="F132" s="54">
        <f>$D130 / $D132</f>
        <v>0.67664670658682635</v>
      </c>
      <c r="G132" s="55">
        <f>1-$F132</f>
        <v>0.32335329341317365</v>
      </c>
      <c r="H132" s="56">
        <f>(($D132 * 3 ) + ($D130 * 5)) / ($D134 * 3)</f>
        <v>1.8253424657534252</v>
      </c>
    </row>
    <row r="133" spans="1:8">
      <c r="A133" s="47">
        <v>1444768</v>
      </c>
      <c r="B133" s="46" t="s">
        <v>25</v>
      </c>
      <c r="C133" s="46"/>
      <c r="D133" s="63"/>
      <c r="E133" s="45">
        <v>2</v>
      </c>
      <c r="F133" s="57"/>
      <c r="G133" s="58"/>
      <c r="H133" s="59"/>
    </row>
    <row r="134" spans="1:8">
      <c r="A134" s="47">
        <v>1444768</v>
      </c>
      <c r="B134" s="46" t="s">
        <v>26</v>
      </c>
      <c r="C134" s="46"/>
      <c r="D134" s="63">
        <v>1.1679999999999999</v>
      </c>
      <c r="E134" s="45" t="s">
        <v>11</v>
      </c>
      <c r="F134" s="60">
        <f>AVERAGE($F132:$F133)</f>
        <v>0.67664670658682635</v>
      </c>
      <c r="G134" s="61">
        <f>AVERAGE($G132:$G133)</f>
        <v>0.32335329341317365</v>
      </c>
      <c r="H134" s="62">
        <f>AVERAGE($H132:$H133)</f>
        <v>1.8253424657534252</v>
      </c>
    </row>
    <row r="135" spans="1:8">
      <c r="A135" s="47">
        <v>1444768</v>
      </c>
      <c r="B135" s="46" t="s">
        <v>27</v>
      </c>
      <c r="C135" s="46"/>
      <c r="D135" s="63"/>
      <c r="E135" s="51"/>
      <c r="F135" s="51"/>
      <c r="G135" s="51"/>
      <c r="H135" s="51"/>
    </row>
    <row r="137" spans="1:8">
      <c r="A137" s="47">
        <v>1444897</v>
      </c>
      <c r="B137" s="46" t="s">
        <v>21</v>
      </c>
      <c r="C137" s="46"/>
      <c r="D137" s="50"/>
      <c r="E137" s="51"/>
      <c r="F137" s="52" t="s">
        <v>9</v>
      </c>
      <c r="G137" s="51"/>
      <c r="H137" s="51"/>
    </row>
    <row r="138" spans="1:8">
      <c r="A138" s="47">
        <v>1444897</v>
      </c>
      <c r="B138" s="46" t="s">
        <v>21</v>
      </c>
      <c r="C138" s="46"/>
      <c r="D138" s="50"/>
      <c r="E138" s="51" t="s">
        <v>10</v>
      </c>
      <c r="F138" s="53" t="str">
        <f>IFERROR(AVERAGE($C137,$C138),"0")</f>
        <v>0</v>
      </c>
      <c r="G138" s="51"/>
      <c r="H138" s="51"/>
    </row>
    <row r="139" spans="1:8">
      <c r="A139" s="47">
        <v>1444897</v>
      </c>
      <c r="B139" s="46" t="s">
        <v>22</v>
      </c>
      <c r="C139" s="46">
        <v>0.14299999999999999</v>
      </c>
      <c r="D139" s="50">
        <f>($C139- $F138) * 2</f>
        <v>0.28599999999999998</v>
      </c>
      <c r="E139" s="51"/>
      <c r="F139" s="51"/>
      <c r="G139" s="51"/>
      <c r="H139" s="51"/>
    </row>
    <row r="140" spans="1:8">
      <c r="A140" s="47">
        <v>1444897</v>
      </c>
      <c r="B140" s="46" t="s">
        <v>23</v>
      </c>
      <c r="C140" s="46">
        <v>0.13</v>
      </c>
      <c r="D140" s="50">
        <f>($C140- $F138) * 2</f>
        <v>0.26</v>
      </c>
      <c r="E140" s="51"/>
      <c r="F140" s="51"/>
      <c r="G140" s="51"/>
      <c r="H140" s="51"/>
    </row>
    <row r="141" spans="1:8">
      <c r="A141" s="47">
        <v>1444897</v>
      </c>
      <c r="B141" s="46" t="s">
        <v>24</v>
      </c>
      <c r="C141" s="46">
        <v>0.55600000000000005</v>
      </c>
      <c r="D141" s="50">
        <f>($C141- $F138) * 5</f>
        <v>2.7800000000000002</v>
      </c>
      <c r="E141" s="45">
        <v>1</v>
      </c>
      <c r="F141" s="54">
        <f>$D139 / $D141</f>
        <v>0.1028776978417266</v>
      </c>
      <c r="G141" s="55">
        <f>1-$F141</f>
        <v>0.89712230215827338</v>
      </c>
      <c r="H141" s="56">
        <f>(($D141 * 3 ) + ($D139 * 5)) / ($D143 * 3)</f>
        <v>1.2430025445292621</v>
      </c>
    </row>
    <row r="142" spans="1:8">
      <c r="A142" s="47">
        <v>1444897</v>
      </c>
      <c r="B142" s="46" t="s">
        <v>25</v>
      </c>
      <c r="C142" s="46">
        <v>0.15</v>
      </c>
      <c r="D142" s="50">
        <f>($C142- $F138) * 5</f>
        <v>0.75</v>
      </c>
      <c r="E142" s="45">
        <v>2</v>
      </c>
      <c r="F142" s="57">
        <f>$D140 / $D142</f>
        <v>0.34666666666666668</v>
      </c>
      <c r="G142" s="58">
        <f>1-$F142</f>
        <v>0.65333333333333332</v>
      </c>
      <c r="H142" s="59">
        <f>(($D142 * 3 ) + ($D140 * 5)) / ($D144 * 3)</f>
        <v>1.2136752136752136</v>
      </c>
    </row>
    <row r="143" spans="1:8">
      <c r="A143" s="47">
        <v>1444897</v>
      </c>
      <c r="B143" s="46" t="s">
        <v>26</v>
      </c>
      <c r="C143" s="46">
        <v>0.52400000000000002</v>
      </c>
      <c r="D143" s="50">
        <f>($C143- $F138) * 5</f>
        <v>2.62</v>
      </c>
      <c r="E143" s="45" t="s">
        <v>11</v>
      </c>
      <c r="F143" s="60">
        <f>AVERAGE($F141:$F142)</f>
        <v>0.22477218225419665</v>
      </c>
      <c r="G143" s="61">
        <f>AVERAGE($G141:$G142)</f>
        <v>0.7752278177458034</v>
      </c>
      <c r="H143" s="62">
        <f>AVERAGE($H141:$H142)</f>
        <v>1.2283388791022378</v>
      </c>
    </row>
    <row r="144" spans="1:8">
      <c r="A144" s="47">
        <v>1444897</v>
      </c>
      <c r="B144" s="46" t="s">
        <v>27</v>
      </c>
      <c r="C144" s="46">
        <v>0.19500000000000001</v>
      </c>
      <c r="D144" s="50">
        <f>($C144- $F138) *5</f>
        <v>0.97500000000000009</v>
      </c>
      <c r="E144" s="51"/>
      <c r="F144" s="51"/>
      <c r="G144" s="51"/>
      <c r="H144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144"/>
  <sheetViews>
    <sheetView workbookViewId="0">
      <pane ySplit="1" topLeftCell="A2" activePane="bottomLeft" state="frozenSplit"/>
      <selection pane="bottomLeft" activeCell="R10" sqref="R10"/>
    </sheetView>
  </sheetViews>
  <sheetFormatPr defaultColWidth="8.85546875" defaultRowHeight="15"/>
  <cols>
    <col min="1" max="1" width="19.5703125" style="5" customWidth="1"/>
    <col min="2" max="2" width="24.42578125" style="5" customWidth="1"/>
    <col min="3" max="3" width="8.85546875" style="6" customWidth="1"/>
    <col min="4" max="4" width="15.140625" style="37" bestFit="1" customWidth="1"/>
    <col min="5" max="32" width="8.85546875" style="9"/>
    <col min="33" max="16384" width="8.85546875" style="5"/>
  </cols>
  <sheetData>
    <row r="1" spans="1:9">
      <c r="A1" s="5" t="s">
        <v>1</v>
      </c>
      <c r="B1" s="5" t="s">
        <v>13</v>
      </c>
      <c r="C1" s="6" t="s">
        <v>12</v>
      </c>
      <c r="D1" s="25" t="s">
        <v>4</v>
      </c>
      <c r="E1" s="27" t="s">
        <v>5</v>
      </c>
      <c r="F1" s="27" t="s">
        <v>6</v>
      </c>
      <c r="G1" s="27" t="s">
        <v>7</v>
      </c>
      <c r="H1" s="27" t="s">
        <v>8</v>
      </c>
    </row>
    <row r="2" spans="1:9">
      <c r="A2" s="5">
        <v>1444850</v>
      </c>
      <c r="B2" s="13" t="s">
        <v>14</v>
      </c>
      <c r="C2" s="13"/>
      <c r="D2" s="28"/>
      <c r="E2" s="15"/>
      <c r="F2" s="29" t="s">
        <v>9</v>
      </c>
      <c r="G2" s="15"/>
      <c r="H2" s="15"/>
    </row>
    <row r="3" spans="1:9">
      <c r="A3" s="5">
        <v>1444850</v>
      </c>
      <c r="B3" s="13" t="s">
        <v>14</v>
      </c>
      <c r="C3" s="13"/>
      <c r="D3" s="28"/>
      <c r="E3" s="15" t="s">
        <v>10</v>
      </c>
      <c r="F3" s="30" t="str">
        <f>IFERROR(AVERAGE($C$2,$C$3),"0")</f>
        <v>0</v>
      </c>
      <c r="G3" s="15"/>
      <c r="H3" s="15"/>
    </row>
    <row r="4" spans="1:9">
      <c r="A4" s="5">
        <v>1444850</v>
      </c>
      <c r="B4" s="13" t="s">
        <v>15</v>
      </c>
      <c r="C4" s="38">
        <v>4.8899999999999999E-2</v>
      </c>
      <c r="D4" s="28">
        <f>($C$4 - $F$3) * 2</f>
        <v>9.7799999999999998E-2</v>
      </c>
      <c r="E4" s="15"/>
      <c r="F4" s="15"/>
      <c r="G4" s="15"/>
      <c r="H4" s="15"/>
      <c r="I4" s="9" t="s">
        <v>43</v>
      </c>
    </row>
    <row r="5" spans="1:9">
      <c r="A5" s="5">
        <v>1444850</v>
      </c>
      <c r="B5" s="13" t="s">
        <v>16</v>
      </c>
      <c r="C5" s="38">
        <v>5.2900000000000003E-2</v>
      </c>
      <c r="D5" s="28">
        <f>($C$5 - $F$3) * 2</f>
        <v>0.10580000000000001</v>
      </c>
      <c r="E5" s="15"/>
      <c r="F5" s="15"/>
      <c r="G5" s="15"/>
      <c r="H5" s="15"/>
    </row>
    <row r="6" spans="1:9">
      <c r="A6" s="5">
        <v>1444850</v>
      </c>
      <c r="B6" s="13" t="s">
        <v>17</v>
      </c>
      <c r="C6" s="38">
        <v>2.87E-2</v>
      </c>
      <c r="D6" s="28">
        <f>($C$6 - $F$3) * 5</f>
        <v>0.14349999999999999</v>
      </c>
      <c r="E6" s="8">
        <v>1</v>
      </c>
      <c r="F6" s="31">
        <f>$D$4 / $D$6</f>
        <v>0.68153310104529619</v>
      </c>
      <c r="G6" s="32">
        <f>1-$F$6</f>
        <v>0.31846689895470381</v>
      </c>
      <c r="H6" s="10">
        <f>(($D$6 * 3 ) + ($D$4 * 5)) / ($D$8 * 3)</f>
        <v>0.12007835455435849</v>
      </c>
    </row>
    <row r="7" spans="1:9">
      <c r="A7" s="5">
        <v>1444850</v>
      </c>
      <c r="B7" s="13" t="s">
        <v>18</v>
      </c>
      <c r="C7" s="38">
        <v>2.58E-2</v>
      </c>
      <c r="D7" s="28">
        <f>($C$7 - $F$3) * 5</f>
        <v>0.129</v>
      </c>
      <c r="E7" s="8">
        <v>2</v>
      </c>
      <c r="F7" s="33">
        <f>$D$5 / $D$7</f>
        <v>0.82015503875968998</v>
      </c>
      <c r="G7" s="34">
        <f>1-$F$7</f>
        <v>0.17984496124031002</v>
      </c>
      <c r="H7" s="11">
        <f>(($D$7 * 3 ) + ($D$5 * 5)) / ($D$9 * 3)</f>
        <v>0.1425791890419488</v>
      </c>
    </row>
    <row r="8" spans="1:9">
      <c r="A8" s="5">
        <v>1444850</v>
      </c>
      <c r="B8" s="13" t="s">
        <v>19</v>
      </c>
      <c r="C8" s="38">
        <v>0.51049999999999995</v>
      </c>
      <c r="D8" s="28">
        <f>($C$8 - $F$3) * 5</f>
        <v>2.5524999999999998</v>
      </c>
      <c r="E8" s="8" t="s">
        <v>11</v>
      </c>
      <c r="F8" s="35">
        <f>AVERAGE($F$6:$F$7)</f>
        <v>0.75084406990249308</v>
      </c>
      <c r="G8" s="36">
        <f>AVERAGE($G$6:$G$7)</f>
        <v>0.24915593009750692</v>
      </c>
      <c r="H8" s="12">
        <f>AVERAGE($H$6:$H$7)</f>
        <v>0.13132877179815364</v>
      </c>
    </row>
    <row r="9" spans="1:9">
      <c r="A9" s="5">
        <v>1444850</v>
      </c>
      <c r="B9" s="13" t="s">
        <v>20</v>
      </c>
      <c r="C9" s="38">
        <v>0.42830000000000001</v>
      </c>
      <c r="D9" s="28">
        <f>($C$9 - $F$3) * 5</f>
        <v>2.1415000000000002</v>
      </c>
      <c r="E9" s="15"/>
      <c r="F9" s="15"/>
      <c r="G9" s="15"/>
      <c r="H9" s="15"/>
    </row>
    <row r="11" spans="1:9">
      <c r="A11" s="9">
        <v>1444852</v>
      </c>
      <c r="B11" s="14" t="s">
        <v>14</v>
      </c>
      <c r="C11" s="14"/>
      <c r="D11" s="28"/>
      <c r="E11" s="15"/>
      <c r="F11" s="29" t="s">
        <v>9</v>
      </c>
      <c r="G11" s="15"/>
      <c r="H11" s="15"/>
    </row>
    <row r="12" spans="1:9">
      <c r="A12" s="9">
        <v>1444852</v>
      </c>
      <c r="B12" s="14" t="s">
        <v>14</v>
      </c>
      <c r="C12" s="14"/>
      <c r="D12" s="28"/>
      <c r="E12" s="15" t="s">
        <v>10</v>
      </c>
      <c r="F12" s="30" t="str">
        <f>IFERROR(AVERAGE($C$11,$C$12),"0")</f>
        <v>0</v>
      </c>
      <c r="G12" s="15"/>
      <c r="H12" s="15"/>
    </row>
    <row r="13" spans="1:9">
      <c r="A13" s="9">
        <v>1444852</v>
      </c>
      <c r="B13" s="14" t="s">
        <v>15</v>
      </c>
      <c r="C13" s="39">
        <v>1.9330000000000001</v>
      </c>
      <c r="D13" s="28">
        <f>($C$13 - $F$12) * 2</f>
        <v>3.8660000000000001</v>
      </c>
      <c r="E13" s="15"/>
      <c r="F13" s="15"/>
      <c r="G13" s="15"/>
      <c r="H13" s="15"/>
    </row>
    <row r="14" spans="1:9">
      <c r="A14" s="9">
        <v>1444852</v>
      </c>
      <c r="B14" s="14" t="s">
        <v>16</v>
      </c>
      <c r="C14" s="39">
        <v>2.1819999999999999</v>
      </c>
      <c r="D14" s="28">
        <f>($C$14 - $F$12) * 2</f>
        <v>4.3639999999999999</v>
      </c>
      <c r="E14" s="15"/>
      <c r="F14" s="15"/>
      <c r="G14" s="15"/>
      <c r="H14" s="15"/>
    </row>
    <row r="15" spans="1:9">
      <c r="A15" s="9">
        <v>1444852</v>
      </c>
      <c r="B15" s="14" t="s">
        <v>17</v>
      </c>
      <c r="C15" s="39">
        <v>0.70799999999999996</v>
      </c>
      <c r="D15" s="28">
        <f>($C$15 - $F$12) * 5</f>
        <v>3.54</v>
      </c>
      <c r="E15" s="8">
        <v>1</v>
      </c>
      <c r="F15" s="31">
        <f>$D$13 / $D$15</f>
        <v>1.0920903954802259</v>
      </c>
      <c r="G15" s="32">
        <f>1-$F$15</f>
        <v>-9.2090395480225906E-2</v>
      </c>
      <c r="H15" s="10">
        <f>(($D$15 * 3 ) + ($D$13 * 5)) / ($D$17 * 3)</f>
        <v>1.1098758569575691</v>
      </c>
    </row>
    <row r="16" spans="1:9">
      <c r="A16" s="9">
        <v>1444852</v>
      </c>
      <c r="B16" s="14" t="s">
        <v>18</v>
      </c>
      <c r="C16" s="39">
        <v>0.69599999999999995</v>
      </c>
      <c r="D16" s="28">
        <f>($C$16 - $F$12) * 5</f>
        <v>3.4799999999999995</v>
      </c>
      <c r="E16" s="8">
        <v>2</v>
      </c>
      <c r="F16" s="33">
        <f>$D$14 / $D$15</f>
        <v>1.2327683615819209</v>
      </c>
      <c r="G16" s="34">
        <f>1-$F$16</f>
        <v>-0.23276836158192094</v>
      </c>
      <c r="H16" s="11">
        <f>(($D$16 * 3 ) + ($D$14 * 5)) / ($D$18 * 3)</f>
        <v>1.428065515714918</v>
      </c>
    </row>
    <row r="17" spans="1:8">
      <c r="A17" s="9">
        <v>1444852</v>
      </c>
      <c r="B17" s="14" t="s">
        <v>19</v>
      </c>
      <c r="C17" s="39">
        <v>1.7989999999999999</v>
      </c>
      <c r="D17" s="28">
        <f>($C$17 - $F$12) * 5</f>
        <v>8.9949999999999992</v>
      </c>
      <c r="E17" s="8" t="s">
        <v>11</v>
      </c>
      <c r="F17" s="35">
        <f>AVERAGE($F$15:$F$16)</f>
        <v>1.1624293785310735</v>
      </c>
      <c r="G17" s="36">
        <f>AVERAGE($G$15:$G$16)</f>
        <v>-0.16242937853107342</v>
      </c>
      <c r="H17" s="12">
        <f>AVERAGE($H$15:$H$16)</f>
        <v>1.2689706863362435</v>
      </c>
    </row>
    <row r="18" spans="1:8">
      <c r="A18" s="9">
        <v>1444852</v>
      </c>
      <c r="B18" s="14" t="s">
        <v>20</v>
      </c>
      <c r="C18" s="39">
        <v>1.506</v>
      </c>
      <c r="D18" s="28">
        <f>($C$18 - $F$12) * 5</f>
        <v>7.53</v>
      </c>
      <c r="E18" s="15"/>
      <c r="F18" s="15"/>
      <c r="G18" s="15"/>
      <c r="H18" s="15"/>
    </row>
    <row r="20" spans="1:8">
      <c r="A20" s="5">
        <v>1444856</v>
      </c>
      <c r="B20" s="13" t="s">
        <v>14</v>
      </c>
      <c r="C20" s="13"/>
      <c r="D20" s="28"/>
      <c r="E20" s="15"/>
      <c r="F20" s="29" t="s">
        <v>9</v>
      </c>
      <c r="G20" s="15"/>
      <c r="H20" s="15"/>
    </row>
    <row r="21" spans="1:8">
      <c r="A21" s="5">
        <v>1444856</v>
      </c>
      <c r="B21" s="13" t="s">
        <v>14</v>
      </c>
      <c r="C21" s="13"/>
      <c r="D21" s="28"/>
      <c r="E21" s="15" t="s">
        <v>10</v>
      </c>
      <c r="F21" s="30" t="str">
        <f>IFERROR(AVERAGE($C$20,$C$21),"0")</f>
        <v>0</v>
      </c>
      <c r="G21" s="15"/>
      <c r="H21" s="15"/>
    </row>
    <row r="22" spans="1:8">
      <c r="A22" s="5">
        <v>1444856</v>
      </c>
      <c r="B22" s="13" t="s">
        <v>15</v>
      </c>
      <c r="C22" s="40">
        <v>2.1000000000000001E-2</v>
      </c>
      <c r="D22" s="28">
        <f>($C$22 - $F$21) * 2</f>
        <v>4.2000000000000003E-2</v>
      </c>
      <c r="E22" s="15"/>
      <c r="F22" s="15"/>
      <c r="G22" s="15"/>
      <c r="H22" s="15"/>
    </row>
    <row r="23" spans="1:8">
      <c r="A23" s="5">
        <v>1444856</v>
      </c>
      <c r="B23" s="13" t="s">
        <v>16</v>
      </c>
      <c r="C23" s="40">
        <v>2.1999999999999999E-2</v>
      </c>
      <c r="D23" s="28">
        <f>($C$23 - $F$21) * 2</f>
        <v>4.3999999999999997E-2</v>
      </c>
      <c r="E23" s="15"/>
      <c r="F23" s="15"/>
      <c r="G23" s="15"/>
      <c r="H23" s="15"/>
    </row>
    <row r="24" spans="1:8">
      <c r="A24" s="5">
        <v>1444856</v>
      </c>
      <c r="B24" s="13" t="s">
        <v>17</v>
      </c>
      <c r="C24" s="40">
        <v>0.27600000000000002</v>
      </c>
      <c r="D24" s="28">
        <f>($C$24 - $F$21) * 5</f>
        <v>1.3800000000000001</v>
      </c>
      <c r="E24" s="8">
        <v>1</v>
      </c>
      <c r="F24" s="31">
        <f>$D$22 / $D$24</f>
        <v>3.043478260869565E-2</v>
      </c>
      <c r="G24" s="32">
        <f>1-$F$24</f>
        <v>0.9695652173913043</v>
      </c>
      <c r="H24" s="10">
        <f>(($D$24 * 3 ) + ($D$22 * 5)) / ($D$26 * 3)</f>
        <v>0.1748040988547318</v>
      </c>
    </row>
    <row r="25" spans="1:8">
      <c r="A25" s="5">
        <v>1444856</v>
      </c>
      <c r="B25" s="13" t="s">
        <v>18</v>
      </c>
      <c r="C25" s="40">
        <v>0.30199999999999999</v>
      </c>
      <c r="D25" s="28">
        <f>($C$25 - $F$21) * 5</f>
        <v>1.51</v>
      </c>
      <c r="E25" s="8">
        <v>2</v>
      </c>
      <c r="F25" s="33">
        <f>$D$23 / $D$25</f>
        <v>2.9139072847682117E-2</v>
      </c>
      <c r="G25" s="34">
        <f>1-$F$25</f>
        <v>0.97086092715231787</v>
      </c>
      <c r="H25" s="11">
        <f>(($D$25 * 3 ) + ($D$23 * 5)) / ($D$27 * 3)</f>
        <v>0.26323081185924074</v>
      </c>
    </row>
    <row r="26" spans="1:8">
      <c r="A26" s="5">
        <v>1444856</v>
      </c>
      <c r="B26" s="13" t="s">
        <v>19</v>
      </c>
      <c r="C26" s="40">
        <v>1.659</v>
      </c>
      <c r="D26" s="28">
        <f>($C$26 - $F$21) * 5</f>
        <v>8.2949999999999999</v>
      </c>
      <c r="E26" s="8" t="s">
        <v>11</v>
      </c>
      <c r="F26" s="35">
        <f>AVERAGE($F$24:$F$25)</f>
        <v>2.9786927728188882E-2</v>
      </c>
      <c r="G26" s="36">
        <f>AVERAGE($G$24:$G$25)</f>
        <v>0.97021307227181108</v>
      </c>
      <c r="H26" s="12">
        <f>AVERAGE($H$24:$H$25)</f>
        <v>0.21901745535698627</v>
      </c>
    </row>
    <row r="27" spans="1:8">
      <c r="A27" s="5">
        <v>1444856</v>
      </c>
      <c r="B27" s="13" t="s">
        <v>20</v>
      </c>
      <c r="C27" s="40">
        <v>1.2030000000000001</v>
      </c>
      <c r="D27" s="28">
        <f>($C$27 - $F$21) * 5</f>
        <v>6.0150000000000006</v>
      </c>
      <c r="E27" s="15"/>
      <c r="F27" s="15"/>
      <c r="G27" s="15"/>
      <c r="H27" s="15"/>
    </row>
    <row r="29" spans="1:8">
      <c r="A29" s="5">
        <v>1444857</v>
      </c>
      <c r="B29" s="13" t="s">
        <v>14</v>
      </c>
      <c r="C29" s="13"/>
      <c r="D29" s="28"/>
      <c r="E29" s="15"/>
      <c r="F29" s="29" t="s">
        <v>9</v>
      </c>
      <c r="G29" s="15"/>
      <c r="H29" s="15"/>
    </row>
    <row r="30" spans="1:8">
      <c r="A30" s="5">
        <v>1444857</v>
      </c>
      <c r="B30" s="13" t="s">
        <v>14</v>
      </c>
      <c r="C30" s="13"/>
      <c r="D30" s="28"/>
      <c r="E30" s="15" t="s">
        <v>10</v>
      </c>
      <c r="F30" s="30" t="str">
        <f>IFERROR(AVERAGE($C$29,$C$30),"0")</f>
        <v>0</v>
      </c>
      <c r="G30" s="15"/>
      <c r="H30" s="15"/>
    </row>
    <row r="31" spans="1:8">
      <c r="A31" s="5">
        <v>1444857</v>
      </c>
      <c r="B31" s="13" t="s">
        <v>15</v>
      </c>
      <c r="C31" s="41">
        <v>0.54800000000000004</v>
      </c>
      <c r="D31" s="28">
        <f>($C$31 - $F$30) * 2</f>
        <v>1.0960000000000001</v>
      </c>
      <c r="E31" s="15"/>
      <c r="F31" s="15"/>
      <c r="G31" s="15"/>
      <c r="H31" s="15"/>
    </row>
    <row r="32" spans="1:8">
      <c r="A32" s="5">
        <v>1444857</v>
      </c>
      <c r="B32" s="13" t="s">
        <v>16</v>
      </c>
      <c r="C32" s="41">
        <v>0.71</v>
      </c>
      <c r="D32" s="28">
        <f>($C$32 - $F$30) * 2</f>
        <v>1.42</v>
      </c>
      <c r="E32" s="15"/>
      <c r="F32" s="15"/>
      <c r="G32" s="15"/>
      <c r="H32" s="15"/>
    </row>
    <row r="33" spans="1:32">
      <c r="A33" s="5">
        <v>1444857</v>
      </c>
      <c r="B33" s="13" t="s">
        <v>17</v>
      </c>
      <c r="C33" s="41">
        <v>0.69499999999999995</v>
      </c>
      <c r="D33" s="28">
        <f>($C$33 - $F$30) * 5</f>
        <v>3.4749999999999996</v>
      </c>
      <c r="E33" s="8">
        <v>1</v>
      </c>
      <c r="F33" s="31">
        <f>$D$31 / $D$33</f>
        <v>0.31539568345323749</v>
      </c>
      <c r="G33" s="32">
        <f>1-$F$33</f>
        <v>0.68460431654676257</v>
      </c>
      <c r="H33" s="10">
        <f>(($D$33 * 3 ) + ($D$31 * 5)) / ($D$35 * 3)</f>
        <v>1.1652014652014653</v>
      </c>
    </row>
    <row r="34" spans="1:32">
      <c r="A34" s="5">
        <v>1444857</v>
      </c>
      <c r="B34" s="13" t="s">
        <v>18</v>
      </c>
      <c r="C34" s="41">
        <v>0.71499999999999997</v>
      </c>
      <c r="D34" s="28">
        <f>($C$34 - $F$30) * 5</f>
        <v>3.5749999999999997</v>
      </c>
      <c r="E34" s="8">
        <v>2</v>
      </c>
      <c r="F34" s="33">
        <f>$D$32 / $D$34</f>
        <v>0.39720279720279722</v>
      </c>
      <c r="G34" s="34">
        <f>1-$F$34</f>
        <v>0.60279720279720284</v>
      </c>
      <c r="H34" s="11">
        <f>(($D$34 * 3 ) + ($D$32 * 5)) / ($D$36 * 3)</f>
        <v>1.2561663143058492</v>
      </c>
    </row>
    <row r="35" spans="1:32">
      <c r="A35" s="5">
        <v>1444857</v>
      </c>
      <c r="B35" s="13" t="s">
        <v>19</v>
      </c>
      <c r="C35" s="41">
        <v>0.91</v>
      </c>
      <c r="D35" s="28">
        <f>($C$35 - $F$30) * 5</f>
        <v>4.55</v>
      </c>
      <c r="E35" s="8" t="s">
        <v>11</v>
      </c>
      <c r="F35" s="35">
        <f>AVERAGE($F$33:$F$34)</f>
        <v>0.35629924032801735</v>
      </c>
      <c r="G35" s="36">
        <f>AVERAGE($G$33:$G$34)</f>
        <v>0.6437007596719827</v>
      </c>
      <c r="H35" s="12">
        <f>AVERAGE($H$33:$H$34)</f>
        <v>1.2106838897536574</v>
      </c>
    </row>
    <row r="36" spans="1:32">
      <c r="A36" s="5">
        <v>1444857</v>
      </c>
      <c r="B36" s="13" t="s">
        <v>20</v>
      </c>
      <c r="C36" s="41">
        <v>0.94599999999999995</v>
      </c>
      <c r="D36" s="28">
        <f>($C$36 - $F$30) * 5</f>
        <v>4.7299999999999995</v>
      </c>
      <c r="E36" s="15"/>
      <c r="F36" s="15"/>
      <c r="G36" s="15"/>
      <c r="H36" s="15"/>
    </row>
    <row r="38" spans="1:32">
      <c r="A38" s="5">
        <v>1444867</v>
      </c>
      <c r="B38" s="13" t="s">
        <v>14</v>
      </c>
      <c r="C38" s="13"/>
      <c r="D38" s="28"/>
      <c r="E38" s="15"/>
      <c r="F38" s="29" t="s">
        <v>9</v>
      </c>
      <c r="G38" s="15"/>
      <c r="H38" s="15"/>
      <c r="I38" s="9" t="s">
        <v>43</v>
      </c>
    </row>
    <row r="39" spans="1:32">
      <c r="A39" s="5">
        <v>1444867</v>
      </c>
      <c r="B39" s="13" t="s">
        <v>14</v>
      </c>
      <c r="C39" s="13"/>
      <c r="D39" s="28"/>
      <c r="E39" s="15" t="s">
        <v>10</v>
      </c>
      <c r="F39" s="30" t="str">
        <f>IFERROR(AVERAGE($C$38,$C$39),"0")</f>
        <v>0</v>
      </c>
      <c r="G39" s="15"/>
      <c r="H39" s="15"/>
    </row>
    <row r="40" spans="1:32">
      <c r="A40" s="5">
        <v>1444867</v>
      </c>
      <c r="B40" s="13" t="s">
        <v>15</v>
      </c>
      <c r="C40" s="42"/>
      <c r="D40" s="28">
        <f>($C$40 - $F$39) * 2</f>
        <v>0</v>
      </c>
      <c r="E40" s="15"/>
      <c r="F40" s="15"/>
      <c r="G40" s="15"/>
      <c r="H40" s="15"/>
    </row>
    <row r="41" spans="1:32">
      <c r="A41" s="5">
        <v>1444867</v>
      </c>
      <c r="B41" s="13" t="s">
        <v>16</v>
      </c>
      <c r="C41" s="42"/>
      <c r="D41" s="28">
        <f>($C$41 - $F$39) * 2</f>
        <v>0</v>
      </c>
      <c r="E41" s="15"/>
      <c r="F41" s="15"/>
      <c r="G41" s="15"/>
      <c r="H41" s="15"/>
    </row>
    <row r="42" spans="1:32">
      <c r="A42" s="5">
        <v>1444867</v>
      </c>
      <c r="B42" s="13" t="s">
        <v>17</v>
      </c>
      <c r="C42" s="42">
        <v>1.5900000000000001E-2</v>
      </c>
      <c r="D42" s="28">
        <f>($C$42 - $F$39) * 5</f>
        <v>7.9500000000000001E-2</v>
      </c>
      <c r="E42" s="8">
        <v>1</v>
      </c>
      <c r="F42" s="31">
        <f>$D$40 / $D$42</f>
        <v>0</v>
      </c>
      <c r="G42" s="32">
        <f>1-$F$42</f>
        <v>1</v>
      </c>
      <c r="H42" s="10">
        <f>(($D$42 * 3 ) + ($D$40 * 5)) / ($D$44 * 3)</f>
        <v>0.12063732928679817</v>
      </c>
    </row>
    <row r="43" spans="1:32">
      <c r="A43" s="5">
        <v>1444867</v>
      </c>
      <c r="B43" s="13" t="s">
        <v>18</v>
      </c>
      <c r="C43" s="42">
        <v>1.2E-2</v>
      </c>
      <c r="D43" s="28">
        <f>($C$43 - $F$39) * 5</f>
        <v>0.06</v>
      </c>
      <c r="E43" s="8">
        <v>2</v>
      </c>
      <c r="F43" s="33">
        <f>$D$41 / $D$43</f>
        <v>0</v>
      </c>
      <c r="G43" s="34">
        <f>1-$F$43</f>
        <v>1</v>
      </c>
      <c r="H43" s="11">
        <f>(($D$43 * 3 ) + ($D$41 * 5)) / ($D$45 * 3)</f>
        <v>7.138607971445568E-2</v>
      </c>
    </row>
    <row r="44" spans="1:32">
      <c r="A44" s="5">
        <v>1444867</v>
      </c>
      <c r="B44" s="13" t="s">
        <v>19</v>
      </c>
      <c r="C44" s="42">
        <v>0.1318</v>
      </c>
      <c r="D44" s="28">
        <f>($C$44 - $F$39) * 5</f>
        <v>0.65900000000000003</v>
      </c>
      <c r="E44" s="8" t="s">
        <v>11</v>
      </c>
      <c r="F44" s="35">
        <f>AVERAGE($F$42:$F$43)</f>
        <v>0</v>
      </c>
      <c r="G44" s="36">
        <f>AVERAGE($G$42:$G$43)</f>
        <v>1</v>
      </c>
      <c r="H44" s="12">
        <f>AVERAGE($H$42:$H$43)</f>
        <v>9.6011704500626932E-2</v>
      </c>
    </row>
    <row r="45" spans="1:32">
      <c r="A45" s="5">
        <v>1444867</v>
      </c>
      <c r="B45" s="13" t="s">
        <v>20</v>
      </c>
      <c r="C45" s="42">
        <v>0.1681</v>
      </c>
      <c r="D45" s="28">
        <f>($C$45 - $F$39) * 5</f>
        <v>0.84050000000000002</v>
      </c>
      <c r="E45" s="15"/>
      <c r="F45" s="15"/>
      <c r="G45" s="15"/>
      <c r="H45" s="15"/>
    </row>
    <row r="47" spans="1:32" s="1" customFormat="1">
      <c r="A47" s="9">
        <v>1444878</v>
      </c>
      <c r="B47" s="14" t="s">
        <v>14</v>
      </c>
      <c r="C47" s="14"/>
      <c r="D47" s="28"/>
      <c r="E47" s="15"/>
      <c r="F47" s="29" t="s">
        <v>9</v>
      </c>
      <c r="G47" s="15"/>
      <c r="H47" s="1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s="1" customFormat="1">
      <c r="A48" s="9">
        <v>1444878</v>
      </c>
      <c r="B48" s="14" t="s">
        <v>14</v>
      </c>
      <c r="C48" s="14"/>
      <c r="D48" s="28"/>
      <c r="E48" s="15" t="s">
        <v>10</v>
      </c>
      <c r="F48" s="30" t="str">
        <f>IFERROR(AVERAGE($C$47,$C$48),"0")</f>
        <v>0</v>
      </c>
      <c r="G48" s="15"/>
      <c r="H48" s="1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s="1" customFormat="1">
      <c r="A49" s="9">
        <v>1444878</v>
      </c>
      <c r="B49" s="14" t="s">
        <v>15</v>
      </c>
      <c r="C49" s="4">
        <v>8.0000000000000002E-3</v>
      </c>
      <c r="D49" s="28">
        <f>($C$49 - $F$48) * 2</f>
        <v>1.6E-2</v>
      </c>
      <c r="E49" s="15"/>
      <c r="F49" s="15"/>
      <c r="G49" s="15"/>
      <c r="H49" s="1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s="1" customFormat="1">
      <c r="A50" s="9">
        <v>1444878</v>
      </c>
      <c r="B50" s="14" t="s">
        <v>16</v>
      </c>
      <c r="C50" s="4">
        <v>8.0000000000000002E-3</v>
      </c>
      <c r="D50" s="28">
        <f>($C$50 - $F$48) * 2</f>
        <v>1.6E-2</v>
      </c>
      <c r="E50" s="15"/>
      <c r="F50" s="15"/>
      <c r="G50" s="15"/>
      <c r="H50" s="1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s="1" customFormat="1">
      <c r="A51" s="9">
        <v>1444878</v>
      </c>
      <c r="B51" s="14" t="s">
        <v>17</v>
      </c>
      <c r="C51" s="4">
        <v>0.29099999999999998</v>
      </c>
      <c r="D51" s="28">
        <f>($C$51 - $F$48) * 5</f>
        <v>1.4549999999999998</v>
      </c>
      <c r="E51" s="8">
        <v>1</v>
      </c>
      <c r="F51" s="31">
        <f>$D$49 / $D$51</f>
        <v>1.0996563573883162E-2</v>
      </c>
      <c r="G51" s="32">
        <f>1-$F$51</f>
        <v>0.98900343642611688</v>
      </c>
      <c r="H51" s="10">
        <f>(($D$51 * 3 ) + ($D$49 * 5)) / ($D$53 * 3)</f>
        <v>0.36857379767827519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s="1" customFormat="1">
      <c r="A52" s="9">
        <v>1444878</v>
      </c>
      <c r="B52" s="14" t="s">
        <v>18</v>
      </c>
      <c r="C52" s="4">
        <v>0.33600000000000002</v>
      </c>
      <c r="D52" s="28">
        <f>($C$52 - $F$48) * 5</f>
        <v>1.6800000000000002</v>
      </c>
      <c r="E52" s="8">
        <v>2</v>
      </c>
      <c r="F52" s="33">
        <f>$D$50 / $D$52</f>
        <v>9.5238095238095229E-3</v>
      </c>
      <c r="G52" s="34">
        <f>1-$F$52</f>
        <v>0.99047619047619051</v>
      </c>
      <c r="H52" s="11">
        <f>(($D$52 * 3 ) + ($D$50 * 5)) / ($D$54 * 3)</f>
        <v>0.70963270963270975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s="1" customFormat="1">
      <c r="A53" s="9">
        <v>1444878</v>
      </c>
      <c r="B53" s="14" t="s">
        <v>19</v>
      </c>
      <c r="C53" s="4">
        <v>0.80400000000000005</v>
      </c>
      <c r="D53" s="28">
        <f>($C$53 - $F$48) * 5</f>
        <v>4.0200000000000005</v>
      </c>
      <c r="E53" s="8" t="s">
        <v>11</v>
      </c>
      <c r="F53" s="35">
        <f>AVERAGE($F$51:$F$52)</f>
        <v>1.0260186548846343E-2</v>
      </c>
      <c r="G53" s="36">
        <f>AVERAGE($G$51:$G$52)</f>
        <v>0.98973981345115369</v>
      </c>
      <c r="H53" s="12">
        <f>AVERAGE($H$51:$H$52)</f>
        <v>0.5391032536554925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s="1" customFormat="1">
      <c r="A54" s="9">
        <v>1444878</v>
      </c>
      <c r="B54" s="14" t="s">
        <v>20</v>
      </c>
      <c r="C54" s="4">
        <v>0.48099999999999998</v>
      </c>
      <c r="D54" s="28">
        <f>($C$54 - $F$48) * 5</f>
        <v>2.4049999999999998</v>
      </c>
      <c r="E54" s="15"/>
      <c r="F54" s="15"/>
      <c r="G54" s="15"/>
      <c r="H54" s="1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6" spans="1:32" s="1" customFormat="1">
      <c r="A56" s="5">
        <v>1444907</v>
      </c>
      <c r="B56" s="13" t="s">
        <v>14</v>
      </c>
      <c r="C56" s="13"/>
      <c r="D56" s="28"/>
      <c r="E56" s="15"/>
      <c r="F56" s="29" t="s">
        <v>9</v>
      </c>
      <c r="G56" s="15"/>
      <c r="H56" s="1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s="1" customFormat="1">
      <c r="A57" s="5">
        <v>1444907</v>
      </c>
      <c r="B57" s="13" t="s">
        <v>14</v>
      </c>
      <c r="C57" s="13"/>
      <c r="D57" s="28"/>
      <c r="E57" s="15" t="s">
        <v>10</v>
      </c>
      <c r="F57" s="30" t="str">
        <f>IFERROR(AVERAGE($C$56,$C$57),"0")</f>
        <v>0</v>
      </c>
      <c r="G57" s="15"/>
      <c r="H57" s="1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s="1" customFormat="1">
      <c r="A58" s="5">
        <v>1444907</v>
      </c>
      <c r="B58" s="13" t="s">
        <v>15</v>
      </c>
      <c r="C58" s="17">
        <v>3.0000000000000001E-3</v>
      </c>
      <c r="D58" s="28">
        <f>($C$58 - $F$57) * 2</f>
        <v>6.0000000000000001E-3</v>
      </c>
      <c r="E58" s="15"/>
      <c r="F58" s="15"/>
      <c r="G58" s="15"/>
      <c r="H58" s="1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s="1" customFormat="1">
      <c r="A59" s="5">
        <v>1444907</v>
      </c>
      <c r="B59" s="13" t="s">
        <v>16</v>
      </c>
      <c r="C59" s="17">
        <v>2E-3</v>
      </c>
      <c r="D59" s="28">
        <f>($C$59 - $F$57) * 2</f>
        <v>4.0000000000000001E-3</v>
      </c>
      <c r="E59" s="15"/>
      <c r="F59" s="15"/>
      <c r="G59" s="15"/>
      <c r="H59" s="1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s="1" customFormat="1">
      <c r="A60" s="5">
        <v>1444907</v>
      </c>
      <c r="B60" s="13" t="s">
        <v>17</v>
      </c>
      <c r="C60" s="17">
        <v>0.377</v>
      </c>
      <c r="D60" s="28">
        <f>($C$60 - $F$57) * 5</f>
        <v>1.885</v>
      </c>
      <c r="E60" s="8">
        <v>1</v>
      </c>
      <c r="F60" s="31">
        <f>$D$58 / $D$60</f>
        <v>3.183023872679045E-3</v>
      </c>
      <c r="G60" s="32">
        <f>1-$F$60</f>
        <v>0.99681697612732101</v>
      </c>
      <c r="H60" s="10">
        <f>(($D$60 * 3 ) + ($D$58 * 5)) / ($D$62 * 3)</f>
        <v>0.61030595813204513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s="1" customFormat="1">
      <c r="A61" s="5">
        <v>1444907</v>
      </c>
      <c r="B61" s="13" t="s">
        <v>18</v>
      </c>
      <c r="C61" s="17">
        <v>0.34499999999999997</v>
      </c>
      <c r="D61" s="28">
        <f>($C$61 - $F$57) * 5</f>
        <v>1.7249999999999999</v>
      </c>
      <c r="E61" s="8">
        <v>2</v>
      </c>
      <c r="F61" s="33">
        <f>$D$59 / $D$61</f>
        <v>2.3188405797101453E-3</v>
      </c>
      <c r="G61" s="34">
        <f>1-$F$61</f>
        <v>0.9976811594202899</v>
      </c>
      <c r="H61" s="11">
        <f>(($D$61 * 3 ) + ($D$59 * 5)) / ($D$63 * 3)</f>
        <v>0.71556473829201095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s="1" customFormat="1">
      <c r="A62" s="5">
        <v>1444907</v>
      </c>
      <c r="B62" s="13" t="s">
        <v>19</v>
      </c>
      <c r="C62" s="17">
        <v>0.621</v>
      </c>
      <c r="D62" s="28">
        <f>($C$62 - $F$57) * 5</f>
        <v>3.105</v>
      </c>
      <c r="E62" s="8" t="s">
        <v>11</v>
      </c>
      <c r="F62" s="35">
        <f>AVERAGE($F$60:$F$61)</f>
        <v>2.7509322261945954E-3</v>
      </c>
      <c r="G62" s="36">
        <f>AVERAGE($G$60:$G$61)</f>
        <v>0.99724906777380551</v>
      </c>
      <c r="H62" s="12">
        <f>AVERAGE($H$60:$H$61)</f>
        <v>0.66293534821202804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s="1" customFormat="1">
      <c r="A63" s="5">
        <v>1444907</v>
      </c>
      <c r="B63" s="13" t="s">
        <v>20</v>
      </c>
      <c r="C63" s="17">
        <v>0.48399999999999999</v>
      </c>
      <c r="D63" s="28">
        <f>($C$63 - $F$57) * 5</f>
        <v>2.42</v>
      </c>
      <c r="E63" s="15"/>
      <c r="F63" s="15"/>
      <c r="G63" s="15"/>
      <c r="H63" s="1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5" spans="1:32" s="1" customFormat="1">
      <c r="A65" s="5">
        <v>1444924</v>
      </c>
      <c r="B65" s="13" t="s">
        <v>14</v>
      </c>
      <c r="C65" s="13"/>
      <c r="D65" s="28"/>
      <c r="E65" s="15"/>
      <c r="F65" s="29" t="s">
        <v>9</v>
      </c>
      <c r="G65" s="15"/>
      <c r="H65" s="1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s="1" customFormat="1">
      <c r="A66" s="5">
        <v>1444924</v>
      </c>
      <c r="B66" s="13" t="s">
        <v>14</v>
      </c>
      <c r="C66" s="13"/>
      <c r="D66" s="28"/>
      <c r="E66" s="15" t="s">
        <v>10</v>
      </c>
      <c r="F66" s="30" t="str">
        <f>IFERROR(AVERAGE($C$65,$C$66),"0")</f>
        <v>0</v>
      </c>
      <c r="G66" s="15"/>
      <c r="H66" s="1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s="1" customFormat="1">
      <c r="A67" s="5">
        <v>1444924</v>
      </c>
      <c r="B67" s="13" t="s">
        <v>15</v>
      </c>
      <c r="C67" s="18">
        <v>7.4999999999999997E-2</v>
      </c>
      <c r="D67" s="28">
        <f>($C$67 - $F$66) * 2</f>
        <v>0.15</v>
      </c>
      <c r="E67" s="15"/>
      <c r="F67" s="15"/>
      <c r="G67" s="15"/>
      <c r="H67" s="1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s="1" customFormat="1">
      <c r="A68" s="5">
        <v>1444924</v>
      </c>
      <c r="B68" s="13" t="s">
        <v>16</v>
      </c>
      <c r="C68" s="18">
        <v>7.2999999999999995E-2</v>
      </c>
      <c r="D68" s="28">
        <f>($C$68 - $F$66) * 2</f>
        <v>0.14599999999999999</v>
      </c>
      <c r="E68" s="15"/>
      <c r="F68" s="15"/>
      <c r="G68" s="15"/>
      <c r="H68" s="1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s="1" customFormat="1">
      <c r="A69" s="5">
        <v>1444924</v>
      </c>
      <c r="B69" s="13" t="s">
        <v>17</v>
      </c>
      <c r="C69" s="18">
        <v>0.58699999999999997</v>
      </c>
      <c r="D69" s="28">
        <f>($C$69 - $F$66) * 5</f>
        <v>2.9349999999999996</v>
      </c>
      <c r="E69" s="8">
        <v>1</v>
      </c>
      <c r="F69" s="31">
        <f>$D$67 / $D$69</f>
        <v>5.1107325383304945E-2</v>
      </c>
      <c r="G69" s="32">
        <f>1-$F$69</f>
        <v>0.94889267461669502</v>
      </c>
      <c r="H69" s="10">
        <f>(($D$69 * 3 ) + ($D$67 * 5)) / ($D$71 * 3)</f>
        <v>0.49075500770416025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s="1" customFormat="1">
      <c r="A70" s="5">
        <v>1444924</v>
      </c>
      <c r="B70" s="13" t="s">
        <v>18</v>
      </c>
      <c r="C70" s="18">
        <v>0.53500000000000003</v>
      </c>
      <c r="D70" s="28">
        <f>($C$70 - $F$66) * 5</f>
        <v>2.6750000000000003</v>
      </c>
      <c r="E70" s="8">
        <v>2</v>
      </c>
      <c r="F70" s="33">
        <f>$D$68 / $D$70</f>
        <v>5.4579439252336437E-2</v>
      </c>
      <c r="G70" s="34">
        <f>1-$F$70</f>
        <v>0.94542056074766356</v>
      </c>
      <c r="H70" s="11">
        <f>(($D$70 * 3 ) + ($D$68 * 5)) / ($D$72 * 3)</f>
        <v>0.59618658495063004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s="1" customFormat="1">
      <c r="A71" s="5">
        <v>1444924</v>
      </c>
      <c r="B71" s="13" t="s">
        <v>19</v>
      </c>
      <c r="C71" s="18">
        <v>1.298</v>
      </c>
      <c r="D71" s="28">
        <f>($C$71 - $F$66) * 5</f>
        <v>6.49</v>
      </c>
      <c r="E71" s="8" t="s">
        <v>11</v>
      </c>
      <c r="F71" s="35">
        <f>AVERAGE($F$69:$F$70)</f>
        <v>5.2843382317820695E-2</v>
      </c>
      <c r="G71" s="36">
        <f>AVERAGE($G$69:$G$70)</f>
        <v>0.94715661768217929</v>
      </c>
      <c r="H71" s="12">
        <f>AVERAGE($H$69:$H$70)</f>
        <v>0.54347079632739514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s="1" customFormat="1">
      <c r="A72" s="5">
        <v>1444924</v>
      </c>
      <c r="B72" s="13" t="s">
        <v>20</v>
      </c>
      <c r="C72" s="18">
        <v>0.97899999999999998</v>
      </c>
      <c r="D72" s="28">
        <f>($C$72 - $F$66) * 5</f>
        <v>4.8949999999999996</v>
      </c>
      <c r="E72" s="15"/>
      <c r="F72" s="15"/>
      <c r="G72" s="15"/>
      <c r="H72" s="1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4" spans="1:32" s="1" customFormat="1">
      <c r="A74" s="5">
        <v>1444928</v>
      </c>
      <c r="B74" s="13" t="s">
        <v>14</v>
      </c>
      <c r="C74" s="13"/>
      <c r="D74" s="28"/>
      <c r="E74" s="15"/>
      <c r="F74" s="29" t="s">
        <v>9</v>
      </c>
      <c r="G74" s="15"/>
      <c r="H74" s="1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s="1" customFormat="1">
      <c r="A75" s="5">
        <v>1444928</v>
      </c>
      <c r="B75" s="13" t="s">
        <v>14</v>
      </c>
      <c r="C75" s="13"/>
      <c r="D75" s="28"/>
      <c r="E75" s="15" t="s">
        <v>10</v>
      </c>
      <c r="F75" s="30" t="str">
        <f>IFERROR(AVERAGE($C$74,$C$75),"0")</f>
        <v>0</v>
      </c>
      <c r="G75" s="15"/>
      <c r="H75" s="1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s="1" customFormat="1">
      <c r="A76" s="5">
        <v>1444928</v>
      </c>
      <c r="B76" s="13" t="s">
        <v>15</v>
      </c>
      <c r="C76" s="13"/>
      <c r="D76" s="28">
        <f>($C$76 - $F$75) * 2</f>
        <v>0</v>
      </c>
      <c r="E76" s="15"/>
      <c r="F76" s="15"/>
      <c r="G76" s="15"/>
      <c r="H76" s="1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s="1" customFormat="1">
      <c r="A77" s="5">
        <v>1444928</v>
      </c>
      <c r="B77" s="13" t="s">
        <v>16</v>
      </c>
      <c r="C77" s="13"/>
      <c r="D77" s="28">
        <f>($C$77 - $F$75) * 2</f>
        <v>0</v>
      </c>
      <c r="E77" s="15"/>
      <c r="F77" s="15"/>
      <c r="G77" s="15"/>
      <c r="H77" s="1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s="1" customFormat="1">
      <c r="A78" s="5">
        <v>1444928</v>
      </c>
      <c r="B78" s="13" t="s">
        <v>17</v>
      </c>
      <c r="C78" s="19">
        <v>0.54800000000000004</v>
      </c>
      <c r="D78" s="28">
        <f>($C$78 - $F$75) * 5</f>
        <v>2.74</v>
      </c>
      <c r="E78" s="8">
        <v>1</v>
      </c>
      <c r="F78" s="31">
        <f>$D$76 / $D$78</f>
        <v>0</v>
      </c>
      <c r="G78" s="32">
        <f>1-$F$78</f>
        <v>1</v>
      </c>
      <c r="H78" s="10">
        <f>(($D$78 * 3 ) + ($D$76 * 5)) / ($D$80 * 3)</f>
        <v>0.58422174840085295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s="1" customFormat="1">
      <c r="A79" s="5">
        <v>1444928</v>
      </c>
      <c r="B79" s="13" t="s">
        <v>18</v>
      </c>
      <c r="C79" s="19">
        <v>0.59799999999999998</v>
      </c>
      <c r="D79" s="28">
        <f>($C$79 - $F$75) * 5</f>
        <v>2.9899999999999998</v>
      </c>
      <c r="E79" s="8">
        <v>2</v>
      </c>
      <c r="F79" s="33">
        <f>$D$77 / $D$79</f>
        <v>0</v>
      </c>
      <c r="G79" s="34">
        <f>1-$F$79</f>
        <v>1</v>
      </c>
      <c r="H79" s="11">
        <f>(($D$79 * 3 ) + ($D$77 * 5)) / ($D$81 * 3)</f>
        <v>0.77662337662337644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s="1" customFormat="1">
      <c r="A80" s="5">
        <v>1444928</v>
      </c>
      <c r="B80" s="13" t="s">
        <v>19</v>
      </c>
      <c r="C80" s="19">
        <v>0.93799999999999994</v>
      </c>
      <c r="D80" s="28">
        <f>($C$80 - $F$75) * 5</f>
        <v>4.6899999999999995</v>
      </c>
      <c r="E80" s="8" t="s">
        <v>11</v>
      </c>
      <c r="F80" s="35">
        <f>AVERAGE($F$78:$F$79)</f>
        <v>0</v>
      </c>
      <c r="G80" s="36">
        <f>AVERAGE($G$78:$G$79)</f>
        <v>1</v>
      </c>
      <c r="H80" s="12">
        <f>AVERAGE($H$78:$H$79)</f>
        <v>0.68042256251211475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s="1" customFormat="1">
      <c r="A81" s="5">
        <v>1444928</v>
      </c>
      <c r="B81" s="13" t="s">
        <v>20</v>
      </c>
      <c r="C81" s="19">
        <v>0.77</v>
      </c>
      <c r="D81" s="28">
        <f>($C$81 - $F$75) * 5</f>
        <v>3.85</v>
      </c>
      <c r="E81" s="15"/>
      <c r="F81" s="15"/>
      <c r="G81" s="15"/>
      <c r="H81" s="1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3" spans="1:32">
      <c r="A83" s="5">
        <v>1444939</v>
      </c>
      <c r="B83" s="13" t="s">
        <v>14</v>
      </c>
      <c r="C83" s="13"/>
      <c r="D83" s="28"/>
      <c r="E83" s="15"/>
      <c r="F83" s="29" t="s">
        <v>9</v>
      </c>
      <c r="G83" s="15"/>
      <c r="H83" s="15"/>
    </row>
    <row r="84" spans="1:32">
      <c r="A84" s="5">
        <v>1444939</v>
      </c>
      <c r="B84" s="13" t="s">
        <v>14</v>
      </c>
      <c r="C84" s="13"/>
      <c r="D84" s="28"/>
      <c r="E84" s="15" t="s">
        <v>10</v>
      </c>
      <c r="F84" s="30" t="str">
        <f>IFERROR(AVERAGE($C$83,$C$84),"0")</f>
        <v>0</v>
      </c>
      <c r="G84" s="15"/>
      <c r="H84" s="15"/>
    </row>
    <row r="85" spans="1:32">
      <c r="A85" s="5">
        <v>1444939</v>
      </c>
      <c r="B85" s="13" t="s">
        <v>15</v>
      </c>
      <c r="C85" s="20">
        <v>0.23499999999999999</v>
      </c>
      <c r="D85" s="28">
        <f>($C$85 - $F$84) * 2</f>
        <v>0.47</v>
      </c>
      <c r="E85" s="15"/>
      <c r="F85" s="15"/>
      <c r="G85" s="15"/>
      <c r="H85" s="15"/>
    </row>
    <row r="86" spans="1:32">
      <c r="A86" s="5">
        <v>1444939</v>
      </c>
      <c r="B86" s="13" t="s">
        <v>16</v>
      </c>
      <c r="C86" s="20">
        <v>0.13</v>
      </c>
      <c r="D86" s="28">
        <f>($C$86 - $F$84) * 2</f>
        <v>0.26</v>
      </c>
      <c r="E86" s="15"/>
      <c r="F86" s="15"/>
      <c r="G86" s="15"/>
      <c r="H86" s="15"/>
    </row>
    <row r="87" spans="1:32">
      <c r="A87" s="5">
        <v>1444939</v>
      </c>
      <c r="B87" s="13" t="s">
        <v>17</v>
      </c>
      <c r="C87" s="20">
        <v>0.47099999999999997</v>
      </c>
      <c r="D87" s="28">
        <f>($C$87 - $F$84) * 5</f>
        <v>2.355</v>
      </c>
      <c r="E87" s="8">
        <v>1</v>
      </c>
      <c r="F87" s="31">
        <f>$D$85 / $D$87</f>
        <v>0.19957537154989383</v>
      </c>
      <c r="G87" s="32">
        <f>1-$F$87</f>
        <v>0.8004246284501062</v>
      </c>
      <c r="H87" s="10">
        <f>(($D$87 * 3 ) + ($D$85 * 5)) / ($D$89 * 3)</f>
        <v>0.44108690559850078</v>
      </c>
    </row>
    <row r="88" spans="1:32">
      <c r="A88" s="5">
        <v>1444939</v>
      </c>
      <c r="B88" s="13" t="s">
        <v>18</v>
      </c>
      <c r="C88" s="20">
        <v>0.58299999999999996</v>
      </c>
      <c r="D88" s="28">
        <f>($C$88 - $F$84) * 5</f>
        <v>2.915</v>
      </c>
      <c r="E88" s="8">
        <v>2</v>
      </c>
      <c r="F88" s="33">
        <f>$D$86 / $D$88</f>
        <v>8.9193825042881647E-2</v>
      </c>
      <c r="G88" s="34">
        <f>1-$F$88</f>
        <v>0.91080617495711835</v>
      </c>
      <c r="H88" s="11">
        <f>(($D$88 * 3 ) + ($D$86 * 5)) / ($D$90 * 3)</f>
        <v>0.38597502401536987</v>
      </c>
    </row>
    <row r="89" spans="1:32">
      <c r="A89" s="5">
        <v>1444939</v>
      </c>
      <c r="B89" s="13" t="s">
        <v>19</v>
      </c>
      <c r="C89" s="20">
        <v>1.423</v>
      </c>
      <c r="D89" s="28">
        <f>($C$89 - $F$84) * 5</f>
        <v>7.1150000000000002</v>
      </c>
      <c r="E89" s="8" t="s">
        <v>11</v>
      </c>
      <c r="F89" s="35">
        <f>AVERAGE($F$87:$F$88)</f>
        <v>0.14438459829638772</v>
      </c>
      <c r="G89" s="36">
        <f>AVERAGE($G$87:$G$88)</f>
        <v>0.85561540170361228</v>
      </c>
      <c r="H89" s="12">
        <f>AVERAGE($H$87:$H$88)</f>
        <v>0.4135309648069353</v>
      </c>
    </row>
    <row r="90" spans="1:32">
      <c r="A90" s="5">
        <v>1444939</v>
      </c>
      <c r="B90" s="13" t="s">
        <v>20</v>
      </c>
      <c r="C90" s="20">
        <v>1.7350000000000001</v>
      </c>
      <c r="D90" s="28">
        <f>($C$90 - $F$84) * 5</f>
        <v>8.6750000000000007</v>
      </c>
      <c r="E90" s="15"/>
      <c r="F90" s="15"/>
      <c r="G90" s="15"/>
      <c r="H90" s="15"/>
    </row>
    <row r="92" spans="1:32" s="1" customFormat="1">
      <c r="A92" s="5">
        <v>1444865</v>
      </c>
      <c r="B92" s="13" t="s">
        <v>14</v>
      </c>
      <c r="C92" s="13"/>
      <c r="D92" s="28"/>
      <c r="E92" s="15"/>
      <c r="F92" s="29" t="s">
        <v>9</v>
      </c>
      <c r="G92" s="15"/>
      <c r="H92" s="1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s="1" customFormat="1">
      <c r="A93" s="5">
        <v>1444865</v>
      </c>
      <c r="B93" s="13" t="s">
        <v>14</v>
      </c>
      <c r="C93" s="13"/>
      <c r="D93" s="28"/>
      <c r="E93" s="15" t="s">
        <v>10</v>
      </c>
      <c r="F93" s="30" t="str">
        <f>IFERROR(AVERAGE($C92,$C93),"0")</f>
        <v>0</v>
      </c>
      <c r="G93" s="15"/>
      <c r="H93" s="1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s="1" customFormat="1">
      <c r="A94" s="5">
        <v>1444865</v>
      </c>
      <c r="B94" s="13" t="s">
        <v>15</v>
      </c>
      <c r="C94" s="21">
        <v>9.1999999999999998E-2</v>
      </c>
      <c r="D94" s="28">
        <f>($C94- $F93) * 2</f>
        <v>0.184</v>
      </c>
      <c r="E94" s="15"/>
      <c r="F94" s="15"/>
      <c r="G94" s="15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s="1" customFormat="1">
      <c r="A95" s="5">
        <v>1444865</v>
      </c>
      <c r="B95" s="13" t="s">
        <v>16</v>
      </c>
      <c r="C95" s="21">
        <v>8.7999999999999995E-2</v>
      </c>
      <c r="D95" s="28">
        <f>($C95- $F93) * 2</f>
        <v>0.17599999999999999</v>
      </c>
      <c r="E95" s="15"/>
      <c r="F95" s="15"/>
      <c r="G95" s="15"/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s="1" customFormat="1">
      <c r="A96" s="5">
        <v>1444865</v>
      </c>
      <c r="B96" s="13" t="s">
        <v>17</v>
      </c>
      <c r="C96" s="21">
        <v>0.28299999999999997</v>
      </c>
      <c r="D96" s="28">
        <f>($C96- $F93) * 5</f>
        <v>1.4149999999999998</v>
      </c>
      <c r="E96" s="8">
        <v>1</v>
      </c>
      <c r="F96" s="31">
        <f>$D94 / $D96</f>
        <v>0.13003533568904596</v>
      </c>
      <c r="G96" s="32">
        <f>1-$F96</f>
        <v>0.86996466431095398</v>
      </c>
      <c r="H96" s="10">
        <f>(($D96 * 3 ) + ($D94 * 5)) / ($D98 * 3)</f>
        <v>0.27241561181434593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s="1" customFormat="1">
      <c r="A97" s="5">
        <v>1444865</v>
      </c>
      <c r="B97" s="13" t="s">
        <v>18</v>
      </c>
      <c r="C97" s="21">
        <v>0.36199999999999999</v>
      </c>
      <c r="D97" s="28">
        <f>($C97- $F93) * 5</f>
        <v>1.81</v>
      </c>
      <c r="E97" s="8">
        <v>2</v>
      </c>
      <c r="F97" s="33">
        <f>$D95 / $D97</f>
        <v>9.7237569060773466E-2</v>
      </c>
      <c r="G97" s="34">
        <f>1-$F97</f>
        <v>0.90276243093922659</v>
      </c>
      <c r="H97" s="11">
        <f>(($D97 * 3 ) + ($D95 * 5)) / ($D99 * 3)</f>
        <v>0.35143414090782504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s="1" customFormat="1">
      <c r="A98" s="5">
        <v>1444865</v>
      </c>
      <c r="B98" s="13" t="s">
        <v>19</v>
      </c>
      <c r="C98" s="21">
        <v>1.264</v>
      </c>
      <c r="D98" s="28">
        <f>($C98- $F93) * 5</f>
        <v>6.32</v>
      </c>
      <c r="E98" s="8" t="s">
        <v>11</v>
      </c>
      <c r="F98" s="35">
        <f>AVERAGE($F96:$F97)</f>
        <v>0.11363645237490971</v>
      </c>
      <c r="G98" s="36">
        <f>AVERAGE($G96:$G97)</f>
        <v>0.88636354762509029</v>
      </c>
      <c r="H98" s="12">
        <f>AVERAGE($H96:$H97)</f>
        <v>0.31192487636108546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s="1" customFormat="1">
      <c r="A99" s="5">
        <v>1444865</v>
      </c>
      <c r="B99" s="13" t="s">
        <v>20</v>
      </c>
      <c r="C99" s="21">
        <v>1.1970000000000001</v>
      </c>
      <c r="D99" s="28">
        <f>($C99- $F93) *5</f>
        <v>5.9850000000000003</v>
      </c>
      <c r="E99" s="15"/>
      <c r="F99" s="15"/>
      <c r="G99" s="15"/>
      <c r="H99" s="1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1" spans="1:32">
      <c r="A101" s="5">
        <v>1444908</v>
      </c>
      <c r="B101" s="13" t="s">
        <v>14</v>
      </c>
      <c r="C101" s="13"/>
      <c r="D101" s="28"/>
      <c r="E101" s="15"/>
      <c r="F101" s="29" t="s">
        <v>9</v>
      </c>
      <c r="G101" s="15"/>
      <c r="H101" s="15"/>
    </row>
    <row r="102" spans="1:32">
      <c r="A102" s="5">
        <v>1444908</v>
      </c>
      <c r="B102" s="13" t="s">
        <v>14</v>
      </c>
      <c r="C102" s="13"/>
      <c r="D102" s="28"/>
      <c r="E102" s="15" t="s">
        <v>10</v>
      </c>
      <c r="F102" s="30" t="str">
        <f>IFERROR(AVERAGE($C101,$C102),"0")</f>
        <v>0</v>
      </c>
      <c r="G102" s="15"/>
      <c r="H102" s="15"/>
    </row>
    <row r="103" spans="1:32">
      <c r="A103" s="5">
        <v>1444908</v>
      </c>
      <c r="B103" s="13" t="s">
        <v>15</v>
      </c>
      <c r="C103" s="22">
        <v>1.0549999999999999</v>
      </c>
      <c r="D103" s="28">
        <f>($C103- $F102) * 2</f>
        <v>2.11</v>
      </c>
      <c r="E103" s="15"/>
      <c r="F103" s="15"/>
      <c r="G103" s="15"/>
      <c r="H103" s="15"/>
    </row>
    <row r="104" spans="1:32">
      <c r="A104" s="5">
        <v>1444908</v>
      </c>
      <c r="B104" s="13" t="s">
        <v>16</v>
      </c>
      <c r="C104" s="22">
        <v>0.69</v>
      </c>
      <c r="D104" s="28">
        <f>($C104- $F102) * 2</f>
        <v>1.38</v>
      </c>
      <c r="E104" s="15"/>
      <c r="F104" s="15"/>
      <c r="G104" s="15"/>
      <c r="H104" s="15"/>
    </row>
    <row r="105" spans="1:32">
      <c r="A105" s="5">
        <v>1444908</v>
      </c>
      <c r="B105" s="13" t="s">
        <v>17</v>
      </c>
      <c r="C105" s="22">
        <v>0.41</v>
      </c>
      <c r="D105" s="28">
        <f>($C105- $F102) * 5</f>
        <v>2.0499999999999998</v>
      </c>
      <c r="E105" s="8">
        <v>1</v>
      </c>
      <c r="F105" s="31">
        <f>$D103 / $D105</f>
        <v>1.0292682926829269</v>
      </c>
      <c r="G105" s="32">
        <f>1-$F105</f>
        <v>-2.9268292682926855E-2</v>
      </c>
      <c r="H105" s="10">
        <f>(($D105 * 3 ) + ($D103 * 5)) / ($D107 * 3)</f>
        <v>1.7728237791932058</v>
      </c>
    </row>
    <row r="106" spans="1:32">
      <c r="A106" s="5">
        <v>1444908</v>
      </c>
      <c r="B106" s="13" t="s">
        <v>18</v>
      </c>
      <c r="C106" s="22">
        <v>0.38200000000000001</v>
      </c>
      <c r="D106" s="28">
        <f>($C106- $F102) * 5</f>
        <v>1.9100000000000001</v>
      </c>
      <c r="E106" s="8">
        <v>2</v>
      </c>
      <c r="F106" s="33">
        <f>$D104 / $D106</f>
        <v>0.72251308900523548</v>
      </c>
      <c r="G106" s="34">
        <f>1-$F106</f>
        <v>0.27748691099476452</v>
      </c>
      <c r="H106" s="11">
        <f>(($D106 * 3 ) + ($D104 * 5)) / ($D108 * 3)</f>
        <v>1.8669623059866962</v>
      </c>
    </row>
    <row r="107" spans="1:32">
      <c r="A107" s="5">
        <v>1444908</v>
      </c>
      <c r="B107" s="13" t="s">
        <v>19</v>
      </c>
      <c r="C107" s="22">
        <v>0.628</v>
      </c>
      <c r="D107" s="28">
        <f>($C107- $F102) * 5</f>
        <v>3.14</v>
      </c>
      <c r="E107" s="8" t="s">
        <v>11</v>
      </c>
      <c r="F107" s="35">
        <f>AVERAGE($F105:$F106)</f>
        <v>0.87589069084408111</v>
      </c>
      <c r="G107" s="36">
        <f>AVERAGE($G105:$G106)</f>
        <v>0.12410930915591883</v>
      </c>
      <c r="H107" s="12">
        <f>AVERAGE($H105:$H106)</f>
        <v>1.8198930425899511</v>
      </c>
    </row>
    <row r="108" spans="1:32">
      <c r="A108" s="5">
        <v>1444908</v>
      </c>
      <c r="B108" s="13" t="s">
        <v>20</v>
      </c>
      <c r="C108" s="22">
        <v>0.45100000000000001</v>
      </c>
      <c r="D108" s="28">
        <f>($C108- $F102) *5</f>
        <v>2.2549999999999999</v>
      </c>
      <c r="E108" s="15"/>
      <c r="F108" s="15"/>
      <c r="G108" s="15"/>
      <c r="H108" s="15"/>
    </row>
    <row r="110" spans="1:32">
      <c r="A110" s="5">
        <v>1444895</v>
      </c>
      <c r="B110" s="13" t="s">
        <v>14</v>
      </c>
      <c r="C110" s="13"/>
      <c r="D110" s="28"/>
      <c r="E110" s="15"/>
      <c r="F110" s="29" t="s">
        <v>9</v>
      </c>
      <c r="G110" s="15"/>
      <c r="H110" s="15"/>
    </row>
    <row r="111" spans="1:32">
      <c r="A111" s="5">
        <v>1444895</v>
      </c>
      <c r="B111" s="13" t="s">
        <v>14</v>
      </c>
      <c r="C111" s="13"/>
      <c r="D111" s="28"/>
      <c r="E111" s="15" t="s">
        <v>10</v>
      </c>
      <c r="F111" s="30" t="str">
        <f>IFERROR(AVERAGE($C110,$C111),"0")</f>
        <v>0</v>
      </c>
      <c r="G111" s="15"/>
      <c r="H111" s="15"/>
    </row>
    <row r="112" spans="1:32">
      <c r="A112" s="5">
        <v>1444895</v>
      </c>
      <c r="B112" s="13" t="s">
        <v>15</v>
      </c>
      <c r="C112" s="13"/>
      <c r="D112" s="28">
        <f>($C112- $F111) * 2</f>
        <v>0</v>
      </c>
      <c r="E112" s="15"/>
      <c r="F112" s="15"/>
      <c r="G112" s="15"/>
      <c r="H112" s="15"/>
    </row>
    <row r="113" spans="1:8">
      <c r="A113" s="5">
        <v>1444895</v>
      </c>
      <c r="B113" s="13" t="s">
        <v>16</v>
      </c>
      <c r="C113" s="13"/>
      <c r="D113" s="28">
        <f>($C113- $F111) * 2</f>
        <v>0</v>
      </c>
      <c r="E113" s="15"/>
      <c r="F113" s="15"/>
      <c r="G113" s="15"/>
      <c r="H113" s="15"/>
    </row>
    <row r="114" spans="1:8">
      <c r="A114" s="5">
        <v>1444895</v>
      </c>
      <c r="B114" s="13" t="s">
        <v>17</v>
      </c>
      <c r="C114" s="23">
        <v>2.3400000000000001E-2</v>
      </c>
      <c r="D114" s="28">
        <f>($C114- $F111) * 5</f>
        <v>0.11700000000000001</v>
      </c>
      <c r="E114" s="8">
        <v>1</v>
      </c>
      <c r="F114" s="31">
        <f>$D112 / $D114</f>
        <v>0</v>
      </c>
      <c r="G114" s="32">
        <f>1-$F114</f>
        <v>1</v>
      </c>
      <c r="H114" s="10">
        <f>(($D114 * 3 ) + ($D112 * 5)) / ($D116 * 3)</f>
        <v>6.1417322834645675E-2</v>
      </c>
    </row>
    <row r="115" spans="1:8">
      <c r="A115" s="5">
        <v>1444895</v>
      </c>
      <c r="B115" s="13" t="s">
        <v>18</v>
      </c>
      <c r="C115" s="23">
        <v>1.8700000000000001E-2</v>
      </c>
      <c r="D115" s="28">
        <f>($C115- $F111) * 5</f>
        <v>9.35E-2</v>
      </c>
      <c r="E115" s="8">
        <v>2</v>
      </c>
      <c r="F115" s="33">
        <f>$D113 / $D115</f>
        <v>0</v>
      </c>
      <c r="G115" s="34">
        <f>1-$F115</f>
        <v>1</v>
      </c>
      <c r="H115" s="11">
        <f>(($D115 * 3 ) + ($D113 * 5)) / ($D117 * 3)</f>
        <v>4.7570592724497582E-2</v>
      </c>
    </row>
    <row r="116" spans="1:8">
      <c r="A116" s="5">
        <v>1444895</v>
      </c>
      <c r="B116" s="13" t="s">
        <v>19</v>
      </c>
      <c r="C116" s="23">
        <v>0.38100000000000001</v>
      </c>
      <c r="D116" s="28">
        <f>($C116- $F111) * 5</f>
        <v>1.905</v>
      </c>
      <c r="E116" s="8" t="s">
        <v>11</v>
      </c>
      <c r="F116" s="35">
        <f>AVERAGE($F114:$F115)</f>
        <v>0</v>
      </c>
      <c r="G116" s="36">
        <f>AVERAGE($G114:$G115)</f>
        <v>1</v>
      </c>
      <c r="H116" s="12">
        <f>AVERAGE($H114:$H115)</f>
        <v>5.4493957779571625E-2</v>
      </c>
    </row>
    <row r="117" spans="1:8">
      <c r="A117" s="5">
        <v>1444895</v>
      </c>
      <c r="B117" s="13" t="s">
        <v>20</v>
      </c>
      <c r="C117" s="23">
        <v>0.3931</v>
      </c>
      <c r="D117" s="28">
        <f>($C117- $F111) *5</f>
        <v>1.9655</v>
      </c>
      <c r="E117" s="15"/>
      <c r="F117" s="15"/>
      <c r="G117" s="15"/>
      <c r="H117" s="15"/>
    </row>
    <row r="119" spans="1:8">
      <c r="A119" s="5">
        <v>1444883</v>
      </c>
      <c r="B119" s="13" t="s">
        <v>14</v>
      </c>
      <c r="C119" s="13"/>
      <c r="D119" s="28"/>
      <c r="E119" s="15"/>
      <c r="F119" s="29" t="s">
        <v>9</v>
      </c>
      <c r="G119" s="15"/>
      <c r="H119" s="15"/>
    </row>
    <row r="120" spans="1:8">
      <c r="A120" s="5">
        <v>1444883</v>
      </c>
      <c r="B120" s="13" t="s">
        <v>14</v>
      </c>
      <c r="C120" s="13"/>
      <c r="D120" s="28"/>
      <c r="E120" s="15" t="s">
        <v>10</v>
      </c>
      <c r="F120" s="30" t="str">
        <f>IFERROR(AVERAGE($C119,$C120),"0")</f>
        <v>0</v>
      </c>
      <c r="G120" s="15"/>
      <c r="H120" s="15"/>
    </row>
    <row r="121" spans="1:8">
      <c r="A121" s="5">
        <v>1444883</v>
      </c>
      <c r="B121" s="13" t="s">
        <v>15</v>
      </c>
      <c r="C121" s="16">
        <v>0.86199999999999999</v>
      </c>
      <c r="D121" s="28">
        <f>($C121- $F120) * 2</f>
        <v>1.724</v>
      </c>
      <c r="E121" s="15"/>
      <c r="F121" s="15"/>
      <c r="G121" s="15"/>
      <c r="H121" s="15"/>
    </row>
    <row r="122" spans="1:8">
      <c r="A122" s="5">
        <v>1444883</v>
      </c>
      <c r="B122" s="13" t="s">
        <v>16</v>
      </c>
      <c r="C122" s="16">
        <v>0.73799999999999999</v>
      </c>
      <c r="D122" s="28">
        <f>($C122- $F120) * 2</f>
        <v>1.476</v>
      </c>
      <c r="E122" s="15"/>
      <c r="F122" s="15"/>
      <c r="G122" s="15"/>
      <c r="H122" s="15"/>
    </row>
    <row r="123" spans="1:8">
      <c r="A123" s="5">
        <v>1444883</v>
      </c>
      <c r="B123" s="13" t="s">
        <v>17</v>
      </c>
      <c r="C123" s="16">
        <v>0.25800000000000001</v>
      </c>
      <c r="D123" s="28">
        <f>($C123- $F120) * 5</f>
        <v>1.29</v>
      </c>
      <c r="E123" s="8">
        <v>1</v>
      </c>
      <c r="F123" s="31">
        <f>$D121 / $D123</f>
        <v>1.3364341085271316</v>
      </c>
      <c r="G123" s="32">
        <f>1-$F123</f>
        <v>-0.33643410852713163</v>
      </c>
      <c r="H123" s="10">
        <f>(($D123 * 3 ) + ($D121 * 5)) / ($D125 * 3)</f>
        <v>1.0757967269595177</v>
      </c>
    </row>
    <row r="124" spans="1:8">
      <c r="A124" s="5">
        <v>1444883</v>
      </c>
      <c r="B124" s="13" t="s">
        <v>18</v>
      </c>
      <c r="C124" s="16">
        <v>0.36899999999999999</v>
      </c>
      <c r="D124" s="28">
        <f>($C124- $F120) * 5</f>
        <v>1.845</v>
      </c>
      <c r="E124" s="8">
        <v>2</v>
      </c>
      <c r="F124" s="33">
        <f>$D122 / $D124</f>
        <v>0.8</v>
      </c>
      <c r="G124" s="34">
        <f>1-$F124</f>
        <v>0.19999999999999996</v>
      </c>
      <c r="H124" s="11">
        <f>(($D124 * 3 ) + ($D122 * 5)) / ($D126 * 3)</f>
        <v>1.6525911708253358</v>
      </c>
    </row>
    <row r="125" spans="1:8">
      <c r="A125" s="5">
        <v>1444883</v>
      </c>
      <c r="B125" s="13" t="s">
        <v>19</v>
      </c>
      <c r="C125" s="16">
        <v>0.77400000000000002</v>
      </c>
      <c r="D125" s="28">
        <f>($C125- $F120) * 5</f>
        <v>3.87</v>
      </c>
      <c r="E125" s="8" t="s">
        <v>11</v>
      </c>
      <c r="F125" s="35">
        <f>AVERAGE($F123:$F124)</f>
        <v>1.0682170542635658</v>
      </c>
      <c r="G125" s="36">
        <f>AVERAGE($G123:$G124)</f>
        <v>-6.8217054263565835E-2</v>
      </c>
      <c r="H125" s="12">
        <f>AVERAGE($H123:$H124)</f>
        <v>1.3641939488924266</v>
      </c>
    </row>
    <row r="126" spans="1:8">
      <c r="A126" s="5">
        <v>1444883</v>
      </c>
      <c r="B126" s="13" t="s">
        <v>20</v>
      </c>
      <c r="C126" s="16">
        <v>0.52100000000000002</v>
      </c>
      <c r="D126" s="28">
        <f>($C126- $F120) *5</f>
        <v>2.605</v>
      </c>
      <c r="E126" s="15"/>
      <c r="F126" s="15"/>
      <c r="G126" s="15"/>
      <c r="H126" s="15"/>
    </row>
    <row r="128" spans="1:8">
      <c r="A128" s="5">
        <v>1444768</v>
      </c>
      <c r="B128" s="13" t="s">
        <v>14</v>
      </c>
      <c r="C128" s="13"/>
      <c r="D128" s="28"/>
      <c r="E128" s="15"/>
      <c r="F128" s="29" t="s">
        <v>9</v>
      </c>
      <c r="G128" s="15"/>
      <c r="H128" s="15"/>
    </row>
    <row r="129" spans="1:8">
      <c r="A129" s="5">
        <v>1444768</v>
      </c>
      <c r="B129" s="13" t="s">
        <v>14</v>
      </c>
      <c r="C129" s="13"/>
      <c r="D129" s="28"/>
      <c r="E129" s="15" t="s">
        <v>10</v>
      </c>
      <c r="F129" s="30" t="str">
        <f>IFERROR(AVERAGE($C128,$C129),"0")</f>
        <v>0</v>
      </c>
      <c r="G129" s="15"/>
      <c r="H129" s="15"/>
    </row>
    <row r="130" spans="1:8">
      <c r="A130" s="5">
        <v>1444768</v>
      </c>
      <c r="B130" s="13" t="s">
        <v>15</v>
      </c>
      <c r="C130" s="26">
        <v>0.751</v>
      </c>
      <c r="D130" s="28">
        <f>($C130- $F129) * 2</f>
        <v>1.502</v>
      </c>
      <c r="E130" s="15"/>
      <c r="F130" s="15"/>
      <c r="G130" s="15"/>
      <c r="H130" s="15"/>
    </row>
    <row r="131" spans="1:8">
      <c r="A131" s="5">
        <v>1444768</v>
      </c>
      <c r="B131" s="13" t="s">
        <v>16</v>
      </c>
      <c r="C131" s="26">
        <v>0.72699999999999998</v>
      </c>
      <c r="D131" s="28">
        <f>($C131- $F129) * 2</f>
        <v>1.454</v>
      </c>
      <c r="E131" s="15"/>
      <c r="F131" s="15"/>
      <c r="G131" s="15"/>
      <c r="H131" s="15"/>
    </row>
    <row r="132" spans="1:8">
      <c r="A132" s="5">
        <v>1444768</v>
      </c>
      <c r="B132" s="13" t="s">
        <v>17</v>
      </c>
      <c r="C132" s="26">
        <v>0.26800000000000002</v>
      </c>
      <c r="D132" s="28">
        <f>($C132- $F129) * 5</f>
        <v>1.34</v>
      </c>
      <c r="E132" s="8">
        <v>1</v>
      </c>
      <c r="F132" s="31">
        <f>$D130 / $D132</f>
        <v>1.1208955223880597</v>
      </c>
      <c r="G132" s="32">
        <f>1-$F132</f>
        <v>-0.12089552238805967</v>
      </c>
      <c r="H132" s="10">
        <f>(($D132 * 3 ) + ($D130 * 5)) / ($D134 * 3)</f>
        <v>1.022163120567376</v>
      </c>
    </row>
    <row r="133" spans="1:8">
      <c r="A133" s="5">
        <v>1444768</v>
      </c>
      <c r="B133" s="13" t="s">
        <v>18</v>
      </c>
      <c r="C133" s="26">
        <v>0.373</v>
      </c>
      <c r="D133" s="28">
        <f>($C133- $F129) * 5</f>
        <v>1.865</v>
      </c>
      <c r="E133" s="8">
        <v>2</v>
      </c>
      <c r="F133" s="33">
        <f>$D131 / $D133</f>
        <v>0.77962466487935655</v>
      </c>
      <c r="G133" s="34">
        <f>1-$F133</f>
        <v>0.22037533512064345</v>
      </c>
      <c r="H133" s="11">
        <f>(($D133 * 3 ) + ($D131 * 5)) / ($D135 * 3)</f>
        <v>1.2839321357285425</v>
      </c>
    </row>
    <row r="134" spans="1:8">
      <c r="A134" s="5">
        <v>1444768</v>
      </c>
      <c r="B134" s="13" t="s">
        <v>19</v>
      </c>
      <c r="C134" s="26">
        <v>0.752</v>
      </c>
      <c r="D134" s="28">
        <f>($C134- $F129) * 5</f>
        <v>3.76</v>
      </c>
      <c r="E134" s="8" t="s">
        <v>11</v>
      </c>
      <c r="F134" s="35">
        <f>AVERAGE($F132:$F133)</f>
        <v>0.95026009363370811</v>
      </c>
      <c r="G134" s="36">
        <f>AVERAGE($G132:$G133)</f>
        <v>4.9739906366291886E-2</v>
      </c>
      <c r="H134" s="12">
        <f>AVERAGE($H132:$H133)</f>
        <v>1.1530476281479594</v>
      </c>
    </row>
    <row r="135" spans="1:8">
      <c r="A135" s="5">
        <v>1444768</v>
      </c>
      <c r="B135" s="13" t="s">
        <v>20</v>
      </c>
      <c r="C135" s="26">
        <v>0.66800000000000004</v>
      </c>
      <c r="D135" s="28">
        <f>($C135- $F129) *5</f>
        <v>3.3400000000000003</v>
      </c>
      <c r="E135" s="15"/>
      <c r="F135" s="15"/>
      <c r="G135" s="15"/>
      <c r="H135" s="15"/>
    </row>
    <row r="137" spans="1:8">
      <c r="A137" s="5">
        <v>1444897</v>
      </c>
      <c r="B137" s="13" t="s">
        <v>14</v>
      </c>
      <c r="C137" s="13"/>
      <c r="D137" s="28"/>
      <c r="E137" s="15"/>
      <c r="F137" s="29" t="s">
        <v>9</v>
      </c>
      <c r="G137" s="15"/>
      <c r="H137" s="15"/>
    </row>
    <row r="138" spans="1:8">
      <c r="A138" s="5">
        <v>1444897</v>
      </c>
      <c r="B138" s="13" t="s">
        <v>14</v>
      </c>
      <c r="C138" s="13"/>
      <c r="D138" s="28"/>
      <c r="E138" s="15" t="s">
        <v>10</v>
      </c>
      <c r="F138" s="30" t="str">
        <f>IFERROR(AVERAGE($C137,$C138),"0")</f>
        <v>0</v>
      </c>
      <c r="G138" s="15"/>
      <c r="H138" s="15"/>
    </row>
    <row r="139" spans="1:8">
      <c r="A139" s="5">
        <v>1444897</v>
      </c>
      <c r="B139" s="13" t="s">
        <v>15</v>
      </c>
      <c r="C139" s="24">
        <v>0.22900000000000001</v>
      </c>
      <c r="D139" s="28">
        <f>($C139- $F138) * 2</f>
        <v>0.45800000000000002</v>
      </c>
      <c r="E139" s="15"/>
      <c r="F139" s="15"/>
      <c r="G139" s="15"/>
      <c r="H139" s="15"/>
    </row>
    <row r="140" spans="1:8">
      <c r="A140" s="5">
        <v>1444897</v>
      </c>
      <c r="B140" s="13" t="s">
        <v>16</v>
      </c>
      <c r="C140" s="24">
        <v>0.186</v>
      </c>
      <c r="D140" s="28">
        <f>($C140- $F138) * 2</f>
        <v>0.372</v>
      </c>
      <c r="E140" s="15"/>
      <c r="F140" s="15"/>
      <c r="G140" s="15"/>
      <c r="H140" s="15"/>
    </row>
    <row r="141" spans="1:8">
      <c r="A141" s="5">
        <v>1444897</v>
      </c>
      <c r="B141" s="13" t="s">
        <v>17</v>
      </c>
      <c r="C141" s="24">
        <v>0.14000000000000001</v>
      </c>
      <c r="D141" s="28">
        <f>($C141- $F138) * 5</f>
        <v>0.70000000000000007</v>
      </c>
      <c r="E141" s="8">
        <v>1</v>
      </c>
      <c r="F141" s="31">
        <f>$D139 / $D141</f>
        <v>0.65428571428571425</v>
      </c>
      <c r="G141" s="32">
        <f>1-$F141</f>
        <v>0.34571428571428575</v>
      </c>
      <c r="H141" s="10">
        <f>(($D141 * 3 ) + ($D139 * 5)) / ($D143 * 3)</f>
        <v>0.7763041556145005</v>
      </c>
    </row>
    <row r="142" spans="1:8">
      <c r="A142" s="5">
        <v>1444897</v>
      </c>
      <c r="B142" s="13" t="s">
        <v>18</v>
      </c>
      <c r="C142" s="24">
        <v>0.17899999999999999</v>
      </c>
      <c r="D142" s="28">
        <f>($C142- $F138) * 5</f>
        <v>0.89500000000000002</v>
      </c>
      <c r="E142" s="8">
        <v>2</v>
      </c>
      <c r="F142" s="33">
        <f>$D140 / $D142</f>
        <v>0.41564245810055866</v>
      </c>
      <c r="G142" s="34">
        <f>1-$F142</f>
        <v>0.58435754189944134</v>
      </c>
      <c r="H142" s="11"/>
    </row>
    <row r="143" spans="1:8">
      <c r="A143" s="5">
        <v>1444897</v>
      </c>
      <c r="B143" s="13" t="s">
        <v>19</v>
      </c>
      <c r="C143" s="24">
        <v>0.377</v>
      </c>
      <c r="D143" s="28">
        <f>($C143- $F138) * 5</f>
        <v>1.885</v>
      </c>
      <c r="E143" s="8" t="s">
        <v>11</v>
      </c>
      <c r="F143" s="35">
        <f>AVERAGE($F141:$F142)</f>
        <v>0.5349640861931364</v>
      </c>
      <c r="G143" s="36">
        <f>AVERAGE($G141:$G142)</f>
        <v>0.46503591380686354</v>
      </c>
      <c r="H143" s="12"/>
    </row>
    <row r="144" spans="1:8">
      <c r="A144" s="5">
        <v>1444897</v>
      </c>
      <c r="B144" s="13" t="s">
        <v>20</v>
      </c>
      <c r="C144" s="24" t="s">
        <v>44</v>
      </c>
      <c r="D144" s="28" t="e">
        <f>($C144- $F138) *5</f>
        <v>#VALUE!</v>
      </c>
      <c r="E144" s="15"/>
      <c r="F144" s="15"/>
      <c r="G144" s="15"/>
      <c r="H14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ySplit="1" topLeftCell="A10" activePane="bottomLeft" state="frozenSplit"/>
      <selection pane="bottomLeft" activeCell="A59" sqref="A59"/>
    </sheetView>
  </sheetViews>
  <sheetFormatPr defaultColWidth="8.85546875" defaultRowHeight="15"/>
  <cols>
    <col min="1" max="1" width="49.7109375" style="73" bestFit="1" customWidth="1"/>
    <col min="2" max="2" width="13.28515625" style="73" bestFit="1" customWidth="1"/>
    <col min="3" max="4" width="12" style="109" bestFit="1" customWidth="1"/>
    <col min="5" max="5" width="13.140625" style="7" customWidth="1"/>
    <col min="6" max="6" width="13.7109375" style="6" customWidth="1"/>
    <col min="7" max="7" width="12.28515625" style="73" customWidth="1"/>
    <col min="8" max="8" width="8.7109375" style="73" customWidth="1"/>
    <col min="9" max="9" width="13.140625" style="73" customWidth="1"/>
    <col min="10" max="39" width="8.7109375" style="73" customWidth="1"/>
    <col min="40" max="16384" width="8.85546875" style="73"/>
  </cols>
  <sheetData>
    <row r="1" spans="1:10">
      <c r="A1" s="73" t="s">
        <v>0</v>
      </c>
      <c r="B1" s="73" t="s">
        <v>55</v>
      </c>
      <c r="C1" s="109" t="s">
        <v>2</v>
      </c>
      <c r="D1" s="109" t="s">
        <v>3</v>
      </c>
      <c r="E1" s="7" t="s">
        <v>56</v>
      </c>
      <c r="F1" s="77" t="s">
        <v>4</v>
      </c>
      <c r="G1" s="78" t="s">
        <v>5</v>
      </c>
      <c r="H1" s="78" t="s">
        <v>6</v>
      </c>
      <c r="I1" s="78" t="s">
        <v>7</v>
      </c>
      <c r="J1" s="78" t="s">
        <v>8</v>
      </c>
    </row>
    <row r="2" spans="1:10">
      <c r="A2" s="79" t="s">
        <v>57</v>
      </c>
      <c r="B2" s="79" t="s">
        <v>58</v>
      </c>
      <c r="C2" s="110">
        <v>45.807175992548309</v>
      </c>
      <c r="D2" s="110">
        <v>26855.319123264228</v>
      </c>
      <c r="E2" s="107">
        <v>1.7057021658277919E-3</v>
      </c>
      <c r="F2" s="80"/>
      <c r="G2" s="79"/>
      <c r="H2" s="81" t="s">
        <v>9</v>
      </c>
      <c r="I2" s="79"/>
      <c r="J2" s="79"/>
    </row>
    <row r="3" spans="1:10">
      <c r="A3" s="82" t="s">
        <v>59</v>
      </c>
      <c r="B3" s="82" t="s">
        <v>58</v>
      </c>
      <c r="C3" s="111">
        <v>14.197242245946487</v>
      </c>
      <c r="D3" s="111">
        <v>26333.369470674603</v>
      </c>
      <c r="E3" s="108">
        <v>5.3913504163441124E-4</v>
      </c>
      <c r="F3" s="83"/>
      <c r="G3" s="82" t="s">
        <v>10</v>
      </c>
      <c r="H3" s="84">
        <f>IFERROR(AVERAGE($E$2,$E$3),"0")</f>
        <v>1.1224186037311016E-3</v>
      </c>
      <c r="I3" s="82"/>
      <c r="J3" s="82"/>
    </row>
    <row r="4" spans="1:10">
      <c r="A4" s="79" t="s">
        <v>60</v>
      </c>
      <c r="B4" s="79" t="s">
        <v>58</v>
      </c>
      <c r="C4" s="110">
        <v>34866.933343928329</v>
      </c>
      <c r="D4" s="110">
        <v>26728.98895604378</v>
      </c>
      <c r="E4" s="107">
        <v>1.3044613622036927</v>
      </c>
      <c r="F4" s="80">
        <f>($E$4 - $H$3) * 2</f>
        <v>2.6066778871999232</v>
      </c>
      <c r="G4" s="79"/>
      <c r="H4" s="79"/>
      <c r="I4" s="79"/>
      <c r="J4" s="79"/>
    </row>
    <row r="5" spans="1:10">
      <c r="A5" s="82" t="s">
        <v>61</v>
      </c>
      <c r="B5" s="82" t="s">
        <v>58</v>
      </c>
      <c r="C5" s="111">
        <v>35690.790620990098</v>
      </c>
      <c r="D5" s="111">
        <v>26922.685548704809</v>
      </c>
      <c r="E5" s="108">
        <v>1.325677208405649</v>
      </c>
      <c r="F5" s="83">
        <f>($E$5 - $H$3) * 2</f>
        <v>2.6491095796038358</v>
      </c>
      <c r="G5" s="82"/>
      <c r="H5" s="82"/>
      <c r="I5" s="82" t="s">
        <v>10</v>
      </c>
      <c r="J5" s="82"/>
    </row>
    <row r="6" spans="1:10">
      <c r="A6" s="79" t="s">
        <v>62</v>
      </c>
      <c r="B6" s="79" t="s">
        <v>58</v>
      </c>
      <c r="C6" s="110">
        <v>25737.615984291686</v>
      </c>
      <c r="D6" s="110">
        <v>25651.260368736966</v>
      </c>
      <c r="E6" s="107">
        <v>1.0033665252433352</v>
      </c>
      <c r="F6" s="80">
        <f>($E$6 - $H$3) * 5</f>
        <v>5.0112205331980206</v>
      </c>
      <c r="G6" s="85">
        <v>1</v>
      </c>
      <c r="H6" s="86">
        <f>$F$4 / $F$6</f>
        <v>0.52016826438416874</v>
      </c>
      <c r="I6" s="87">
        <f>1-$H$6</f>
        <v>0.47983173561583126</v>
      </c>
      <c r="J6" s="88">
        <f>(($F$6 * 3 ) + ($F$4 * 5)) / ($F$8 * 3)</f>
        <v>1.1642534235566289</v>
      </c>
    </row>
    <row r="7" spans="1:10">
      <c r="A7" s="82" t="s">
        <v>63</v>
      </c>
      <c r="B7" s="82" t="s">
        <v>58</v>
      </c>
      <c r="C7" s="111">
        <v>25462.858359875052</v>
      </c>
      <c r="D7" s="111">
        <v>25148.717684212002</v>
      </c>
      <c r="E7" s="108">
        <v>1.0124913198202652</v>
      </c>
      <c r="F7" s="83">
        <f>($E$7 - $H$3) * 5</f>
        <v>5.0568445060826708</v>
      </c>
      <c r="G7" s="89">
        <v>2</v>
      </c>
      <c r="H7" s="90">
        <f>$F$5 / $F$7</f>
        <v>0.52386613359721279</v>
      </c>
      <c r="I7" s="91">
        <f>1-$H$7</f>
        <v>0.47613386640278721</v>
      </c>
      <c r="J7" s="92">
        <f>(($F$7 * 3 ) + ($F$5 * 5)) / ($F$9 * 3)</f>
        <v>1.0700508602318541</v>
      </c>
    </row>
    <row r="8" spans="1:10">
      <c r="A8" s="79" t="s">
        <v>64</v>
      </c>
      <c r="B8" s="79" t="s">
        <v>58</v>
      </c>
      <c r="C8" s="110">
        <v>42614.520274548595</v>
      </c>
      <c r="D8" s="110">
        <v>26496.981465445053</v>
      </c>
      <c r="E8" s="107">
        <v>1.6082782987987732</v>
      </c>
      <c r="F8" s="80">
        <f>($E$8 - $H$3) * 5</f>
        <v>8.0357794009752102</v>
      </c>
      <c r="G8" s="85" t="s">
        <v>11</v>
      </c>
      <c r="H8" s="93">
        <f>AVERAGE($H$6:$H$7)</f>
        <v>0.52201719899069077</v>
      </c>
      <c r="I8" s="94">
        <f>AVERAGE($I$6:$I$7)</f>
        <v>0.47798280100930923</v>
      </c>
      <c r="J8" s="95">
        <f>AVERAGE($J$6:$J$7)</f>
        <v>1.1171521418942416</v>
      </c>
    </row>
    <row r="9" spans="1:10">
      <c r="A9" s="82" t="s">
        <v>65</v>
      </c>
      <c r="B9" s="82" t="s">
        <v>58</v>
      </c>
      <c r="C9" s="111">
        <v>45252.425418956525</v>
      </c>
      <c r="D9" s="111">
        <v>25544.540727932854</v>
      </c>
      <c r="E9" s="108">
        <v>1.7715106292544605</v>
      </c>
      <c r="F9" s="83">
        <f>($E$9 - $H$3) * 5</f>
        <v>8.8519410532536469</v>
      </c>
      <c r="G9" s="82"/>
      <c r="H9" s="82"/>
      <c r="I9" s="82"/>
      <c r="J9" s="82"/>
    </row>
    <row r="10" spans="1:10">
      <c r="A10" s="79"/>
      <c r="B10" s="79"/>
      <c r="C10" s="110"/>
      <c r="D10" s="110"/>
      <c r="E10" s="107"/>
      <c r="F10" s="80"/>
      <c r="G10" s="79"/>
      <c r="H10" s="79"/>
      <c r="I10" s="79"/>
      <c r="J10" s="79"/>
    </row>
    <row r="11" spans="1:10">
      <c r="A11" s="82" t="s">
        <v>57</v>
      </c>
      <c r="B11" s="82" t="s">
        <v>66</v>
      </c>
      <c r="C11" s="111">
        <v>297.9464999999999</v>
      </c>
      <c r="D11" s="111">
        <v>26855.319123264228</v>
      </c>
      <c r="E11" s="108">
        <v>1.1094506031838392E-2</v>
      </c>
      <c r="F11" s="83"/>
      <c r="G11" s="82"/>
      <c r="H11" s="96" t="s">
        <v>9</v>
      </c>
      <c r="I11" s="82"/>
      <c r="J11" s="82"/>
    </row>
    <row r="12" spans="1:10">
      <c r="A12" s="79" t="s">
        <v>59</v>
      </c>
      <c r="B12" s="79" t="s">
        <v>66</v>
      </c>
      <c r="C12" s="110">
        <v>22.041999999999977</v>
      </c>
      <c r="D12" s="110">
        <v>26333.369470674603</v>
      </c>
      <c r="E12" s="107">
        <v>8.3703682601447621E-4</v>
      </c>
      <c r="F12" s="80"/>
      <c r="G12" s="79" t="s">
        <v>10</v>
      </c>
      <c r="H12" s="97">
        <f>IFERROR(AVERAGE($E$11,$E$12),"0")</f>
        <v>5.9657714289264342E-3</v>
      </c>
      <c r="I12" s="79"/>
      <c r="J12" s="79"/>
    </row>
    <row r="13" spans="1:10">
      <c r="A13" s="82" t="s">
        <v>67</v>
      </c>
      <c r="B13" s="82" t="s">
        <v>66</v>
      </c>
      <c r="C13" s="111">
        <v>13373.729000000012</v>
      </c>
      <c r="D13" s="111">
        <v>25310.872462025451</v>
      </c>
      <c r="E13" s="108">
        <v>0.52837882297676464</v>
      </c>
      <c r="F13" s="83">
        <f>($E$13 - $H$12) * 2</f>
        <v>1.0448261030956765</v>
      </c>
      <c r="G13" s="82"/>
      <c r="H13" s="82"/>
      <c r="I13" s="82"/>
      <c r="J13" s="82"/>
    </row>
    <row r="14" spans="1:10">
      <c r="A14" s="79" t="s">
        <v>68</v>
      </c>
      <c r="B14" s="79" t="s">
        <v>66</v>
      </c>
      <c r="C14" s="110">
        <v>14506.018999999997</v>
      </c>
      <c r="D14" s="110">
        <v>24327.832728315308</v>
      </c>
      <c r="E14" s="107">
        <v>0.59627255588272587</v>
      </c>
      <c r="F14" s="80">
        <f>($E$14 - $H$12) * 2</f>
        <v>1.1806135689075989</v>
      </c>
      <c r="G14" s="79"/>
      <c r="H14" s="79"/>
      <c r="I14" s="79" t="s">
        <v>10</v>
      </c>
      <c r="J14" s="79"/>
    </row>
    <row r="15" spans="1:10">
      <c r="A15" s="82" t="s">
        <v>69</v>
      </c>
      <c r="B15" s="82" t="s">
        <v>66</v>
      </c>
      <c r="C15" s="111">
        <v>64115.781000000003</v>
      </c>
      <c r="D15" s="111">
        <v>25163.816048600067</v>
      </c>
      <c r="E15" s="108">
        <v>2.547935530770459</v>
      </c>
      <c r="F15" s="83">
        <f>($E$15 - $H$12) * 5</f>
        <v>12.709848796707664</v>
      </c>
      <c r="G15" s="89">
        <v>1</v>
      </c>
      <c r="H15" s="98">
        <f>$F$13 / $F$15</f>
        <v>8.2206021472602114E-2</v>
      </c>
      <c r="I15" s="99">
        <f>1-$H$15</f>
        <v>0.91779397852739786</v>
      </c>
      <c r="J15" s="100">
        <f>(($F$15 * 3 ) + ($F$13 * 5)) / ($F$17 * 3)</f>
        <v>1.0817553733734477</v>
      </c>
    </row>
    <row r="16" spans="1:10">
      <c r="A16" s="79" t="s">
        <v>70</v>
      </c>
      <c r="B16" s="79" t="s">
        <v>66</v>
      </c>
      <c r="C16" s="110">
        <v>64239.039750697644</v>
      </c>
      <c r="D16" s="110">
        <v>24820.800382592784</v>
      </c>
      <c r="E16" s="107">
        <v>2.5881131454467314</v>
      </c>
      <c r="F16" s="80">
        <f>($E$16 - $H$12) * 5</f>
        <v>12.910736870089025</v>
      </c>
      <c r="G16" s="85">
        <v>2</v>
      </c>
      <c r="H16" s="101">
        <f>$F$14 / $F$16</f>
        <v>9.1444321171380058E-2</v>
      </c>
      <c r="I16" s="102">
        <f>1-$H$16</f>
        <v>0.90855567882861998</v>
      </c>
      <c r="J16" s="103">
        <f>(($F$16 * 3 ) + ($F$14 * 5)) / ($F$18 * 3)</f>
        <v>1.1197120682973445</v>
      </c>
    </row>
    <row r="17" spans="1:10">
      <c r="A17" s="82" t="s">
        <v>71</v>
      </c>
      <c r="B17" s="82" t="s">
        <v>66</v>
      </c>
      <c r="C17" s="111">
        <v>67117.811999999976</v>
      </c>
      <c r="D17" s="111">
        <v>25064.759229518488</v>
      </c>
      <c r="E17" s="108">
        <v>2.6777760514434177</v>
      </c>
      <c r="F17" s="83">
        <f>($E$17 - $H$12) * 5</f>
        <v>13.359051400072456</v>
      </c>
      <c r="G17" s="89" t="s">
        <v>11</v>
      </c>
      <c r="H17" s="104">
        <f>AVERAGE($H$15:$H$16)</f>
        <v>8.6825171321991079E-2</v>
      </c>
      <c r="I17" s="105">
        <f>AVERAGE($I$15:$I$16)</f>
        <v>0.91317482867800892</v>
      </c>
      <c r="J17" s="106">
        <f>AVERAGE($J$15:$J$16)</f>
        <v>1.1007337208353962</v>
      </c>
    </row>
    <row r="18" spans="1:10">
      <c r="A18" s="79" t="s">
        <v>72</v>
      </c>
      <c r="B18" s="79" t="s">
        <v>66</v>
      </c>
      <c r="C18" s="110">
        <v>69547.961999999956</v>
      </c>
      <c r="D18" s="110">
        <v>26111.387360695073</v>
      </c>
      <c r="E18" s="107">
        <v>2.6635107908777398</v>
      </c>
      <c r="F18" s="80">
        <f>($E$18 - $H$12) * 5</f>
        <v>13.287725097244067</v>
      </c>
      <c r="G18" s="79"/>
      <c r="H18" s="79"/>
      <c r="I18" s="79"/>
      <c r="J18" s="79"/>
    </row>
    <row r="19" spans="1:10">
      <c r="A19" s="82"/>
      <c r="B19" s="82"/>
      <c r="C19" s="111"/>
      <c r="D19" s="111"/>
      <c r="E19" s="108"/>
      <c r="F19" s="83"/>
      <c r="G19" s="82"/>
      <c r="H19" s="82"/>
      <c r="I19" s="82"/>
      <c r="J19" s="82"/>
    </row>
    <row r="20" spans="1:10">
      <c r="A20" s="79" t="s">
        <v>73</v>
      </c>
      <c r="B20" s="79" t="s">
        <v>58</v>
      </c>
      <c r="C20" s="110">
        <v>53.182996072170162</v>
      </c>
      <c r="D20" s="110">
        <v>15569.923789476545</v>
      </c>
      <c r="E20" s="107">
        <v>3.4157518553890208E-3</v>
      </c>
      <c r="F20" s="80"/>
      <c r="G20" s="79"/>
      <c r="H20" s="81" t="s">
        <v>9</v>
      </c>
      <c r="I20" s="79"/>
      <c r="J20" s="79"/>
    </row>
    <row r="21" spans="1:10">
      <c r="A21" s="82" t="s">
        <v>74</v>
      </c>
      <c r="B21" s="82" t="s">
        <v>58</v>
      </c>
      <c r="C21" s="111">
        <v>53.959524340690756</v>
      </c>
      <c r="D21" s="111">
        <v>14890.53232181651</v>
      </c>
      <c r="E21" s="108">
        <v>3.6237471686377011E-3</v>
      </c>
      <c r="F21" s="83"/>
      <c r="G21" s="82" t="s">
        <v>10</v>
      </c>
      <c r="H21" s="84">
        <f>IFERROR(AVERAGE($E$20,$E$21),"0")</f>
        <v>3.5197495120133609E-3</v>
      </c>
      <c r="I21" s="82"/>
      <c r="J21" s="82"/>
    </row>
    <row r="22" spans="1:10">
      <c r="A22" s="79" t="s">
        <v>75</v>
      </c>
      <c r="B22" s="79" t="s">
        <v>58</v>
      </c>
      <c r="C22" s="110">
        <v>7377.3673258143772</v>
      </c>
      <c r="D22" s="110">
        <v>15063.667508916005</v>
      </c>
      <c r="E22" s="107">
        <v>0.48974576220882471</v>
      </c>
      <c r="F22" s="80">
        <f>($E$22 - $H$21) * 2</f>
        <v>0.97245202539362274</v>
      </c>
      <c r="G22" s="79"/>
      <c r="H22" s="79"/>
      <c r="I22" s="79"/>
      <c r="J22" s="79"/>
    </row>
    <row r="23" spans="1:10">
      <c r="A23" s="82" t="s">
        <v>76</v>
      </c>
      <c r="B23" s="82" t="s">
        <v>58</v>
      </c>
      <c r="C23" s="111">
        <v>8532.0573368437908</v>
      </c>
      <c r="D23" s="111">
        <v>15018.947424692504</v>
      </c>
      <c r="E23" s="108">
        <v>0.56808623770906341</v>
      </c>
      <c r="F23" s="83">
        <f>($E$23 - $H$21) * 2</f>
        <v>1.1291329763941</v>
      </c>
      <c r="G23" s="82"/>
      <c r="H23" s="82"/>
      <c r="I23" s="82" t="s">
        <v>10</v>
      </c>
      <c r="J23" s="82"/>
    </row>
    <row r="24" spans="1:10">
      <c r="A24" s="79" t="s">
        <v>77</v>
      </c>
      <c r="B24" s="79" t="s">
        <v>58</v>
      </c>
      <c r="C24" s="110">
        <v>40995.273666047084</v>
      </c>
      <c r="D24" s="110">
        <v>15185.129016886447</v>
      </c>
      <c r="E24" s="107">
        <v>2.6996987395009131</v>
      </c>
      <c r="F24" s="80">
        <f>($E$24 - $H$21) * 5</f>
        <v>13.480894949944499</v>
      </c>
      <c r="G24" s="85">
        <v>1</v>
      </c>
      <c r="H24" s="86">
        <f>$F$22 / $F$24</f>
        <v>7.2135568818272433E-2</v>
      </c>
      <c r="I24" s="87">
        <f>1-$H$24</f>
        <v>0.92786443118172757</v>
      </c>
      <c r="J24" s="88">
        <f>(($F$24 * 3 ) + ($F$22 * 5)) / ($F$26 * 3)</f>
        <v>0.97026859381082531</v>
      </c>
    </row>
    <row r="25" spans="1:10">
      <c r="A25" s="82" t="s">
        <v>78</v>
      </c>
      <c r="B25" s="82" t="s">
        <v>58</v>
      </c>
      <c r="C25" s="111">
        <v>42012.028489495191</v>
      </c>
      <c r="D25" s="111">
        <v>15171.315606776714</v>
      </c>
      <c r="E25" s="108">
        <v>2.7691750391593781</v>
      </c>
      <c r="F25" s="83">
        <f>($E$25 - $H$21) * 5</f>
        <v>13.828276448236824</v>
      </c>
      <c r="G25" s="89">
        <v>2</v>
      </c>
      <c r="H25" s="90">
        <f>$F$23 / $F$25</f>
        <v>8.1653919822963203E-2</v>
      </c>
      <c r="I25" s="91">
        <f>1-$H$25</f>
        <v>0.91834608017703678</v>
      </c>
      <c r="J25" s="92">
        <f>(($F$25 * 3 ) + ($F$23 * 5)) / ($F$27 * 3)</f>
        <v>1.0465602570541426</v>
      </c>
    </row>
    <row r="26" spans="1:10">
      <c r="A26" s="79" t="s">
        <v>79</v>
      </c>
      <c r="B26" s="79" t="s">
        <v>58</v>
      </c>
      <c r="C26" s="110">
        <v>46556.946852213696</v>
      </c>
      <c r="D26" s="110">
        <v>14939.3374201115</v>
      </c>
      <c r="E26" s="107">
        <v>3.1163997132522239</v>
      </c>
      <c r="F26" s="80">
        <f>($E$26 - $H$21) * 5</f>
        <v>15.564399818701053</v>
      </c>
      <c r="G26" s="85" t="s">
        <v>11</v>
      </c>
      <c r="H26" s="93">
        <f>AVERAGE($H$24:$H$25)</f>
        <v>7.6894744320617825E-2</v>
      </c>
      <c r="I26" s="94">
        <f>AVERAGE($I$24:$I$25)</f>
        <v>0.92310525567938218</v>
      </c>
      <c r="J26" s="95">
        <f>AVERAGE($J$24:$J$25)</f>
        <v>1.0084144254324841</v>
      </c>
    </row>
    <row r="27" spans="1:10">
      <c r="A27" s="82" t="s">
        <v>80</v>
      </c>
      <c r="B27" s="82" t="s">
        <v>58</v>
      </c>
      <c r="C27" s="111">
        <v>45221.442324336473</v>
      </c>
      <c r="D27" s="111">
        <v>15044.891401944626</v>
      </c>
      <c r="E27" s="108">
        <v>3.0057672811444407</v>
      </c>
      <c r="F27" s="83">
        <f>($E$27 - $H$21) * 5</f>
        <v>15.011237658162138</v>
      </c>
      <c r="G27" s="82"/>
      <c r="H27" s="82"/>
      <c r="I27" s="82"/>
      <c r="J27" s="82"/>
    </row>
    <row r="28" spans="1:10">
      <c r="A28" s="79"/>
      <c r="B28" s="79"/>
      <c r="C28" s="110"/>
      <c r="D28" s="110"/>
      <c r="E28" s="107"/>
      <c r="F28" s="80"/>
      <c r="G28" s="79"/>
      <c r="H28" s="79"/>
      <c r="I28" s="79"/>
      <c r="J28" s="79"/>
    </row>
    <row r="29" spans="1:10">
      <c r="A29" s="82" t="s">
        <v>73</v>
      </c>
      <c r="B29" s="82" t="s">
        <v>66</v>
      </c>
      <c r="C29" s="111">
        <v>34.450548964803737</v>
      </c>
      <c r="D29" s="111">
        <v>15569.923789476545</v>
      </c>
      <c r="E29" s="108">
        <v>2.2126343988972058E-3</v>
      </c>
      <c r="F29" s="83"/>
      <c r="G29" s="82"/>
      <c r="H29" s="96" t="s">
        <v>9</v>
      </c>
      <c r="I29" s="82"/>
      <c r="J29" s="82"/>
    </row>
    <row r="30" spans="1:10">
      <c r="A30" s="79" t="s">
        <v>74</v>
      </c>
      <c r="B30" s="79" t="s">
        <v>66</v>
      </c>
      <c r="C30" s="110">
        <v>18.20748593559869</v>
      </c>
      <c r="D30" s="110">
        <v>14890.53232181651</v>
      </c>
      <c r="E30" s="107">
        <v>1.2227558788427211E-3</v>
      </c>
      <c r="F30" s="80"/>
      <c r="G30" s="79" t="s">
        <v>10</v>
      </c>
      <c r="H30" s="97">
        <f>IFERROR(AVERAGE($E$29,$E$30),"0")</f>
        <v>1.7176951388699635E-3</v>
      </c>
      <c r="I30" s="79"/>
      <c r="J30" s="79"/>
    </row>
    <row r="31" spans="1:10">
      <c r="A31" s="82" t="s">
        <v>81</v>
      </c>
      <c r="B31" s="82" t="s">
        <v>66</v>
      </c>
      <c r="C31" s="111">
        <v>916.80350000000055</v>
      </c>
      <c r="D31" s="111">
        <v>14564.205614690018</v>
      </c>
      <c r="E31" s="108">
        <v>6.294909068540458E-2</v>
      </c>
      <c r="F31" s="83">
        <f>($E$31 - $H$30) * 2</f>
        <v>0.12246279109306923</v>
      </c>
      <c r="G31" s="82"/>
      <c r="H31" s="82"/>
      <c r="I31" s="82"/>
      <c r="J31" s="82"/>
    </row>
    <row r="32" spans="1:10">
      <c r="A32" s="79" t="s">
        <v>82</v>
      </c>
      <c r="B32" s="79" t="s">
        <v>66</v>
      </c>
      <c r="C32" s="110">
        <v>877.55049999999983</v>
      </c>
      <c r="D32" s="110">
        <v>14489.215393891322</v>
      </c>
      <c r="E32" s="107">
        <v>6.0565770895363781E-2</v>
      </c>
      <c r="F32" s="80">
        <f>($E$32 - $H$30) * 2</f>
        <v>0.11769615151298764</v>
      </c>
      <c r="G32" s="79"/>
      <c r="H32" s="79"/>
      <c r="I32" s="79" t="s">
        <v>10</v>
      </c>
      <c r="J32" s="79"/>
    </row>
    <row r="33" spans="1:10">
      <c r="A33" s="82" t="s">
        <v>83</v>
      </c>
      <c r="B33" s="82" t="s">
        <v>66</v>
      </c>
      <c r="C33" s="111">
        <v>68612.867000000042</v>
      </c>
      <c r="D33" s="111">
        <v>14334.383816631625</v>
      </c>
      <c r="E33" s="108">
        <v>4.7865934021099124</v>
      </c>
      <c r="F33" s="83">
        <f>($E$33 - $H$30) * 5</f>
        <v>23.924378534855212</v>
      </c>
      <c r="G33" s="89">
        <v>1</v>
      </c>
      <c r="H33" s="98">
        <f>$F$31 / $F$33</f>
        <v>5.1187449201513966E-3</v>
      </c>
      <c r="I33" s="99">
        <f>1-$H$33</f>
        <v>0.99488125507984859</v>
      </c>
      <c r="J33" s="100">
        <f>(($F$33 * 3 ) + ($F$31 * 5)) / ($F$35 * 3)</f>
        <v>1.1305581803763831</v>
      </c>
    </row>
    <row r="34" spans="1:10">
      <c r="A34" s="79" t="s">
        <v>84</v>
      </c>
      <c r="B34" s="79" t="s">
        <v>66</v>
      </c>
      <c r="C34" s="110">
        <v>68270.850219738029</v>
      </c>
      <c r="D34" s="110">
        <v>14470.49327342064</v>
      </c>
      <c r="E34" s="107">
        <v>4.717935244483872</v>
      </c>
      <c r="F34" s="80">
        <f>($E$34 - $H$30) * 5</f>
        <v>23.581087746725011</v>
      </c>
      <c r="G34" s="85">
        <v>2</v>
      </c>
      <c r="H34" s="101">
        <f>$F$32 / $F$34</f>
        <v>4.9911247851292832E-3</v>
      </c>
      <c r="I34" s="102">
        <f>1-$H$34</f>
        <v>0.99500887521487069</v>
      </c>
      <c r="J34" s="103">
        <f>(($F$34 * 3 ) + ($F$32 * 5)) / ($F$36 * 3)</f>
        <v>1.0033433073052624</v>
      </c>
    </row>
    <row r="35" spans="1:10">
      <c r="A35" s="82" t="s">
        <v>85</v>
      </c>
      <c r="B35" s="82" t="s">
        <v>66</v>
      </c>
      <c r="C35" s="111">
        <v>62215.195000000072</v>
      </c>
      <c r="D35" s="111">
        <v>14569.834985777339</v>
      </c>
      <c r="E35" s="108">
        <v>4.270137243196837</v>
      </c>
      <c r="F35" s="83">
        <f>($E$35 - $H$30) * 5</f>
        <v>21.342097740289834</v>
      </c>
      <c r="G35" s="89" t="s">
        <v>11</v>
      </c>
      <c r="H35" s="104">
        <f>AVERAGE($H$33:$H$34)</f>
        <v>5.0549348526403399E-3</v>
      </c>
      <c r="I35" s="105">
        <f>AVERAGE($I$33:$I$34)</f>
        <v>0.9949450651473597</v>
      </c>
      <c r="J35" s="106">
        <f>AVERAGE($J$33:$J$34)</f>
        <v>1.0669507438408228</v>
      </c>
    </row>
    <row r="36" spans="1:10">
      <c r="A36" s="79" t="s">
        <v>86</v>
      </c>
      <c r="B36" s="79" t="s">
        <v>66</v>
      </c>
      <c r="C36" s="110">
        <v>67269.101176575248</v>
      </c>
      <c r="D36" s="110">
        <v>14187.838432209592</v>
      </c>
      <c r="E36" s="107">
        <v>4.7413213434866321</v>
      </c>
      <c r="F36" s="80">
        <f>($E$36 - $H$30) * 5</f>
        <v>23.698018241738808</v>
      </c>
      <c r="G36" s="79"/>
      <c r="H36" s="79"/>
      <c r="I36" s="79"/>
      <c r="J36" s="79"/>
    </row>
    <row r="37" spans="1:10">
      <c r="A37" s="82"/>
      <c r="B37" s="82"/>
      <c r="C37" s="111"/>
      <c r="D37" s="111"/>
      <c r="E37" s="108"/>
      <c r="F37" s="83"/>
      <c r="G37" s="82"/>
      <c r="H37" s="82"/>
      <c r="I37" s="82"/>
      <c r="J37" s="82"/>
    </row>
    <row r="38" spans="1:10">
      <c r="A38" s="79" t="s">
        <v>87</v>
      </c>
      <c r="B38" s="79" t="s">
        <v>58</v>
      </c>
      <c r="C38" s="110">
        <v>25.908196683920114</v>
      </c>
      <c r="D38" s="110">
        <v>22686.304265697352</v>
      </c>
      <c r="E38" s="107">
        <v>1.1420192720898309E-3</v>
      </c>
      <c r="F38" s="80"/>
      <c r="G38" s="79"/>
      <c r="H38" s="81" t="s">
        <v>9</v>
      </c>
      <c r="I38" s="79"/>
      <c r="J38" s="79"/>
    </row>
    <row r="39" spans="1:10">
      <c r="A39" s="82" t="s">
        <v>88</v>
      </c>
      <c r="B39" s="82" t="s">
        <v>58</v>
      </c>
      <c r="C39" s="111">
        <v>32.549384146341538</v>
      </c>
      <c r="D39" s="111">
        <v>23220.407609161633</v>
      </c>
      <c r="E39" s="108">
        <v>1.4017576562049302E-3</v>
      </c>
      <c r="F39" s="83"/>
      <c r="G39" s="82" t="s">
        <v>10</v>
      </c>
      <c r="H39" s="84">
        <f>IFERROR(AVERAGE($E$38,$E$39),"0")</f>
        <v>1.2718884641473806E-3</v>
      </c>
      <c r="I39" s="82"/>
      <c r="J39" s="82"/>
    </row>
    <row r="40" spans="1:10">
      <c r="A40" s="79" t="s">
        <v>89</v>
      </c>
      <c r="B40" s="79" t="s">
        <v>58</v>
      </c>
      <c r="C40" s="110">
        <v>23191.835371012221</v>
      </c>
      <c r="D40" s="110">
        <v>22564.919835615165</v>
      </c>
      <c r="E40" s="107">
        <v>1.027782750391498</v>
      </c>
      <c r="F40" s="80">
        <f>($E$40 - $H$39) * 2</f>
        <v>2.0530217238547013</v>
      </c>
      <c r="G40" s="79"/>
      <c r="H40" s="79"/>
      <c r="I40" s="79"/>
      <c r="J40" s="79"/>
    </row>
    <row r="41" spans="1:10">
      <c r="A41" s="82" t="s">
        <v>90</v>
      </c>
      <c r="B41" s="82" t="s">
        <v>58</v>
      </c>
      <c r="C41" s="111">
        <v>24715.918986203524</v>
      </c>
      <c r="D41" s="111">
        <v>22029.958368655116</v>
      </c>
      <c r="E41" s="108">
        <v>1.1219230909382958</v>
      </c>
      <c r="F41" s="83">
        <f>($E$41 - $H$39) * 2</f>
        <v>2.2413024049482968</v>
      </c>
      <c r="G41" s="82"/>
      <c r="H41" s="82"/>
      <c r="I41" s="82" t="s">
        <v>10</v>
      </c>
      <c r="J41" s="82"/>
    </row>
    <row r="42" spans="1:10">
      <c r="A42" s="79" t="s">
        <v>91</v>
      </c>
      <c r="B42" s="79" t="s">
        <v>58</v>
      </c>
      <c r="C42" s="110">
        <v>31011.40069108356</v>
      </c>
      <c r="D42" s="110">
        <v>21636.732517993947</v>
      </c>
      <c r="E42" s="107">
        <v>1.4332755958088068</v>
      </c>
      <c r="F42" s="80">
        <f>($E$42 - $H$39) * 5</f>
        <v>7.1600185367232969</v>
      </c>
      <c r="G42" s="85">
        <v>1</v>
      </c>
      <c r="H42" s="86">
        <f>$F$40 / $F$42</f>
        <v>0.2867341352993541</v>
      </c>
      <c r="I42" s="87">
        <f>1-$H$42</f>
        <v>0.7132658647006459</v>
      </c>
      <c r="J42" s="88">
        <f>(($F$42 * 3 ) + ($F$40 * 5)) / ($F$44 * 3)</f>
        <v>0.94071429912535298</v>
      </c>
    </row>
    <row r="43" spans="1:10">
      <c r="A43" s="82" t="s">
        <v>92</v>
      </c>
      <c r="B43" s="82" t="s">
        <v>58</v>
      </c>
      <c r="C43" s="111">
        <v>30876.845617360861</v>
      </c>
      <c r="D43" s="111">
        <v>21566.864491666322</v>
      </c>
      <c r="E43" s="108">
        <v>1.4316798637693495</v>
      </c>
      <c r="F43" s="83">
        <f>($E$43 - $H$39) * 5</f>
        <v>7.1520398765260111</v>
      </c>
      <c r="G43" s="89">
        <v>2</v>
      </c>
      <c r="H43" s="90">
        <f>$F$41 / $F$43</f>
        <v>0.31337946147427992</v>
      </c>
      <c r="I43" s="91">
        <f>1-$H$43</f>
        <v>0.68662053852572003</v>
      </c>
      <c r="J43" s="92">
        <f>(($F$43 * 3 ) + ($F$41 * 5)) / ($F$45 * 3)</f>
        <v>0.96097552351666649</v>
      </c>
    </row>
    <row r="44" spans="1:10">
      <c r="A44" s="79" t="s">
        <v>93</v>
      </c>
      <c r="B44" s="79" t="s">
        <v>58</v>
      </c>
      <c r="C44" s="110">
        <v>47999.444762852036</v>
      </c>
      <c r="D44" s="110">
        <v>21323.681116996573</v>
      </c>
      <c r="E44" s="107">
        <v>2.2509924294728303</v>
      </c>
      <c r="F44" s="80">
        <f>($E$44 - $H$39) * 5</f>
        <v>11.248602705043416</v>
      </c>
      <c r="G44" s="85" t="s">
        <v>11</v>
      </c>
      <c r="H44" s="93">
        <f>AVERAGE($H$42:$H$43)</f>
        <v>0.30005679838681698</v>
      </c>
      <c r="I44" s="94">
        <f>AVERAGE($I$42:$I$43)</f>
        <v>0.69994320161318302</v>
      </c>
      <c r="J44" s="95">
        <f>AVERAGE($J$42:$J$43)</f>
        <v>0.95084491132100979</v>
      </c>
    </row>
    <row r="45" spans="1:10">
      <c r="A45" s="82" t="s">
        <v>94</v>
      </c>
      <c r="B45" s="82" t="s">
        <v>58</v>
      </c>
      <c r="C45" s="111">
        <v>49331.935411350561</v>
      </c>
      <c r="D45" s="111">
        <v>21758.896252625331</v>
      </c>
      <c r="E45" s="108">
        <v>2.267207621130984</v>
      </c>
      <c r="F45" s="83">
        <f>($E$45 - $H$39) * 5</f>
        <v>11.329678663334183</v>
      </c>
      <c r="G45" s="82"/>
      <c r="H45" s="82"/>
      <c r="I45" s="82"/>
      <c r="J45" s="82"/>
    </row>
    <row r="46" spans="1:10">
      <c r="A46" s="79"/>
      <c r="B46" s="79"/>
      <c r="C46" s="110"/>
      <c r="D46" s="110"/>
      <c r="E46" s="107"/>
      <c r="F46" s="80"/>
      <c r="G46" s="79"/>
      <c r="H46" s="79"/>
      <c r="I46" s="79"/>
      <c r="J46" s="79"/>
    </row>
    <row r="47" spans="1:10">
      <c r="A47" s="82" t="s">
        <v>87</v>
      </c>
      <c r="B47" s="82" t="s">
        <v>66</v>
      </c>
      <c r="C47" s="111">
        <v>86.965000000000018</v>
      </c>
      <c r="D47" s="111">
        <v>22686.304265697352</v>
      </c>
      <c r="E47" s="108">
        <v>3.8333700800925411E-3</v>
      </c>
      <c r="F47" s="83"/>
      <c r="G47" s="82"/>
      <c r="H47" s="96" t="s">
        <v>9</v>
      </c>
      <c r="I47" s="82"/>
      <c r="J47" s="82"/>
    </row>
    <row r="48" spans="1:10">
      <c r="A48" s="79" t="s">
        <v>88</v>
      </c>
      <c r="B48" s="79" t="s">
        <v>66</v>
      </c>
      <c r="C48" s="110">
        <v>47.062000000000019</v>
      </c>
      <c r="D48" s="110">
        <v>23220.407609161633</v>
      </c>
      <c r="E48" s="107">
        <v>2.0267516743087519E-3</v>
      </c>
      <c r="F48" s="80"/>
      <c r="G48" s="79" t="s">
        <v>10</v>
      </c>
      <c r="H48" s="97">
        <f>IFERROR(AVERAGE($E$47,$E$48),"0")</f>
        <v>2.9300608772006463E-3</v>
      </c>
      <c r="I48" s="79"/>
      <c r="J48" s="79"/>
    </row>
    <row r="49" spans="1:10">
      <c r="A49" s="82" t="s">
        <v>95</v>
      </c>
      <c r="B49" s="82" t="s">
        <v>66</v>
      </c>
      <c r="C49" s="111">
        <v>3703.1649999999995</v>
      </c>
      <c r="D49" s="111">
        <v>21380.818996923015</v>
      </c>
      <c r="E49" s="108">
        <v>0.17320033439939481</v>
      </c>
      <c r="F49" s="83">
        <f>($E$49 - $H$48) * 2</f>
        <v>0.3405405470443883</v>
      </c>
      <c r="G49" s="82"/>
      <c r="H49" s="82"/>
      <c r="I49" s="82"/>
      <c r="J49" s="82"/>
    </row>
    <row r="50" spans="1:10">
      <c r="A50" s="79" t="s">
        <v>96</v>
      </c>
      <c r="B50" s="79" t="s">
        <v>66</v>
      </c>
      <c r="C50" s="110">
        <v>4147.8589999999986</v>
      </c>
      <c r="D50" s="110">
        <v>21051.821985831586</v>
      </c>
      <c r="E50" s="107">
        <v>0.19703087945507108</v>
      </c>
      <c r="F50" s="80">
        <f>($E$50 - $H$48) * 2</f>
        <v>0.38820163715574085</v>
      </c>
      <c r="G50" s="79"/>
      <c r="H50" s="79"/>
      <c r="I50" s="79" t="s">
        <v>10</v>
      </c>
      <c r="J50" s="79"/>
    </row>
    <row r="51" spans="1:10">
      <c r="A51" s="82" t="s">
        <v>97</v>
      </c>
      <c r="B51" s="82" t="s">
        <v>66</v>
      </c>
      <c r="C51" s="111">
        <v>67228.53200000005</v>
      </c>
      <c r="D51" s="111">
        <v>20703.361500000006</v>
      </c>
      <c r="E51" s="108">
        <v>3.2472278475164544</v>
      </c>
      <c r="F51" s="83">
        <f>($E$51 - $H$48) * 5</f>
        <v>16.221488933196269</v>
      </c>
      <c r="G51" s="89">
        <v>1</v>
      </c>
      <c r="H51" s="98">
        <f>$F$49 / $F$51</f>
        <v>2.0993174451914412E-2</v>
      </c>
      <c r="I51" s="99">
        <f>1-$H$51</f>
        <v>0.9790068255480856</v>
      </c>
      <c r="J51" s="100">
        <f>(($F$51 * 3 ) + ($F$49 * 5)) / ($F$53 * 3)</f>
        <v>1.2700470366350469</v>
      </c>
    </row>
    <row r="52" spans="1:10">
      <c r="A52" s="79" t="s">
        <v>98</v>
      </c>
      <c r="B52" s="79" t="s">
        <v>66</v>
      </c>
      <c r="C52" s="110">
        <v>67076.806500000021</v>
      </c>
      <c r="D52" s="110">
        <v>21883.931342439202</v>
      </c>
      <c r="E52" s="107">
        <v>3.0651168407716081</v>
      </c>
      <c r="F52" s="80">
        <f>($E$52 - $H$48) * 5</f>
        <v>15.310933899472037</v>
      </c>
      <c r="G52" s="85">
        <v>2</v>
      </c>
      <c r="H52" s="101">
        <f>$F$50 / $F$52</f>
        <v>2.5354536810398426E-2</v>
      </c>
      <c r="I52" s="102">
        <f>1-$H$52</f>
        <v>0.97464546318960155</v>
      </c>
      <c r="J52" s="103">
        <f>(($F$52 * 3 ) + ($F$50 * 5)) / ($F$54 * 3)</f>
        <v>1.1512916608164481</v>
      </c>
    </row>
    <row r="53" spans="1:10">
      <c r="A53" s="82" t="s">
        <v>99</v>
      </c>
      <c r="B53" s="82" t="s">
        <v>66</v>
      </c>
      <c r="C53" s="111">
        <v>56122.125000000007</v>
      </c>
      <c r="D53" s="111">
        <v>21203.940778619144</v>
      </c>
      <c r="E53" s="108">
        <v>2.6467780487573513</v>
      </c>
      <c r="F53" s="83">
        <f>($E$53 - $H$48) * 5</f>
        <v>13.219239939400753</v>
      </c>
      <c r="G53" s="89" t="s">
        <v>11</v>
      </c>
      <c r="H53" s="104">
        <f>AVERAGE($H$51:$H$52)</f>
        <v>2.3173855631156419E-2</v>
      </c>
      <c r="I53" s="105">
        <f>AVERAGE($I$51:$I$52)</f>
        <v>0.97682614436884352</v>
      </c>
      <c r="J53" s="106">
        <f>AVERAGE($J$51:$J$52)</f>
        <v>1.2106693487257476</v>
      </c>
    </row>
    <row r="54" spans="1:10">
      <c r="A54" s="79" t="s">
        <v>100</v>
      </c>
      <c r="B54" s="79" t="s">
        <v>66</v>
      </c>
      <c r="C54" s="110">
        <v>59378.035500000035</v>
      </c>
      <c r="D54" s="110">
        <v>21396.644262022292</v>
      </c>
      <c r="E54" s="107">
        <v>2.7751097215460252</v>
      </c>
      <c r="F54" s="80">
        <f>($E$54 - $H$48) * 5</f>
        <v>13.860898303344122</v>
      </c>
      <c r="G54" s="79"/>
      <c r="H54" s="79"/>
      <c r="I54" s="79"/>
      <c r="J54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100%</vt:lpstr>
      <vt:lpstr>30%</vt:lpstr>
      <vt:lpstr>10%</vt:lpstr>
      <vt:lpstr>controls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Yillin Dong</dc:creator>
  <dc:description>Created with Version Number: 1.1</dc:description>
  <cp:lastModifiedBy>Honda, Gregory</cp:lastModifiedBy>
  <dcterms:created xsi:type="dcterms:W3CDTF">2015-08-21T19:08:55Z</dcterms:created>
  <dcterms:modified xsi:type="dcterms:W3CDTF">2018-03-21T17:17:07Z</dcterms:modified>
</cp:coreProperties>
</file>