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C:\Users\jwambaug\git\httk-dev\datatables\"/>
    </mc:Choice>
  </mc:AlternateContent>
  <xr:revisionPtr revIDLastSave="0" documentId="8_{A4AD7B01-1076-4DD7-9227-EF3299B68739}" xr6:coauthVersionLast="47" xr6:coauthVersionMax="47" xr10:uidLastSave="{00000000-0000-0000-0000-000000000000}"/>
  <bookViews>
    <workbookView xWindow="-110" yWindow="-110" windowWidth="19420" windowHeight="11020" xr2:uid="{C547A376-479D-4684-AC50-D26B76173708}"/>
  </bookViews>
  <sheets>
    <sheet name="Table S1" sheetId="33" r:id="rId1"/>
    <sheet name="Table S2" sheetId="34" r:id="rId2"/>
    <sheet name="Table S3" sheetId="35" r:id="rId3"/>
    <sheet name="Table S4" sheetId="36" r:id="rId4"/>
    <sheet name="Table S5" sheetId="37" r:id="rId5"/>
    <sheet name="Table S6" sheetId="38" r:id="rId6"/>
    <sheet name="Table S7" sheetId="39" r:id="rId7"/>
    <sheet name="Table S8" sheetId="44" r:id="rId8"/>
    <sheet name="Table S9" sheetId="45" r:id="rId9"/>
    <sheet name="Table S10" sheetId="42" r:id="rId10"/>
    <sheet name="Table S11" sheetId="41" r:id="rId11"/>
    <sheet name="Table S12" sheetId="46" r:id="rId12"/>
  </sheets>
  <externalReferences>
    <externalReference r:id="rId13"/>
    <externalReference r:id="rId14"/>
  </externalReferences>
  <definedNames>
    <definedName name="_xlnm._FilterDatabase" localSheetId="9" hidden="1">'Table S10'!$A$2:$BG$294</definedName>
    <definedName name="_xlnm._FilterDatabase" localSheetId="10" hidden="1">'Table S11'!$A$2:$BO$74</definedName>
    <definedName name="Analyst">[1]Sheet2!$C$1:$C$4</definedName>
    <definedName name="Species">[2]Sheet2!$A$1:$A$3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F240" i="42" l="1"/>
  <c r="BE240" i="42"/>
  <c r="BC240" i="42"/>
  <c r="BG240" i="42" s="1"/>
  <c r="BB240" i="42"/>
  <c r="BA240" i="42"/>
  <c r="AW240" i="42"/>
  <c r="AV240" i="42"/>
  <c r="AU240" i="42"/>
  <c r="AS240" i="42"/>
  <c r="AR240" i="42"/>
  <c r="AQ240" i="42"/>
  <c r="AP240" i="42"/>
  <c r="S240" i="42"/>
  <c r="BE239" i="42"/>
  <c r="BC239" i="42"/>
  <c r="BG239" i="42" s="1"/>
  <c r="BB239" i="42"/>
  <c r="BA239" i="42"/>
  <c r="AW239" i="42"/>
  <c r="AV239" i="42"/>
  <c r="AU239" i="42"/>
  <c r="AS239" i="42"/>
  <c r="AR239" i="42"/>
  <c r="AQ239" i="42"/>
  <c r="R239" i="42" s="1"/>
  <c r="AP239" i="42"/>
  <c r="S239" i="42" s="1"/>
  <c r="BC238" i="42"/>
  <c r="BG238" i="42" s="1"/>
  <c r="BB238" i="42"/>
  <c r="BF238" i="42" s="1"/>
  <c r="BA238" i="42"/>
  <c r="AW238" i="42"/>
  <c r="AV238" i="42"/>
  <c r="AU238" i="42"/>
  <c r="AS238" i="42"/>
  <c r="AR238" i="42"/>
  <c r="AQ238" i="42"/>
  <c r="R238" i="42" s="1"/>
  <c r="AP238" i="42"/>
  <c r="S238" i="42" s="1"/>
  <c r="BC237" i="42"/>
  <c r="BG237" i="42" s="1"/>
  <c r="BB237" i="42"/>
  <c r="BA237" i="42"/>
  <c r="BE237" i="42" s="1"/>
  <c r="AX237" i="42"/>
  <c r="U237" i="42" s="1"/>
  <c r="AW237" i="42"/>
  <c r="AV237" i="42"/>
  <c r="AU237" i="42"/>
  <c r="AS237" i="42"/>
  <c r="AR237" i="42"/>
  <c r="AQ237" i="42"/>
  <c r="AP237" i="42"/>
  <c r="BE236" i="42"/>
  <c r="BC236" i="42"/>
  <c r="BG236" i="42" s="1"/>
  <c r="BB236" i="42"/>
  <c r="BF236" i="42" s="1"/>
  <c r="BA236" i="42"/>
  <c r="AW236" i="42"/>
  <c r="AV236" i="42"/>
  <c r="AU236" i="42"/>
  <c r="AX236" i="42" s="1"/>
  <c r="AS236" i="42"/>
  <c r="AR236" i="42"/>
  <c r="AQ236" i="42"/>
  <c r="R236" i="42" s="1"/>
  <c r="AP236" i="42"/>
  <c r="S236" i="42" s="1"/>
  <c r="BE235" i="42"/>
  <c r="BC235" i="42"/>
  <c r="BG235" i="42" s="1"/>
  <c r="BB235" i="42"/>
  <c r="BF235" i="42" s="1"/>
  <c r="BA235" i="42"/>
  <c r="AW235" i="42"/>
  <c r="AV235" i="42"/>
  <c r="AU235" i="42"/>
  <c r="AS235" i="42"/>
  <c r="AR235" i="42"/>
  <c r="AQ235" i="42"/>
  <c r="R235" i="42" s="1"/>
  <c r="AP235" i="42"/>
  <c r="S235" i="42" s="1"/>
  <c r="BC234" i="42"/>
  <c r="BG234" i="42" s="1"/>
  <c r="BB234" i="42"/>
  <c r="BF234" i="42" s="1"/>
  <c r="BA234" i="42"/>
  <c r="AW234" i="42"/>
  <c r="AV234" i="42"/>
  <c r="AU234" i="42"/>
  <c r="AS234" i="42"/>
  <c r="AR234" i="42"/>
  <c r="AQ234" i="42"/>
  <c r="R234" i="42" s="1"/>
  <c r="AP234" i="42"/>
  <c r="S234" i="42" s="1"/>
  <c r="BC233" i="42"/>
  <c r="BG233" i="42" s="1"/>
  <c r="BB233" i="42"/>
  <c r="BF233" i="42" s="1"/>
  <c r="BA233" i="42"/>
  <c r="AW233" i="42"/>
  <c r="AV233" i="42"/>
  <c r="AX233" i="42" s="1"/>
  <c r="AU233" i="42"/>
  <c r="AS233" i="42"/>
  <c r="AR233" i="42"/>
  <c r="AQ233" i="42"/>
  <c r="AP233" i="42"/>
  <c r="S233" i="42" s="1"/>
  <c r="R233" i="42"/>
  <c r="BC232" i="42"/>
  <c r="BG232" i="42" s="1"/>
  <c r="BB232" i="42"/>
  <c r="BF232" i="42" s="1"/>
  <c r="BA232" i="42"/>
  <c r="AW232" i="42"/>
  <c r="AV232" i="42"/>
  <c r="AU232" i="42"/>
  <c r="AS232" i="42"/>
  <c r="AR232" i="42"/>
  <c r="AQ232" i="42"/>
  <c r="AP232" i="42"/>
  <c r="S232" i="42" s="1"/>
  <c r="R232" i="42"/>
  <c r="BC231" i="42"/>
  <c r="BG231" i="42" s="1"/>
  <c r="BB231" i="42"/>
  <c r="BF231" i="42" s="1"/>
  <c r="BA231" i="42"/>
  <c r="AW231" i="42"/>
  <c r="AV231" i="42"/>
  <c r="AU231" i="42"/>
  <c r="AS231" i="42"/>
  <c r="AR231" i="42"/>
  <c r="AQ231" i="42"/>
  <c r="AP231" i="42"/>
  <c r="S231" i="42" s="1"/>
  <c r="R231" i="42"/>
  <c r="BC230" i="42"/>
  <c r="BG230" i="42" s="1"/>
  <c r="BB230" i="42"/>
  <c r="BF230" i="42" s="1"/>
  <c r="BA230" i="42"/>
  <c r="BE230" i="42" s="1"/>
  <c r="O230" i="42" s="1"/>
  <c r="AZ230" i="42"/>
  <c r="M230" i="42" s="1"/>
  <c r="AW230" i="42"/>
  <c r="AV230" i="42"/>
  <c r="AU230" i="42"/>
  <c r="AS230" i="42"/>
  <c r="AR230" i="42"/>
  <c r="AQ230" i="42"/>
  <c r="AP230" i="42"/>
  <c r="S230" i="42" s="1"/>
  <c r="R230" i="42"/>
  <c r="BC229" i="42"/>
  <c r="BG229" i="42" s="1"/>
  <c r="BB229" i="42"/>
  <c r="BF229" i="42" s="1"/>
  <c r="BA229" i="42"/>
  <c r="BE229" i="42" s="1"/>
  <c r="AZ229" i="42"/>
  <c r="M229" i="42" s="1"/>
  <c r="AW229" i="42"/>
  <c r="AV229" i="42"/>
  <c r="AU229" i="42"/>
  <c r="AS229" i="42"/>
  <c r="AR229" i="42"/>
  <c r="AQ229" i="42"/>
  <c r="AP229" i="42"/>
  <c r="S229" i="42" s="1"/>
  <c r="R229" i="42"/>
  <c r="BC228" i="42"/>
  <c r="BG228" i="42" s="1"/>
  <c r="BB228" i="42"/>
  <c r="BF228" i="42" s="1"/>
  <c r="BA228" i="42"/>
  <c r="BE228" i="42" s="1"/>
  <c r="AZ228" i="42"/>
  <c r="M228" i="42" s="1"/>
  <c r="AW228" i="42"/>
  <c r="AV228" i="42"/>
  <c r="AU228" i="42"/>
  <c r="AS228" i="42"/>
  <c r="AR228" i="42"/>
  <c r="AQ228" i="42"/>
  <c r="AP228" i="42"/>
  <c r="S228" i="42" s="1"/>
  <c r="R228" i="42"/>
  <c r="BG227" i="42"/>
  <c r="BC227" i="42"/>
  <c r="BB227" i="42"/>
  <c r="BF227" i="42" s="1"/>
  <c r="BA227" i="42"/>
  <c r="BE227" i="42" s="1"/>
  <c r="AZ227" i="42"/>
  <c r="M227" i="42" s="1"/>
  <c r="AW227" i="42"/>
  <c r="AV227" i="42"/>
  <c r="AU227" i="42"/>
  <c r="AS227" i="42"/>
  <c r="AR227" i="42"/>
  <c r="AQ227" i="42"/>
  <c r="AP227" i="42"/>
  <c r="S227" i="42" s="1"/>
  <c r="R227" i="42"/>
  <c r="BG226" i="42"/>
  <c r="BF226" i="42"/>
  <c r="BC226" i="42"/>
  <c r="BB226" i="42"/>
  <c r="BA226" i="42"/>
  <c r="BE226" i="42" s="1"/>
  <c r="O226" i="42" s="1"/>
  <c r="AZ226" i="42"/>
  <c r="M226" i="42" s="1"/>
  <c r="AW226" i="42"/>
  <c r="AV226" i="42"/>
  <c r="AU226" i="42"/>
  <c r="AS226" i="42"/>
  <c r="AR226" i="42"/>
  <c r="AQ226" i="42"/>
  <c r="AP226" i="42"/>
  <c r="S226" i="42" s="1"/>
  <c r="R226" i="42"/>
  <c r="BG225" i="42"/>
  <c r="BC225" i="42"/>
  <c r="BB225" i="42"/>
  <c r="BF225" i="42" s="1"/>
  <c r="BA225" i="42"/>
  <c r="BE225" i="42" s="1"/>
  <c r="AW225" i="42"/>
  <c r="AV225" i="42"/>
  <c r="AU225" i="42"/>
  <c r="AS225" i="42"/>
  <c r="AR225" i="42"/>
  <c r="AQ225" i="42"/>
  <c r="AP225" i="42"/>
  <c r="BC224" i="42"/>
  <c r="BG224" i="42" s="1"/>
  <c r="BB224" i="42"/>
  <c r="BF224" i="42" s="1"/>
  <c r="BA224" i="42"/>
  <c r="AW224" i="42"/>
  <c r="AV224" i="42"/>
  <c r="AU224" i="42"/>
  <c r="AS224" i="42"/>
  <c r="AR224" i="42"/>
  <c r="AQ224" i="42"/>
  <c r="R224" i="42" s="1"/>
  <c r="AP224" i="42"/>
  <c r="S224" i="42" s="1"/>
  <c r="BC223" i="42"/>
  <c r="BG223" i="42" s="1"/>
  <c r="BB223" i="42"/>
  <c r="BF223" i="42" s="1"/>
  <c r="BA223" i="42"/>
  <c r="AW223" i="42"/>
  <c r="AV223" i="42"/>
  <c r="AU223" i="42"/>
  <c r="AX223" i="42" s="1"/>
  <c r="AS223" i="42"/>
  <c r="AR223" i="42"/>
  <c r="AQ223" i="42"/>
  <c r="AP223" i="42"/>
  <c r="S223" i="42" s="1"/>
  <c r="BC222" i="42"/>
  <c r="BG222" i="42" s="1"/>
  <c r="BB222" i="42"/>
  <c r="BF222" i="42" s="1"/>
  <c r="BA222" i="42"/>
  <c r="AW222" i="42"/>
  <c r="AV222" i="42"/>
  <c r="AU222" i="42"/>
  <c r="AS222" i="42"/>
  <c r="AR222" i="42"/>
  <c r="AQ222" i="42"/>
  <c r="AP222" i="42"/>
  <c r="S222" i="42" s="1"/>
  <c r="R222" i="42"/>
  <c r="BE221" i="42"/>
  <c r="O221" i="42" s="1"/>
  <c r="BC221" i="42"/>
  <c r="BG221" i="42" s="1"/>
  <c r="BB221" i="42"/>
  <c r="BF221" i="42" s="1"/>
  <c r="BA221" i="42"/>
  <c r="AW221" i="42"/>
  <c r="AV221" i="42"/>
  <c r="AU221" i="42"/>
  <c r="AS221" i="42"/>
  <c r="AR221" i="42"/>
  <c r="AQ221" i="42"/>
  <c r="AP221" i="42"/>
  <c r="S221" i="42" s="1"/>
  <c r="BE220" i="42"/>
  <c r="BC220" i="42"/>
  <c r="BG220" i="42" s="1"/>
  <c r="BB220" i="42"/>
  <c r="BF220" i="42" s="1"/>
  <c r="BA220" i="42"/>
  <c r="AW220" i="42"/>
  <c r="AV220" i="42"/>
  <c r="AU220" i="42"/>
  <c r="AS220" i="42"/>
  <c r="AR220" i="42"/>
  <c r="R220" i="42" s="1"/>
  <c r="AQ220" i="42"/>
  <c r="AP220" i="42"/>
  <c r="S220" i="42" s="1"/>
  <c r="BG219" i="42"/>
  <c r="BC219" i="42"/>
  <c r="BB219" i="42"/>
  <c r="BF219" i="42" s="1"/>
  <c r="BA219" i="42"/>
  <c r="BE219" i="42" s="1"/>
  <c r="AW219" i="42"/>
  <c r="AV219" i="42"/>
  <c r="AU219" i="42"/>
  <c r="AX219" i="42" s="1"/>
  <c r="AS219" i="42"/>
  <c r="R219" i="42" s="1"/>
  <c r="AR219" i="42"/>
  <c r="AQ219" i="42"/>
  <c r="AP219" i="42"/>
  <c r="S219" i="42"/>
  <c r="BG218" i="42"/>
  <c r="BF218" i="42"/>
  <c r="BC218" i="42"/>
  <c r="BB218" i="42"/>
  <c r="BA218" i="42"/>
  <c r="BE218" i="42" s="1"/>
  <c r="AZ218" i="42"/>
  <c r="M218" i="42" s="1"/>
  <c r="AW218" i="42"/>
  <c r="AV218" i="42"/>
  <c r="AU218" i="42"/>
  <c r="AS218" i="42"/>
  <c r="AR218" i="42"/>
  <c r="AQ218" i="42"/>
  <c r="AP218" i="42"/>
  <c r="S218" i="42" s="1"/>
  <c r="R218" i="42"/>
  <c r="BG217" i="42"/>
  <c r="BC217" i="42"/>
  <c r="BB217" i="42"/>
  <c r="BA217" i="42"/>
  <c r="BE217" i="42" s="1"/>
  <c r="AW217" i="42"/>
  <c r="AV217" i="42"/>
  <c r="AU217" i="42"/>
  <c r="AS217" i="42"/>
  <c r="AR217" i="42"/>
  <c r="R217" i="42" s="1"/>
  <c r="AQ217" i="42"/>
  <c r="AP217" i="42"/>
  <c r="BC216" i="42"/>
  <c r="BG216" i="42" s="1"/>
  <c r="BB216" i="42"/>
  <c r="BF216" i="42" s="1"/>
  <c r="BA216" i="42"/>
  <c r="BE216" i="42" s="1"/>
  <c r="AW216" i="42"/>
  <c r="AV216" i="42"/>
  <c r="AU216" i="42"/>
  <c r="AS216" i="42"/>
  <c r="AR216" i="42"/>
  <c r="AQ216" i="42"/>
  <c r="AP216" i="42"/>
  <c r="S216" i="42" s="1"/>
  <c r="BG215" i="42"/>
  <c r="BE215" i="42"/>
  <c r="O215" i="42" s="1"/>
  <c r="BC215" i="42"/>
  <c r="BB215" i="42"/>
  <c r="BF215" i="42" s="1"/>
  <c r="BA215" i="42"/>
  <c r="AW215" i="42"/>
  <c r="AV215" i="42"/>
  <c r="AU215" i="42"/>
  <c r="AS215" i="42"/>
  <c r="AR215" i="42"/>
  <c r="R215" i="42" s="1"/>
  <c r="AQ215" i="42"/>
  <c r="AP215" i="42"/>
  <c r="S215" i="42" s="1"/>
  <c r="BG214" i="42"/>
  <c r="BE214" i="42"/>
  <c r="BC214" i="42"/>
  <c r="BB214" i="42"/>
  <c r="BF214" i="42" s="1"/>
  <c r="BA214" i="42"/>
  <c r="AW214" i="42"/>
  <c r="AV214" i="42"/>
  <c r="AU214" i="42"/>
  <c r="AS214" i="42"/>
  <c r="AR214" i="42"/>
  <c r="AQ214" i="42"/>
  <c r="AP214" i="42"/>
  <c r="S214" i="42" s="1"/>
  <c r="BC213" i="42"/>
  <c r="BG213" i="42" s="1"/>
  <c r="BB213" i="42"/>
  <c r="BF213" i="42" s="1"/>
  <c r="BA213" i="42"/>
  <c r="AW213" i="42"/>
  <c r="AV213" i="42"/>
  <c r="AU213" i="42"/>
  <c r="AS213" i="42"/>
  <c r="AR213" i="42"/>
  <c r="AQ213" i="42"/>
  <c r="AP213" i="42"/>
  <c r="S213" i="42" s="1"/>
  <c r="BE212" i="42"/>
  <c r="BC212" i="42"/>
  <c r="BG212" i="42" s="1"/>
  <c r="BB212" i="42"/>
  <c r="BF212" i="42" s="1"/>
  <c r="BA212" i="42"/>
  <c r="AW212" i="42"/>
  <c r="AV212" i="42"/>
  <c r="AU212" i="42"/>
  <c r="AX212" i="42" s="1"/>
  <c r="AS212" i="42"/>
  <c r="AR212" i="42"/>
  <c r="AQ212" i="42"/>
  <c r="R212" i="42" s="1"/>
  <c r="AP212" i="42"/>
  <c r="S212" i="42" s="1"/>
  <c r="BC211" i="42"/>
  <c r="BG211" i="42" s="1"/>
  <c r="BB211" i="42"/>
  <c r="BF211" i="42" s="1"/>
  <c r="BA211" i="42"/>
  <c r="BE211" i="42" s="1"/>
  <c r="O211" i="42" s="1"/>
  <c r="AW211" i="42"/>
  <c r="AV211" i="42"/>
  <c r="AU211" i="42"/>
  <c r="AS211" i="42"/>
  <c r="AR211" i="42"/>
  <c r="AQ211" i="42"/>
  <c r="AP211" i="42"/>
  <c r="S211" i="42" s="1"/>
  <c r="BE210" i="42"/>
  <c r="BC210" i="42"/>
  <c r="BG210" i="42" s="1"/>
  <c r="BB210" i="42"/>
  <c r="BF210" i="42" s="1"/>
  <c r="BA210" i="42"/>
  <c r="AW210" i="42"/>
  <c r="AV210" i="42"/>
  <c r="AU210" i="42"/>
  <c r="AX210" i="42" s="1"/>
  <c r="AS210" i="42"/>
  <c r="AR210" i="42"/>
  <c r="R210" i="42" s="1"/>
  <c r="AQ210" i="42"/>
  <c r="AP210" i="42"/>
  <c r="S210" i="42" s="1"/>
  <c r="BC209" i="42"/>
  <c r="BG209" i="42" s="1"/>
  <c r="BB209" i="42"/>
  <c r="BF209" i="42" s="1"/>
  <c r="BA209" i="42"/>
  <c r="BE209" i="42" s="1"/>
  <c r="AW209" i="42"/>
  <c r="AV209" i="42"/>
  <c r="AU209" i="42"/>
  <c r="AX209" i="42" s="1"/>
  <c r="AS209" i="42"/>
  <c r="AR209" i="42"/>
  <c r="AQ209" i="42"/>
  <c r="AP209" i="42"/>
  <c r="S209" i="42" s="1"/>
  <c r="R209" i="42"/>
  <c r="BE208" i="42"/>
  <c r="BC208" i="42"/>
  <c r="BG208" i="42" s="1"/>
  <c r="BB208" i="42"/>
  <c r="BF208" i="42" s="1"/>
  <c r="O208" i="42" s="1"/>
  <c r="BA208" i="42"/>
  <c r="AW208" i="42"/>
  <c r="AV208" i="42"/>
  <c r="AU208" i="42"/>
  <c r="AS208" i="42"/>
  <c r="AR208" i="42"/>
  <c r="AQ208" i="42"/>
  <c r="R208" i="42" s="1"/>
  <c r="AP208" i="42"/>
  <c r="S208" i="42" s="1"/>
  <c r="BG207" i="42"/>
  <c r="BC207" i="42"/>
  <c r="BB207" i="42"/>
  <c r="BF207" i="42" s="1"/>
  <c r="BA207" i="42"/>
  <c r="BE207" i="42" s="1"/>
  <c r="AW207" i="42"/>
  <c r="AV207" i="42"/>
  <c r="AU207" i="42"/>
  <c r="AS207" i="42"/>
  <c r="AR207" i="42"/>
  <c r="AQ207" i="42"/>
  <c r="AP207" i="42"/>
  <c r="S207" i="42" s="1"/>
  <c r="R207" i="42"/>
  <c r="BG206" i="42"/>
  <c r="BF206" i="42"/>
  <c r="BC206" i="42"/>
  <c r="BB206" i="42"/>
  <c r="BA206" i="42"/>
  <c r="BE206" i="42" s="1"/>
  <c r="AZ206" i="42"/>
  <c r="M206" i="42" s="1"/>
  <c r="AW206" i="42"/>
  <c r="AV206" i="42"/>
  <c r="AU206" i="42"/>
  <c r="AS206" i="42"/>
  <c r="AR206" i="42"/>
  <c r="AQ206" i="42"/>
  <c r="AP206" i="42"/>
  <c r="S206" i="42" s="1"/>
  <c r="R206" i="42"/>
  <c r="BC205" i="42"/>
  <c r="BG205" i="42" s="1"/>
  <c r="BB205" i="42"/>
  <c r="BA205" i="42"/>
  <c r="BE205" i="42" s="1"/>
  <c r="AW205" i="42"/>
  <c r="AV205" i="42"/>
  <c r="AU205" i="42"/>
  <c r="AX205" i="42" s="1"/>
  <c r="U205" i="42" s="1"/>
  <c r="AS205" i="42"/>
  <c r="AR205" i="42"/>
  <c r="R205" i="42" s="1"/>
  <c r="AQ205" i="42"/>
  <c r="AP205" i="42"/>
  <c r="BC204" i="42"/>
  <c r="BG204" i="42" s="1"/>
  <c r="BB204" i="42"/>
  <c r="BF204" i="42" s="1"/>
  <c r="BA204" i="42"/>
  <c r="AW204" i="42"/>
  <c r="AV204" i="42"/>
  <c r="AU204" i="42"/>
  <c r="AS204" i="42"/>
  <c r="AR204" i="42"/>
  <c r="AQ204" i="42"/>
  <c r="AP204" i="42"/>
  <c r="S204" i="42" s="1"/>
  <c r="BG203" i="42"/>
  <c r="BE203" i="42"/>
  <c r="BC203" i="42"/>
  <c r="BB203" i="42"/>
  <c r="BF203" i="42" s="1"/>
  <c r="BA203" i="42"/>
  <c r="AW203" i="42"/>
  <c r="AV203" i="42"/>
  <c r="AU203" i="42"/>
  <c r="AS203" i="42"/>
  <c r="AR203" i="42"/>
  <c r="R203" i="42" s="1"/>
  <c r="AQ203" i="42"/>
  <c r="AP203" i="42"/>
  <c r="S203" i="42" s="1"/>
  <c r="BG202" i="42"/>
  <c r="BF202" i="42"/>
  <c r="BE202" i="42"/>
  <c r="BC202" i="42"/>
  <c r="BB202" i="42"/>
  <c r="BA202" i="42"/>
  <c r="AZ202" i="42" s="1"/>
  <c r="M202" i="42" s="1"/>
  <c r="AW202" i="42"/>
  <c r="AV202" i="42"/>
  <c r="AU202" i="42"/>
  <c r="AS202" i="42"/>
  <c r="AR202" i="42"/>
  <c r="AQ202" i="42"/>
  <c r="AP202" i="42"/>
  <c r="S202" i="42" s="1"/>
  <c r="BG201" i="42"/>
  <c r="BE201" i="42"/>
  <c r="BC201" i="42"/>
  <c r="BB201" i="42"/>
  <c r="BA201" i="42"/>
  <c r="AW201" i="42"/>
  <c r="AX201" i="42" s="1"/>
  <c r="AV201" i="42"/>
  <c r="AU201" i="42"/>
  <c r="AS201" i="42"/>
  <c r="AR201" i="42"/>
  <c r="AQ201" i="42"/>
  <c r="AP201" i="42"/>
  <c r="S201" i="42" s="1"/>
  <c r="U201" i="42"/>
  <c r="BC200" i="42"/>
  <c r="BG200" i="42" s="1"/>
  <c r="N200" i="42" s="1"/>
  <c r="I200" i="42" s="1"/>
  <c r="BB200" i="42"/>
  <c r="BF200" i="42" s="1"/>
  <c r="BA200" i="42"/>
  <c r="BE200" i="42" s="1"/>
  <c r="AW200" i="42"/>
  <c r="AV200" i="42"/>
  <c r="AU200" i="42"/>
  <c r="AS200" i="42"/>
  <c r="AR200" i="42"/>
  <c r="AQ200" i="42"/>
  <c r="AP200" i="42"/>
  <c r="S200" i="42" s="1"/>
  <c r="BG199" i="42"/>
  <c r="BC199" i="42"/>
  <c r="BB199" i="42"/>
  <c r="BF199" i="42" s="1"/>
  <c r="BA199" i="42"/>
  <c r="BE199" i="42" s="1"/>
  <c r="AW199" i="42"/>
  <c r="AV199" i="42"/>
  <c r="AU199" i="42"/>
  <c r="AS199" i="42"/>
  <c r="AR199" i="42"/>
  <c r="AQ199" i="42"/>
  <c r="AP199" i="42"/>
  <c r="S199" i="42" s="1"/>
  <c r="BC198" i="42"/>
  <c r="BG198" i="42" s="1"/>
  <c r="BB198" i="42"/>
  <c r="BF198" i="42" s="1"/>
  <c r="BA198" i="42"/>
  <c r="BE198" i="42" s="1"/>
  <c r="AW198" i="42"/>
  <c r="AV198" i="42"/>
  <c r="AU198" i="42"/>
  <c r="AS198" i="42"/>
  <c r="AR198" i="42"/>
  <c r="AQ198" i="42"/>
  <c r="R198" i="42" s="1"/>
  <c r="AP198" i="42"/>
  <c r="S198" i="42" s="1"/>
  <c r="BG197" i="42"/>
  <c r="BC197" i="42"/>
  <c r="BB197" i="42"/>
  <c r="BF197" i="42" s="1"/>
  <c r="BA197" i="42"/>
  <c r="BE197" i="42" s="1"/>
  <c r="AW197" i="42"/>
  <c r="AV197" i="42"/>
  <c r="AX197" i="42" s="1"/>
  <c r="AU197" i="42"/>
  <c r="AS197" i="42"/>
  <c r="AR197" i="42"/>
  <c r="AQ197" i="42"/>
  <c r="AP197" i="42"/>
  <c r="S197" i="42" s="1"/>
  <c r="BG196" i="42"/>
  <c r="BC196" i="42"/>
  <c r="BB196" i="42"/>
  <c r="BF196" i="42" s="1"/>
  <c r="BA196" i="42"/>
  <c r="BE196" i="42" s="1"/>
  <c r="AW196" i="42"/>
  <c r="AV196" i="42"/>
  <c r="AU196" i="42"/>
  <c r="AS196" i="42"/>
  <c r="AR196" i="42"/>
  <c r="AQ196" i="42"/>
  <c r="AP196" i="42"/>
  <c r="S196" i="42"/>
  <c r="BG195" i="42"/>
  <c r="BC195" i="42"/>
  <c r="BB195" i="42"/>
  <c r="BF195" i="42" s="1"/>
  <c r="BA195" i="42"/>
  <c r="BE195" i="42" s="1"/>
  <c r="AW195" i="42"/>
  <c r="AV195" i="42"/>
  <c r="AU195" i="42"/>
  <c r="AX195" i="42" s="1"/>
  <c r="AS195" i="42"/>
  <c r="AR195" i="42"/>
  <c r="AQ195" i="42"/>
  <c r="AP195" i="42"/>
  <c r="S195" i="42" s="1"/>
  <c r="BC194" i="42"/>
  <c r="BG194" i="42" s="1"/>
  <c r="BB194" i="42"/>
  <c r="BF194" i="42" s="1"/>
  <c r="BA194" i="42"/>
  <c r="BE194" i="42" s="1"/>
  <c r="AX194" i="42"/>
  <c r="U194" i="42" s="1"/>
  <c r="AW194" i="42"/>
  <c r="AV194" i="42"/>
  <c r="AU194" i="42"/>
  <c r="AS194" i="42"/>
  <c r="AR194" i="42"/>
  <c r="AQ194" i="42"/>
  <c r="R194" i="42" s="1"/>
  <c r="AP194" i="42"/>
  <c r="BC193" i="42"/>
  <c r="BG193" i="42" s="1"/>
  <c r="BB193" i="42"/>
  <c r="BF193" i="42" s="1"/>
  <c r="BA193" i="42"/>
  <c r="BE193" i="42" s="1"/>
  <c r="AZ193" i="42"/>
  <c r="M193" i="42" s="1"/>
  <c r="AX193" i="42"/>
  <c r="U193" i="42" s="1"/>
  <c r="AW193" i="42"/>
  <c r="AV193" i="42"/>
  <c r="AU193" i="42"/>
  <c r="AS193" i="42"/>
  <c r="AR193" i="42"/>
  <c r="AQ193" i="42"/>
  <c r="AP193" i="42"/>
  <c r="S193" i="42" s="1"/>
  <c r="BC192" i="42"/>
  <c r="BG192" i="42" s="1"/>
  <c r="BB192" i="42"/>
  <c r="BF192" i="42" s="1"/>
  <c r="BA192" i="42"/>
  <c r="AW192" i="42"/>
  <c r="AV192" i="42"/>
  <c r="AU192" i="42"/>
  <c r="AS192" i="42"/>
  <c r="AR192" i="42"/>
  <c r="AQ192" i="42"/>
  <c r="AP192" i="42"/>
  <c r="S192" i="42"/>
  <c r="BF191" i="42"/>
  <c r="BE191" i="42"/>
  <c r="BC191" i="42"/>
  <c r="BG191" i="42" s="1"/>
  <c r="BB191" i="42"/>
  <c r="BA191" i="42"/>
  <c r="AW191" i="42"/>
  <c r="AV191" i="42"/>
  <c r="AU191" i="42"/>
  <c r="AX191" i="42" s="1"/>
  <c r="AS191" i="42"/>
  <c r="AR191" i="42"/>
  <c r="AQ191" i="42"/>
  <c r="AP191" i="42"/>
  <c r="S191" i="42" s="1"/>
  <c r="BC190" i="42"/>
  <c r="BG190" i="42" s="1"/>
  <c r="BB190" i="42"/>
  <c r="BF190" i="42" s="1"/>
  <c r="BA190" i="42"/>
  <c r="BE190" i="42" s="1"/>
  <c r="AW190" i="42"/>
  <c r="AV190" i="42"/>
  <c r="AU190" i="42"/>
  <c r="AS190" i="42"/>
  <c r="AR190" i="42"/>
  <c r="AQ190" i="42"/>
  <c r="R190" i="42" s="1"/>
  <c r="AP190" i="42"/>
  <c r="S190" i="42"/>
  <c r="BF189" i="42"/>
  <c r="BC189" i="42"/>
  <c r="BG189" i="42" s="1"/>
  <c r="BB189" i="42"/>
  <c r="BA189" i="42"/>
  <c r="BE189" i="42" s="1"/>
  <c r="AX189" i="42"/>
  <c r="U189" i="42" s="1"/>
  <c r="AW189" i="42"/>
  <c r="AV189" i="42"/>
  <c r="AU189" i="42"/>
  <c r="AS189" i="42"/>
  <c r="AR189" i="42"/>
  <c r="AQ189" i="42"/>
  <c r="R189" i="42" s="1"/>
  <c r="AP189" i="42"/>
  <c r="S189" i="42" s="1"/>
  <c r="BC188" i="42"/>
  <c r="BG188" i="42" s="1"/>
  <c r="BB188" i="42"/>
  <c r="BF188" i="42" s="1"/>
  <c r="BA188" i="42"/>
  <c r="BE188" i="42" s="1"/>
  <c r="AW188" i="42"/>
  <c r="AV188" i="42"/>
  <c r="AU188" i="42"/>
  <c r="AS188" i="42"/>
  <c r="AR188" i="42"/>
  <c r="AQ188" i="42"/>
  <c r="AP188" i="42"/>
  <c r="BC187" i="42"/>
  <c r="BG187" i="42" s="1"/>
  <c r="BB187" i="42"/>
  <c r="BF187" i="42" s="1"/>
  <c r="BA187" i="42"/>
  <c r="AW187" i="42"/>
  <c r="AV187" i="42"/>
  <c r="AX187" i="42" s="1"/>
  <c r="AU187" i="42"/>
  <c r="AS187" i="42"/>
  <c r="AR187" i="42"/>
  <c r="AQ187" i="42"/>
  <c r="AP187" i="42"/>
  <c r="S187" i="42" s="1"/>
  <c r="BF186" i="42"/>
  <c r="BE186" i="42"/>
  <c r="BC186" i="42"/>
  <c r="BG186" i="42" s="1"/>
  <c r="BB186" i="42"/>
  <c r="BA186" i="42"/>
  <c r="AW186" i="42"/>
  <c r="AV186" i="42"/>
  <c r="AU186" i="42"/>
  <c r="AS186" i="42"/>
  <c r="R186" i="42" s="1"/>
  <c r="AR186" i="42"/>
  <c r="AQ186" i="42"/>
  <c r="AP186" i="42"/>
  <c r="S186" i="42" s="1"/>
  <c r="BC185" i="42"/>
  <c r="BG185" i="42" s="1"/>
  <c r="BB185" i="42"/>
  <c r="BF185" i="42" s="1"/>
  <c r="BA185" i="42"/>
  <c r="BE185" i="42" s="1"/>
  <c r="AW185" i="42"/>
  <c r="AV185" i="42"/>
  <c r="AU185" i="42"/>
  <c r="AS185" i="42"/>
  <c r="AR185" i="42"/>
  <c r="AQ185" i="42"/>
  <c r="R185" i="42" s="1"/>
  <c r="AP185" i="42"/>
  <c r="S185" i="42" s="1"/>
  <c r="BF184" i="42"/>
  <c r="BC184" i="42"/>
  <c r="BG184" i="42" s="1"/>
  <c r="BB184" i="42"/>
  <c r="BA184" i="42"/>
  <c r="BE184" i="42" s="1"/>
  <c r="N184" i="42" s="1"/>
  <c r="AW184" i="42"/>
  <c r="AV184" i="42"/>
  <c r="AU184" i="42"/>
  <c r="AS184" i="42"/>
  <c r="AR184" i="42"/>
  <c r="AQ184" i="42"/>
  <c r="AP184" i="42"/>
  <c r="S184" i="42" s="1"/>
  <c r="BF183" i="42"/>
  <c r="N183" i="42" s="1"/>
  <c r="BC183" i="42"/>
  <c r="BG183" i="42" s="1"/>
  <c r="BB183" i="42"/>
  <c r="BA183" i="42"/>
  <c r="BE183" i="42" s="1"/>
  <c r="AW183" i="42"/>
  <c r="AV183" i="42"/>
  <c r="AU183" i="42"/>
  <c r="AX183" i="42" s="1"/>
  <c r="AS183" i="42"/>
  <c r="AR183" i="42"/>
  <c r="AQ183" i="42"/>
  <c r="R183" i="42" s="1"/>
  <c r="AP183" i="42"/>
  <c r="S183" i="42" s="1"/>
  <c r="BF182" i="42"/>
  <c r="N182" i="42" s="1"/>
  <c r="BC182" i="42"/>
  <c r="BG182" i="42" s="1"/>
  <c r="BB182" i="42"/>
  <c r="BA182" i="42"/>
  <c r="BE182" i="42" s="1"/>
  <c r="AX182" i="42"/>
  <c r="U182" i="42" s="1"/>
  <c r="AW182" i="42"/>
  <c r="AV182" i="42"/>
  <c r="AU182" i="42"/>
  <c r="AS182" i="42"/>
  <c r="AR182" i="42"/>
  <c r="AQ182" i="42"/>
  <c r="R182" i="42" s="1"/>
  <c r="AP182" i="42"/>
  <c r="S182" i="42" s="1"/>
  <c r="BF181" i="42"/>
  <c r="BC181" i="42"/>
  <c r="BB181" i="42"/>
  <c r="BA181" i="42"/>
  <c r="BE181" i="42" s="1"/>
  <c r="AW181" i="42"/>
  <c r="AV181" i="42"/>
  <c r="AU181" i="42"/>
  <c r="AS181" i="42"/>
  <c r="AR181" i="42"/>
  <c r="AQ181" i="42"/>
  <c r="AP181" i="42"/>
  <c r="S181" i="42" s="1"/>
  <c r="BF180" i="42"/>
  <c r="BC180" i="42"/>
  <c r="BG180" i="42" s="1"/>
  <c r="BB180" i="42"/>
  <c r="BA180" i="42"/>
  <c r="AW180" i="42"/>
  <c r="AV180" i="42"/>
  <c r="AU180" i="42"/>
  <c r="AX180" i="42" s="1"/>
  <c r="U180" i="42" s="1"/>
  <c r="AS180" i="42"/>
  <c r="AR180" i="42"/>
  <c r="AQ180" i="42"/>
  <c r="R180" i="42" s="1"/>
  <c r="AP180" i="42"/>
  <c r="BC179" i="42"/>
  <c r="BG179" i="42" s="1"/>
  <c r="BB179" i="42"/>
  <c r="BF179" i="42" s="1"/>
  <c r="BA179" i="42"/>
  <c r="AW179" i="42"/>
  <c r="AV179" i="42"/>
  <c r="AU179" i="42"/>
  <c r="AX179" i="42" s="1"/>
  <c r="U179" i="42" s="1"/>
  <c r="AS179" i="42"/>
  <c r="AR179" i="42"/>
  <c r="AQ179" i="42"/>
  <c r="R179" i="42" s="1"/>
  <c r="AP179" i="42"/>
  <c r="S179" i="42" s="1"/>
  <c r="BC178" i="42"/>
  <c r="BG178" i="42" s="1"/>
  <c r="BB178" i="42"/>
  <c r="BF178" i="42" s="1"/>
  <c r="BA178" i="42"/>
  <c r="BE178" i="42" s="1"/>
  <c r="AW178" i="42"/>
  <c r="AV178" i="42"/>
  <c r="AU178" i="42"/>
  <c r="AX178" i="42" s="1"/>
  <c r="AS178" i="42"/>
  <c r="AR178" i="42"/>
  <c r="AQ178" i="42"/>
  <c r="AP178" i="42"/>
  <c r="S178" i="42" s="1"/>
  <c r="BF177" i="42"/>
  <c r="BC177" i="42"/>
  <c r="BG177" i="42" s="1"/>
  <c r="BB177" i="42"/>
  <c r="BA177" i="42"/>
  <c r="AX177" i="42"/>
  <c r="U177" i="42" s="1"/>
  <c r="AW177" i="42"/>
  <c r="AV177" i="42"/>
  <c r="AU177" i="42"/>
  <c r="AS177" i="42"/>
  <c r="AR177" i="42"/>
  <c r="AQ177" i="42"/>
  <c r="R177" i="42" s="1"/>
  <c r="AP177" i="42"/>
  <c r="S177" i="42" s="1"/>
  <c r="BF176" i="42"/>
  <c r="BC176" i="42"/>
  <c r="BG176" i="42" s="1"/>
  <c r="BB176" i="42"/>
  <c r="BA176" i="42"/>
  <c r="BE176" i="42" s="1"/>
  <c r="AW176" i="42"/>
  <c r="AV176" i="42"/>
  <c r="AU176" i="42"/>
  <c r="AX176" i="42" s="1"/>
  <c r="AS176" i="42"/>
  <c r="AR176" i="42"/>
  <c r="AQ176" i="42"/>
  <c r="AP176" i="42"/>
  <c r="S176" i="42" s="1"/>
  <c r="N176" i="42"/>
  <c r="BC175" i="42"/>
  <c r="BG175" i="42" s="1"/>
  <c r="BB175" i="42"/>
  <c r="BA175" i="42"/>
  <c r="BE175" i="42" s="1"/>
  <c r="AW175" i="42"/>
  <c r="AV175" i="42"/>
  <c r="AU175" i="42"/>
  <c r="AS175" i="42"/>
  <c r="AR175" i="42"/>
  <c r="AQ175" i="42"/>
  <c r="AP175" i="42"/>
  <c r="S175" i="42" s="1"/>
  <c r="BC174" i="42"/>
  <c r="BG174" i="42" s="1"/>
  <c r="BB174" i="42"/>
  <c r="BF174" i="42" s="1"/>
  <c r="BA174" i="42"/>
  <c r="BE174" i="42" s="1"/>
  <c r="AW174" i="42"/>
  <c r="AV174" i="42"/>
  <c r="AU174" i="42"/>
  <c r="AS174" i="42"/>
  <c r="AR174" i="42"/>
  <c r="AQ174" i="42"/>
  <c r="AP174" i="42"/>
  <c r="S174" i="42" s="1"/>
  <c r="BC173" i="42"/>
  <c r="BG173" i="42" s="1"/>
  <c r="BB173" i="42"/>
  <c r="BF173" i="42" s="1"/>
  <c r="BA173" i="42"/>
  <c r="AX173" i="42"/>
  <c r="U173" i="42" s="1"/>
  <c r="AW173" i="42"/>
  <c r="AV173" i="42"/>
  <c r="AU173" i="42"/>
  <c r="AS173" i="42"/>
  <c r="AR173" i="42"/>
  <c r="AQ173" i="42"/>
  <c r="AP173" i="42"/>
  <c r="BC172" i="42"/>
  <c r="BG172" i="42" s="1"/>
  <c r="BB172" i="42"/>
  <c r="BF172" i="42" s="1"/>
  <c r="BA172" i="42"/>
  <c r="AW172" i="42"/>
  <c r="AV172" i="42"/>
  <c r="AU172" i="42"/>
  <c r="AX172" i="42" s="1"/>
  <c r="AS172" i="42"/>
  <c r="AR172" i="42"/>
  <c r="AQ172" i="42"/>
  <c r="AP172" i="42"/>
  <c r="S172" i="42"/>
  <c r="BC171" i="42"/>
  <c r="BG171" i="42" s="1"/>
  <c r="BB171" i="42"/>
  <c r="BF171" i="42" s="1"/>
  <c r="BA171" i="42"/>
  <c r="AW171" i="42"/>
  <c r="AV171" i="42"/>
  <c r="AU171" i="42"/>
  <c r="AX171" i="42" s="1"/>
  <c r="AS171" i="42"/>
  <c r="AR171" i="42"/>
  <c r="AQ171" i="42"/>
  <c r="AP171" i="42"/>
  <c r="S171" i="42" s="1"/>
  <c r="BC170" i="42"/>
  <c r="BG170" i="42" s="1"/>
  <c r="BB170" i="42"/>
  <c r="BF170" i="42" s="1"/>
  <c r="BA170" i="42"/>
  <c r="AX170" i="42"/>
  <c r="U170" i="42" s="1"/>
  <c r="AW170" i="42"/>
  <c r="AV170" i="42"/>
  <c r="AU170" i="42"/>
  <c r="AS170" i="42"/>
  <c r="AR170" i="42"/>
  <c r="AQ170" i="42"/>
  <c r="R170" i="42" s="1"/>
  <c r="AP170" i="42"/>
  <c r="V170" i="42"/>
  <c r="S170" i="42"/>
  <c r="BC169" i="42"/>
  <c r="BG169" i="42" s="1"/>
  <c r="BB169" i="42"/>
  <c r="BF169" i="42" s="1"/>
  <c r="BA169" i="42"/>
  <c r="BE169" i="42" s="1"/>
  <c r="AW169" i="42"/>
  <c r="AV169" i="42"/>
  <c r="AU169" i="42"/>
  <c r="AS169" i="42"/>
  <c r="AR169" i="42"/>
  <c r="AQ169" i="42"/>
  <c r="AP169" i="42"/>
  <c r="S169" i="42" s="1"/>
  <c r="BC168" i="42"/>
  <c r="BG168" i="42" s="1"/>
  <c r="BB168" i="42"/>
  <c r="BF168" i="42" s="1"/>
  <c r="BA168" i="42"/>
  <c r="AW168" i="42"/>
  <c r="AV168" i="42"/>
  <c r="AU168" i="42"/>
  <c r="AS168" i="42"/>
  <c r="AR168" i="42"/>
  <c r="AQ168" i="42"/>
  <c r="R168" i="42" s="1"/>
  <c r="AP168" i="42"/>
  <c r="S168" i="42" s="1"/>
  <c r="BC167" i="42"/>
  <c r="BG167" i="42" s="1"/>
  <c r="BB167" i="42"/>
  <c r="BF167" i="42" s="1"/>
  <c r="BA167" i="42"/>
  <c r="BE167" i="42" s="1"/>
  <c r="O167" i="42" s="1"/>
  <c r="AW167" i="42"/>
  <c r="AV167" i="42"/>
  <c r="AU167" i="42"/>
  <c r="AS167" i="42"/>
  <c r="AR167" i="42"/>
  <c r="AQ167" i="42"/>
  <c r="R167" i="42" s="1"/>
  <c r="AP167" i="42"/>
  <c r="S167" i="42"/>
  <c r="BG166" i="42"/>
  <c r="BC166" i="42"/>
  <c r="BB166" i="42"/>
  <c r="BF166" i="42" s="1"/>
  <c r="BA166" i="42"/>
  <c r="BE166" i="42" s="1"/>
  <c r="AW166" i="42"/>
  <c r="AV166" i="42"/>
  <c r="AU166" i="42"/>
  <c r="AS166" i="42"/>
  <c r="AR166" i="42"/>
  <c r="AQ166" i="42"/>
  <c r="AP166" i="42"/>
  <c r="S166" i="42" s="1"/>
  <c r="R166" i="42"/>
  <c r="BG165" i="42"/>
  <c r="BF165" i="42"/>
  <c r="BC165" i="42"/>
  <c r="BB165" i="42"/>
  <c r="BA165" i="42"/>
  <c r="BE165" i="42" s="1"/>
  <c r="AZ165" i="42"/>
  <c r="M165" i="42" s="1"/>
  <c r="AW165" i="42"/>
  <c r="AV165" i="42"/>
  <c r="AU165" i="42"/>
  <c r="AS165" i="42"/>
  <c r="AR165" i="42"/>
  <c r="AQ165" i="42"/>
  <c r="R165" i="42" s="1"/>
  <c r="AP165" i="42"/>
  <c r="BC164" i="42"/>
  <c r="BG164" i="42" s="1"/>
  <c r="BB164" i="42"/>
  <c r="BF164" i="42" s="1"/>
  <c r="BA164" i="42"/>
  <c r="AW164" i="42"/>
  <c r="AV164" i="42"/>
  <c r="AU164" i="42"/>
  <c r="AX164" i="42" s="1"/>
  <c r="U164" i="42" s="1"/>
  <c r="AS164" i="42"/>
  <c r="AR164" i="42"/>
  <c r="AQ164" i="42"/>
  <c r="R164" i="42" s="1"/>
  <c r="AP164" i="42"/>
  <c r="BC163" i="42"/>
  <c r="BG163" i="42" s="1"/>
  <c r="BB163" i="42"/>
  <c r="BF163" i="42" s="1"/>
  <c r="BA163" i="42"/>
  <c r="AW163" i="42"/>
  <c r="AV163" i="42"/>
  <c r="AU163" i="42"/>
  <c r="AX163" i="42" s="1"/>
  <c r="AS163" i="42"/>
  <c r="R163" i="42" s="1"/>
  <c r="AR163" i="42"/>
  <c r="AQ163" i="42"/>
  <c r="AP163" i="42"/>
  <c r="S163" i="42"/>
  <c r="BG162" i="42"/>
  <c r="BF162" i="42"/>
  <c r="BC162" i="42"/>
  <c r="BB162" i="42"/>
  <c r="BA162" i="42"/>
  <c r="AZ162" i="42" s="1"/>
  <c r="M162" i="42" s="1"/>
  <c r="AW162" i="42"/>
  <c r="AV162" i="42"/>
  <c r="AU162" i="42"/>
  <c r="AX162" i="42" s="1"/>
  <c r="AS162" i="42"/>
  <c r="R162" i="42" s="1"/>
  <c r="AR162" i="42"/>
  <c r="AQ162" i="42"/>
  <c r="AP162" i="42"/>
  <c r="S162" i="42"/>
  <c r="BG161" i="42"/>
  <c r="BF161" i="42"/>
  <c r="BE161" i="42"/>
  <c r="BC161" i="42"/>
  <c r="BB161" i="42"/>
  <c r="BA161" i="42"/>
  <c r="AW161" i="42"/>
  <c r="AV161" i="42"/>
  <c r="AU161" i="42"/>
  <c r="AS161" i="42"/>
  <c r="AR161" i="42"/>
  <c r="R161" i="42" s="1"/>
  <c r="AQ161" i="42"/>
  <c r="AP161" i="42"/>
  <c r="S161" i="42"/>
  <c r="BF160" i="42"/>
  <c r="BE160" i="42"/>
  <c r="BC160" i="42"/>
  <c r="BG160" i="42" s="1"/>
  <c r="BB160" i="42"/>
  <c r="BA160" i="42"/>
  <c r="AW160" i="42"/>
  <c r="AV160" i="42"/>
  <c r="AU160" i="42"/>
  <c r="AX160" i="42" s="1"/>
  <c r="AS160" i="42"/>
  <c r="AR160" i="42"/>
  <c r="AQ160" i="42"/>
  <c r="R160" i="42" s="1"/>
  <c r="AP160" i="42"/>
  <c r="S160" i="42" s="1"/>
  <c r="BE159" i="42"/>
  <c r="BC159" i="42"/>
  <c r="BG159" i="42" s="1"/>
  <c r="BB159" i="42"/>
  <c r="BF159" i="42" s="1"/>
  <c r="BA159" i="42"/>
  <c r="AW159" i="42"/>
  <c r="AV159" i="42"/>
  <c r="AU159" i="42"/>
  <c r="AS159" i="42"/>
  <c r="AR159" i="42"/>
  <c r="AQ159" i="42"/>
  <c r="R159" i="42" s="1"/>
  <c r="AP159" i="42"/>
  <c r="S159" i="42" s="1"/>
  <c r="BC158" i="42"/>
  <c r="BG158" i="42" s="1"/>
  <c r="BB158" i="42"/>
  <c r="BF158" i="42" s="1"/>
  <c r="BA158" i="42"/>
  <c r="AW158" i="42"/>
  <c r="AV158" i="42"/>
  <c r="AU158" i="42"/>
  <c r="AX158" i="42" s="1"/>
  <c r="AS158" i="42"/>
  <c r="AR158" i="42"/>
  <c r="AQ158" i="42"/>
  <c r="AP158" i="42"/>
  <c r="S158" i="42"/>
  <c r="BC157" i="42"/>
  <c r="BG157" i="42" s="1"/>
  <c r="BB157" i="42"/>
  <c r="BF157" i="42" s="1"/>
  <c r="BA157" i="42"/>
  <c r="BE157" i="42" s="1"/>
  <c r="AZ157" i="42"/>
  <c r="M157" i="42" s="1"/>
  <c r="AX157" i="42"/>
  <c r="U157" i="42" s="1"/>
  <c r="AW157" i="42"/>
  <c r="AV157" i="42"/>
  <c r="AU157" i="42"/>
  <c r="AS157" i="42"/>
  <c r="AR157" i="42"/>
  <c r="AQ157" i="42"/>
  <c r="AP157" i="42"/>
  <c r="S157" i="42" s="1"/>
  <c r="BC156" i="42"/>
  <c r="BG156" i="42" s="1"/>
  <c r="BB156" i="42"/>
  <c r="BF156" i="42" s="1"/>
  <c r="BA156" i="42"/>
  <c r="BE156" i="42" s="1"/>
  <c r="AW156" i="42"/>
  <c r="AV156" i="42"/>
  <c r="AU156" i="42"/>
  <c r="AX156" i="42" s="1"/>
  <c r="U156" i="42" s="1"/>
  <c r="AS156" i="42"/>
  <c r="AR156" i="42"/>
  <c r="AQ156" i="42"/>
  <c r="AP156" i="42"/>
  <c r="BC155" i="42"/>
  <c r="BG155" i="42" s="1"/>
  <c r="BB155" i="42"/>
  <c r="BF155" i="42" s="1"/>
  <c r="BA155" i="42"/>
  <c r="BE155" i="42" s="1"/>
  <c r="AW155" i="42"/>
  <c r="AV155" i="42"/>
  <c r="AU155" i="42"/>
  <c r="AS155" i="42"/>
  <c r="AR155" i="42"/>
  <c r="AQ155" i="42"/>
  <c r="AP155" i="42"/>
  <c r="S155" i="42" s="1"/>
  <c r="BG154" i="42"/>
  <c r="BF154" i="42"/>
  <c r="BC154" i="42"/>
  <c r="BB154" i="42"/>
  <c r="BA154" i="42"/>
  <c r="AZ154" i="42" s="1"/>
  <c r="M154" i="42" s="1"/>
  <c r="AW154" i="42"/>
  <c r="AV154" i="42"/>
  <c r="AU154" i="42"/>
  <c r="AX154" i="42" s="1"/>
  <c r="AS154" i="42"/>
  <c r="R154" i="42" s="1"/>
  <c r="AR154" i="42"/>
  <c r="AQ154" i="42"/>
  <c r="AP154" i="42"/>
  <c r="S154" i="42"/>
  <c r="BG153" i="42"/>
  <c r="BF153" i="42"/>
  <c r="BC153" i="42"/>
  <c r="BB153" i="42"/>
  <c r="BA153" i="42"/>
  <c r="AZ153" i="42" s="1"/>
  <c r="M153" i="42" s="1"/>
  <c r="AW153" i="42"/>
  <c r="AV153" i="42"/>
  <c r="AU153" i="42"/>
  <c r="AS153" i="42"/>
  <c r="R153" i="42" s="1"/>
  <c r="AR153" i="42"/>
  <c r="AQ153" i="42"/>
  <c r="AP153" i="42"/>
  <c r="S153" i="42"/>
  <c r="BG152" i="42"/>
  <c r="BF152" i="42"/>
  <c r="BC152" i="42"/>
  <c r="BB152" i="42"/>
  <c r="BA152" i="42"/>
  <c r="AZ152" i="42" s="1"/>
  <c r="M152" i="42" s="1"/>
  <c r="AW152" i="42"/>
  <c r="AV152" i="42"/>
  <c r="AU152" i="42"/>
  <c r="AS152" i="42"/>
  <c r="R152" i="42" s="1"/>
  <c r="AR152" i="42"/>
  <c r="AQ152" i="42"/>
  <c r="AP152" i="42"/>
  <c r="S152" i="42"/>
  <c r="BG151" i="42"/>
  <c r="BF151" i="42"/>
  <c r="BC151" i="42"/>
  <c r="BB151" i="42"/>
  <c r="BA151" i="42"/>
  <c r="AZ151" i="42" s="1"/>
  <c r="M151" i="42" s="1"/>
  <c r="AW151" i="42"/>
  <c r="AV151" i="42"/>
  <c r="AU151" i="42"/>
  <c r="AX151" i="42" s="1"/>
  <c r="AS151" i="42"/>
  <c r="R151" i="42" s="1"/>
  <c r="AR151" i="42"/>
  <c r="AQ151" i="42"/>
  <c r="AP151" i="42"/>
  <c r="S151" i="42"/>
  <c r="BG150" i="42"/>
  <c r="BF150" i="42"/>
  <c r="BC150" i="42"/>
  <c r="BB150" i="42"/>
  <c r="BA150" i="42"/>
  <c r="AZ150" i="42" s="1"/>
  <c r="M150" i="42" s="1"/>
  <c r="AW150" i="42"/>
  <c r="AV150" i="42"/>
  <c r="AU150" i="42"/>
  <c r="AX150" i="42" s="1"/>
  <c r="AS150" i="42"/>
  <c r="R150" i="42" s="1"/>
  <c r="AR150" i="42"/>
  <c r="AQ150" i="42"/>
  <c r="AP150" i="42"/>
  <c r="S150" i="42"/>
  <c r="BG149" i="42"/>
  <c r="BF149" i="42"/>
  <c r="BC149" i="42"/>
  <c r="BB149" i="42"/>
  <c r="BA149" i="42"/>
  <c r="AZ149" i="42" s="1"/>
  <c r="M149" i="42" s="1"/>
  <c r="AW149" i="42"/>
  <c r="AV149" i="42"/>
  <c r="AU149" i="42"/>
  <c r="AS149" i="42"/>
  <c r="R149" i="42" s="1"/>
  <c r="AR149" i="42"/>
  <c r="AQ149" i="42"/>
  <c r="AP149" i="42"/>
  <c r="S149" i="42"/>
  <c r="BG148" i="42"/>
  <c r="BF148" i="42"/>
  <c r="BC148" i="42"/>
  <c r="BB148" i="42"/>
  <c r="BA148" i="42"/>
  <c r="AZ148" i="42" s="1"/>
  <c r="M148" i="42" s="1"/>
  <c r="AW148" i="42"/>
  <c r="AV148" i="42"/>
  <c r="AU148" i="42"/>
  <c r="AS148" i="42"/>
  <c r="R148" i="42" s="1"/>
  <c r="AR148" i="42"/>
  <c r="AQ148" i="42"/>
  <c r="AP148" i="42"/>
  <c r="S148" i="42"/>
  <c r="BG147" i="42"/>
  <c r="BF147" i="42"/>
  <c r="BC147" i="42"/>
  <c r="BB147" i="42"/>
  <c r="BA147" i="42"/>
  <c r="BE147" i="42" s="1"/>
  <c r="AZ147" i="42"/>
  <c r="M147" i="42" s="1"/>
  <c r="AW147" i="42"/>
  <c r="AV147" i="42"/>
  <c r="AU147" i="42"/>
  <c r="AS147" i="42"/>
  <c r="AR147" i="42"/>
  <c r="AQ147" i="42"/>
  <c r="AP147" i="42"/>
  <c r="S147" i="42" s="1"/>
  <c r="BC146" i="42"/>
  <c r="BG146" i="42" s="1"/>
  <c r="BB146" i="42"/>
  <c r="BF146" i="42" s="1"/>
  <c r="BA146" i="42"/>
  <c r="AW146" i="42"/>
  <c r="AV146" i="42"/>
  <c r="AU146" i="42"/>
  <c r="AX146" i="42" s="1"/>
  <c r="U146" i="42" s="1"/>
  <c r="AS146" i="42"/>
  <c r="AR146" i="42"/>
  <c r="AQ146" i="42"/>
  <c r="R146" i="42" s="1"/>
  <c r="AP146" i="42"/>
  <c r="BC145" i="42"/>
  <c r="BG145" i="42" s="1"/>
  <c r="BB145" i="42"/>
  <c r="BF145" i="42" s="1"/>
  <c r="BA145" i="42"/>
  <c r="BE145" i="42" s="1"/>
  <c r="AZ145" i="42"/>
  <c r="M145" i="42" s="1"/>
  <c r="AX145" i="42"/>
  <c r="U145" i="42" s="1"/>
  <c r="AW145" i="42"/>
  <c r="AV145" i="42"/>
  <c r="AU145" i="42"/>
  <c r="AS145" i="42"/>
  <c r="AR145" i="42"/>
  <c r="AQ145" i="42"/>
  <c r="AP145" i="42"/>
  <c r="S145" i="42" s="1"/>
  <c r="BC144" i="42"/>
  <c r="BG144" i="42" s="1"/>
  <c r="BB144" i="42"/>
  <c r="BF144" i="42" s="1"/>
  <c r="BA144" i="42"/>
  <c r="AW144" i="42"/>
  <c r="AX144" i="42" s="1"/>
  <c r="AV144" i="42"/>
  <c r="AU144" i="42"/>
  <c r="AS144" i="42"/>
  <c r="AR144" i="42"/>
  <c r="AQ144" i="42"/>
  <c r="R144" i="42" s="1"/>
  <c r="AP144" i="42"/>
  <c r="S144" i="42" s="1"/>
  <c r="BC143" i="42"/>
  <c r="BG143" i="42" s="1"/>
  <c r="BB143" i="42"/>
  <c r="BF143" i="42" s="1"/>
  <c r="BA143" i="42"/>
  <c r="AW143" i="42"/>
  <c r="AV143" i="42"/>
  <c r="AU143" i="42"/>
  <c r="AX143" i="42" s="1"/>
  <c r="U143" i="42" s="1"/>
  <c r="AS143" i="42"/>
  <c r="AR143" i="42"/>
  <c r="AQ143" i="42"/>
  <c r="AP143" i="42"/>
  <c r="BC142" i="42"/>
  <c r="BG142" i="42" s="1"/>
  <c r="BB142" i="42"/>
  <c r="BF142" i="42" s="1"/>
  <c r="BA142" i="42"/>
  <c r="BE142" i="42" s="1"/>
  <c r="AW142" i="42"/>
  <c r="AV142" i="42"/>
  <c r="AU142" i="42"/>
  <c r="AS142" i="42"/>
  <c r="AR142" i="42"/>
  <c r="AQ142" i="42"/>
  <c r="AP142" i="42"/>
  <c r="S142" i="42"/>
  <c r="BG141" i="42"/>
  <c r="BF141" i="42"/>
  <c r="BE141" i="42"/>
  <c r="BC141" i="42"/>
  <c r="BB141" i="42"/>
  <c r="BA141" i="42"/>
  <c r="AW141" i="42"/>
  <c r="AV141" i="42"/>
  <c r="AU141" i="42"/>
  <c r="AS141" i="42"/>
  <c r="AR141" i="42"/>
  <c r="AQ141" i="42"/>
  <c r="AP141" i="42"/>
  <c r="S141" i="42"/>
  <c r="BF140" i="42"/>
  <c r="BE140" i="42"/>
  <c r="BC140" i="42"/>
  <c r="BG140" i="42" s="1"/>
  <c r="BB140" i="42"/>
  <c r="BA140" i="42"/>
  <c r="AW140" i="42"/>
  <c r="AV140" i="42"/>
  <c r="AU140" i="42"/>
  <c r="AX140" i="42" s="1"/>
  <c r="AS140" i="42"/>
  <c r="AR140" i="42"/>
  <c r="AQ140" i="42"/>
  <c r="AP140" i="42"/>
  <c r="S140" i="42"/>
  <c r="BG139" i="42"/>
  <c r="BC139" i="42"/>
  <c r="BB139" i="42"/>
  <c r="BF139" i="42" s="1"/>
  <c r="BA139" i="42"/>
  <c r="AW139" i="42"/>
  <c r="AV139" i="42"/>
  <c r="AU139" i="42"/>
  <c r="AS139" i="42"/>
  <c r="AR139" i="42"/>
  <c r="AQ139" i="42"/>
  <c r="AP139" i="42"/>
  <c r="S139" i="42" s="1"/>
  <c r="BC138" i="42"/>
  <c r="BG138" i="42" s="1"/>
  <c r="BB138" i="42"/>
  <c r="BF138" i="42" s="1"/>
  <c r="BA138" i="42"/>
  <c r="AW138" i="42"/>
  <c r="AV138" i="42"/>
  <c r="AX138" i="42" s="1"/>
  <c r="AU138" i="42"/>
  <c r="AS138" i="42"/>
  <c r="AR138" i="42"/>
  <c r="AQ138" i="42"/>
  <c r="R138" i="42" s="1"/>
  <c r="AP138" i="42"/>
  <c r="S138" i="42" s="1"/>
  <c r="BF137" i="42"/>
  <c r="BC137" i="42"/>
  <c r="BB137" i="42"/>
  <c r="BA137" i="42"/>
  <c r="BE137" i="42" s="1"/>
  <c r="AW137" i="42"/>
  <c r="AV137" i="42"/>
  <c r="AU137" i="42"/>
  <c r="AX137" i="42" s="1"/>
  <c r="U137" i="42" s="1"/>
  <c r="AS137" i="42"/>
  <c r="AR137" i="42"/>
  <c r="AQ137" i="42"/>
  <c r="AP137" i="42"/>
  <c r="S137" i="42" s="1"/>
  <c r="BF136" i="42"/>
  <c r="BC136" i="42"/>
  <c r="BG136" i="42" s="1"/>
  <c r="BB136" i="42"/>
  <c r="BA136" i="42"/>
  <c r="AW136" i="42"/>
  <c r="AV136" i="42"/>
  <c r="AU136" i="42"/>
  <c r="AS136" i="42"/>
  <c r="AR136" i="42"/>
  <c r="AQ136" i="42"/>
  <c r="AP136" i="42"/>
  <c r="S136" i="42"/>
  <c r="BC135" i="42"/>
  <c r="BG135" i="42" s="1"/>
  <c r="BB135" i="42"/>
  <c r="BF135" i="42" s="1"/>
  <c r="BA135" i="42"/>
  <c r="AX135" i="42"/>
  <c r="U135" i="42" s="1"/>
  <c r="AW135" i="42"/>
  <c r="AV135" i="42"/>
  <c r="AU135" i="42"/>
  <c r="AS135" i="42"/>
  <c r="AR135" i="42"/>
  <c r="AQ135" i="42"/>
  <c r="AP135" i="42"/>
  <c r="S135" i="42" s="1"/>
  <c r="V135" i="42"/>
  <c r="BC134" i="42"/>
  <c r="BG134" i="42" s="1"/>
  <c r="BB134" i="42"/>
  <c r="BF134" i="42" s="1"/>
  <c r="BA134" i="42"/>
  <c r="AW134" i="42"/>
  <c r="AV134" i="42"/>
  <c r="AU134" i="42"/>
  <c r="AS134" i="42"/>
  <c r="AR134" i="42"/>
  <c r="AQ134" i="42"/>
  <c r="R134" i="42" s="1"/>
  <c r="AP134" i="42"/>
  <c r="S134" i="42"/>
  <c r="BF133" i="42"/>
  <c r="BC133" i="42"/>
  <c r="BG133" i="42" s="1"/>
  <c r="BB133" i="42"/>
  <c r="BA133" i="42"/>
  <c r="BE133" i="42" s="1"/>
  <c r="AZ133" i="42"/>
  <c r="M133" i="42" s="1"/>
  <c r="AW133" i="42"/>
  <c r="AV133" i="42"/>
  <c r="AU133" i="42"/>
  <c r="AS133" i="42"/>
  <c r="AR133" i="42"/>
  <c r="AQ133" i="42"/>
  <c r="AP133" i="42"/>
  <c r="BC132" i="42"/>
  <c r="BG132" i="42" s="1"/>
  <c r="BB132" i="42"/>
  <c r="BF132" i="42" s="1"/>
  <c r="BA132" i="42"/>
  <c r="AW132" i="42"/>
  <c r="AV132" i="42"/>
  <c r="AU132" i="42"/>
  <c r="AS132" i="42"/>
  <c r="AR132" i="42"/>
  <c r="AQ132" i="42"/>
  <c r="AP132" i="42"/>
  <c r="S132" i="42" s="1"/>
  <c r="BC131" i="42"/>
  <c r="BG131" i="42" s="1"/>
  <c r="BB131" i="42"/>
  <c r="BF131" i="42" s="1"/>
  <c r="BA131" i="42"/>
  <c r="AW131" i="42"/>
  <c r="AV131" i="42"/>
  <c r="AU131" i="42"/>
  <c r="AS131" i="42"/>
  <c r="AR131" i="42"/>
  <c r="AQ131" i="42"/>
  <c r="AP131" i="42"/>
  <c r="S131" i="42" s="1"/>
  <c r="BG130" i="42"/>
  <c r="BF130" i="42"/>
  <c r="BC130" i="42"/>
  <c r="BB130" i="42"/>
  <c r="BA130" i="42"/>
  <c r="AW130" i="42"/>
  <c r="AV130" i="42"/>
  <c r="AX130" i="42" s="1"/>
  <c r="AU130" i="42"/>
  <c r="AS130" i="42"/>
  <c r="AR130" i="42"/>
  <c r="AQ130" i="42"/>
  <c r="AP130" i="42"/>
  <c r="S130" i="42" s="1"/>
  <c r="BC129" i="42"/>
  <c r="BG129" i="42" s="1"/>
  <c r="BB129" i="42"/>
  <c r="BF129" i="42" s="1"/>
  <c r="BA129" i="42"/>
  <c r="AW129" i="42"/>
  <c r="AV129" i="42"/>
  <c r="AU129" i="42"/>
  <c r="AS129" i="42"/>
  <c r="AR129" i="42"/>
  <c r="AQ129" i="42"/>
  <c r="R129" i="42" s="1"/>
  <c r="AP129" i="42"/>
  <c r="S129" i="42"/>
  <c r="BG128" i="42"/>
  <c r="BC128" i="42"/>
  <c r="BB128" i="42"/>
  <c r="BF128" i="42" s="1"/>
  <c r="BA128" i="42"/>
  <c r="AW128" i="42"/>
  <c r="AV128" i="42"/>
  <c r="AX128" i="42" s="1"/>
  <c r="AU128" i="42"/>
  <c r="AS128" i="42"/>
  <c r="AR128" i="42"/>
  <c r="AQ128" i="42"/>
  <c r="AP128" i="42"/>
  <c r="S128" i="42" s="1"/>
  <c r="BC127" i="42"/>
  <c r="BG127" i="42" s="1"/>
  <c r="BB127" i="42"/>
  <c r="BF127" i="42" s="1"/>
  <c r="BA127" i="42"/>
  <c r="AW127" i="42"/>
  <c r="AV127" i="42"/>
  <c r="AX127" i="42" s="1"/>
  <c r="AU127" i="42"/>
  <c r="AS127" i="42"/>
  <c r="AR127" i="42"/>
  <c r="AQ127" i="42"/>
  <c r="AP127" i="42"/>
  <c r="S127" i="42"/>
  <c r="BF126" i="42"/>
  <c r="BC126" i="42"/>
  <c r="BG126" i="42" s="1"/>
  <c r="BB126" i="42"/>
  <c r="BA126" i="42"/>
  <c r="AW126" i="42"/>
  <c r="AV126" i="42"/>
  <c r="AU126" i="42"/>
  <c r="AS126" i="42"/>
  <c r="AR126" i="42"/>
  <c r="AQ126" i="42"/>
  <c r="AP126" i="42"/>
  <c r="S126" i="42"/>
  <c r="BC125" i="42"/>
  <c r="BG125" i="42" s="1"/>
  <c r="BB125" i="42"/>
  <c r="BF125" i="42" s="1"/>
  <c r="BA125" i="42"/>
  <c r="AW125" i="42"/>
  <c r="AV125" i="42"/>
  <c r="AU125" i="42"/>
  <c r="AS125" i="42"/>
  <c r="AR125" i="42"/>
  <c r="AQ125" i="42"/>
  <c r="AP125" i="42"/>
  <c r="S125" i="42" s="1"/>
  <c r="BG124" i="42"/>
  <c r="BC124" i="42"/>
  <c r="BB124" i="42"/>
  <c r="BF124" i="42" s="1"/>
  <c r="BA124" i="42"/>
  <c r="AW124" i="42"/>
  <c r="AV124" i="42"/>
  <c r="AX124" i="42" s="1"/>
  <c r="AU124" i="42"/>
  <c r="AS124" i="42"/>
  <c r="AR124" i="42"/>
  <c r="AQ124" i="42"/>
  <c r="AP124" i="42"/>
  <c r="S124" i="42"/>
  <c r="BF123" i="42"/>
  <c r="BC123" i="42"/>
  <c r="BG123" i="42" s="1"/>
  <c r="BB123" i="42"/>
  <c r="BA123" i="42"/>
  <c r="AW123" i="42"/>
  <c r="AV123" i="42"/>
  <c r="AU123" i="42"/>
  <c r="AS123" i="42"/>
  <c r="AR123" i="42"/>
  <c r="AQ123" i="42"/>
  <c r="AP123" i="42"/>
  <c r="S123" i="42"/>
  <c r="BC122" i="42"/>
  <c r="BG122" i="42" s="1"/>
  <c r="BB122" i="42"/>
  <c r="BF122" i="42" s="1"/>
  <c r="BA122" i="42"/>
  <c r="AW122" i="42"/>
  <c r="AV122" i="42"/>
  <c r="AU122" i="42"/>
  <c r="AS122" i="42"/>
  <c r="AR122" i="42"/>
  <c r="AQ122" i="42"/>
  <c r="AP122" i="42"/>
  <c r="S122" i="42"/>
  <c r="BF121" i="42"/>
  <c r="BC121" i="42"/>
  <c r="BG121" i="42" s="1"/>
  <c r="BB121" i="42"/>
  <c r="BA121" i="42"/>
  <c r="BE121" i="42" s="1"/>
  <c r="AZ121" i="42"/>
  <c r="AW121" i="42"/>
  <c r="AV121" i="42"/>
  <c r="AU121" i="42"/>
  <c r="AS121" i="42"/>
  <c r="AR121" i="42"/>
  <c r="AQ121" i="42"/>
  <c r="AP121" i="42"/>
  <c r="S121" i="42" s="1"/>
  <c r="M121" i="42"/>
  <c r="BF120" i="42"/>
  <c r="BE120" i="42"/>
  <c r="BC120" i="42"/>
  <c r="BB120" i="42"/>
  <c r="BA120" i="42"/>
  <c r="AW120" i="42"/>
  <c r="AV120" i="42"/>
  <c r="AU120" i="42"/>
  <c r="AX120" i="42" s="1"/>
  <c r="AS120" i="42"/>
  <c r="AR120" i="42"/>
  <c r="R120" i="42" s="1"/>
  <c r="AQ120" i="42"/>
  <c r="AP120" i="42"/>
  <c r="S120" i="42" s="1"/>
  <c r="BF119" i="42"/>
  <c r="BE119" i="42"/>
  <c r="BC119" i="42"/>
  <c r="BG119" i="42" s="1"/>
  <c r="BB119" i="42"/>
  <c r="AZ119" i="42" s="1"/>
  <c r="M119" i="42" s="1"/>
  <c r="BA119" i="42"/>
  <c r="AW119" i="42"/>
  <c r="AV119" i="42"/>
  <c r="AU119" i="42"/>
  <c r="AX119" i="42" s="1"/>
  <c r="AS119" i="42"/>
  <c r="AR119" i="42"/>
  <c r="AQ119" i="42"/>
  <c r="AP119" i="42"/>
  <c r="S119" i="42" s="1"/>
  <c r="BE118" i="42"/>
  <c r="BC118" i="42"/>
  <c r="BG118" i="42" s="1"/>
  <c r="BB118" i="42"/>
  <c r="BF118" i="42" s="1"/>
  <c r="BA118" i="42"/>
  <c r="AW118" i="42"/>
  <c r="AV118" i="42"/>
  <c r="AU118" i="42"/>
  <c r="AS118" i="42"/>
  <c r="AR118" i="42"/>
  <c r="AQ118" i="42"/>
  <c r="AP118" i="42"/>
  <c r="S118" i="42" s="1"/>
  <c r="BF117" i="42"/>
  <c r="BC117" i="42"/>
  <c r="BG117" i="42" s="1"/>
  <c r="BB117" i="42"/>
  <c r="BA117" i="42"/>
  <c r="BE117" i="42" s="1"/>
  <c r="AZ117" i="42"/>
  <c r="AW117" i="42"/>
  <c r="AV117" i="42"/>
  <c r="AU117" i="42"/>
  <c r="AS117" i="42"/>
  <c r="AR117" i="42"/>
  <c r="AQ117" i="42"/>
  <c r="AP117" i="42"/>
  <c r="S117" i="42" s="1"/>
  <c r="R117" i="42"/>
  <c r="M117" i="42"/>
  <c r="BF116" i="42"/>
  <c r="BE116" i="42"/>
  <c r="BC116" i="42"/>
  <c r="BB116" i="42"/>
  <c r="BA116" i="42"/>
  <c r="AW116" i="42"/>
  <c r="AV116" i="42"/>
  <c r="AU116" i="42"/>
  <c r="AX116" i="42" s="1"/>
  <c r="AS116" i="42"/>
  <c r="R116" i="42" s="1"/>
  <c r="AR116" i="42"/>
  <c r="AQ116" i="42"/>
  <c r="AP116" i="42"/>
  <c r="S116" i="42" s="1"/>
  <c r="BG115" i="42"/>
  <c r="BC115" i="42"/>
  <c r="BB115" i="42"/>
  <c r="BF115" i="42" s="1"/>
  <c r="BA115" i="42"/>
  <c r="AW115" i="42"/>
  <c r="AV115" i="42"/>
  <c r="AU115" i="42"/>
  <c r="AS115" i="42"/>
  <c r="AR115" i="42"/>
  <c r="AQ115" i="42"/>
  <c r="AP115" i="42"/>
  <c r="S115" i="42"/>
  <c r="BC114" i="42"/>
  <c r="BG114" i="42" s="1"/>
  <c r="BB114" i="42"/>
  <c r="BF114" i="42" s="1"/>
  <c r="BA114" i="42"/>
  <c r="AW114" i="42"/>
  <c r="AV114" i="42"/>
  <c r="AX114" i="42" s="1"/>
  <c r="AU114" i="42"/>
  <c r="AS114" i="42"/>
  <c r="AR114" i="42"/>
  <c r="AQ114" i="42"/>
  <c r="AP114" i="42"/>
  <c r="S114" i="42" s="1"/>
  <c r="BC113" i="42"/>
  <c r="BG113" i="42" s="1"/>
  <c r="BB113" i="42"/>
  <c r="BF113" i="42" s="1"/>
  <c r="BA113" i="42"/>
  <c r="BE113" i="42" s="1"/>
  <c r="AW113" i="42"/>
  <c r="AV113" i="42"/>
  <c r="AU113" i="42"/>
  <c r="AS113" i="42"/>
  <c r="AR113" i="42"/>
  <c r="AQ113" i="42"/>
  <c r="R113" i="42" s="1"/>
  <c r="AP113" i="42"/>
  <c r="S113" i="42" s="1"/>
  <c r="BC112" i="42"/>
  <c r="BG112" i="42" s="1"/>
  <c r="BB112" i="42"/>
  <c r="BF112" i="42" s="1"/>
  <c r="BA112" i="42"/>
  <c r="AW112" i="42"/>
  <c r="AV112" i="42"/>
  <c r="AU112" i="42"/>
  <c r="AS112" i="42"/>
  <c r="AR112" i="42"/>
  <c r="AQ112" i="42"/>
  <c r="AP112" i="42"/>
  <c r="S112" i="42"/>
  <c r="BG111" i="42"/>
  <c r="BC111" i="42"/>
  <c r="BB111" i="42"/>
  <c r="BF111" i="42" s="1"/>
  <c r="BA111" i="42"/>
  <c r="AW111" i="42"/>
  <c r="AV111" i="42"/>
  <c r="AU111" i="42"/>
  <c r="AS111" i="42"/>
  <c r="AR111" i="42"/>
  <c r="AQ111" i="42"/>
  <c r="AP111" i="42"/>
  <c r="S111" i="42" s="1"/>
  <c r="BC110" i="42"/>
  <c r="BG110" i="42" s="1"/>
  <c r="BB110" i="42"/>
  <c r="BF110" i="42" s="1"/>
  <c r="BA110" i="42"/>
  <c r="AW110" i="42"/>
  <c r="AX110" i="42" s="1"/>
  <c r="AV110" i="42"/>
  <c r="AU110" i="42"/>
  <c r="AS110" i="42"/>
  <c r="AR110" i="42"/>
  <c r="AQ110" i="42"/>
  <c r="AP110" i="42"/>
  <c r="S110" i="42" s="1"/>
  <c r="BG109" i="42"/>
  <c r="BF109" i="42"/>
  <c r="BC109" i="42"/>
  <c r="BB109" i="42"/>
  <c r="BA109" i="42"/>
  <c r="AX109" i="42"/>
  <c r="U109" i="42" s="1"/>
  <c r="AW109" i="42"/>
  <c r="AV109" i="42"/>
  <c r="AU109" i="42"/>
  <c r="AS109" i="42"/>
  <c r="AR109" i="42"/>
  <c r="AQ109" i="42"/>
  <c r="AP109" i="42"/>
  <c r="S109" i="42"/>
  <c r="BF108" i="42"/>
  <c r="BC108" i="42"/>
  <c r="BG108" i="42" s="1"/>
  <c r="BB108" i="42"/>
  <c r="BA108" i="42"/>
  <c r="BE108" i="42" s="1"/>
  <c r="AW108" i="42"/>
  <c r="AV108" i="42"/>
  <c r="AU108" i="42"/>
  <c r="AS108" i="42"/>
  <c r="AR108" i="42"/>
  <c r="AQ108" i="42"/>
  <c r="AP108" i="42"/>
  <c r="S108" i="42" s="1"/>
  <c r="BC107" i="42"/>
  <c r="BG107" i="42" s="1"/>
  <c r="BB107" i="42"/>
  <c r="BF107" i="42" s="1"/>
  <c r="BA107" i="42"/>
  <c r="BE107" i="42" s="1"/>
  <c r="AW107" i="42"/>
  <c r="AX107" i="42" s="1"/>
  <c r="AV107" i="42"/>
  <c r="AU107" i="42"/>
  <c r="AS107" i="42"/>
  <c r="AR107" i="42"/>
  <c r="AQ107" i="42"/>
  <c r="AP107" i="42"/>
  <c r="S107" i="42" s="1"/>
  <c r="BG106" i="42"/>
  <c r="BF106" i="42"/>
  <c r="BC106" i="42"/>
  <c r="BB106" i="42"/>
  <c r="BA106" i="42"/>
  <c r="BE106" i="42" s="1"/>
  <c r="AW106" i="42"/>
  <c r="AV106" i="42"/>
  <c r="AU106" i="42"/>
  <c r="AS106" i="42"/>
  <c r="AR106" i="42"/>
  <c r="AQ106" i="42"/>
  <c r="AP106" i="42"/>
  <c r="S106" i="42"/>
  <c r="BF105" i="42"/>
  <c r="BC105" i="42"/>
  <c r="BG105" i="42" s="1"/>
  <c r="BB105" i="42"/>
  <c r="BA105" i="42"/>
  <c r="BE105" i="42" s="1"/>
  <c r="N105" i="42" s="1"/>
  <c r="I105" i="42" s="1"/>
  <c r="AW105" i="42"/>
  <c r="AV105" i="42"/>
  <c r="AU105" i="42"/>
  <c r="AS105" i="42"/>
  <c r="AR105" i="42"/>
  <c r="AQ105" i="42"/>
  <c r="AP105" i="42"/>
  <c r="S105" i="42" s="1"/>
  <c r="BC104" i="42"/>
  <c r="BG104" i="42" s="1"/>
  <c r="BB104" i="42"/>
  <c r="BF104" i="42" s="1"/>
  <c r="BA104" i="42"/>
  <c r="AX104" i="42"/>
  <c r="U104" i="42" s="1"/>
  <c r="AW104" i="42"/>
  <c r="AV104" i="42"/>
  <c r="AU104" i="42"/>
  <c r="AS104" i="42"/>
  <c r="AR104" i="42"/>
  <c r="AQ104" i="42"/>
  <c r="R104" i="42" s="1"/>
  <c r="AP104" i="42"/>
  <c r="S104" i="42" s="1"/>
  <c r="V104" i="42"/>
  <c r="BC103" i="42"/>
  <c r="BG103" i="42" s="1"/>
  <c r="BB103" i="42"/>
  <c r="BF103" i="42" s="1"/>
  <c r="BA103" i="42"/>
  <c r="AW103" i="42"/>
  <c r="AV103" i="42"/>
  <c r="AU103" i="42"/>
  <c r="AS103" i="42"/>
  <c r="AR103" i="42"/>
  <c r="AQ103" i="42"/>
  <c r="AP103" i="42"/>
  <c r="S103" i="42"/>
  <c r="BC102" i="42"/>
  <c r="BG102" i="42" s="1"/>
  <c r="BB102" i="42"/>
  <c r="BF102" i="42" s="1"/>
  <c r="BA102" i="42"/>
  <c r="AX102" i="42"/>
  <c r="U102" i="42" s="1"/>
  <c r="AW102" i="42"/>
  <c r="AV102" i="42"/>
  <c r="AU102" i="42"/>
  <c r="AS102" i="42"/>
  <c r="AR102" i="42"/>
  <c r="AQ102" i="42"/>
  <c r="R102" i="42" s="1"/>
  <c r="AP102" i="42"/>
  <c r="BC101" i="42"/>
  <c r="BG101" i="42" s="1"/>
  <c r="BB101" i="42"/>
  <c r="BF101" i="42" s="1"/>
  <c r="BA101" i="42"/>
  <c r="AZ101" i="42" s="1"/>
  <c r="M101" i="42" s="1"/>
  <c r="AW101" i="42"/>
  <c r="AV101" i="42"/>
  <c r="AX101" i="42" s="1"/>
  <c r="AU101" i="42"/>
  <c r="AS101" i="42"/>
  <c r="AR101" i="42"/>
  <c r="AQ101" i="42"/>
  <c r="R101" i="42" s="1"/>
  <c r="AP101" i="42"/>
  <c r="S101" i="42" s="1"/>
  <c r="BC100" i="42"/>
  <c r="BG100" i="42" s="1"/>
  <c r="BB100" i="42"/>
  <c r="BF100" i="42" s="1"/>
  <c r="BA100" i="42"/>
  <c r="AW100" i="42"/>
  <c r="AV100" i="42"/>
  <c r="AU100" i="42"/>
  <c r="AX100" i="42" s="1"/>
  <c r="AS100" i="42"/>
  <c r="AR100" i="42"/>
  <c r="AQ100" i="42"/>
  <c r="R100" i="42" s="1"/>
  <c r="AP100" i="42"/>
  <c r="S100" i="42"/>
  <c r="BC99" i="42"/>
  <c r="BG99" i="42" s="1"/>
  <c r="BB99" i="42"/>
  <c r="BF99" i="42" s="1"/>
  <c r="BA99" i="42"/>
  <c r="AZ99" i="42" s="1"/>
  <c r="M99" i="42" s="1"/>
  <c r="AW99" i="42"/>
  <c r="AV99" i="42"/>
  <c r="AU99" i="42"/>
  <c r="AS99" i="42"/>
  <c r="AR99" i="42"/>
  <c r="AQ99" i="42"/>
  <c r="AP99" i="42"/>
  <c r="S99" i="42" s="1"/>
  <c r="BC98" i="42"/>
  <c r="BG98" i="42" s="1"/>
  <c r="BB98" i="42"/>
  <c r="BF98" i="42" s="1"/>
  <c r="BA98" i="42"/>
  <c r="AW98" i="42"/>
  <c r="AV98" i="42"/>
  <c r="AX98" i="42" s="1"/>
  <c r="AU98" i="42"/>
  <c r="AS98" i="42"/>
  <c r="AR98" i="42"/>
  <c r="AQ98" i="42"/>
  <c r="R98" i="42" s="1"/>
  <c r="AP98" i="42"/>
  <c r="S98" i="42" s="1"/>
  <c r="BC97" i="42"/>
  <c r="BG97" i="42" s="1"/>
  <c r="BB97" i="42"/>
  <c r="BF97" i="42" s="1"/>
  <c r="BA97" i="42"/>
  <c r="AW97" i="42"/>
  <c r="AX97" i="42" s="1"/>
  <c r="AV97" i="42"/>
  <c r="AU97" i="42"/>
  <c r="AS97" i="42"/>
  <c r="AR97" i="42"/>
  <c r="AQ97" i="42"/>
  <c r="AP97" i="42"/>
  <c r="S97" i="42"/>
  <c r="BC96" i="42"/>
  <c r="BG96" i="42" s="1"/>
  <c r="BB96" i="42"/>
  <c r="BF96" i="42" s="1"/>
  <c r="BA96" i="42"/>
  <c r="AZ96" i="42" s="1"/>
  <c r="M96" i="42" s="1"/>
  <c r="AX96" i="42"/>
  <c r="U96" i="42" s="1"/>
  <c r="AW96" i="42"/>
  <c r="AV96" i="42"/>
  <c r="AU96" i="42"/>
  <c r="AS96" i="42"/>
  <c r="AR96" i="42"/>
  <c r="AQ96" i="42"/>
  <c r="AP96" i="42"/>
  <c r="S96" i="42" s="1"/>
  <c r="V96" i="42"/>
  <c r="BC95" i="42"/>
  <c r="BG95" i="42" s="1"/>
  <c r="BB95" i="42"/>
  <c r="BF95" i="42" s="1"/>
  <c r="BA95" i="42"/>
  <c r="AW95" i="42"/>
  <c r="AV95" i="42"/>
  <c r="AU95" i="42"/>
  <c r="AX95" i="42" s="1"/>
  <c r="AS95" i="42"/>
  <c r="AR95" i="42"/>
  <c r="AQ95" i="42"/>
  <c r="R95" i="42" s="1"/>
  <c r="AP95" i="42"/>
  <c r="S95" i="42" s="1"/>
  <c r="BC94" i="42"/>
  <c r="BG94" i="42" s="1"/>
  <c r="BB94" i="42"/>
  <c r="BF94" i="42" s="1"/>
  <c r="BA94" i="42"/>
  <c r="AW94" i="42"/>
  <c r="AV94" i="42"/>
  <c r="AU94" i="42"/>
  <c r="AS94" i="42"/>
  <c r="AR94" i="42"/>
  <c r="AQ94" i="42"/>
  <c r="R94" i="42" s="1"/>
  <c r="AP94" i="42"/>
  <c r="S94" i="42" s="1"/>
  <c r="BF93" i="42"/>
  <c r="BC93" i="42"/>
  <c r="BG93" i="42" s="1"/>
  <c r="BB93" i="42"/>
  <c r="BA93" i="42"/>
  <c r="AW93" i="42"/>
  <c r="AV93" i="42"/>
  <c r="AU93" i="42"/>
  <c r="AS93" i="42"/>
  <c r="AR93" i="42"/>
  <c r="AQ93" i="42"/>
  <c r="R93" i="42" s="1"/>
  <c r="AP93" i="42"/>
  <c r="S93" i="42"/>
  <c r="BF92" i="42"/>
  <c r="BC92" i="42"/>
  <c r="BG92" i="42" s="1"/>
  <c r="BB92" i="42"/>
  <c r="BA92" i="42"/>
  <c r="AZ92" i="42" s="1"/>
  <c r="M92" i="42" s="1"/>
  <c r="AX92" i="42"/>
  <c r="U92" i="42" s="1"/>
  <c r="AW92" i="42"/>
  <c r="AV92" i="42"/>
  <c r="AU92" i="42"/>
  <c r="AS92" i="42"/>
  <c r="AR92" i="42"/>
  <c r="AQ92" i="42"/>
  <c r="AP92" i="42"/>
  <c r="S92" i="42" s="1"/>
  <c r="BC91" i="42"/>
  <c r="BG91" i="42" s="1"/>
  <c r="BB91" i="42"/>
  <c r="BF91" i="42" s="1"/>
  <c r="BA91" i="42"/>
  <c r="BE91" i="42" s="1"/>
  <c r="AW91" i="42"/>
  <c r="AV91" i="42"/>
  <c r="AU91" i="42"/>
  <c r="AS91" i="42"/>
  <c r="AR91" i="42"/>
  <c r="AQ91" i="42"/>
  <c r="AP91" i="42"/>
  <c r="S91" i="42" s="1"/>
  <c r="BF90" i="42"/>
  <c r="BC90" i="42"/>
  <c r="BG90" i="42" s="1"/>
  <c r="BB90" i="42"/>
  <c r="BA90" i="42"/>
  <c r="AW90" i="42"/>
  <c r="AV90" i="42"/>
  <c r="AX90" i="42" s="1"/>
  <c r="AU90" i="42"/>
  <c r="AS90" i="42"/>
  <c r="AR90" i="42"/>
  <c r="AQ90" i="42"/>
  <c r="AP90" i="42"/>
  <c r="S90" i="42"/>
  <c r="BF89" i="42"/>
  <c r="BC89" i="42"/>
  <c r="BG89" i="42" s="1"/>
  <c r="BB89" i="42"/>
  <c r="BA89" i="42"/>
  <c r="AX89" i="42"/>
  <c r="U89" i="42" s="1"/>
  <c r="AW89" i="42"/>
  <c r="AV89" i="42"/>
  <c r="AU89" i="42"/>
  <c r="AS89" i="42"/>
  <c r="AR89" i="42"/>
  <c r="AQ89" i="42"/>
  <c r="AP89" i="42"/>
  <c r="S89" i="42" s="1"/>
  <c r="V89" i="42"/>
  <c r="BC88" i="42"/>
  <c r="BG88" i="42" s="1"/>
  <c r="BB88" i="42"/>
  <c r="BA88" i="42"/>
  <c r="BE88" i="42" s="1"/>
  <c r="AW88" i="42"/>
  <c r="AX88" i="42" s="1"/>
  <c r="U88" i="42" s="1"/>
  <c r="AV88" i="42"/>
  <c r="AU88" i="42"/>
  <c r="AS88" i="42"/>
  <c r="AR88" i="42"/>
  <c r="AQ88" i="42"/>
  <c r="AP88" i="42"/>
  <c r="S88" i="42"/>
  <c r="BC87" i="42"/>
  <c r="BG87" i="42" s="1"/>
  <c r="BB87" i="42"/>
  <c r="BF87" i="42" s="1"/>
  <c r="BA87" i="42"/>
  <c r="AW87" i="42"/>
  <c r="AV87" i="42"/>
  <c r="AU87" i="42"/>
  <c r="AX87" i="42" s="1"/>
  <c r="AS87" i="42"/>
  <c r="AR87" i="42"/>
  <c r="AQ87" i="42"/>
  <c r="AP87" i="42"/>
  <c r="S87" i="42"/>
  <c r="BC86" i="42"/>
  <c r="BG86" i="42" s="1"/>
  <c r="BB86" i="42"/>
  <c r="BF86" i="42" s="1"/>
  <c r="BA86" i="42"/>
  <c r="AZ86" i="42" s="1"/>
  <c r="M86" i="42" s="1"/>
  <c r="AW86" i="42"/>
  <c r="AV86" i="42"/>
  <c r="AX86" i="42" s="1"/>
  <c r="AU86" i="42"/>
  <c r="AS86" i="42"/>
  <c r="R86" i="42" s="1"/>
  <c r="AR86" i="42"/>
  <c r="AQ86" i="42"/>
  <c r="AP86" i="42"/>
  <c r="S86" i="42"/>
  <c r="BC85" i="42"/>
  <c r="BG85" i="42" s="1"/>
  <c r="BB85" i="42"/>
  <c r="BF85" i="42" s="1"/>
  <c r="BA85" i="42"/>
  <c r="AW85" i="42"/>
  <c r="AV85" i="42"/>
  <c r="AU85" i="42"/>
  <c r="AS85" i="42"/>
  <c r="AR85" i="42"/>
  <c r="AQ85" i="42"/>
  <c r="R85" i="42" s="1"/>
  <c r="AP85" i="42"/>
  <c r="S85" i="42"/>
  <c r="BF84" i="42"/>
  <c r="BC84" i="42"/>
  <c r="BG84" i="42" s="1"/>
  <c r="BB84" i="42"/>
  <c r="BA84" i="42"/>
  <c r="BE84" i="42" s="1"/>
  <c r="AW84" i="42"/>
  <c r="AV84" i="42"/>
  <c r="AU84" i="42"/>
  <c r="AX84" i="42" s="1"/>
  <c r="AS84" i="42"/>
  <c r="R84" i="42" s="1"/>
  <c r="AR84" i="42"/>
  <c r="AQ84" i="42"/>
  <c r="AP84" i="42"/>
  <c r="S84" i="42"/>
  <c r="BC83" i="42"/>
  <c r="BG83" i="42" s="1"/>
  <c r="BB83" i="42"/>
  <c r="BF83" i="42" s="1"/>
  <c r="BA83" i="42"/>
  <c r="AZ83" i="42" s="1"/>
  <c r="M83" i="42" s="1"/>
  <c r="AW83" i="42"/>
  <c r="AV83" i="42"/>
  <c r="AU83" i="42"/>
  <c r="AX83" i="42" s="1"/>
  <c r="AS83" i="42"/>
  <c r="AR83" i="42"/>
  <c r="AQ83" i="42"/>
  <c r="R83" i="42" s="1"/>
  <c r="AP83" i="42"/>
  <c r="S83" i="42" s="1"/>
  <c r="BC82" i="42"/>
  <c r="BG82" i="42" s="1"/>
  <c r="BB82" i="42"/>
  <c r="BF82" i="42" s="1"/>
  <c r="BA82" i="42"/>
  <c r="BE82" i="42" s="1"/>
  <c r="AW82" i="42"/>
  <c r="AV82" i="42"/>
  <c r="AU82" i="42"/>
  <c r="AS82" i="42"/>
  <c r="AR82" i="42"/>
  <c r="AQ82" i="42"/>
  <c r="R82" i="42" s="1"/>
  <c r="AP82" i="42"/>
  <c r="S82" i="42" s="1"/>
  <c r="BC81" i="42"/>
  <c r="BG81" i="42" s="1"/>
  <c r="BB81" i="42"/>
  <c r="BF81" i="42" s="1"/>
  <c r="BA81" i="42"/>
  <c r="AW81" i="42"/>
  <c r="AV81" i="42"/>
  <c r="AU81" i="42"/>
  <c r="AX81" i="42" s="1"/>
  <c r="AS81" i="42"/>
  <c r="AR81" i="42"/>
  <c r="AQ81" i="42"/>
  <c r="R81" i="42" s="1"/>
  <c r="AP81" i="42"/>
  <c r="S81" i="42" s="1"/>
  <c r="BC80" i="42"/>
  <c r="BG80" i="42" s="1"/>
  <c r="BB80" i="42"/>
  <c r="BF80" i="42" s="1"/>
  <c r="BA80" i="42"/>
  <c r="AW80" i="42"/>
  <c r="AV80" i="42"/>
  <c r="AU80" i="42"/>
  <c r="AS80" i="42"/>
  <c r="AR80" i="42"/>
  <c r="AQ80" i="42"/>
  <c r="AP80" i="42"/>
  <c r="S80" i="42" s="1"/>
  <c r="BC79" i="42"/>
  <c r="BG79" i="42" s="1"/>
  <c r="BB79" i="42"/>
  <c r="BF79" i="42" s="1"/>
  <c r="BA79" i="42"/>
  <c r="AW79" i="42"/>
  <c r="AV79" i="42"/>
  <c r="AU79" i="42"/>
  <c r="AX79" i="42" s="1"/>
  <c r="U79" i="42" s="1"/>
  <c r="AS79" i="42"/>
  <c r="AR79" i="42"/>
  <c r="AQ79" i="42"/>
  <c r="R79" i="42" s="1"/>
  <c r="AP79" i="42"/>
  <c r="S79" i="42" s="1"/>
  <c r="BC78" i="42"/>
  <c r="BG78" i="42" s="1"/>
  <c r="O78" i="42" s="1"/>
  <c r="BB78" i="42"/>
  <c r="BF78" i="42" s="1"/>
  <c r="BA78" i="42"/>
  <c r="BE78" i="42" s="1"/>
  <c r="AZ78" i="42"/>
  <c r="M78" i="42" s="1"/>
  <c r="AW78" i="42"/>
  <c r="AV78" i="42"/>
  <c r="AU78" i="42"/>
  <c r="AX78" i="42" s="1"/>
  <c r="U78" i="42" s="1"/>
  <c r="AS78" i="42"/>
  <c r="AR78" i="42"/>
  <c r="AQ78" i="42"/>
  <c r="AP78" i="42"/>
  <c r="BC77" i="42"/>
  <c r="BG77" i="42" s="1"/>
  <c r="BB77" i="42"/>
  <c r="BF77" i="42" s="1"/>
  <c r="BA77" i="42"/>
  <c r="BE77" i="42" s="1"/>
  <c r="AW77" i="42"/>
  <c r="AV77" i="42"/>
  <c r="AU77" i="42"/>
  <c r="AX77" i="42" s="1"/>
  <c r="U77" i="42" s="1"/>
  <c r="AS77" i="42"/>
  <c r="AR77" i="42"/>
  <c r="AQ77" i="42"/>
  <c r="R77" i="42" s="1"/>
  <c r="AP77" i="42"/>
  <c r="BC76" i="42"/>
  <c r="BG76" i="42" s="1"/>
  <c r="BB76" i="42"/>
  <c r="BF76" i="42" s="1"/>
  <c r="BA76" i="42"/>
  <c r="BE76" i="42" s="1"/>
  <c r="AX76" i="42"/>
  <c r="U76" i="42" s="1"/>
  <c r="AW76" i="42"/>
  <c r="AV76" i="42"/>
  <c r="AU76" i="42"/>
  <c r="AS76" i="42"/>
  <c r="AR76" i="42"/>
  <c r="AQ76" i="42"/>
  <c r="AP76" i="42"/>
  <c r="O76" i="42"/>
  <c r="BC75" i="42"/>
  <c r="BG75" i="42" s="1"/>
  <c r="BB75" i="42"/>
  <c r="BF75" i="42" s="1"/>
  <c r="BA75" i="42"/>
  <c r="AW75" i="42"/>
  <c r="AV75" i="42"/>
  <c r="AU75" i="42"/>
  <c r="AX75" i="42" s="1"/>
  <c r="AS75" i="42"/>
  <c r="R75" i="42" s="1"/>
  <c r="AR75" i="42"/>
  <c r="AQ75" i="42"/>
  <c r="AP75" i="42"/>
  <c r="S75" i="42" s="1"/>
  <c r="BE74" i="42"/>
  <c r="BC74" i="42"/>
  <c r="BG74" i="42" s="1"/>
  <c r="BB74" i="42"/>
  <c r="BF74" i="42" s="1"/>
  <c r="BA74" i="42"/>
  <c r="AW74" i="42"/>
  <c r="AV74" i="42"/>
  <c r="AU74" i="42"/>
  <c r="AS74" i="42"/>
  <c r="AR74" i="42"/>
  <c r="AQ74" i="42"/>
  <c r="AP74" i="42"/>
  <c r="S74" i="42"/>
  <c r="BG73" i="42"/>
  <c r="BF73" i="42"/>
  <c r="BC73" i="42"/>
  <c r="BB73" i="42"/>
  <c r="BA73" i="42"/>
  <c r="AW73" i="42"/>
  <c r="AV73" i="42"/>
  <c r="AU73" i="42"/>
  <c r="AX73" i="42" s="1"/>
  <c r="AS73" i="42"/>
  <c r="AR73" i="42"/>
  <c r="AQ73" i="42"/>
  <c r="R73" i="42" s="1"/>
  <c r="AP73" i="42"/>
  <c r="S73" i="42"/>
  <c r="BF72" i="42"/>
  <c r="BE72" i="42"/>
  <c r="BC72" i="42"/>
  <c r="BG72" i="42" s="1"/>
  <c r="BB72" i="42"/>
  <c r="BA72" i="42"/>
  <c r="AZ72" i="42" s="1"/>
  <c r="M72" i="42" s="1"/>
  <c r="AW72" i="42"/>
  <c r="AV72" i="42"/>
  <c r="AU72" i="42"/>
  <c r="AS72" i="42"/>
  <c r="AR72" i="42"/>
  <c r="AQ72" i="42"/>
  <c r="AP72" i="42"/>
  <c r="S72" i="42"/>
  <c r="R72" i="42"/>
  <c r="BE71" i="42"/>
  <c r="BC71" i="42"/>
  <c r="BG71" i="42" s="1"/>
  <c r="BB71" i="42"/>
  <c r="BF71" i="42" s="1"/>
  <c r="BA71" i="42"/>
  <c r="AW71" i="42"/>
  <c r="AV71" i="42"/>
  <c r="AU71" i="42"/>
  <c r="AS71" i="42"/>
  <c r="AR71" i="42"/>
  <c r="AQ71" i="42"/>
  <c r="R71" i="42" s="1"/>
  <c r="AP71" i="42"/>
  <c r="S71" i="42" s="1"/>
  <c r="BG70" i="42"/>
  <c r="BC70" i="42"/>
  <c r="BB70" i="42"/>
  <c r="BF70" i="42" s="1"/>
  <c r="BA70" i="42"/>
  <c r="BE70" i="42" s="1"/>
  <c r="AW70" i="42"/>
  <c r="AV70" i="42"/>
  <c r="AU70" i="42"/>
  <c r="AX70" i="42" s="1"/>
  <c r="AS70" i="42"/>
  <c r="AR70" i="42"/>
  <c r="AQ70" i="42"/>
  <c r="R70" i="42" s="1"/>
  <c r="AP70" i="42"/>
  <c r="S70" i="42" s="1"/>
  <c r="BG69" i="42"/>
  <c r="BF69" i="42"/>
  <c r="BC69" i="42"/>
  <c r="BB69" i="42"/>
  <c r="BA69" i="42"/>
  <c r="BE69" i="42" s="1"/>
  <c r="AZ69" i="42"/>
  <c r="AW69" i="42"/>
  <c r="AV69" i="42"/>
  <c r="AU69" i="42"/>
  <c r="AS69" i="42"/>
  <c r="AR69" i="42"/>
  <c r="AQ69" i="42"/>
  <c r="AP69" i="42"/>
  <c r="S69" i="42" s="1"/>
  <c r="M69" i="42"/>
  <c r="BC68" i="42"/>
  <c r="BG68" i="42" s="1"/>
  <c r="BB68" i="42"/>
  <c r="BA68" i="42"/>
  <c r="BE68" i="42" s="1"/>
  <c r="AX68" i="42"/>
  <c r="U68" i="42" s="1"/>
  <c r="AW68" i="42"/>
  <c r="AV68" i="42"/>
  <c r="AU68" i="42"/>
  <c r="AS68" i="42"/>
  <c r="AR68" i="42"/>
  <c r="AQ68" i="42"/>
  <c r="AP68" i="42"/>
  <c r="BC67" i="42"/>
  <c r="BG67" i="42" s="1"/>
  <c r="BB67" i="42"/>
  <c r="BF67" i="42" s="1"/>
  <c r="BA67" i="42"/>
  <c r="BE67" i="42" s="1"/>
  <c r="AW67" i="42"/>
  <c r="AX67" i="42" s="1"/>
  <c r="U67" i="42" s="1"/>
  <c r="AV67" i="42"/>
  <c r="AU67" i="42"/>
  <c r="AS67" i="42"/>
  <c r="AR67" i="42"/>
  <c r="AQ67" i="42"/>
  <c r="AP67" i="42"/>
  <c r="BC66" i="42"/>
  <c r="BG66" i="42" s="1"/>
  <c r="BB66" i="42"/>
  <c r="BF66" i="42" s="1"/>
  <c r="BA66" i="42"/>
  <c r="BE66" i="42" s="1"/>
  <c r="AW66" i="42"/>
  <c r="AV66" i="42"/>
  <c r="AU66" i="42"/>
  <c r="AX66" i="42" s="1"/>
  <c r="U66" i="42" s="1"/>
  <c r="AS66" i="42"/>
  <c r="AR66" i="42"/>
  <c r="AQ66" i="42"/>
  <c r="AP66" i="42"/>
  <c r="BC65" i="42"/>
  <c r="BG65" i="42" s="1"/>
  <c r="BB65" i="42"/>
  <c r="BF65" i="42" s="1"/>
  <c r="BA65" i="42"/>
  <c r="BE65" i="42" s="1"/>
  <c r="AX65" i="42"/>
  <c r="U65" i="42" s="1"/>
  <c r="AW65" i="42"/>
  <c r="AV65" i="42"/>
  <c r="AU65" i="42"/>
  <c r="AS65" i="42"/>
  <c r="AR65" i="42"/>
  <c r="AQ65" i="42"/>
  <c r="AP65" i="42"/>
  <c r="O65" i="42"/>
  <c r="BC64" i="42"/>
  <c r="BG64" i="42" s="1"/>
  <c r="BB64" i="42"/>
  <c r="BA64" i="42"/>
  <c r="BE64" i="42" s="1"/>
  <c r="AW64" i="42"/>
  <c r="AV64" i="42"/>
  <c r="AU64" i="42"/>
  <c r="AX64" i="42" s="1"/>
  <c r="U64" i="42" s="1"/>
  <c r="AS64" i="42"/>
  <c r="AR64" i="42"/>
  <c r="AQ64" i="42"/>
  <c r="AP64" i="42"/>
  <c r="BC63" i="42"/>
  <c r="BG63" i="42" s="1"/>
  <c r="BB63" i="42"/>
  <c r="BF63" i="42" s="1"/>
  <c r="BA63" i="42"/>
  <c r="AZ63" i="42" s="1"/>
  <c r="M63" i="42" s="1"/>
  <c r="AW63" i="42"/>
  <c r="AV63" i="42"/>
  <c r="AU63" i="42"/>
  <c r="AS63" i="42"/>
  <c r="AR63" i="42"/>
  <c r="R63" i="42" s="1"/>
  <c r="AQ63" i="42"/>
  <c r="AP63" i="42"/>
  <c r="S63" i="42"/>
  <c r="BG62" i="42"/>
  <c r="BC62" i="42"/>
  <c r="BB62" i="42"/>
  <c r="BF62" i="42" s="1"/>
  <c r="BA62" i="42"/>
  <c r="AW62" i="42"/>
  <c r="AV62" i="42"/>
  <c r="AU62" i="42"/>
  <c r="AX62" i="42" s="1"/>
  <c r="AS62" i="42"/>
  <c r="AR62" i="42"/>
  <c r="AQ62" i="42"/>
  <c r="AP62" i="42"/>
  <c r="S62" i="42" s="1"/>
  <c r="R62" i="42"/>
  <c r="BG61" i="42"/>
  <c r="BC61" i="42"/>
  <c r="BB61" i="42"/>
  <c r="BF61" i="42" s="1"/>
  <c r="BA61" i="42"/>
  <c r="AW61" i="42"/>
  <c r="AV61" i="42"/>
  <c r="AU61" i="42"/>
  <c r="AS61" i="42"/>
  <c r="AR61" i="42"/>
  <c r="AQ61" i="42"/>
  <c r="R61" i="42" s="1"/>
  <c r="AP61" i="42"/>
  <c r="BC60" i="42"/>
  <c r="BG60" i="42" s="1"/>
  <c r="BB60" i="42"/>
  <c r="BF60" i="42" s="1"/>
  <c r="BA60" i="42"/>
  <c r="AW60" i="42"/>
  <c r="AV60" i="42"/>
  <c r="AU60" i="42"/>
  <c r="AS60" i="42"/>
  <c r="AR60" i="42"/>
  <c r="AQ60" i="42"/>
  <c r="R60" i="42" s="1"/>
  <c r="AP60" i="42"/>
  <c r="BC59" i="42"/>
  <c r="BG59" i="42" s="1"/>
  <c r="BB59" i="42"/>
  <c r="BF59" i="42" s="1"/>
  <c r="BA59" i="42"/>
  <c r="BE59" i="42" s="1"/>
  <c r="AW59" i="42"/>
  <c r="AV59" i="42"/>
  <c r="AU59" i="42"/>
  <c r="AX59" i="42" s="1"/>
  <c r="AS59" i="42"/>
  <c r="AR59" i="42"/>
  <c r="AQ59" i="42"/>
  <c r="AP59" i="42"/>
  <c r="S59" i="42" s="1"/>
  <c r="BF58" i="42"/>
  <c r="BE58" i="42"/>
  <c r="BC58" i="42"/>
  <c r="BG58" i="42" s="1"/>
  <c r="BB58" i="42"/>
  <c r="BA58" i="42"/>
  <c r="AZ58" i="42" s="1"/>
  <c r="M58" i="42" s="1"/>
  <c r="AW58" i="42"/>
  <c r="AV58" i="42"/>
  <c r="AU58" i="42"/>
  <c r="AS58" i="42"/>
  <c r="R58" i="42" s="1"/>
  <c r="AR58" i="42"/>
  <c r="AQ58" i="42"/>
  <c r="AP58" i="42"/>
  <c r="S58" i="42"/>
  <c r="BC57" i="42"/>
  <c r="BG57" i="42" s="1"/>
  <c r="BB57" i="42"/>
  <c r="BF57" i="42" s="1"/>
  <c r="N57" i="42" s="1"/>
  <c r="BA57" i="42"/>
  <c r="BE57" i="42" s="1"/>
  <c r="AW57" i="42"/>
  <c r="AV57" i="42"/>
  <c r="AU57" i="42"/>
  <c r="AX57" i="42" s="1"/>
  <c r="AS57" i="42"/>
  <c r="AR57" i="42"/>
  <c r="AQ57" i="42"/>
  <c r="R57" i="42" s="1"/>
  <c r="AP57" i="42"/>
  <c r="S57" i="42" s="1"/>
  <c r="BG56" i="42"/>
  <c r="BC56" i="42"/>
  <c r="BB56" i="42"/>
  <c r="BF56" i="42" s="1"/>
  <c r="BA56" i="42"/>
  <c r="AW56" i="42"/>
  <c r="AV56" i="42"/>
  <c r="AU56" i="42"/>
  <c r="AX56" i="42" s="1"/>
  <c r="AS56" i="42"/>
  <c r="AR56" i="42"/>
  <c r="AQ56" i="42"/>
  <c r="R56" i="42" s="1"/>
  <c r="AP56" i="42"/>
  <c r="S56" i="42" s="1"/>
  <c r="BE55" i="42"/>
  <c r="BC55" i="42"/>
  <c r="BG55" i="42" s="1"/>
  <c r="BB55" i="42"/>
  <c r="BF55" i="42" s="1"/>
  <c r="BA55" i="42"/>
  <c r="AZ55" i="42" s="1"/>
  <c r="M55" i="42" s="1"/>
  <c r="AW55" i="42"/>
  <c r="AV55" i="42"/>
  <c r="AU55" i="42"/>
  <c r="AS55" i="42"/>
  <c r="AR55" i="42"/>
  <c r="R55" i="42" s="1"/>
  <c r="AQ55" i="42"/>
  <c r="AP55" i="42"/>
  <c r="S55" i="42"/>
  <c r="BC54" i="42"/>
  <c r="BG54" i="42" s="1"/>
  <c r="BB54" i="42"/>
  <c r="BF54" i="42" s="1"/>
  <c r="BA54" i="42"/>
  <c r="AW54" i="42"/>
  <c r="AX54" i="42" s="1"/>
  <c r="U54" i="42" s="1"/>
  <c r="AV54" i="42"/>
  <c r="AU54" i="42"/>
  <c r="AS54" i="42"/>
  <c r="AR54" i="42"/>
  <c r="AQ54" i="42"/>
  <c r="AP54" i="42"/>
  <c r="S54" i="42"/>
  <c r="R54" i="42"/>
  <c r="BC53" i="42"/>
  <c r="BG53" i="42" s="1"/>
  <c r="BB53" i="42"/>
  <c r="BF53" i="42" s="1"/>
  <c r="BA53" i="42"/>
  <c r="AW53" i="42"/>
  <c r="AV53" i="42"/>
  <c r="AU53" i="42"/>
  <c r="AS53" i="42"/>
  <c r="AR53" i="42"/>
  <c r="AQ53" i="42"/>
  <c r="AP53" i="42"/>
  <c r="S53" i="42"/>
  <c r="R53" i="42"/>
  <c r="BG52" i="42"/>
  <c r="BC52" i="42"/>
  <c r="BB52" i="42"/>
  <c r="BF52" i="42" s="1"/>
  <c r="BA52" i="42"/>
  <c r="AW52" i="42"/>
  <c r="AV52" i="42"/>
  <c r="AU52" i="42"/>
  <c r="AS52" i="42"/>
  <c r="AR52" i="42"/>
  <c r="AQ52" i="42"/>
  <c r="AP52" i="42"/>
  <c r="S52" i="42" s="1"/>
  <c r="R52" i="42"/>
  <c r="BG51" i="42"/>
  <c r="BF51" i="42"/>
  <c r="BC51" i="42"/>
  <c r="BB51" i="42"/>
  <c r="BA51" i="42"/>
  <c r="AW51" i="42"/>
  <c r="AV51" i="42"/>
  <c r="AU51" i="42"/>
  <c r="AX51" i="42" s="1"/>
  <c r="AS51" i="42"/>
  <c r="AR51" i="42"/>
  <c r="AQ51" i="42"/>
  <c r="R51" i="42" s="1"/>
  <c r="AP51" i="42"/>
  <c r="S51" i="42"/>
  <c r="BF50" i="42"/>
  <c r="BE50" i="42"/>
  <c r="BC50" i="42"/>
  <c r="BG50" i="42" s="1"/>
  <c r="BB50" i="42"/>
  <c r="BA50" i="42"/>
  <c r="AZ50" i="42" s="1"/>
  <c r="M50" i="42" s="1"/>
  <c r="AW50" i="42"/>
  <c r="AV50" i="42"/>
  <c r="AU50" i="42"/>
  <c r="AS50" i="42"/>
  <c r="AR50" i="42"/>
  <c r="R50" i="42" s="1"/>
  <c r="AQ50" i="42"/>
  <c r="AP50" i="42"/>
  <c r="S50" i="42"/>
  <c r="BE49" i="42"/>
  <c r="BC49" i="42"/>
  <c r="BG49" i="42" s="1"/>
  <c r="BB49" i="42"/>
  <c r="BF49" i="42" s="1"/>
  <c r="BA49" i="42"/>
  <c r="AW49" i="42"/>
  <c r="AV49" i="42"/>
  <c r="AU49" i="42"/>
  <c r="AS49" i="42"/>
  <c r="AR49" i="42"/>
  <c r="AQ49" i="42"/>
  <c r="AP49" i="42"/>
  <c r="S49" i="42" s="1"/>
  <c r="BC48" i="42"/>
  <c r="BG48" i="42" s="1"/>
  <c r="BB48" i="42"/>
  <c r="BF48" i="42" s="1"/>
  <c r="BA48" i="42"/>
  <c r="BE48" i="42" s="1"/>
  <c r="AW48" i="42"/>
  <c r="AV48" i="42"/>
  <c r="AU48" i="42"/>
  <c r="AS48" i="42"/>
  <c r="AR48" i="42"/>
  <c r="AQ48" i="42"/>
  <c r="R48" i="42" s="1"/>
  <c r="AP48" i="42"/>
  <c r="S48" i="42"/>
  <c r="BE47" i="42"/>
  <c r="BC47" i="42"/>
  <c r="BG47" i="42" s="1"/>
  <c r="BB47" i="42"/>
  <c r="BF47" i="42" s="1"/>
  <c r="BA47" i="42"/>
  <c r="AW47" i="42"/>
  <c r="AV47" i="42"/>
  <c r="AU47" i="42"/>
  <c r="AS47" i="42"/>
  <c r="AR47" i="42"/>
  <c r="AQ47" i="42"/>
  <c r="AP47" i="42"/>
  <c r="S47" i="42" s="1"/>
  <c r="BG46" i="42"/>
  <c r="BC46" i="42"/>
  <c r="BB46" i="42"/>
  <c r="BF46" i="42" s="1"/>
  <c r="BA46" i="42"/>
  <c r="BE46" i="42" s="1"/>
  <c r="N46" i="42" s="1"/>
  <c r="AW46" i="42"/>
  <c r="AV46" i="42"/>
  <c r="AU46" i="42"/>
  <c r="AS46" i="42"/>
  <c r="AR46" i="42"/>
  <c r="AQ46" i="42"/>
  <c r="AP46" i="42"/>
  <c r="S46" i="42" s="1"/>
  <c r="BC45" i="42"/>
  <c r="BG45" i="42" s="1"/>
  <c r="BB45" i="42"/>
  <c r="BA45" i="42"/>
  <c r="AW45" i="42"/>
  <c r="AU45" i="42"/>
  <c r="AX45" i="42" s="1"/>
  <c r="AS45" i="42"/>
  <c r="AR45" i="42"/>
  <c r="AQ45" i="42"/>
  <c r="AP45" i="42"/>
  <c r="S45" i="42" s="1"/>
  <c r="R45" i="42"/>
  <c r="BG44" i="42"/>
  <c r="BE44" i="42"/>
  <c r="BC44" i="42"/>
  <c r="BB44" i="42"/>
  <c r="BF44" i="42" s="1"/>
  <c r="BA44" i="42"/>
  <c r="AW44" i="42"/>
  <c r="AV44" i="42"/>
  <c r="AU44" i="42"/>
  <c r="AS44" i="42"/>
  <c r="AR44" i="42"/>
  <c r="AQ44" i="42"/>
  <c r="AP44" i="42"/>
  <c r="S44" i="42" s="1"/>
  <c r="R44" i="42"/>
  <c r="BG43" i="42"/>
  <c r="BF43" i="42"/>
  <c r="BC43" i="42"/>
  <c r="BB43" i="42"/>
  <c r="BA43" i="42"/>
  <c r="AW43" i="42"/>
  <c r="AV43" i="42"/>
  <c r="AU43" i="42"/>
  <c r="AX43" i="42" s="1"/>
  <c r="AS43" i="42"/>
  <c r="R43" i="42" s="1"/>
  <c r="AR43" i="42"/>
  <c r="AQ43" i="42"/>
  <c r="AP43" i="42"/>
  <c r="S43" i="42"/>
  <c r="BG42" i="42"/>
  <c r="BF42" i="42"/>
  <c r="BE42" i="42"/>
  <c r="BC42" i="42"/>
  <c r="BB42" i="42"/>
  <c r="BA42" i="42"/>
  <c r="AZ42" i="42" s="1"/>
  <c r="M42" i="42" s="1"/>
  <c r="AW42" i="42"/>
  <c r="AX42" i="42" s="1"/>
  <c r="AV42" i="42"/>
  <c r="AU42" i="42"/>
  <c r="AS42" i="42"/>
  <c r="AR42" i="42"/>
  <c r="AQ42" i="42"/>
  <c r="AP42" i="42"/>
  <c r="S42" i="42"/>
  <c r="R42" i="42"/>
  <c r="BC41" i="42"/>
  <c r="BG41" i="42" s="1"/>
  <c r="BB41" i="42"/>
  <c r="BF41" i="42" s="1"/>
  <c r="BA41" i="42"/>
  <c r="BE41" i="42" s="1"/>
  <c r="AW41" i="42"/>
  <c r="AV41" i="42"/>
  <c r="AU41" i="42"/>
  <c r="AS41" i="42"/>
  <c r="AR41" i="42"/>
  <c r="AQ41" i="42"/>
  <c r="AP41" i="42"/>
  <c r="S41" i="42" s="1"/>
  <c r="BC40" i="42"/>
  <c r="BB40" i="42"/>
  <c r="BF40" i="42" s="1"/>
  <c r="BA40" i="42"/>
  <c r="BE40" i="42" s="1"/>
  <c r="AW40" i="42"/>
  <c r="AV40" i="42"/>
  <c r="AU40" i="42"/>
  <c r="AS40" i="42"/>
  <c r="AR40" i="42"/>
  <c r="AQ40" i="42"/>
  <c r="AP40" i="42"/>
  <c r="S40" i="42" s="1"/>
  <c r="BC39" i="42"/>
  <c r="BG39" i="42" s="1"/>
  <c r="BB39" i="42"/>
  <c r="BF39" i="42" s="1"/>
  <c r="BA39" i="42"/>
  <c r="AW39" i="42"/>
  <c r="AV39" i="42"/>
  <c r="AU39" i="42"/>
  <c r="AS39" i="42"/>
  <c r="AR39" i="42"/>
  <c r="AQ39" i="42"/>
  <c r="AP39" i="42"/>
  <c r="S39" i="42"/>
  <c r="R39" i="42"/>
  <c r="BG38" i="42"/>
  <c r="BE38" i="42"/>
  <c r="BC38" i="42"/>
  <c r="BB38" i="42"/>
  <c r="BF38" i="42" s="1"/>
  <c r="BA38" i="42"/>
  <c r="AW38" i="42"/>
  <c r="AV38" i="42"/>
  <c r="AU38" i="42"/>
  <c r="AX38" i="42" s="1"/>
  <c r="AS38" i="42"/>
  <c r="AR38" i="42"/>
  <c r="R38" i="42" s="1"/>
  <c r="AQ38" i="42"/>
  <c r="AP38" i="42"/>
  <c r="S38" i="42" s="1"/>
  <c r="BG37" i="42"/>
  <c r="BF37" i="42"/>
  <c r="BC37" i="42"/>
  <c r="BB37" i="42"/>
  <c r="BA37" i="42"/>
  <c r="AW37" i="42"/>
  <c r="AV37" i="42"/>
  <c r="AU37" i="42"/>
  <c r="AX37" i="42" s="1"/>
  <c r="AS37" i="42"/>
  <c r="AR37" i="42"/>
  <c r="AQ37" i="42"/>
  <c r="AP37" i="42"/>
  <c r="S37" i="42"/>
  <c r="BC36" i="42"/>
  <c r="BG36" i="42" s="1"/>
  <c r="BB36" i="42"/>
  <c r="BF36" i="42" s="1"/>
  <c r="BA36" i="42"/>
  <c r="BE36" i="42" s="1"/>
  <c r="AW36" i="42"/>
  <c r="AV36" i="42"/>
  <c r="AU36" i="42"/>
  <c r="AS36" i="42"/>
  <c r="AR36" i="42"/>
  <c r="AQ36" i="42"/>
  <c r="AP36" i="42"/>
  <c r="S36" i="42" s="1"/>
  <c r="BC35" i="42"/>
  <c r="BG35" i="42" s="1"/>
  <c r="BB35" i="42"/>
  <c r="BF35" i="42" s="1"/>
  <c r="BA35" i="42"/>
  <c r="BE35" i="42" s="1"/>
  <c r="AW35" i="42"/>
  <c r="AV35" i="42"/>
  <c r="AU35" i="42"/>
  <c r="AS35" i="42"/>
  <c r="AR35" i="42"/>
  <c r="AQ35" i="42"/>
  <c r="R35" i="42" s="1"/>
  <c r="AP35" i="42"/>
  <c r="S35" i="42" s="1"/>
  <c r="BC34" i="42"/>
  <c r="BG34" i="42" s="1"/>
  <c r="BB34" i="42"/>
  <c r="BF34" i="42" s="1"/>
  <c r="BA34" i="42"/>
  <c r="AW34" i="42"/>
  <c r="AV34" i="42"/>
  <c r="AU34" i="42"/>
  <c r="AX34" i="42" s="1"/>
  <c r="AS34" i="42"/>
  <c r="AR34" i="42"/>
  <c r="AQ34" i="42"/>
  <c r="R34" i="42" s="1"/>
  <c r="AP34" i="42"/>
  <c r="S34" i="42" s="1"/>
  <c r="BC33" i="42"/>
  <c r="BG33" i="42" s="1"/>
  <c r="BB33" i="42"/>
  <c r="BF33" i="42" s="1"/>
  <c r="BA33" i="42"/>
  <c r="BE33" i="42" s="1"/>
  <c r="AZ33" i="42"/>
  <c r="M33" i="42" s="1"/>
  <c r="AW33" i="42"/>
  <c r="AV33" i="42"/>
  <c r="AU33" i="42"/>
  <c r="AX33" i="42" s="1"/>
  <c r="AS33" i="42"/>
  <c r="AR33" i="42"/>
  <c r="AQ33" i="42"/>
  <c r="AP33" i="42"/>
  <c r="S33" i="42" s="1"/>
  <c r="O33" i="42"/>
  <c r="BC32" i="42"/>
  <c r="BG32" i="42" s="1"/>
  <c r="BB32" i="42"/>
  <c r="BF32" i="42" s="1"/>
  <c r="BA32" i="42"/>
  <c r="BE32" i="42" s="1"/>
  <c r="N32" i="42" s="1"/>
  <c r="I32" i="42" s="1"/>
  <c r="AW32" i="42"/>
  <c r="AV32" i="42"/>
  <c r="AU32" i="42"/>
  <c r="AS32" i="42"/>
  <c r="AR32" i="42"/>
  <c r="AQ32" i="42"/>
  <c r="AP32" i="42"/>
  <c r="S32" i="42" s="1"/>
  <c r="BC31" i="42"/>
  <c r="BG31" i="42" s="1"/>
  <c r="BB31" i="42"/>
  <c r="BF31" i="42" s="1"/>
  <c r="BA31" i="42"/>
  <c r="AW31" i="42"/>
  <c r="AV31" i="42"/>
  <c r="AX31" i="42" s="1"/>
  <c r="AS31" i="42"/>
  <c r="AR31" i="42"/>
  <c r="AQ31" i="42"/>
  <c r="AP31" i="42"/>
  <c r="S31" i="42" s="1"/>
  <c r="BC30" i="42"/>
  <c r="BG30" i="42" s="1"/>
  <c r="BB30" i="42"/>
  <c r="BF30" i="42" s="1"/>
  <c r="BA30" i="42"/>
  <c r="BE30" i="42" s="1"/>
  <c r="AW30" i="42"/>
  <c r="AV30" i="42"/>
  <c r="AU30" i="42"/>
  <c r="AX30" i="42" s="1"/>
  <c r="AS30" i="42"/>
  <c r="AR30" i="42"/>
  <c r="AQ30" i="42"/>
  <c r="AP30" i="42"/>
  <c r="S30" i="42" s="1"/>
  <c r="BC29" i="42"/>
  <c r="BG29" i="42" s="1"/>
  <c r="BB29" i="42"/>
  <c r="BF29" i="42" s="1"/>
  <c r="BA29" i="42"/>
  <c r="BE29" i="42" s="1"/>
  <c r="AW29" i="42"/>
  <c r="AV29" i="42"/>
  <c r="AU29" i="42"/>
  <c r="AX29" i="42" s="1"/>
  <c r="AS29" i="42"/>
  <c r="AR29" i="42"/>
  <c r="AQ29" i="42"/>
  <c r="AP29" i="42"/>
  <c r="S29" i="42" s="1"/>
  <c r="BC28" i="42"/>
  <c r="BG28" i="42" s="1"/>
  <c r="BB28" i="42"/>
  <c r="BF28" i="42" s="1"/>
  <c r="BA28" i="42"/>
  <c r="AZ28" i="42" s="1"/>
  <c r="M28" i="42" s="1"/>
  <c r="AW28" i="42"/>
  <c r="AV28" i="42"/>
  <c r="AU28" i="42"/>
  <c r="AS28" i="42"/>
  <c r="AR28" i="42"/>
  <c r="AQ28" i="42"/>
  <c r="AP28" i="42"/>
  <c r="S28" i="42"/>
  <c r="R28" i="42"/>
  <c r="BC27" i="42"/>
  <c r="BG27" i="42" s="1"/>
  <c r="BB27" i="42"/>
  <c r="BF27" i="42" s="1"/>
  <c r="BA27" i="42"/>
  <c r="BE27" i="42" s="1"/>
  <c r="AW27" i="42"/>
  <c r="AV27" i="42"/>
  <c r="AU27" i="42"/>
  <c r="AS27" i="42"/>
  <c r="AR27" i="42"/>
  <c r="AQ27" i="42"/>
  <c r="R27" i="42" s="1"/>
  <c r="AP27" i="42"/>
  <c r="S27" i="42" s="1"/>
  <c r="BC26" i="42"/>
  <c r="BG26" i="42" s="1"/>
  <c r="BB26" i="42"/>
  <c r="BF26" i="42" s="1"/>
  <c r="BA26" i="42"/>
  <c r="BE26" i="42" s="1"/>
  <c r="N26" i="42" s="1"/>
  <c r="I26" i="42" s="1"/>
  <c r="AW26" i="42"/>
  <c r="AV26" i="42"/>
  <c r="AU26" i="42"/>
  <c r="AX26" i="42" s="1"/>
  <c r="AS26" i="42"/>
  <c r="AR26" i="42"/>
  <c r="AQ26" i="42"/>
  <c r="AP26" i="42"/>
  <c r="S26" i="42" s="1"/>
  <c r="BF25" i="42"/>
  <c r="BC25" i="42"/>
  <c r="BG25" i="42" s="1"/>
  <c r="BB25" i="42"/>
  <c r="BA25" i="42"/>
  <c r="BE25" i="42" s="1"/>
  <c r="N25" i="42" s="1"/>
  <c r="AW25" i="42"/>
  <c r="AV25" i="42"/>
  <c r="AU25" i="42"/>
  <c r="AX25" i="42" s="1"/>
  <c r="AS25" i="42"/>
  <c r="AR25" i="42"/>
  <c r="AQ25" i="42"/>
  <c r="AP25" i="42"/>
  <c r="S25" i="42"/>
  <c r="BE24" i="42"/>
  <c r="BC24" i="42"/>
  <c r="BG24" i="42" s="1"/>
  <c r="BB24" i="42"/>
  <c r="BF24" i="42" s="1"/>
  <c r="BA24" i="42"/>
  <c r="AW24" i="42"/>
  <c r="AV24" i="42"/>
  <c r="AU24" i="42"/>
  <c r="AX24" i="42" s="1"/>
  <c r="AS24" i="42"/>
  <c r="AR24" i="42"/>
  <c r="AQ24" i="42"/>
  <c r="AP24" i="42"/>
  <c r="S24" i="42" s="1"/>
  <c r="BC23" i="42"/>
  <c r="BG23" i="42" s="1"/>
  <c r="BB23" i="42"/>
  <c r="BF23" i="42" s="1"/>
  <c r="BA23" i="42"/>
  <c r="BE23" i="42" s="1"/>
  <c r="AW23" i="42"/>
  <c r="AV23" i="42"/>
  <c r="AU23" i="42"/>
  <c r="AS23" i="42"/>
  <c r="AR23" i="42"/>
  <c r="AQ23" i="42"/>
  <c r="AP23" i="42"/>
  <c r="S23" i="42"/>
  <c r="BF22" i="42"/>
  <c r="BE22" i="42"/>
  <c r="N22" i="42" s="1"/>
  <c r="BC22" i="42"/>
  <c r="BG22" i="42" s="1"/>
  <c r="BB22" i="42"/>
  <c r="BA22" i="42"/>
  <c r="AW22" i="42"/>
  <c r="AV22" i="42"/>
  <c r="AU22" i="42"/>
  <c r="AS22" i="42"/>
  <c r="AR22" i="42"/>
  <c r="R22" i="42" s="1"/>
  <c r="AQ22" i="42"/>
  <c r="AP22" i="42"/>
  <c r="S22" i="42" s="1"/>
  <c r="BC21" i="42"/>
  <c r="BG21" i="42" s="1"/>
  <c r="BB21" i="42"/>
  <c r="BF21" i="42" s="1"/>
  <c r="BA21" i="42"/>
  <c r="BE21" i="42" s="1"/>
  <c r="AW21" i="42"/>
  <c r="AV21" i="42"/>
  <c r="AU21" i="42"/>
  <c r="AX21" i="42" s="1"/>
  <c r="AS21" i="42"/>
  <c r="AR21" i="42"/>
  <c r="AQ21" i="42"/>
  <c r="AP21" i="42"/>
  <c r="S21" i="42" s="1"/>
  <c r="BC20" i="42"/>
  <c r="BG20" i="42" s="1"/>
  <c r="BB20" i="42"/>
  <c r="BF20" i="42" s="1"/>
  <c r="BA20" i="42"/>
  <c r="BE20" i="42" s="1"/>
  <c r="N20" i="42" s="1"/>
  <c r="AW20" i="42"/>
  <c r="AV20" i="42"/>
  <c r="AU20" i="42"/>
  <c r="AS20" i="42"/>
  <c r="AR20" i="42"/>
  <c r="AQ20" i="42"/>
  <c r="AP20" i="42"/>
  <c r="S20" i="42"/>
  <c r="BE19" i="42"/>
  <c r="BC19" i="42"/>
  <c r="BG19" i="42" s="1"/>
  <c r="BB19" i="42"/>
  <c r="BF19" i="42" s="1"/>
  <c r="BA19" i="42"/>
  <c r="AW19" i="42"/>
  <c r="AV19" i="42"/>
  <c r="AU19" i="42"/>
  <c r="AX19" i="42" s="1"/>
  <c r="AS19" i="42"/>
  <c r="AR19" i="42"/>
  <c r="R19" i="42" s="1"/>
  <c r="AQ19" i="42"/>
  <c r="AP19" i="42"/>
  <c r="S19" i="42" s="1"/>
  <c r="BF18" i="42"/>
  <c r="BE18" i="42"/>
  <c r="BC18" i="42"/>
  <c r="BG18" i="42" s="1"/>
  <c r="BB18" i="42"/>
  <c r="BA18" i="42"/>
  <c r="AW18" i="42"/>
  <c r="AV18" i="42"/>
  <c r="AU18" i="42"/>
  <c r="AS18" i="42"/>
  <c r="AR18" i="42"/>
  <c r="AQ18" i="42"/>
  <c r="AP18" i="42"/>
  <c r="S18" i="42"/>
  <c r="BC17" i="42"/>
  <c r="BG17" i="42" s="1"/>
  <c r="BB17" i="42"/>
  <c r="BF17" i="42" s="1"/>
  <c r="BA17" i="42"/>
  <c r="BE17" i="42" s="1"/>
  <c r="AW17" i="42"/>
  <c r="AV17" i="42"/>
  <c r="AX17" i="42" s="1"/>
  <c r="AU17" i="42"/>
  <c r="AS17" i="42"/>
  <c r="AR17" i="42"/>
  <c r="AQ17" i="42"/>
  <c r="AP17" i="42"/>
  <c r="S17" i="42"/>
  <c r="R17" i="42"/>
  <c r="BE16" i="42"/>
  <c r="BC16" i="42"/>
  <c r="BG16" i="42" s="1"/>
  <c r="BB16" i="42"/>
  <c r="BF16" i="42" s="1"/>
  <c r="BA16" i="42"/>
  <c r="AW16" i="42"/>
  <c r="AV16" i="42"/>
  <c r="AU16" i="42"/>
  <c r="AS16" i="42"/>
  <c r="AR16" i="42"/>
  <c r="AQ16" i="42"/>
  <c r="AP16" i="42"/>
  <c r="S16" i="42" s="1"/>
  <c r="BG15" i="42"/>
  <c r="BC15" i="42"/>
  <c r="BB15" i="42"/>
  <c r="BF15" i="42" s="1"/>
  <c r="BA15" i="42"/>
  <c r="AZ15" i="42" s="1"/>
  <c r="M15" i="42" s="1"/>
  <c r="AX15" i="42"/>
  <c r="V15" i="42" s="1"/>
  <c r="AW15" i="42"/>
  <c r="AV15" i="42"/>
  <c r="AU15" i="42"/>
  <c r="AS15" i="42"/>
  <c r="AR15" i="42"/>
  <c r="AQ15" i="42"/>
  <c r="R15" i="42" s="1"/>
  <c r="AP15" i="42"/>
  <c r="S15" i="42"/>
  <c r="BC12" i="42"/>
  <c r="BG12" i="42" s="1"/>
  <c r="BB12" i="42"/>
  <c r="BF12" i="42" s="1"/>
  <c r="BA12" i="42"/>
  <c r="BE12" i="42" s="1"/>
  <c r="AW12" i="42"/>
  <c r="AV12" i="42"/>
  <c r="AU12" i="42"/>
  <c r="AX12" i="42" s="1"/>
  <c r="AS12" i="42"/>
  <c r="AR12" i="42"/>
  <c r="AQ12" i="42"/>
  <c r="AP12" i="42"/>
  <c r="S12" i="42"/>
  <c r="BF11" i="42"/>
  <c r="BE11" i="42"/>
  <c r="O11" i="42" s="1"/>
  <c r="BC11" i="42"/>
  <c r="BG11" i="42" s="1"/>
  <c r="BB11" i="42"/>
  <c r="BA11" i="42"/>
  <c r="AW11" i="42"/>
  <c r="AV11" i="42"/>
  <c r="AU11" i="42"/>
  <c r="AX11" i="42" s="1"/>
  <c r="AS11" i="42"/>
  <c r="AR11" i="42"/>
  <c r="AQ11" i="42"/>
  <c r="AP11" i="42"/>
  <c r="S11" i="42" s="1"/>
  <c r="BC10" i="42"/>
  <c r="BG10" i="42" s="1"/>
  <c r="BB10" i="42"/>
  <c r="BF10" i="42" s="1"/>
  <c r="BA10" i="42"/>
  <c r="AZ10" i="42" s="1"/>
  <c r="M10" i="42" s="1"/>
  <c r="AW10" i="42"/>
  <c r="AV10" i="42"/>
  <c r="AU10" i="42"/>
  <c r="AS10" i="42"/>
  <c r="AR10" i="42"/>
  <c r="AQ10" i="42"/>
  <c r="AP10" i="42"/>
  <c r="S10" i="42"/>
  <c r="BC9" i="42"/>
  <c r="BG9" i="42" s="1"/>
  <c r="BB9" i="42"/>
  <c r="BF9" i="42" s="1"/>
  <c r="BA9" i="42"/>
  <c r="AW9" i="42"/>
  <c r="AV9" i="42"/>
  <c r="AU9" i="42"/>
  <c r="AS9" i="42"/>
  <c r="AR9" i="42"/>
  <c r="AQ9" i="42"/>
  <c r="AP9" i="42"/>
  <c r="S9" i="42" s="1"/>
  <c r="BF8" i="42"/>
  <c r="BC8" i="42"/>
  <c r="BG8" i="42" s="1"/>
  <c r="BB8" i="42"/>
  <c r="BA8" i="42"/>
  <c r="AW8" i="42"/>
  <c r="AV8" i="42"/>
  <c r="AX8" i="42" s="1"/>
  <c r="AU8" i="42"/>
  <c r="AS8" i="42"/>
  <c r="AR8" i="42"/>
  <c r="AQ8" i="42"/>
  <c r="R8" i="42" s="1"/>
  <c r="AP8" i="42"/>
  <c r="S8" i="42"/>
  <c r="BF7" i="42"/>
  <c r="BC7" i="42"/>
  <c r="BG7" i="42" s="1"/>
  <c r="BB7" i="42"/>
  <c r="BA7" i="42"/>
  <c r="BE7" i="42" s="1"/>
  <c r="AZ7" i="42"/>
  <c r="AX7" i="42"/>
  <c r="U7" i="42" s="1"/>
  <c r="AW7" i="42"/>
  <c r="AV7" i="42"/>
  <c r="AU7" i="42"/>
  <c r="AS7" i="42"/>
  <c r="AR7" i="42"/>
  <c r="AQ7" i="42"/>
  <c r="R7" i="42" s="1"/>
  <c r="AP7" i="42"/>
  <c r="S7" i="42" s="1"/>
  <c r="M7" i="42"/>
  <c r="BC6" i="42"/>
  <c r="BG6" i="42" s="1"/>
  <c r="BB6" i="42"/>
  <c r="BF6" i="42" s="1"/>
  <c r="BA6" i="42"/>
  <c r="BE6" i="42" s="1"/>
  <c r="AW6" i="42"/>
  <c r="AV6" i="42"/>
  <c r="AX6" i="42" s="1"/>
  <c r="V6" i="42" s="1"/>
  <c r="AU6" i="42"/>
  <c r="AS6" i="42"/>
  <c r="AR6" i="42"/>
  <c r="AQ6" i="42"/>
  <c r="R6" i="42" s="1"/>
  <c r="AP6" i="42"/>
  <c r="S6" i="42" s="1"/>
  <c r="BC4" i="42"/>
  <c r="BG4" i="42" s="1"/>
  <c r="BB4" i="42"/>
  <c r="BF4" i="42" s="1"/>
  <c r="BA4" i="42"/>
  <c r="BE4" i="42" s="1"/>
  <c r="AW4" i="42"/>
  <c r="AV4" i="42"/>
  <c r="AU4" i="42"/>
  <c r="AX4" i="42" s="1"/>
  <c r="AS4" i="42"/>
  <c r="AR4" i="42"/>
  <c r="AQ4" i="42"/>
  <c r="AP4" i="42"/>
  <c r="S4" i="42" s="1"/>
  <c r="BC3" i="42"/>
  <c r="BG3" i="42" s="1"/>
  <c r="BB3" i="42"/>
  <c r="BF3" i="42" s="1"/>
  <c r="BA3" i="42"/>
  <c r="BE3" i="42" s="1"/>
  <c r="AZ3" i="42"/>
  <c r="AW3" i="42"/>
  <c r="AV3" i="42"/>
  <c r="AU3" i="42"/>
  <c r="AS3" i="42"/>
  <c r="AR3" i="42"/>
  <c r="AQ3" i="42"/>
  <c r="AP3" i="42"/>
  <c r="S3" i="42" s="1"/>
  <c r="M3" i="42"/>
  <c r="A3" i="42"/>
  <c r="A4" i="42" s="1"/>
  <c r="A5" i="42" s="1"/>
  <c r="A6" i="42" s="1"/>
  <c r="A7" i="42" s="1"/>
  <c r="A8" i="42" s="1"/>
  <c r="A9" i="42" s="1"/>
  <c r="A10" i="42" s="1"/>
  <c r="A11" i="42" s="1"/>
  <c r="A12" i="42" s="1"/>
  <c r="A13" i="42" s="1"/>
  <c r="A14" i="42" s="1"/>
  <c r="A15" i="42" s="1"/>
  <c r="A16" i="42" s="1"/>
  <c r="A17" i="42" s="1"/>
  <c r="A18" i="42" s="1"/>
  <c r="A19" i="42" s="1"/>
  <c r="A20" i="42" s="1"/>
  <c r="A21" i="42" s="1"/>
  <c r="A22" i="42" s="1"/>
  <c r="A23" i="42" s="1"/>
  <c r="A24" i="42" s="1"/>
  <c r="A25" i="42" s="1"/>
  <c r="A26" i="42" s="1"/>
  <c r="A27" i="42" s="1"/>
  <c r="A28" i="42" s="1"/>
  <c r="A29" i="42" s="1"/>
  <c r="A30" i="42" s="1"/>
  <c r="A31" i="42" s="1"/>
  <c r="A32" i="42" s="1"/>
  <c r="A33" i="42" s="1"/>
  <c r="A34" i="42" s="1"/>
  <c r="A35" i="42" s="1"/>
  <c r="A36" i="42" s="1"/>
  <c r="A37" i="42" s="1"/>
  <c r="A38" i="42" s="1"/>
  <c r="A39" i="42" s="1"/>
  <c r="A40" i="42" s="1"/>
  <c r="A41" i="42" s="1"/>
  <c r="A42" i="42" s="1"/>
  <c r="A43" i="42" s="1"/>
  <c r="A44" i="42" s="1"/>
  <c r="A45" i="42" s="1"/>
  <c r="A46" i="42" s="1"/>
  <c r="A47" i="42" s="1"/>
  <c r="A48" i="42" s="1"/>
  <c r="A49" i="42" s="1"/>
  <c r="A50" i="42" s="1"/>
  <c r="A51" i="42" s="1"/>
  <c r="A52" i="42" s="1"/>
  <c r="A53" i="42" s="1"/>
  <c r="A54" i="42" s="1"/>
  <c r="A55" i="42" s="1"/>
  <c r="A56" i="42" s="1"/>
  <c r="A57" i="42" s="1"/>
  <c r="A58" i="42" s="1"/>
  <c r="A59" i="42" s="1"/>
  <c r="A60" i="42" s="1"/>
  <c r="A61" i="42" s="1"/>
  <c r="A62" i="42" s="1"/>
  <c r="A63" i="42" s="1"/>
  <c r="A64" i="42" s="1"/>
  <c r="A65" i="42" s="1"/>
  <c r="A66" i="42" s="1"/>
  <c r="A67" i="42" s="1"/>
  <c r="A68" i="42" s="1"/>
  <c r="A69" i="42" s="1"/>
  <c r="A70" i="42" s="1"/>
  <c r="A71" i="42" s="1"/>
  <c r="A72" i="42" s="1"/>
  <c r="A73" i="42" s="1"/>
  <c r="A74" i="42" s="1"/>
  <c r="A75" i="42" s="1"/>
  <c r="A76" i="42" s="1"/>
  <c r="A77" i="42" s="1"/>
  <c r="A78" i="42" s="1"/>
  <c r="A79" i="42" s="1"/>
  <c r="A80" i="42" s="1"/>
  <c r="A81" i="42" s="1"/>
  <c r="A82" i="42" s="1"/>
  <c r="A83" i="42" s="1"/>
  <c r="A84" i="42" s="1"/>
  <c r="A85" i="42" s="1"/>
  <c r="A86" i="42" s="1"/>
  <c r="A87" i="42" s="1"/>
  <c r="A88" i="42" s="1"/>
  <c r="A89" i="42" s="1"/>
  <c r="A90" i="42" s="1"/>
  <c r="A91" i="42" s="1"/>
  <c r="A92" i="42" s="1"/>
  <c r="A93" i="42" s="1"/>
  <c r="A94" i="42" s="1"/>
  <c r="A95" i="42" s="1"/>
  <c r="A96" i="42" s="1"/>
  <c r="A97" i="42" s="1"/>
  <c r="A98" i="42" s="1"/>
  <c r="A99" i="42" s="1"/>
  <c r="A100" i="42" s="1"/>
  <c r="A101" i="42" s="1"/>
  <c r="A102" i="42" s="1"/>
  <c r="A103" i="42" s="1"/>
  <c r="A104" i="42" s="1"/>
  <c r="A105" i="42" s="1"/>
  <c r="A106" i="42" s="1"/>
  <c r="A107" i="42" s="1"/>
  <c r="A108" i="42" s="1"/>
  <c r="A109" i="42" s="1"/>
  <c r="A110" i="42" s="1"/>
  <c r="A111" i="42" s="1"/>
  <c r="A112" i="42" s="1"/>
  <c r="A113" i="42" s="1"/>
  <c r="A114" i="42" s="1"/>
  <c r="A115" i="42" s="1"/>
  <c r="A116" i="42" s="1"/>
  <c r="A117" i="42" s="1"/>
  <c r="A118" i="42" s="1"/>
  <c r="A119" i="42" s="1"/>
  <c r="A120" i="42" s="1"/>
  <c r="A121" i="42" s="1"/>
  <c r="A122" i="42" s="1"/>
  <c r="A123" i="42" s="1"/>
  <c r="A124" i="42" s="1"/>
  <c r="A125" i="42" s="1"/>
  <c r="A126" i="42" s="1"/>
  <c r="A127" i="42" s="1"/>
  <c r="A128" i="42" s="1"/>
  <c r="A129" i="42" s="1"/>
  <c r="A130" i="42" s="1"/>
  <c r="A131" i="42" s="1"/>
  <c r="A132" i="42" s="1"/>
  <c r="A133" i="42" s="1"/>
  <c r="A134" i="42" s="1"/>
  <c r="A135" i="42" s="1"/>
  <c r="A136" i="42" s="1"/>
  <c r="A137" i="42" s="1"/>
  <c r="A138" i="42" s="1"/>
  <c r="A139" i="42" s="1"/>
  <c r="A140" i="42" s="1"/>
  <c r="A141" i="42" s="1"/>
  <c r="A142" i="42" s="1"/>
  <c r="A143" i="42" s="1"/>
  <c r="A144" i="42" s="1"/>
  <c r="A145" i="42" s="1"/>
  <c r="A146" i="42" s="1"/>
  <c r="A147" i="42" s="1"/>
  <c r="A148" i="42" s="1"/>
  <c r="A149" i="42" s="1"/>
  <c r="A150" i="42" s="1"/>
  <c r="A151" i="42" s="1"/>
  <c r="A152" i="42" s="1"/>
  <c r="A153" i="42" s="1"/>
  <c r="A154" i="42" s="1"/>
  <c r="A155" i="42" s="1"/>
  <c r="A156" i="42" s="1"/>
  <c r="A157" i="42" s="1"/>
  <c r="A158" i="42" s="1"/>
  <c r="A159" i="42" s="1"/>
  <c r="A160" i="42" s="1"/>
  <c r="A161" i="42" s="1"/>
  <c r="A162" i="42" s="1"/>
  <c r="A163" i="42" s="1"/>
  <c r="A164" i="42" s="1"/>
  <c r="A165" i="42" s="1"/>
  <c r="A166" i="42" s="1"/>
  <c r="A167" i="42" s="1"/>
  <c r="A168" i="42" s="1"/>
  <c r="A169" i="42" s="1"/>
  <c r="A170" i="42" s="1"/>
  <c r="A171" i="42" s="1"/>
  <c r="A172" i="42" s="1"/>
  <c r="A173" i="42" s="1"/>
  <c r="A174" i="42" s="1"/>
  <c r="A175" i="42" s="1"/>
  <c r="A176" i="42" s="1"/>
  <c r="A177" i="42" s="1"/>
  <c r="A178" i="42" s="1"/>
  <c r="A179" i="42" s="1"/>
  <c r="A180" i="42" s="1"/>
  <c r="A181" i="42" s="1"/>
  <c r="A182" i="42" s="1"/>
  <c r="A183" i="42" s="1"/>
  <c r="A184" i="42" s="1"/>
  <c r="A185" i="42" s="1"/>
  <c r="A186" i="42" s="1"/>
  <c r="A187" i="42" s="1"/>
  <c r="A188" i="42" s="1"/>
  <c r="A189" i="42" s="1"/>
  <c r="A190" i="42" s="1"/>
  <c r="A191" i="42" s="1"/>
  <c r="A192" i="42" s="1"/>
  <c r="A193" i="42" s="1"/>
  <c r="A194" i="42" s="1"/>
  <c r="A195" i="42" s="1"/>
  <c r="A196" i="42" s="1"/>
  <c r="A197" i="42" s="1"/>
  <c r="A198" i="42" s="1"/>
  <c r="A199" i="42" s="1"/>
  <c r="A200" i="42" s="1"/>
  <c r="A201" i="42" s="1"/>
  <c r="A202" i="42" s="1"/>
  <c r="A203" i="42" s="1"/>
  <c r="A204" i="42" s="1"/>
  <c r="A205" i="42" s="1"/>
  <c r="A206" i="42" s="1"/>
  <c r="A207" i="42" s="1"/>
  <c r="A208" i="42" s="1"/>
  <c r="A209" i="42" s="1"/>
  <c r="A210" i="42" s="1"/>
  <c r="A211" i="42" s="1"/>
  <c r="A212" i="42" s="1"/>
  <c r="A213" i="42" s="1"/>
  <c r="A214" i="42" s="1"/>
  <c r="A215" i="42" s="1"/>
  <c r="A216" i="42" s="1"/>
  <c r="A217" i="42" s="1"/>
  <c r="A218" i="42" s="1"/>
  <c r="A219" i="42" s="1"/>
  <c r="A220" i="42" s="1"/>
  <c r="A221" i="42" s="1"/>
  <c r="A222" i="42" s="1"/>
  <c r="A223" i="42" s="1"/>
  <c r="A224" i="42" s="1"/>
  <c r="A225" i="42" s="1"/>
  <c r="A226" i="42" s="1"/>
  <c r="A227" i="42" s="1"/>
  <c r="A228" i="42" s="1"/>
  <c r="A229" i="42" s="1"/>
  <c r="A230" i="42" s="1"/>
  <c r="A231" i="42" s="1"/>
  <c r="A232" i="42" s="1"/>
  <c r="A233" i="42" s="1"/>
  <c r="A234" i="42" s="1"/>
  <c r="A235" i="42" s="1"/>
  <c r="A236" i="42" s="1"/>
  <c r="A237" i="42" s="1"/>
  <c r="A238" i="42" s="1"/>
  <c r="A239" i="42" s="1"/>
  <c r="A240" i="42" s="1"/>
  <c r="U97" i="42" l="1"/>
  <c r="V97" i="42"/>
  <c r="U12" i="42"/>
  <c r="V12" i="42"/>
  <c r="BE233" i="42"/>
  <c r="AZ233" i="42"/>
  <c r="M233" i="42" s="1"/>
  <c r="AX9" i="42"/>
  <c r="AZ43" i="42"/>
  <c r="M43" i="42" s="1"/>
  <c r="BE43" i="42"/>
  <c r="U57" i="42"/>
  <c r="V57" i="42"/>
  <c r="BE34" i="42"/>
  <c r="O34" i="42" s="1"/>
  <c r="AZ34" i="42"/>
  <c r="M34" i="42" s="1"/>
  <c r="U195" i="42"/>
  <c r="V195" i="42"/>
  <c r="BE231" i="42"/>
  <c r="O231" i="42" s="1"/>
  <c r="AZ231" i="42"/>
  <c r="M231" i="42" s="1"/>
  <c r="R3" i="42"/>
  <c r="AZ6" i="42"/>
  <c r="M6" i="42" s="1"/>
  <c r="AZ9" i="42"/>
  <c r="M9" i="42" s="1"/>
  <c r="BE10" i="42"/>
  <c r="AX16" i="42"/>
  <c r="O17" i="42"/>
  <c r="AX18" i="42"/>
  <c r="U18" i="42" s="1"/>
  <c r="N21" i="42"/>
  <c r="N23" i="42"/>
  <c r="AX27" i="42"/>
  <c r="O32" i="42"/>
  <c r="J32" i="42" s="1"/>
  <c r="AZ32" i="42"/>
  <c r="M32" i="42" s="1"/>
  <c r="AX36" i="42"/>
  <c r="U36" i="42" s="1"/>
  <c r="R37" i="42"/>
  <c r="AX44" i="42"/>
  <c r="V44" i="42" s="1"/>
  <c r="R47" i="42"/>
  <c r="AX48" i="42"/>
  <c r="R49" i="42"/>
  <c r="AZ51" i="42"/>
  <c r="M51" i="42" s="1"/>
  <c r="BE51" i="42"/>
  <c r="AX60" i="42"/>
  <c r="U60" i="42" s="1"/>
  <c r="BE63" i="42"/>
  <c r="U81" i="42"/>
  <c r="V81" i="42"/>
  <c r="U101" i="42"/>
  <c r="V101" i="42"/>
  <c r="AX141" i="42"/>
  <c r="V145" i="42"/>
  <c r="V151" i="42"/>
  <c r="U151" i="42"/>
  <c r="U183" i="42"/>
  <c r="V183" i="42"/>
  <c r="V194" i="42"/>
  <c r="S194" i="42"/>
  <c r="BE61" i="42"/>
  <c r="AZ61" i="42"/>
  <c r="M61" i="42" s="1"/>
  <c r="U100" i="42"/>
  <c r="V100" i="42"/>
  <c r="V109" i="42"/>
  <c r="AZ163" i="42"/>
  <c r="M163" i="42" s="1"/>
  <c r="BE163" i="42"/>
  <c r="O163" i="42" s="1"/>
  <c r="V189" i="42"/>
  <c r="AZ37" i="42"/>
  <c r="M37" i="42" s="1"/>
  <c r="BE37" i="42"/>
  <c r="V62" i="42"/>
  <c r="U62" i="42"/>
  <c r="AZ213" i="42"/>
  <c r="M213" i="42" s="1"/>
  <c r="BE213" i="42"/>
  <c r="U87" i="42"/>
  <c r="V87" i="42"/>
  <c r="BF88" i="42"/>
  <c r="AZ88" i="42"/>
  <c r="M88" i="42" s="1"/>
  <c r="U98" i="42"/>
  <c r="V98" i="42"/>
  <c r="U176" i="42"/>
  <c r="V176" i="42"/>
  <c r="BE177" i="42"/>
  <c r="AZ177" i="42"/>
  <c r="M177" i="42" s="1"/>
  <c r="U178" i="42"/>
  <c r="V178" i="42"/>
  <c r="V219" i="42"/>
  <c r="U219" i="42"/>
  <c r="R11" i="42"/>
  <c r="R18" i="42"/>
  <c r="R10" i="42"/>
  <c r="AZ4" i="42"/>
  <c r="M4" i="42" s="1"/>
  <c r="R9" i="42"/>
  <c r="AX10" i="42"/>
  <c r="AZ11" i="42"/>
  <c r="M11" i="42" s="1"/>
  <c r="R12" i="42"/>
  <c r="AX20" i="42"/>
  <c r="V20" i="42" s="1"/>
  <c r="BE28" i="42"/>
  <c r="N29" i="42"/>
  <c r="I29" i="42" s="1"/>
  <c r="AZ46" i="42"/>
  <c r="M46" i="42" s="1"/>
  <c r="R90" i="42"/>
  <c r="AX99" i="42"/>
  <c r="R140" i="42"/>
  <c r="BE232" i="42"/>
  <c r="O232" i="42" s="1"/>
  <c r="AZ232" i="42"/>
  <c r="M232" i="42" s="1"/>
  <c r="U172" i="42"/>
  <c r="V172" i="42"/>
  <c r="BE45" i="42"/>
  <c r="AZ45" i="42"/>
  <c r="M45" i="42" s="1"/>
  <c r="V197" i="42"/>
  <c r="U197" i="42"/>
  <c r="AX3" i="42"/>
  <c r="N19" i="42"/>
  <c r="O27" i="42"/>
  <c r="O46" i="42"/>
  <c r="U56" i="42"/>
  <c r="V56" i="42"/>
  <c r="AZ73" i="42"/>
  <c r="M73" i="42" s="1"/>
  <c r="BE73" i="42"/>
  <c r="AX85" i="42"/>
  <c r="V150" i="42"/>
  <c r="U150" i="42"/>
  <c r="U171" i="42"/>
  <c r="V171" i="42"/>
  <c r="V45" i="42"/>
  <c r="U45" i="42"/>
  <c r="BF205" i="42"/>
  <c r="AZ205" i="42"/>
  <c r="M205" i="42" s="1"/>
  <c r="BF239" i="42"/>
  <c r="AZ239" i="42"/>
  <c r="M239" i="42" s="1"/>
  <c r="N18" i="42"/>
  <c r="V92" i="42"/>
  <c r="AZ222" i="42"/>
  <c r="M222" i="42" s="1"/>
  <c r="BE222" i="42"/>
  <c r="V154" i="42"/>
  <c r="U154" i="42"/>
  <c r="AZ158" i="42"/>
  <c r="M158" i="42" s="1"/>
  <c r="BE158" i="42"/>
  <c r="V182" i="42"/>
  <c r="AZ8" i="42"/>
  <c r="M8" i="42" s="1"/>
  <c r="R4" i="42"/>
  <c r="R16" i="42"/>
  <c r="BG40" i="42"/>
  <c r="O40" i="42" s="1"/>
  <c r="AZ40" i="42"/>
  <c r="M40" i="42" s="1"/>
  <c r="O41" i="42"/>
  <c r="AZ75" i="42"/>
  <c r="M75" i="42" s="1"/>
  <c r="BE75" i="42"/>
  <c r="O75" i="42" s="1"/>
  <c r="U83" i="42"/>
  <c r="V83" i="42"/>
  <c r="BE146" i="42"/>
  <c r="AZ146" i="42"/>
  <c r="M146" i="42" s="1"/>
  <c r="S173" i="42"/>
  <c r="V173" i="42"/>
  <c r="AX22" i="42"/>
  <c r="R24" i="42"/>
  <c r="N24" i="42"/>
  <c r="O26" i="42"/>
  <c r="R29" i="42"/>
  <c r="R32" i="42"/>
  <c r="N35" i="42"/>
  <c r="AZ39" i="42"/>
  <c r="M39" i="42" s="1"/>
  <c r="AX40" i="42"/>
  <c r="R41" i="42"/>
  <c r="R46" i="42"/>
  <c r="AX50" i="42"/>
  <c r="AX52" i="42"/>
  <c r="AZ53" i="42"/>
  <c r="M53" i="42" s="1"/>
  <c r="AZ54" i="42"/>
  <c r="M54" i="42" s="1"/>
  <c r="AX61" i="42"/>
  <c r="U61" i="42" s="1"/>
  <c r="AZ65" i="42"/>
  <c r="M65" i="42" s="1"/>
  <c r="R69" i="42"/>
  <c r="AX72" i="42"/>
  <c r="AZ74" i="42"/>
  <c r="M74" i="42" s="1"/>
  <c r="V88" i="42"/>
  <c r="R89" i="42"/>
  <c r="R92" i="42"/>
  <c r="AZ97" i="42"/>
  <c r="M97" i="42" s="1"/>
  <c r="AX106" i="42"/>
  <c r="U140" i="42"/>
  <c r="V140" i="42"/>
  <c r="AX148" i="42"/>
  <c r="R158" i="42"/>
  <c r="BF175" i="42"/>
  <c r="N175" i="42" s="1"/>
  <c r="AZ175" i="42"/>
  <c r="M175" i="42" s="1"/>
  <c r="AX181" i="42"/>
  <c r="AX184" i="42"/>
  <c r="AX217" i="42"/>
  <c r="U217" i="42" s="1"/>
  <c r="O218" i="42"/>
  <c r="BE234" i="42"/>
  <c r="O234" i="42" s="1"/>
  <c r="AZ234" i="42"/>
  <c r="M234" i="42" s="1"/>
  <c r="R21" i="42"/>
  <c r="N30" i="42"/>
  <c r="I30" i="42" s="1"/>
  <c r="AZ38" i="42"/>
  <c r="M38" i="42" s="1"/>
  <c r="AZ44" i="42"/>
  <c r="M44" i="42" s="1"/>
  <c r="AX47" i="42"/>
  <c r="AZ52" i="42"/>
  <c r="M52" i="42" s="1"/>
  <c r="AZ62" i="42"/>
  <c r="M62" i="42" s="1"/>
  <c r="R65" i="42"/>
  <c r="N65" i="42"/>
  <c r="P65" i="42" s="1"/>
  <c r="AX71" i="42"/>
  <c r="O82" i="42"/>
  <c r="R88" i="42"/>
  <c r="O88" i="42"/>
  <c r="J88" i="42" s="1"/>
  <c r="AZ94" i="42"/>
  <c r="M94" i="42" s="1"/>
  <c r="R97" i="42"/>
  <c r="R105" i="42"/>
  <c r="R111" i="42"/>
  <c r="AX117" i="42"/>
  <c r="AX121" i="42"/>
  <c r="AX133" i="42"/>
  <c r="U133" i="42" s="1"/>
  <c r="R136" i="42"/>
  <c r="R139" i="42"/>
  <c r="AX153" i="42"/>
  <c r="AX165" i="42"/>
  <c r="U165" i="42" s="1"/>
  <c r="AX174" i="42"/>
  <c r="R199" i="42"/>
  <c r="O206" i="42"/>
  <c r="AX226" i="42"/>
  <c r="U226" i="42" s="1"/>
  <c r="R23" i="42"/>
  <c r="O30" i="42"/>
  <c r="AX32" i="42"/>
  <c r="N33" i="42"/>
  <c r="P33" i="42" s="1"/>
  <c r="BE39" i="42"/>
  <c r="O39" i="42" s="1"/>
  <c r="AX49" i="42"/>
  <c r="BE53" i="42"/>
  <c r="BE54" i="42"/>
  <c r="R74" i="42"/>
  <c r="N76" i="42"/>
  <c r="I76" i="42" s="1"/>
  <c r="R99" i="42"/>
  <c r="U116" i="42"/>
  <c r="V116" i="42"/>
  <c r="BE144" i="42"/>
  <c r="AZ144" i="42"/>
  <c r="M144" i="42" s="1"/>
  <c r="U187" i="42"/>
  <c r="V187" i="42"/>
  <c r="AX192" i="42"/>
  <c r="R195" i="42"/>
  <c r="AZ204" i="42"/>
  <c r="M204" i="42" s="1"/>
  <c r="BE204" i="42"/>
  <c r="N204" i="42" s="1"/>
  <c r="I204" i="42" s="1"/>
  <c r="R214" i="42"/>
  <c r="O227" i="42"/>
  <c r="BE238" i="42"/>
  <c r="O238" i="42" s="1"/>
  <c r="AZ238" i="42"/>
  <c r="M238" i="42" s="1"/>
  <c r="R240" i="42"/>
  <c r="R20" i="42"/>
  <c r="AZ36" i="42"/>
  <c r="M36" i="42" s="1"/>
  <c r="N40" i="42"/>
  <c r="I40" i="42" s="1"/>
  <c r="AZ47" i="42"/>
  <c r="M47" i="42" s="1"/>
  <c r="AZ49" i="42"/>
  <c r="M49" i="42" s="1"/>
  <c r="BE52" i="42"/>
  <c r="AX55" i="42"/>
  <c r="R59" i="42"/>
  <c r="BE62" i="42"/>
  <c r="AX63" i="42"/>
  <c r="AZ66" i="42"/>
  <c r="M66" i="42" s="1"/>
  <c r="AZ71" i="42"/>
  <c r="M71" i="42" s="1"/>
  <c r="R76" i="42"/>
  <c r="AZ90" i="42"/>
  <c r="M90" i="42" s="1"/>
  <c r="R91" i="42"/>
  <c r="AZ93" i="42"/>
  <c r="M93" i="42" s="1"/>
  <c r="R96" i="42"/>
  <c r="R108" i="42"/>
  <c r="U120" i="42"/>
  <c r="V120" i="42"/>
  <c r="AX126" i="42"/>
  <c r="AZ135" i="42"/>
  <c r="M135" i="42" s="1"/>
  <c r="BE135" i="42"/>
  <c r="BG137" i="42"/>
  <c r="O137" i="42" s="1"/>
  <c r="AZ137" i="42"/>
  <c r="M137" i="42" s="1"/>
  <c r="AX142" i="42"/>
  <c r="AX147" i="42"/>
  <c r="V147" i="42" s="1"/>
  <c r="AX152" i="42"/>
  <c r="N174" i="42"/>
  <c r="I174" i="42" s="1"/>
  <c r="AX175" i="42"/>
  <c r="R178" i="42"/>
  <c r="AX188" i="42"/>
  <c r="U188" i="42" s="1"/>
  <c r="AX196" i="42"/>
  <c r="O200" i="42"/>
  <c r="O214" i="42"/>
  <c r="P214" i="42" s="1"/>
  <c r="AX225" i="42"/>
  <c r="U225" i="42" s="1"/>
  <c r="AX23" i="42"/>
  <c r="R25" i="42"/>
  <c r="AX28" i="42"/>
  <c r="AX35" i="42"/>
  <c r="R36" i="42"/>
  <c r="O36" i="42"/>
  <c r="J36" i="42" s="1"/>
  <c r="AX39" i="42"/>
  <c r="V39" i="42" s="1"/>
  <c r="AX41" i="42"/>
  <c r="AX46" i="42"/>
  <c r="V46" i="42" s="1"/>
  <c r="AZ48" i="42"/>
  <c r="M48" i="42" s="1"/>
  <c r="AX53" i="42"/>
  <c r="R66" i="42"/>
  <c r="AX69" i="42"/>
  <c r="AZ70" i="42"/>
  <c r="M70" i="42" s="1"/>
  <c r="AX74" i="42"/>
  <c r="V74" i="42" s="1"/>
  <c r="AX80" i="42"/>
  <c r="AX82" i="42"/>
  <c r="R87" i="42"/>
  <c r="AX91" i="42"/>
  <c r="AZ98" i="42"/>
  <c r="M98" i="42" s="1"/>
  <c r="V102" i="42"/>
  <c r="S102" i="42"/>
  <c r="AZ102" i="42"/>
  <c r="M102" i="42" s="1"/>
  <c r="AX103" i="42"/>
  <c r="AZ104" i="42"/>
  <c r="M104" i="42" s="1"/>
  <c r="AZ113" i="42"/>
  <c r="M113" i="42" s="1"/>
  <c r="R119" i="42"/>
  <c r="R125" i="42"/>
  <c r="AX131" i="42"/>
  <c r="R135" i="42"/>
  <c r="N137" i="42"/>
  <c r="I137" i="42" s="1"/>
  <c r="R141" i="42"/>
  <c r="AX149" i="42"/>
  <c r="BG181" i="42"/>
  <c r="AZ181" i="42"/>
  <c r="M181" i="42" s="1"/>
  <c r="V201" i="42"/>
  <c r="R202" i="42"/>
  <c r="AX206" i="42"/>
  <c r="R221" i="42"/>
  <c r="AZ224" i="42"/>
  <c r="M224" i="42" s="1"/>
  <c r="BE224" i="42"/>
  <c r="AX105" i="42"/>
  <c r="AX111" i="42"/>
  <c r="AX113" i="42"/>
  <c r="R118" i="42"/>
  <c r="AX123" i="42"/>
  <c r="R169" i="42"/>
  <c r="AZ182" i="42"/>
  <c r="M182" i="42" s="1"/>
  <c r="AZ183" i="42"/>
  <c r="M183" i="42" s="1"/>
  <c r="R184" i="42"/>
  <c r="R187" i="42"/>
  <c r="AZ189" i="42"/>
  <c r="M189" i="42" s="1"/>
  <c r="N193" i="42"/>
  <c r="I193" i="42" s="1"/>
  <c r="R197" i="42"/>
  <c r="AZ199" i="42"/>
  <c r="M199" i="42" s="1"/>
  <c r="R200" i="42"/>
  <c r="R204" i="42"/>
  <c r="AX208" i="42"/>
  <c r="O209" i="42"/>
  <c r="R213" i="42"/>
  <c r="AX214" i="42"/>
  <c r="R216" i="42"/>
  <c r="AZ223" i="42"/>
  <c r="M223" i="42" s="1"/>
  <c r="AZ103" i="42"/>
  <c r="M103" i="42" s="1"/>
  <c r="AX108" i="42"/>
  <c r="R109" i="42"/>
  <c r="AX118" i="42"/>
  <c r="AX125" i="42"/>
  <c r="AX132" i="42"/>
  <c r="R155" i="42"/>
  <c r="AZ161" i="42"/>
  <c r="M161" i="42" s="1"/>
  <c r="N177" i="42"/>
  <c r="O182" i="42"/>
  <c r="O183" i="42"/>
  <c r="O189" i="42"/>
  <c r="AX198" i="42"/>
  <c r="AZ203" i="42"/>
  <c r="M203" i="42" s="1"/>
  <c r="R211" i="42"/>
  <c r="AZ215" i="42"/>
  <c r="M215" i="42" s="1"/>
  <c r="AX220" i="42"/>
  <c r="AZ225" i="42"/>
  <c r="M225" i="42" s="1"/>
  <c r="AX238" i="42"/>
  <c r="U238" i="42" s="1"/>
  <c r="AZ100" i="42"/>
  <c r="M100" i="42" s="1"/>
  <c r="R103" i="42"/>
  <c r="AZ105" i="42"/>
  <c r="M105" i="42" s="1"/>
  <c r="R133" i="42"/>
  <c r="AZ140" i="42"/>
  <c r="M140" i="42" s="1"/>
  <c r="AZ141" i="42"/>
  <c r="M141" i="42" s="1"/>
  <c r="R147" i="42"/>
  <c r="AZ160" i="42"/>
  <c r="M160" i="42" s="1"/>
  <c r="AX168" i="42"/>
  <c r="AZ174" i="42"/>
  <c r="M174" i="42" s="1"/>
  <c r="R176" i="42"/>
  <c r="R181" i="42"/>
  <c r="O181" i="42"/>
  <c r="AX185" i="42"/>
  <c r="AZ188" i="42"/>
  <c r="M188" i="42" s="1"/>
  <c r="R196" i="42"/>
  <c r="AX204" i="42"/>
  <c r="AZ210" i="42"/>
  <c r="M210" i="42" s="1"/>
  <c r="AZ212" i="42"/>
  <c r="M212" i="42" s="1"/>
  <c r="AX213" i="42"/>
  <c r="AX216" i="42"/>
  <c r="V216" i="42" s="1"/>
  <c r="AX222" i="42"/>
  <c r="AX224" i="42"/>
  <c r="R225" i="42"/>
  <c r="O236" i="42"/>
  <c r="AZ240" i="42"/>
  <c r="M240" i="42" s="1"/>
  <c r="O105" i="42"/>
  <c r="R114" i="42"/>
  <c r="R121" i="42"/>
  <c r="AX122" i="42"/>
  <c r="AX129" i="42"/>
  <c r="R130" i="42"/>
  <c r="AX134" i="42"/>
  <c r="R142" i="42"/>
  <c r="BE148" i="42"/>
  <c r="BE149" i="42"/>
  <c r="BE150" i="42"/>
  <c r="O150" i="42" s="1"/>
  <c r="BE151" i="42"/>
  <c r="BE152" i="42"/>
  <c r="BE153" i="42"/>
  <c r="BE154" i="42"/>
  <c r="AX155" i="42"/>
  <c r="R156" i="42"/>
  <c r="AZ159" i="42"/>
  <c r="M159" i="42" s="1"/>
  <c r="BE162" i="42"/>
  <c r="O162" i="42" s="1"/>
  <c r="AX169" i="42"/>
  <c r="R174" i="42"/>
  <c r="O174" i="42"/>
  <c r="R175" i="42"/>
  <c r="R188" i="42"/>
  <c r="AX190" i="42"/>
  <c r="AX200" i="42"/>
  <c r="V200" i="42" s="1"/>
  <c r="N205" i="42"/>
  <c r="I205" i="42" s="1"/>
  <c r="AZ208" i="42"/>
  <c r="M208" i="42" s="1"/>
  <c r="AX211" i="42"/>
  <c r="O212" i="42"/>
  <c r="R223" i="42"/>
  <c r="BE223" i="42"/>
  <c r="AX230" i="42"/>
  <c r="AZ235" i="42"/>
  <c r="M235" i="42" s="1"/>
  <c r="R127" i="42"/>
  <c r="R145" i="42"/>
  <c r="AZ155" i="42"/>
  <c r="M155" i="42" s="1"/>
  <c r="R157" i="42"/>
  <c r="AZ166" i="42"/>
  <c r="M166" i="42" s="1"/>
  <c r="R191" i="42"/>
  <c r="R193" i="42"/>
  <c r="R201" i="42"/>
  <c r="AX203" i="42"/>
  <c r="AZ207" i="42"/>
  <c r="M207" i="42" s="1"/>
  <c r="AX215" i="42"/>
  <c r="AX221" i="42"/>
  <c r="O239" i="42"/>
  <c r="V8" i="42"/>
  <c r="U8" i="42"/>
  <c r="N12" i="42"/>
  <c r="I12" i="42" s="1"/>
  <c r="O12" i="42"/>
  <c r="V28" i="42"/>
  <c r="U28" i="42"/>
  <c r="V53" i="42"/>
  <c r="U53" i="42"/>
  <c r="V10" i="42"/>
  <c r="U10" i="42"/>
  <c r="V38" i="42"/>
  <c r="U38" i="42"/>
  <c r="O6" i="42"/>
  <c r="N6" i="42"/>
  <c r="V3" i="42"/>
  <c r="U3" i="42"/>
  <c r="O4" i="42"/>
  <c r="P4" i="42" s="1"/>
  <c r="N4" i="42"/>
  <c r="N16" i="42"/>
  <c r="O16" i="42"/>
  <c r="V37" i="42"/>
  <c r="U37" i="42"/>
  <c r="V43" i="42"/>
  <c r="U43" i="42"/>
  <c r="V51" i="42"/>
  <c r="U51" i="42"/>
  <c r="J26" i="42"/>
  <c r="P26" i="42"/>
  <c r="V50" i="42"/>
  <c r="U50" i="42"/>
  <c r="V52" i="42"/>
  <c r="U52" i="42"/>
  <c r="U17" i="42"/>
  <c r="V17" i="42"/>
  <c r="V47" i="42"/>
  <c r="U47" i="42"/>
  <c r="V9" i="42"/>
  <c r="U9" i="42"/>
  <c r="V42" i="42"/>
  <c r="U42" i="42"/>
  <c r="O3" i="42"/>
  <c r="N3" i="42"/>
  <c r="V4" i="42"/>
  <c r="U4" i="42"/>
  <c r="O7" i="42"/>
  <c r="N7" i="42"/>
  <c r="V11" i="42"/>
  <c r="U11" i="42"/>
  <c r="J30" i="42"/>
  <c r="P30" i="42"/>
  <c r="O31" i="42"/>
  <c r="N31" i="42"/>
  <c r="U49" i="42"/>
  <c r="V49" i="42"/>
  <c r="O10" i="42"/>
  <c r="U16" i="42"/>
  <c r="V16" i="42"/>
  <c r="V55" i="42"/>
  <c r="U55" i="42"/>
  <c r="O37" i="42"/>
  <c r="N37" i="42"/>
  <c r="I37" i="42" s="1"/>
  <c r="V54" i="42"/>
  <c r="N58" i="42"/>
  <c r="I58" i="42" s="1"/>
  <c r="O58" i="42"/>
  <c r="N10" i="42"/>
  <c r="I10" i="42" s="1"/>
  <c r="N11" i="42"/>
  <c r="P11" i="42" s="1"/>
  <c r="N17" i="42"/>
  <c r="P17" i="42" s="1"/>
  <c r="O28" i="42"/>
  <c r="N28" i="42"/>
  <c r="I28" i="42" s="1"/>
  <c r="R31" i="42"/>
  <c r="V33" i="42"/>
  <c r="U33" i="42"/>
  <c r="N34" i="42"/>
  <c r="P34" i="42" s="1"/>
  <c r="O35" i="42"/>
  <c r="P35" i="42" s="1"/>
  <c r="N36" i="42"/>
  <c r="I36" i="42" s="1"/>
  <c r="N41" i="42"/>
  <c r="I41" i="42" s="1"/>
  <c r="V41" i="42"/>
  <c r="O52" i="42"/>
  <c r="N52" i="42"/>
  <c r="N59" i="42"/>
  <c r="I59" i="42" s="1"/>
  <c r="O59" i="42"/>
  <c r="N71" i="42"/>
  <c r="O71" i="42"/>
  <c r="V73" i="42"/>
  <c r="U73" i="42"/>
  <c r="O84" i="42"/>
  <c r="N84" i="42"/>
  <c r="V7" i="42"/>
  <c r="V36" i="42"/>
  <c r="U84" i="42"/>
  <c r="V84" i="42"/>
  <c r="U6" i="42"/>
  <c r="BE8" i="42"/>
  <c r="BE9" i="42"/>
  <c r="AZ12" i="42"/>
  <c r="M12" i="42" s="1"/>
  <c r="U15" i="42"/>
  <c r="AZ16" i="42"/>
  <c r="M16" i="42" s="1"/>
  <c r="R26" i="42"/>
  <c r="AZ27" i="42"/>
  <c r="M27" i="42" s="1"/>
  <c r="R30" i="42"/>
  <c r="V32" i="42"/>
  <c r="U32" i="42"/>
  <c r="AZ35" i="42"/>
  <c r="M35" i="42" s="1"/>
  <c r="U41" i="42"/>
  <c r="AZ41" i="42"/>
  <c r="M41" i="42" s="1"/>
  <c r="O47" i="42"/>
  <c r="N47" i="42"/>
  <c r="I47" i="42" s="1"/>
  <c r="O55" i="42"/>
  <c r="P55" i="42" s="1"/>
  <c r="N55" i="42"/>
  <c r="BE60" i="42"/>
  <c r="AZ60" i="42"/>
  <c r="M60" i="42" s="1"/>
  <c r="N62" i="42"/>
  <c r="I62" i="42" s="1"/>
  <c r="O62" i="42"/>
  <c r="BF64" i="42"/>
  <c r="O64" i="42" s="1"/>
  <c r="AZ64" i="42"/>
  <c r="M64" i="42" s="1"/>
  <c r="N70" i="42"/>
  <c r="I70" i="42" s="1"/>
  <c r="O70" i="42"/>
  <c r="V72" i="42"/>
  <c r="U72" i="42"/>
  <c r="V71" i="42"/>
  <c r="U71" i="42"/>
  <c r="O18" i="42"/>
  <c r="P18" i="42" s="1"/>
  <c r="V31" i="42"/>
  <c r="U31" i="42"/>
  <c r="U46" i="42"/>
  <c r="O53" i="42"/>
  <c r="N53" i="42"/>
  <c r="N66" i="42"/>
  <c r="O66" i="42"/>
  <c r="P66" i="42" s="1"/>
  <c r="BF68" i="42"/>
  <c r="O68" i="42" s="1"/>
  <c r="AZ68" i="42"/>
  <c r="M68" i="42" s="1"/>
  <c r="V70" i="42"/>
  <c r="U70" i="42"/>
  <c r="P76" i="42"/>
  <c r="J76" i="42"/>
  <c r="O50" i="42"/>
  <c r="N50" i="42"/>
  <c r="O19" i="42"/>
  <c r="V19" i="42"/>
  <c r="U19" i="42"/>
  <c r="O20" i="42"/>
  <c r="P20" i="42" s="1"/>
  <c r="O21" i="42"/>
  <c r="P21" i="42" s="1"/>
  <c r="V21" i="42"/>
  <c r="U21" i="42"/>
  <c r="O22" i="42"/>
  <c r="P22" i="42" s="1"/>
  <c r="V22" i="42"/>
  <c r="U22" i="42"/>
  <c r="O23" i="42"/>
  <c r="P23" i="42" s="1"/>
  <c r="V23" i="42"/>
  <c r="U23" i="42"/>
  <c r="O24" i="42"/>
  <c r="P24" i="42" s="1"/>
  <c r="V24" i="42"/>
  <c r="U24" i="42"/>
  <c r="O25" i="42"/>
  <c r="P25" i="42" s="1"/>
  <c r="V25" i="42"/>
  <c r="U25" i="42"/>
  <c r="V26" i="42"/>
  <c r="U26" i="42"/>
  <c r="J27" i="42"/>
  <c r="O29" i="42"/>
  <c r="V29" i="42"/>
  <c r="U29" i="42"/>
  <c r="V30" i="42"/>
  <c r="U30" i="42"/>
  <c r="P32" i="42"/>
  <c r="P36" i="42"/>
  <c r="R40" i="42"/>
  <c r="P46" i="42"/>
  <c r="O48" i="42"/>
  <c r="N48" i="42"/>
  <c r="N74" i="42"/>
  <c r="I74" i="42" s="1"/>
  <c r="O74" i="42"/>
  <c r="V75" i="42"/>
  <c r="U75" i="42"/>
  <c r="U117" i="42"/>
  <c r="V117" i="42"/>
  <c r="P41" i="42"/>
  <c r="J41" i="42"/>
  <c r="S66" i="42"/>
  <c r="V66" i="42"/>
  <c r="AZ17" i="42"/>
  <c r="M17" i="42" s="1"/>
  <c r="AZ31" i="42"/>
  <c r="M31" i="42" s="1"/>
  <c r="R33" i="42"/>
  <c r="O38" i="42"/>
  <c r="P38" i="42" s="1"/>
  <c r="N38" i="42"/>
  <c r="O44" i="42"/>
  <c r="P44" i="42" s="1"/>
  <c r="N44" i="42"/>
  <c r="O45" i="42"/>
  <c r="N45" i="42"/>
  <c r="O51" i="42"/>
  <c r="N51" i="42"/>
  <c r="AZ59" i="42"/>
  <c r="M59" i="42" s="1"/>
  <c r="V69" i="42"/>
  <c r="U69" i="42"/>
  <c r="BE15" i="42"/>
  <c r="N27" i="42"/>
  <c r="I27" i="42" s="1"/>
  <c r="V35" i="42"/>
  <c r="U35" i="42"/>
  <c r="O54" i="42"/>
  <c r="P54" i="42" s="1"/>
  <c r="N54" i="42"/>
  <c r="BE56" i="42"/>
  <c r="AZ56" i="42"/>
  <c r="M56" i="42" s="1"/>
  <c r="S67" i="42"/>
  <c r="V67" i="42"/>
  <c r="AZ67" i="42"/>
  <c r="M67" i="42" s="1"/>
  <c r="N73" i="42"/>
  <c r="O73" i="42"/>
  <c r="P73" i="42" s="1"/>
  <c r="U74" i="42"/>
  <c r="O43" i="42"/>
  <c r="P43" i="42" s="1"/>
  <c r="N43" i="42"/>
  <c r="AZ18" i="42"/>
  <c r="M18" i="42" s="1"/>
  <c r="AZ19" i="42"/>
  <c r="M19" i="42" s="1"/>
  <c r="AZ20" i="42"/>
  <c r="M20" i="42" s="1"/>
  <c r="AZ21" i="42"/>
  <c r="M21" i="42" s="1"/>
  <c r="AZ22" i="42"/>
  <c r="M22" i="42" s="1"/>
  <c r="AZ23" i="42"/>
  <c r="M23" i="42" s="1"/>
  <c r="AZ24" i="42"/>
  <c r="M24" i="42" s="1"/>
  <c r="AZ25" i="42"/>
  <c r="M25" i="42" s="1"/>
  <c r="AZ26" i="42"/>
  <c r="M26" i="42" s="1"/>
  <c r="AZ29" i="42"/>
  <c r="M29" i="42" s="1"/>
  <c r="AZ30" i="42"/>
  <c r="M30" i="42" s="1"/>
  <c r="V34" i="42"/>
  <c r="U34" i="42"/>
  <c r="V40" i="42"/>
  <c r="U40" i="42"/>
  <c r="O42" i="42"/>
  <c r="N42" i="42"/>
  <c r="I42" i="42" s="1"/>
  <c r="O49" i="42"/>
  <c r="N49" i="42"/>
  <c r="S61" i="42"/>
  <c r="V61" i="42"/>
  <c r="O61" i="42"/>
  <c r="N61" i="42"/>
  <c r="I61" i="42" s="1"/>
  <c r="N63" i="42"/>
  <c r="I63" i="42" s="1"/>
  <c r="O63" i="42"/>
  <c r="N72" i="42"/>
  <c r="O72" i="42"/>
  <c r="N77" i="42"/>
  <c r="O77" i="42"/>
  <c r="N91" i="42"/>
  <c r="R67" i="42"/>
  <c r="N67" i="42"/>
  <c r="S76" i="42"/>
  <c r="V76" i="42"/>
  <c r="AZ76" i="42"/>
  <c r="M76" i="42" s="1"/>
  <c r="R80" i="42"/>
  <c r="V107" i="42"/>
  <c r="U107" i="42"/>
  <c r="AZ110" i="42"/>
  <c r="M110" i="42" s="1"/>
  <c r="BE110" i="42"/>
  <c r="BG116" i="42"/>
  <c r="AZ116" i="42"/>
  <c r="M116" i="42" s="1"/>
  <c r="BE79" i="42"/>
  <c r="AZ79" i="42"/>
  <c r="M79" i="42" s="1"/>
  <c r="P82" i="42"/>
  <c r="J82" i="42"/>
  <c r="U91" i="42"/>
  <c r="V91" i="42"/>
  <c r="AZ95" i="42"/>
  <c r="M95" i="42" s="1"/>
  <c r="BE95" i="42"/>
  <c r="AZ57" i="42"/>
  <c r="M57" i="42" s="1"/>
  <c r="AX58" i="42"/>
  <c r="S65" i="42"/>
  <c r="V65" i="42"/>
  <c r="U80" i="42"/>
  <c r="V80" i="42"/>
  <c r="AZ85" i="42"/>
  <c r="M85" i="42" s="1"/>
  <c r="BE85" i="42"/>
  <c r="O57" i="42"/>
  <c r="P57" i="42" s="1"/>
  <c r="V59" i="42"/>
  <c r="U59" i="42"/>
  <c r="V63" i="42"/>
  <c r="U63" i="42"/>
  <c r="O69" i="42"/>
  <c r="N69" i="42"/>
  <c r="I69" i="42" s="1"/>
  <c r="S78" i="42"/>
  <c r="V78" i="42"/>
  <c r="N82" i="42"/>
  <c r="I82" i="42" s="1"/>
  <c r="U108" i="42"/>
  <c r="V108" i="42"/>
  <c r="O118" i="42"/>
  <c r="N118" i="42"/>
  <c r="U119" i="42"/>
  <c r="V119" i="42"/>
  <c r="AZ131" i="42"/>
  <c r="M131" i="42" s="1"/>
  <c r="BE131" i="42"/>
  <c r="S64" i="42"/>
  <c r="V64" i="42"/>
  <c r="S68" i="42"/>
  <c r="V68" i="42"/>
  <c r="N75" i="42"/>
  <c r="P75" i="42" s="1"/>
  <c r="R78" i="42"/>
  <c r="N78" i="42"/>
  <c r="P78" i="42" s="1"/>
  <c r="S60" i="42"/>
  <c r="V60" i="42"/>
  <c r="R64" i="42"/>
  <c r="N64" i="42"/>
  <c r="I64" i="42" s="1"/>
  <c r="O67" i="42"/>
  <c r="P67" i="42" s="1"/>
  <c r="R68" i="42"/>
  <c r="N68" i="42"/>
  <c r="S77" i="42"/>
  <c r="V77" i="42"/>
  <c r="AZ77" i="42"/>
  <c r="M77" i="42" s="1"/>
  <c r="BE80" i="42"/>
  <c r="AZ80" i="42"/>
  <c r="M80" i="42" s="1"/>
  <c r="AZ81" i="42"/>
  <c r="M81" i="42" s="1"/>
  <c r="BE81" i="42"/>
  <c r="U82" i="42"/>
  <c r="V82" i="42"/>
  <c r="U86" i="42"/>
  <c r="V86" i="42"/>
  <c r="U90" i="42"/>
  <c r="V90" i="42"/>
  <c r="V79" i="42"/>
  <c r="BE86" i="42"/>
  <c r="N88" i="42"/>
  <c r="I88" i="42" s="1"/>
  <c r="BE90" i="42"/>
  <c r="AZ91" i="42"/>
  <c r="M91" i="42" s="1"/>
  <c r="AX93" i="42"/>
  <c r="AX94" i="42"/>
  <c r="V105" i="42"/>
  <c r="U105" i="42"/>
  <c r="R107" i="42"/>
  <c r="BG120" i="42"/>
  <c r="AZ120" i="42"/>
  <c r="M120" i="42" s="1"/>
  <c r="O121" i="42"/>
  <c r="N121" i="42"/>
  <c r="AZ123" i="42"/>
  <c r="M123" i="42" s="1"/>
  <c r="BE123" i="42"/>
  <c r="V125" i="42"/>
  <c r="U125" i="42"/>
  <c r="O133" i="42"/>
  <c r="V137" i="42"/>
  <c r="AZ82" i="42"/>
  <c r="M82" i="42" s="1"/>
  <c r="AZ87" i="42"/>
  <c r="M87" i="42" s="1"/>
  <c r="BE87" i="42"/>
  <c r="BE89" i="42"/>
  <c r="AZ89" i="42"/>
  <c r="M89" i="42" s="1"/>
  <c r="O108" i="42"/>
  <c r="N108" i="42"/>
  <c r="V110" i="42"/>
  <c r="U110" i="42"/>
  <c r="U113" i="42"/>
  <c r="V113" i="42"/>
  <c r="U121" i="42"/>
  <c r="V121" i="42"/>
  <c r="V134" i="42"/>
  <c r="U134" i="42"/>
  <c r="O142" i="42"/>
  <c r="N142" i="42"/>
  <c r="I142" i="42" s="1"/>
  <c r="N155" i="42"/>
  <c r="I155" i="42" s="1"/>
  <c r="O155" i="42"/>
  <c r="V198" i="42"/>
  <c r="U198" i="42"/>
  <c r="O91" i="42"/>
  <c r="J105" i="42"/>
  <c r="P105" i="42"/>
  <c r="AX112" i="42"/>
  <c r="V114" i="42"/>
  <c r="U114" i="42"/>
  <c r="AZ128" i="42"/>
  <c r="M128" i="42" s="1"/>
  <c r="BE128" i="42"/>
  <c r="BE164" i="42"/>
  <c r="AZ164" i="42"/>
  <c r="M164" i="42" s="1"/>
  <c r="O117" i="42"/>
  <c r="N117" i="42"/>
  <c r="U118" i="42"/>
  <c r="V118" i="42"/>
  <c r="S133" i="42"/>
  <c r="V133" i="42"/>
  <c r="O106" i="42"/>
  <c r="N106" i="42"/>
  <c r="I106" i="42" s="1"/>
  <c r="V111" i="42"/>
  <c r="U111" i="42"/>
  <c r="R122" i="42"/>
  <c r="V162" i="42"/>
  <c r="U162" i="42"/>
  <c r="BE92" i="42"/>
  <c r="BE93" i="42"/>
  <c r="BE94" i="42"/>
  <c r="R106" i="42"/>
  <c r="V126" i="42"/>
  <c r="U126" i="42"/>
  <c r="AZ127" i="42"/>
  <c r="M127" i="42" s="1"/>
  <c r="BE127" i="42"/>
  <c r="V129" i="42"/>
  <c r="U129" i="42"/>
  <c r="BE138" i="42"/>
  <c r="AZ138" i="42"/>
  <c r="M138" i="42" s="1"/>
  <c r="BE83" i="42"/>
  <c r="AZ84" i="42"/>
  <c r="M84" i="42" s="1"/>
  <c r="V95" i="42"/>
  <c r="U95" i="42"/>
  <c r="O107" i="42"/>
  <c r="P107" i="42" s="1"/>
  <c r="N107" i="42"/>
  <c r="AZ111" i="42"/>
  <c r="M111" i="42" s="1"/>
  <c r="BE111" i="42"/>
  <c r="O144" i="42"/>
  <c r="N144" i="42"/>
  <c r="I144" i="42" s="1"/>
  <c r="V196" i="42"/>
  <c r="U196" i="42"/>
  <c r="BE96" i="42"/>
  <c r="BE97" i="42"/>
  <c r="BE98" i="42"/>
  <c r="BE99" i="42"/>
  <c r="BE100" i="42"/>
  <c r="BE101" i="42"/>
  <c r="BE102" i="42"/>
  <c r="BE103" i="42"/>
  <c r="BE104" i="42"/>
  <c r="AZ106" i="42"/>
  <c r="M106" i="42" s="1"/>
  <c r="AZ107" i="42"/>
  <c r="M107" i="42" s="1"/>
  <c r="AZ108" i="42"/>
  <c r="M108" i="42" s="1"/>
  <c r="AZ109" i="42"/>
  <c r="M109" i="42" s="1"/>
  <c r="BE109" i="42"/>
  <c r="AX115" i="42"/>
  <c r="O116" i="42"/>
  <c r="N116" i="42"/>
  <c r="I116" i="42" s="1"/>
  <c r="V124" i="42"/>
  <c r="U124" i="42"/>
  <c r="AZ126" i="42"/>
  <c r="M126" i="42" s="1"/>
  <c r="BE126" i="42"/>
  <c r="R128" i="42"/>
  <c r="V132" i="42"/>
  <c r="U132" i="42"/>
  <c r="AZ136" i="42"/>
  <c r="M136" i="42" s="1"/>
  <c r="BE136" i="42"/>
  <c r="O140" i="42"/>
  <c r="N140" i="42"/>
  <c r="I140" i="42" s="1"/>
  <c r="V156" i="42"/>
  <c r="S156" i="42"/>
  <c r="AZ156" i="42"/>
  <c r="M156" i="42" s="1"/>
  <c r="AX161" i="42"/>
  <c r="J163" i="42"/>
  <c r="V168" i="42"/>
  <c r="U168" i="42"/>
  <c r="N169" i="42"/>
  <c r="AZ112" i="42"/>
  <c r="M112" i="42" s="1"/>
  <c r="BE112" i="42"/>
  <c r="O113" i="42"/>
  <c r="N113" i="42"/>
  <c r="I113" i="42" s="1"/>
  <c r="BE114" i="42"/>
  <c r="AZ114" i="42"/>
  <c r="M114" i="42" s="1"/>
  <c r="O119" i="42"/>
  <c r="N119" i="42"/>
  <c r="V123" i="42"/>
  <c r="U123" i="42"/>
  <c r="AZ125" i="42"/>
  <c r="M125" i="42" s="1"/>
  <c r="BE125" i="42"/>
  <c r="V131" i="42"/>
  <c r="U131" i="42"/>
  <c r="O156" i="42"/>
  <c r="N156" i="42"/>
  <c r="I156" i="42" s="1"/>
  <c r="V160" i="42"/>
  <c r="U160" i="42"/>
  <c r="AZ168" i="42"/>
  <c r="M168" i="42" s="1"/>
  <c r="BE168" i="42"/>
  <c r="V191" i="42"/>
  <c r="U191" i="42"/>
  <c r="J236" i="42"/>
  <c r="R112" i="42"/>
  <c r="BE115" i="42"/>
  <c r="AZ115" i="42"/>
  <c r="M115" i="42" s="1"/>
  <c r="AZ118" i="42"/>
  <c r="M118" i="42" s="1"/>
  <c r="V122" i="42"/>
  <c r="U122" i="42"/>
  <c r="AZ124" i="42"/>
  <c r="M124" i="42" s="1"/>
  <c r="BE124" i="42"/>
  <c r="R126" i="42"/>
  <c r="V130" i="42"/>
  <c r="U130" i="42"/>
  <c r="AZ132" i="42"/>
  <c r="M132" i="42" s="1"/>
  <c r="BE132" i="42"/>
  <c r="O135" i="42"/>
  <c r="N135" i="42"/>
  <c r="I135" i="42" s="1"/>
  <c r="J137" i="42"/>
  <c r="AX139" i="42"/>
  <c r="O141" i="42"/>
  <c r="N141" i="42"/>
  <c r="AX159" i="42"/>
  <c r="BE143" i="42"/>
  <c r="AZ143" i="42"/>
  <c r="M143" i="42" s="1"/>
  <c r="V158" i="42"/>
  <c r="U158" i="42"/>
  <c r="R110" i="42"/>
  <c r="R115" i="42"/>
  <c r="O120" i="42"/>
  <c r="P120" i="42" s="1"/>
  <c r="N120" i="42"/>
  <c r="AZ122" i="42"/>
  <c r="M122" i="42" s="1"/>
  <c r="BE122" i="42"/>
  <c r="R124" i="42"/>
  <c r="V128" i="42"/>
  <c r="U128" i="42"/>
  <c r="AZ130" i="42"/>
  <c r="M130" i="42" s="1"/>
  <c r="BE130" i="42"/>
  <c r="R132" i="42"/>
  <c r="V138" i="42"/>
  <c r="U138" i="42"/>
  <c r="BE139" i="42"/>
  <c r="AZ139" i="42"/>
  <c r="M139" i="42" s="1"/>
  <c r="R143" i="42"/>
  <c r="U147" i="42"/>
  <c r="S165" i="42"/>
  <c r="V165" i="42"/>
  <c r="O169" i="42"/>
  <c r="R123" i="42"/>
  <c r="V127" i="42"/>
  <c r="U127" i="42"/>
  <c r="AZ129" i="42"/>
  <c r="M129" i="42" s="1"/>
  <c r="BE129" i="42"/>
  <c r="R131" i="42"/>
  <c r="BE134" i="42"/>
  <c r="AZ134" i="42"/>
  <c r="M134" i="42" s="1"/>
  <c r="AX136" i="42"/>
  <c r="V144" i="42"/>
  <c r="U144" i="42"/>
  <c r="V157" i="42"/>
  <c r="BE180" i="42"/>
  <c r="AZ180" i="42"/>
  <c r="M180" i="42" s="1"/>
  <c r="AZ142" i="42"/>
  <c r="M142" i="42" s="1"/>
  <c r="S146" i="42"/>
  <c r="V146" i="42"/>
  <c r="V163" i="42"/>
  <c r="U163" i="42"/>
  <c r="O166" i="42"/>
  <c r="N166" i="42"/>
  <c r="I166" i="42" s="1"/>
  <c r="N133" i="42"/>
  <c r="I133" i="42" s="1"/>
  <c r="R137" i="42"/>
  <c r="O157" i="42"/>
  <c r="N157" i="42"/>
  <c r="I157" i="42" s="1"/>
  <c r="AZ187" i="42"/>
  <c r="M187" i="42" s="1"/>
  <c r="BE187" i="42"/>
  <c r="O195" i="42"/>
  <c r="N195" i="42"/>
  <c r="O145" i="42"/>
  <c r="N145" i="42"/>
  <c r="O148" i="42"/>
  <c r="N148" i="42"/>
  <c r="I148" i="42" s="1"/>
  <c r="O149" i="42"/>
  <c r="N149" i="42"/>
  <c r="N150" i="42"/>
  <c r="O151" i="42"/>
  <c r="N151" i="42"/>
  <c r="O152" i="42"/>
  <c r="N152" i="42"/>
  <c r="O153" i="42"/>
  <c r="N153" i="42"/>
  <c r="O154" i="42"/>
  <c r="N154" i="42"/>
  <c r="V164" i="42"/>
  <c r="S164" i="42"/>
  <c r="AX166" i="42"/>
  <c r="AX167" i="42"/>
  <c r="U169" i="42"/>
  <c r="V169" i="42"/>
  <c r="N178" i="42"/>
  <c r="S180" i="42"/>
  <c r="V180" i="42"/>
  <c r="O194" i="42"/>
  <c r="N194" i="42"/>
  <c r="I194" i="42" s="1"/>
  <c r="V142" i="42"/>
  <c r="U142" i="42"/>
  <c r="O146" i="42"/>
  <c r="N146" i="42"/>
  <c r="O165" i="42"/>
  <c r="N165" i="42"/>
  <c r="I165" i="42" s="1"/>
  <c r="V185" i="42"/>
  <c r="U185" i="42"/>
  <c r="S188" i="42"/>
  <c r="V188" i="42"/>
  <c r="N213" i="42"/>
  <c r="O213" i="42"/>
  <c r="P213" i="42" s="1"/>
  <c r="V214" i="42"/>
  <c r="U214" i="42"/>
  <c r="N216" i="42"/>
  <c r="O216" i="42"/>
  <c r="V155" i="42"/>
  <c r="U155" i="42"/>
  <c r="O158" i="42"/>
  <c r="N158" i="42"/>
  <c r="I158" i="42" s="1"/>
  <c r="O159" i="42"/>
  <c r="N159" i="42"/>
  <c r="O160" i="42"/>
  <c r="N160" i="42"/>
  <c r="O161" i="42"/>
  <c r="N161" i="42"/>
  <c r="AZ170" i="42"/>
  <c r="M170" i="42" s="1"/>
  <c r="BE170" i="42"/>
  <c r="O188" i="42"/>
  <c r="N188" i="42"/>
  <c r="I188" i="42" s="1"/>
  <c r="O207" i="42"/>
  <c r="N207" i="42"/>
  <c r="I207" i="42" s="1"/>
  <c r="V225" i="42"/>
  <c r="S225" i="42"/>
  <c r="V143" i="42"/>
  <c r="S143" i="42"/>
  <c r="O147" i="42"/>
  <c r="N147" i="42"/>
  <c r="N163" i="42"/>
  <c r="I163" i="42" s="1"/>
  <c r="BE179" i="42"/>
  <c r="AZ179" i="42"/>
  <c r="M179" i="42" s="1"/>
  <c r="V190" i="42"/>
  <c r="U190" i="42"/>
  <c r="P181" i="42"/>
  <c r="O186" i="42"/>
  <c r="N186" i="42"/>
  <c r="I186" i="42" s="1"/>
  <c r="O196" i="42"/>
  <c r="P196" i="42" s="1"/>
  <c r="N196" i="42"/>
  <c r="P200" i="42"/>
  <c r="J200" i="42"/>
  <c r="BF201" i="42"/>
  <c r="O201" i="42" s="1"/>
  <c r="AZ201" i="42"/>
  <c r="M201" i="42" s="1"/>
  <c r="J206" i="42"/>
  <c r="V213" i="42"/>
  <c r="U213" i="42"/>
  <c r="N225" i="42"/>
  <c r="I225" i="42" s="1"/>
  <c r="O225" i="42"/>
  <c r="AZ171" i="42"/>
  <c r="M171" i="42" s="1"/>
  <c r="BE171" i="42"/>
  <c r="AZ172" i="42"/>
  <c r="M172" i="42" s="1"/>
  <c r="BE172" i="42"/>
  <c r="AZ173" i="42"/>
  <c r="M173" i="42" s="1"/>
  <c r="BE173" i="42"/>
  <c r="P174" i="42"/>
  <c r="P182" i="42"/>
  <c r="O197" i="42"/>
  <c r="N197" i="42"/>
  <c r="V206" i="42"/>
  <c r="U206" i="42"/>
  <c r="J208" i="42"/>
  <c r="V211" i="42"/>
  <c r="U211" i="42"/>
  <c r="BF217" i="42"/>
  <c r="O217" i="42" s="1"/>
  <c r="AZ217" i="42"/>
  <c r="M217" i="42" s="1"/>
  <c r="J218" i="42"/>
  <c r="N223" i="42"/>
  <c r="O223" i="42"/>
  <c r="AZ167" i="42"/>
  <c r="M167" i="42" s="1"/>
  <c r="R171" i="42"/>
  <c r="R172" i="42"/>
  <c r="R173" i="42"/>
  <c r="AZ176" i="42"/>
  <c r="M176" i="42" s="1"/>
  <c r="V177" i="42"/>
  <c r="P183" i="42"/>
  <c r="AZ184" i="42"/>
  <c r="M184" i="42" s="1"/>
  <c r="AX186" i="42"/>
  <c r="O190" i="42"/>
  <c r="N190" i="42"/>
  <c r="I190" i="42" s="1"/>
  <c r="AZ191" i="42"/>
  <c r="M191" i="42" s="1"/>
  <c r="V193" i="42"/>
  <c r="O198" i="42"/>
  <c r="N198" i="42"/>
  <c r="O199" i="42"/>
  <c r="N199" i="42"/>
  <c r="I199" i="42" s="1"/>
  <c r="R237" i="42"/>
  <c r="BF237" i="42"/>
  <c r="N237" i="42" s="1"/>
  <c r="I237" i="42" s="1"/>
  <c r="AZ237" i="42"/>
  <c r="M237" i="42" s="1"/>
  <c r="N167" i="42"/>
  <c r="P167" i="42" s="1"/>
  <c r="O176" i="42"/>
  <c r="P176" i="42" s="1"/>
  <c r="O184" i="42"/>
  <c r="P184" i="42" s="1"/>
  <c r="N210" i="42"/>
  <c r="O210" i="42"/>
  <c r="V223" i="42"/>
  <c r="U223" i="42"/>
  <c r="AZ169" i="42"/>
  <c r="M169" i="42" s="1"/>
  <c r="J174" i="42"/>
  <c r="O177" i="42"/>
  <c r="P177" i="42" s="1"/>
  <c r="AZ178" i="42"/>
  <c r="M178" i="42" s="1"/>
  <c r="V179" i="42"/>
  <c r="AZ192" i="42"/>
  <c r="M192" i="42" s="1"/>
  <c r="BE192" i="42"/>
  <c r="O193" i="42"/>
  <c r="V221" i="42"/>
  <c r="U221" i="42"/>
  <c r="O222" i="42"/>
  <c r="AX228" i="42"/>
  <c r="AX229" i="42"/>
  <c r="V230" i="42"/>
  <c r="U230" i="42"/>
  <c r="O178" i="42"/>
  <c r="P178" i="42" s="1"/>
  <c r="N181" i="42"/>
  <c r="O185" i="42"/>
  <c r="N185" i="42"/>
  <c r="I185" i="42" s="1"/>
  <c r="AZ186" i="42"/>
  <c r="M186" i="42" s="1"/>
  <c r="N189" i="42"/>
  <c r="P189" i="42" s="1"/>
  <c r="O191" i="42"/>
  <c r="N191" i="42"/>
  <c r="I191" i="42" s="1"/>
  <c r="R192" i="42"/>
  <c r="V208" i="42"/>
  <c r="U208" i="42"/>
  <c r="AZ209" i="42"/>
  <c r="M209" i="42" s="1"/>
  <c r="N220" i="42"/>
  <c r="I220" i="42" s="1"/>
  <c r="O220" i="42"/>
  <c r="AZ236" i="42"/>
  <c r="M236" i="42" s="1"/>
  <c r="AZ185" i="42"/>
  <c r="M185" i="42" s="1"/>
  <c r="AZ190" i="42"/>
  <c r="M190" i="42" s="1"/>
  <c r="AZ194" i="42"/>
  <c r="M194" i="42" s="1"/>
  <c r="AZ195" i="42"/>
  <c r="M195" i="42" s="1"/>
  <c r="AZ196" i="42"/>
  <c r="M196" i="42" s="1"/>
  <c r="AZ197" i="42"/>
  <c r="M197" i="42" s="1"/>
  <c r="AZ198" i="42"/>
  <c r="M198" i="42" s="1"/>
  <c r="AZ200" i="42"/>
  <c r="M200" i="42" s="1"/>
  <c r="O202" i="42"/>
  <c r="O203" i="42"/>
  <c r="N203" i="42"/>
  <c r="I203" i="42" s="1"/>
  <c r="V204" i="42"/>
  <c r="U204" i="42"/>
  <c r="AX207" i="42"/>
  <c r="V210" i="42"/>
  <c r="U210" i="42"/>
  <c r="AZ211" i="42"/>
  <c r="M211" i="42" s="1"/>
  <c r="N212" i="42"/>
  <c r="P212" i="42" s="1"/>
  <c r="AZ214" i="42"/>
  <c r="M214" i="42" s="1"/>
  <c r="AX218" i="42"/>
  <c r="O219" i="42"/>
  <c r="N219" i="42"/>
  <c r="I219" i="42" s="1"/>
  <c r="V220" i="42"/>
  <c r="U220" i="42"/>
  <c r="AZ221" i="42"/>
  <c r="M221" i="42" s="1"/>
  <c r="N222" i="42"/>
  <c r="AX231" i="42"/>
  <c r="O233" i="42"/>
  <c r="J238" i="42"/>
  <c r="AX202" i="42"/>
  <c r="O205" i="42"/>
  <c r="N209" i="42"/>
  <c r="P209" i="42" s="1"/>
  <c r="N215" i="42"/>
  <c r="P215" i="42" s="1"/>
  <c r="J226" i="42"/>
  <c r="AX232" i="42"/>
  <c r="N236" i="42"/>
  <c r="I236" i="42" s="1"/>
  <c r="V205" i="42"/>
  <c r="S205" i="42"/>
  <c r="V212" i="42"/>
  <c r="U212" i="42"/>
  <c r="V222" i="42"/>
  <c r="U222" i="42"/>
  <c r="V226" i="42"/>
  <c r="P227" i="42"/>
  <c r="V233" i="42"/>
  <c r="O235" i="42"/>
  <c r="N235" i="42"/>
  <c r="I235" i="42" s="1"/>
  <c r="V238" i="42"/>
  <c r="O240" i="42"/>
  <c r="N240" i="42"/>
  <c r="I240" i="42" s="1"/>
  <c r="AX199" i="42"/>
  <c r="V209" i="42"/>
  <c r="U209" i="42"/>
  <c r="N211" i="42"/>
  <c r="P211" i="42" s="1"/>
  <c r="N214" i="42"/>
  <c r="V215" i="42"/>
  <c r="U215" i="42"/>
  <c r="V217" i="42"/>
  <c r="S217" i="42"/>
  <c r="AZ220" i="42"/>
  <c r="M220" i="42" s="1"/>
  <c r="N221" i="42"/>
  <c r="P221" i="42" s="1"/>
  <c r="O228" i="42"/>
  <c r="AX234" i="42"/>
  <c r="V236" i="42"/>
  <c r="U236" i="42"/>
  <c r="AX239" i="42"/>
  <c r="N208" i="42"/>
  <c r="I208" i="42" s="1"/>
  <c r="AZ216" i="42"/>
  <c r="M216" i="42" s="1"/>
  <c r="N217" i="42"/>
  <c r="I217" i="42" s="1"/>
  <c r="V224" i="42"/>
  <c r="U224" i="42"/>
  <c r="AX227" i="42"/>
  <c r="O229" i="42"/>
  <c r="U233" i="42"/>
  <c r="AX235" i="42"/>
  <c r="V237" i="42"/>
  <c r="S237" i="42"/>
  <c r="AX240" i="42"/>
  <c r="N202" i="42"/>
  <c r="I202" i="42" s="1"/>
  <c r="N206" i="42"/>
  <c r="I206" i="42" s="1"/>
  <c r="N218" i="42"/>
  <c r="I218" i="42" s="1"/>
  <c r="N226" i="42"/>
  <c r="I226" i="42" s="1"/>
  <c r="N227" i="42"/>
  <c r="N228" i="42"/>
  <c r="N229" i="42"/>
  <c r="N230" i="42"/>
  <c r="P230" i="42" s="1"/>
  <c r="N232" i="42"/>
  <c r="P232" i="42" s="1"/>
  <c r="N233" i="42"/>
  <c r="N234" i="42"/>
  <c r="P234" i="42" s="1"/>
  <c r="N238" i="42"/>
  <c r="I238" i="42" s="1"/>
  <c r="N239" i="42"/>
  <c r="P239" i="42" s="1"/>
  <c r="AZ219" i="42"/>
  <c r="M219" i="42" s="1"/>
  <c r="P233" i="42" l="1"/>
  <c r="N162" i="42"/>
  <c r="U85" i="42"/>
  <c r="V85" i="42"/>
  <c r="U216" i="42"/>
  <c r="P19" i="42"/>
  <c r="P71" i="42"/>
  <c r="U39" i="42"/>
  <c r="V153" i="42"/>
  <c r="U153" i="42"/>
  <c r="V148" i="42"/>
  <c r="U148" i="42"/>
  <c r="U200" i="42"/>
  <c r="O237" i="42"/>
  <c r="P153" i="42"/>
  <c r="P149" i="42"/>
  <c r="P137" i="42"/>
  <c r="P49" i="42"/>
  <c r="N39" i="42"/>
  <c r="I39" i="42" s="1"/>
  <c r="O175" i="42"/>
  <c r="P175" i="42" s="1"/>
  <c r="U192" i="42"/>
  <c r="V192" i="42"/>
  <c r="U99" i="42"/>
  <c r="V99" i="42"/>
  <c r="P197" i="42"/>
  <c r="N231" i="42"/>
  <c r="P231" i="42" s="1"/>
  <c r="P7" i="42"/>
  <c r="P6" i="42"/>
  <c r="U141" i="42"/>
  <c r="V141" i="42"/>
  <c r="U174" i="42"/>
  <c r="V174" i="42"/>
  <c r="P228" i="42"/>
  <c r="O204" i="42"/>
  <c r="V18" i="42"/>
  <c r="U20" i="42"/>
  <c r="U44" i="42"/>
  <c r="U175" i="42"/>
  <c r="V175" i="42"/>
  <c r="U184" i="42"/>
  <c r="V184" i="42"/>
  <c r="U106" i="42"/>
  <c r="V106" i="42"/>
  <c r="U27" i="42"/>
  <c r="V27" i="42"/>
  <c r="P147" i="42"/>
  <c r="P160" i="42"/>
  <c r="P45" i="42"/>
  <c r="P53" i="42"/>
  <c r="N224" i="42"/>
  <c r="O224" i="42"/>
  <c r="P224" i="42" s="1"/>
  <c r="V149" i="42"/>
  <c r="U149" i="42"/>
  <c r="U181" i="42"/>
  <c r="V181" i="42"/>
  <c r="U48" i="42"/>
  <c r="V48" i="42"/>
  <c r="P84" i="42"/>
  <c r="P52" i="42"/>
  <c r="V203" i="42"/>
  <c r="U203" i="42"/>
  <c r="U103" i="42"/>
  <c r="V103" i="42"/>
  <c r="V152" i="42"/>
  <c r="U152" i="42"/>
  <c r="V240" i="42"/>
  <c r="U240" i="42"/>
  <c r="V218" i="42"/>
  <c r="U218" i="42"/>
  <c r="V228" i="42"/>
  <c r="U228" i="42"/>
  <c r="J201" i="42"/>
  <c r="O170" i="42"/>
  <c r="N170" i="42"/>
  <c r="V167" i="42"/>
  <c r="U167" i="42"/>
  <c r="O126" i="42"/>
  <c r="P126" i="42" s="1"/>
  <c r="N126" i="42"/>
  <c r="N100" i="42"/>
  <c r="O100" i="42"/>
  <c r="O83" i="42"/>
  <c r="N83" i="42"/>
  <c r="V112" i="42"/>
  <c r="U112" i="42"/>
  <c r="V93" i="42"/>
  <c r="U93" i="42"/>
  <c r="P235" i="42"/>
  <c r="J235" i="42"/>
  <c r="O192" i="42"/>
  <c r="N192" i="42"/>
  <c r="I192" i="42" s="1"/>
  <c r="J225" i="42"/>
  <c r="P225" i="42"/>
  <c r="O139" i="42"/>
  <c r="P139" i="42" s="1"/>
  <c r="N139" i="42"/>
  <c r="O124" i="42"/>
  <c r="N124" i="42"/>
  <c r="P144" i="42"/>
  <c r="J144" i="42"/>
  <c r="P61" i="42"/>
  <c r="J61" i="42"/>
  <c r="J74" i="42"/>
  <c r="P74" i="42"/>
  <c r="O60" i="42"/>
  <c r="N60" i="42"/>
  <c r="I60" i="42" s="1"/>
  <c r="V231" i="42"/>
  <c r="U231" i="42"/>
  <c r="P222" i="42"/>
  <c r="P210" i="42"/>
  <c r="P223" i="42"/>
  <c r="P159" i="42"/>
  <c r="V166" i="42"/>
  <c r="U166" i="42"/>
  <c r="P152" i="42"/>
  <c r="P148" i="42"/>
  <c r="J148" i="42"/>
  <c r="P157" i="42"/>
  <c r="J157" i="42"/>
  <c r="U136" i="42"/>
  <c r="V136" i="42"/>
  <c r="N122" i="42"/>
  <c r="I122" i="42" s="1"/>
  <c r="O122" i="42"/>
  <c r="P236" i="42"/>
  <c r="J156" i="42"/>
  <c r="P156" i="42"/>
  <c r="P119" i="42"/>
  <c r="N99" i="42"/>
  <c r="O99" i="42"/>
  <c r="P99" i="42" s="1"/>
  <c r="O111" i="42"/>
  <c r="P111" i="42" s="1"/>
  <c r="N111" i="42"/>
  <c r="P117" i="42"/>
  <c r="J142" i="42"/>
  <c r="P142" i="42"/>
  <c r="P121" i="42"/>
  <c r="O131" i="42"/>
  <c r="N131" i="42"/>
  <c r="V58" i="42"/>
  <c r="U58" i="42"/>
  <c r="P77" i="42"/>
  <c r="O15" i="42"/>
  <c r="N15" i="42"/>
  <c r="J70" i="42"/>
  <c r="P70" i="42"/>
  <c r="O9" i="42"/>
  <c r="N9" i="42"/>
  <c r="P31" i="42"/>
  <c r="P16" i="42"/>
  <c r="P194" i="42"/>
  <c r="J194" i="42"/>
  <c r="P135" i="42"/>
  <c r="J135" i="42"/>
  <c r="O94" i="42"/>
  <c r="N94" i="42"/>
  <c r="V235" i="42"/>
  <c r="U235" i="42"/>
  <c r="V199" i="42"/>
  <c r="U199" i="42"/>
  <c r="J202" i="42"/>
  <c r="P202" i="42"/>
  <c r="V186" i="42"/>
  <c r="U186" i="42"/>
  <c r="P218" i="42"/>
  <c r="P208" i="42"/>
  <c r="P162" i="42"/>
  <c r="P158" i="42"/>
  <c r="J158" i="42"/>
  <c r="P151" i="42"/>
  <c r="P145" i="42"/>
  <c r="O134" i="42"/>
  <c r="N134" i="42"/>
  <c r="I134" i="42" s="1"/>
  <c r="V159" i="42"/>
  <c r="U159" i="42"/>
  <c r="O132" i="42"/>
  <c r="N132" i="42"/>
  <c r="N114" i="42"/>
  <c r="I114" i="42" s="1"/>
  <c r="O114" i="42"/>
  <c r="P163" i="42"/>
  <c r="O136" i="42"/>
  <c r="N136" i="42"/>
  <c r="I136" i="42" s="1"/>
  <c r="N97" i="42"/>
  <c r="O97" i="42"/>
  <c r="P97" i="42" s="1"/>
  <c r="O93" i="42"/>
  <c r="N93" i="42"/>
  <c r="P106" i="42"/>
  <c r="J106" i="42"/>
  <c r="O164" i="42"/>
  <c r="N164" i="42"/>
  <c r="I164" i="42" s="1"/>
  <c r="P91" i="42"/>
  <c r="P108" i="42"/>
  <c r="P133" i="42"/>
  <c r="J133" i="42"/>
  <c r="O85" i="42"/>
  <c r="N85" i="42"/>
  <c r="O95" i="42"/>
  <c r="N95" i="42"/>
  <c r="P72" i="42"/>
  <c r="P48" i="42"/>
  <c r="P3" i="42"/>
  <c r="N201" i="42"/>
  <c r="I201" i="42" s="1"/>
  <c r="J140" i="42"/>
  <c r="P140" i="42"/>
  <c r="O90" i="42"/>
  <c r="N90" i="42"/>
  <c r="I90" i="42" s="1"/>
  <c r="V239" i="42"/>
  <c r="U239" i="42"/>
  <c r="J205" i="42"/>
  <c r="P205" i="42"/>
  <c r="P199" i="42"/>
  <c r="J199" i="42"/>
  <c r="O172" i="42"/>
  <c r="N172" i="42"/>
  <c r="O179" i="42"/>
  <c r="N179" i="42"/>
  <c r="P165" i="42"/>
  <c r="J165" i="42"/>
  <c r="O180" i="42"/>
  <c r="N180" i="42"/>
  <c r="N130" i="42"/>
  <c r="O130" i="42"/>
  <c r="O168" i="42"/>
  <c r="N168" i="42"/>
  <c r="O125" i="42"/>
  <c r="P125" i="42" s="1"/>
  <c r="N125" i="42"/>
  <c r="N104" i="42"/>
  <c r="O104" i="42"/>
  <c r="N96" i="42"/>
  <c r="I96" i="42" s="1"/>
  <c r="O96" i="42"/>
  <c r="O92" i="42"/>
  <c r="N92" i="42"/>
  <c r="O128" i="42"/>
  <c r="P128" i="42" s="1"/>
  <c r="N128" i="42"/>
  <c r="O86" i="42"/>
  <c r="N86" i="42"/>
  <c r="N81" i="42"/>
  <c r="I81" i="42" s="1"/>
  <c r="O81" i="42"/>
  <c r="J29" i="42"/>
  <c r="P29" i="42"/>
  <c r="P68" i="42"/>
  <c r="P64" i="42"/>
  <c r="J64" i="42"/>
  <c r="P47" i="42"/>
  <c r="J47" i="42"/>
  <c r="P10" i="42"/>
  <c r="J10" i="42"/>
  <c r="P12" i="42"/>
  <c r="J12" i="42"/>
  <c r="P203" i="42"/>
  <c r="J203" i="42"/>
  <c r="P229" i="42"/>
  <c r="P240" i="42"/>
  <c r="J240" i="42"/>
  <c r="V232" i="42"/>
  <c r="U232" i="42"/>
  <c r="V202" i="42"/>
  <c r="U202" i="42"/>
  <c r="P220" i="42"/>
  <c r="J220" i="42"/>
  <c r="P204" i="42"/>
  <c r="J204" i="42"/>
  <c r="J237" i="42"/>
  <c r="P237" i="42"/>
  <c r="P206" i="42"/>
  <c r="P207" i="42"/>
  <c r="J207" i="42"/>
  <c r="P161" i="42"/>
  <c r="P154" i="42"/>
  <c r="P150" i="42"/>
  <c r="P195" i="42"/>
  <c r="P166" i="42"/>
  <c r="J166" i="42"/>
  <c r="O129" i="42"/>
  <c r="N129" i="42"/>
  <c r="P141" i="42"/>
  <c r="P113" i="42"/>
  <c r="J113" i="42"/>
  <c r="V161" i="42"/>
  <c r="U161" i="42"/>
  <c r="P116" i="42"/>
  <c r="J116" i="42"/>
  <c r="N103" i="42"/>
  <c r="O103" i="42"/>
  <c r="N127" i="42"/>
  <c r="O127" i="42"/>
  <c r="O89" i="42"/>
  <c r="N89" i="42"/>
  <c r="I89" i="42" s="1"/>
  <c r="P69" i="42"/>
  <c r="J69" i="42"/>
  <c r="O110" i="42"/>
  <c r="N110" i="42"/>
  <c r="J63" i="42"/>
  <c r="P63" i="42"/>
  <c r="J62" i="42"/>
  <c r="P62" i="42"/>
  <c r="P185" i="42"/>
  <c r="J185" i="42"/>
  <c r="O56" i="42"/>
  <c r="N56" i="42"/>
  <c r="O8" i="42"/>
  <c r="N8" i="42"/>
  <c r="I8" i="42" s="1"/>
  <c r="P58" i="42"/>
  <c r="J58" i="42"/>
  <c r="V227" i="42"/>
  <c r="U227" i="42"/>
  <c r="P226" i="42"/>
  <c r="P238" i="42"/>
  <c r="V207" i="42"/>
  <c r="U207" i="42"/>
  <c r="J191" i="42"/>
  <c r="P191" i="42"/>
  <c r="P198" i="42"/>
  <c r="J217" i="42"/>
  <c r="P217" i="42"/>
  <c r="O171" i="42"/>
  <c r="P171" i="42" s="1"/>
  <c r="N171" i="42"/>
  <c r="P146" i="42"/>
  <c r="O187" i="42"/>
  <c r="N187" i="42"/>
  <c r="I187" i="42" s="1"/>
  <c r="V139" i="42"/>
  <c r="U139" i="42"/>
  <c r="O115" i="42"/>
  <c r="N115" i="42"/>
  <c r="O112" i="42"/>
  <c r="N112" i="42"/>
  <c r="V115" i="42"/>
  <c r="U115" i="42"/>
  <c r="N102" i="42"/>
  <c r="O102" i="42"/>
  <c r="J155" i="42"/>
  <c r="P155" i="42"/>
  <c r="P88" i="42"/>
  <c r="O123" i="42"/>
  <c r="N123" i="42"/>
  <c r="P118" i="42"/>
  <c r="P42" i="42"/>
  <c r="J42" i="42"/>
  <c r="P51" i="42"/>
  <c r="P50" i="42"/>
  <c r="P28" i="42"/>
  <c r="J28" i="42"/>
  <c r="P37" i="42"/>
  <c r="J37" i="42"/>
  <c r="P190" i="42"/>
  <c r="J190" i="42"/>
  <c r="O173" i="42"/>
  <c r="N173" i="42"/>
  <c r="P169" i="42"/>
  <c r="O143" i="42"/>
  <c r="N143" i="42"/>
  <c r="I143" i="42" s="1"/>
  <c r="N98" i="42"/>
  <c r="O98" i="42"/>
  <c r="O138" i="42"/>
  <c r="N138" i="42"/>
  <c r="I138" i="42" s="1"/>
  <c r="N79" i="42"/>
  <c r="O79" i="42"/>
  <c r="V234" i="42"/>
  <c r="U234" i="42"/>
  <c r="P219" i="42"/>
  <c r="J219" i="42"/>
  <c r="V229" i="42"/>
  <c r="U229" i="42"/>
  <c r="P193" i="42"/>
  <c r="J193" i="42"/>
  <c r="J186" i="42"/>
  <c r="P186" i="42"/>
  <c r="P188" i="42"/>
  <c r="J188" i="42"/>
  <c r="P216" i="42"/>
  <c r="O109" i="42"/>
  <c r="N109" i="42"/>
  <c r="N101" i="42"/>
  <c r="O101" i="42"/>
  <c r="O87" i="42"/>
  <c r="N87" i="42"/>
  <c r="I87" i="42" s="1"/>
  <c r="V94" i="42"/>
  <c r="U94" i="42"/>
  <c r="O80" i="42"/>
  <c r="N80" i="42"/>
  <c r="I80" i="42" s="1"/>
  <c r="J40" i="42"/>
  <c r="P40" i="42"/>
  <c r="P27" i="42"/>
  <c r="J59" i="42"/>
  <c r="P59" i="42"/>
  <c r="J39" i="42"/>
  <c r="P39" i="42"/>
  <c r="P102" i="42" l="1"/>
  <c r="P132" i="42"/>
  <c r="P112" i="42"/>
  <c r="P172" i="42"/>
  <c r="P95" i="42"/>
  <c r="P83" i="42"/>
  <c r="P170" i="42"/>
  <c r="P103" i="42"/>
  <c r="P104" i="42"/>
  <c r="P100" i="42"/>
  <c r="P134" i="42"/>
  <c r="J134" i="42"/>
  <c r="J80" i="42"/>
  <c r="P80" i="42"/>
  <c r="P109" i="42"/>
  <c r="P173" i="42"/>
  <c r="P115" i="42"/>
  <c r="P56" i="42"/>
  <c r="P110" i="42"/>
  <c r="P86" i="42"/>
  <c r="P180" i="42"/>
  <c r="P85" i="42"/>
  <c r="J114" i="42"/>
  <c r="P114" i="42"/>
  <c r="P94" i="42"/>
  <c r="P9" i="42"/>
  <c r="P60" i="42"/>
  <c r="J60" i="42"/>
  <c r="P124" i="42"/>
  <c r="P201" i="42"/>
  <c r="P138" i="42"/>
  <c r="J138" i="42"/>
  <c r="P129" i="42"/>
  <c r="P131" i="42"/>
  <c r="P98" i="42"/>
  <c r="P93" i="42"/>
  <c r="P87" i="42"/>
  <c r="J87" i="42"/>
  <c r="J187" i="42"/>
  <c r="P187" i="42"/>
  <c r="P89" i="42"/>
  <c r="J89" i="42"/>
  <c r="P92" i="42"/>
  <c r="P168" i="42"/>
  <c r="P179" i="42"/>
  <c r="P15" i="42"/>
  <c r="P101" i="42"/>
  <c r="J143" i="42"/>
  <c r="P143" i="42"/>
  <c r="P123" i="42"/>
  <c r="P127" i="42"/>
  <c r="P81" i="42"/>
  <c r="J81" i="42"/>
  <c r="J96" i="42"/>
  <c r="P96" i="42"/>
  <c r="P130" i="42"/>
  <c r="P79" i="42"/>
  <c r="J8" i="42"/>
  <c r="P8" i="42"/>
  <c r="J90" i="42"/>
  <c r="P90" i="42"/>
  <c r="J164" i="42"/>
  <c r="P164" i="42"/>
  <c r="J136" i="42"/>
  <c r="P136" i="42"/>
  <c r="J122" i="42"/>
  <c r="P122" i="42"/>
  <c r="J192" i="42"/>
  <c r="P192" i="42"/>
  <c r="BK106" i="41" l="1"/>
  <c r="BN106" i="41" s="1"/>
  <c r="BJ106" i="41"/>
  <c r="BM106" i="41" s="1"/>
  <c r="O106" i="41" s="1"/>
  <c r="BG106" i="41"/>
  <c r="BF106" i="41"/>
  <c r="BE106" i="41"/>
  <c r="BD106" i="41"/>
  <c r="BC106" i="41"/>
  <c r="BB106" i="41"/>
  <c r="AZ106" i="41"/>
  <c r="AY106" i="41"/>
  <c r="AX106" i="41"/>
  <c r="Z106" i="41"/>
  <c r="Y106" i="41"/>
  <c r="T106" i="41" s="1"/>
  <c r="X106" i="41"/>
  <c r="W106" i="41"/>
  <c r="BK105" i="41"/>
  <c r="BJ105" i="41"/>
  <c r="BM105" i="41" s="1"/>
  <c r="BG105" i="41"/>
  <c r="BF105" i="41"/>
  <c r="BE105" i="41"/>
  <c r="BD105" i="41"/>
  <c r="BC105" i="41"/>
  <c r="BB105" i="41"/>
  <c r="AZ105" i="41"/>
  <c r="AY105" i="41"/>
  <c r="AX105" i="41"/>
  <c r="Z105" i="41"/>
  <c r="Y105" i="41"/>
  <c r="T105" i="41" s="1"/>
  <c r="X105" i="41"/>
  <c r="W105" i="41"/>
  <c r="BK104" i="41"/>
  <c r="BN104" i="41" s="1"/>
  <c r="BJ104" i="41"/>
  <c r="BG104" i="41"/>
  <c r="BF104" i="41"/>
  <c r="BE104" i="41"/>
  <c r="BD104" i="41"/>
  <c r="BC104" i="41"/>
  <c r="BB104" i="41"/>
  <c r="AZ104" i="41"/>
  <c r="AY104" i="41"/>
  <c r="AX104" i="41"/>
  <c r="U104" i="41" s="1"/>
  <c r="Z104" i="41"/>
  <c r="Y104" i="41"/>
  <c r="T104" i="41" s="1"/>
  <c r="X104" i="41"/>
  <c r="W104" i="41"/>
  <c r="BK103" i="41"/>
  <c r="BN103" i="41" s="1"/>
  <c r="BJ103" i="41"/>
  <c r="BM103" i="41" s="1"/>
  <c r="BG103" i="41"/>
  <c r="BF103" i="41"/>
  <c r="BE103" i="41"/>
  <c r="BD103" i="41"/>
  <c r="BC103" i="41"/>
  <c r="BB103" i="41"/>
  <c r="AZ103" i="41"/>
  <c r="AY103" i="41"/>
  <c r="AX103" i="41"/>
  <c r="Z103" i="41"/>
  <c r="Y103" i="41"/>
  <c r="T103" i="41" s="1"/>
  <c r="X103" i="41"/>
  <c r="W103" i="41"/>
  <c r="BK102" i="41"/>
  <c r="BN102" i="41" s="1"/>
  <c r="BJ102" i="41"/>
  <c r="BG102" i="41"/>
  <c r="BF102" i="41"/>
  <c r="BE102" i="41"/>
  <c r="BD102" i="41"/>
  <c r="BC102" i="41"/>
  <c r="BB102" i="41"/>
  <c r="AZ102" i="41"/>
  <c r="AY102" i="41"/>
  <c r="AX102" i="41"/>
  <c r="Z102" i="41"/>
  <c r="Y102" i="41"/>
  <c r="T102" i="41" s="1"/>
  <c r="X102" i="41"/>
  <c r="W102" i="41"/>
  <c r="BK101" i="41"/>
  <c r="BN101" i="41" s="1"/>
  <c r="BJ101" i="41"/>
  <c r="BM101" i="41" s="1"/>
  <c r="BG101" i="41"/>
  <c r="BF101" i="41"/>
  <c r="BE101" i="41"/>
  <c r="BD101" i="41"/>
  <c r="BC101" i="41"/>
  <c r="BB101" i="41"/>
  <c r="AZ101" i="41"/>
  <c r="AY101" i="41"/>
  <c r="AX101" i="41"/>
  <c r="Z101" i="41"/>
  <c r="Y101" i="41"/>
  <c r="T101" i="41" s="1"/>
  <c r="X101" i="41"/>
  <c r="W101" i="41"/>
  <c r="BK100" i="41"/>
  <c r="BN100" i="41" s="1"/>
  <c r="BJ100" i="41"/>
  <c r="BG100" i="41"/>
  <c r="BF100" i="41"/>
  <c r="BE100" i="41"/>
  <c r="BD100" i="41"/>
  <c r="BC100" i="41"/>
  <c r="BB100" i="41"/>
  <c r="AZ100" i="41"/>
  <c r="AY100" i="41"/>
  <c r="AX100" i="41"/>
  <c r="Z100" i="41"/>
  <c r="Y100" i="41"/>
  <c r="T100" i="41" s="1"/>
  <c r="X100" i="41"/>
  <c r="W100" i="41"/>
  <c r="BK99" i="41"/>
  <c r="BN99" i="41" s="1"/>
  <c r="BJ99" i="41"/>
  <c r="BG99" i="41"/>
  <c r="AF99" i="41" s="1"/>
  <c r="BF99" i="41"/>
  <c r="BE99" i="41"/>
  <c r="BD99" i="41"/>
  <c r="BC99" i="41"/>
  <c r="BB99" i="41"/>
  <c r="AZ99" i="41"/>
  <c r="AY99" i="41"/>
  <c r="AX99" i="41"/>
  <c r="AE99" i="41"/>
  <c r="Z99" i="41"/>
  <c r="Y99" i="41"/>
  <c r="T99" i="41" s="1"/>
  <c r="X99" i="41"/>
  <c r="W99" i="41"/>
  <c r="BK98" i="41"/>
  <c r="BN98" i="41" s="1"/>
  <c r="BJ98" i="41"/>
  <c r="BG98" i="41"/>
  <c r="AE98" i="41" s="1"/>
  <c r="AB98" i="41" s="1"/>
  <c r="BF98" i="41"/>
  <c r="BE98" i="41"/>
  <c r="BD98" i="41"/>
  <c r="BC98" i="41"/>
  <c r="BB98" i="41"/>
  <c r="AZ98" i="41"/>
  <c r="AY98" i="41"/>
  <c r="AX98" i="41"/>
  <c r="Z98" i="41"/>
  <c r="Y98" i="41"/>
  <c r="T98" i="41" s="1"/>
  <c r="X98" i="41"/>
  <c r="W98" i="41"/>
  <c r="BK97" i="41"/>
  <c r="BJ97" i="41"/>
  <c r="BM97" i="41" s="1"/>
  <c r="BG97" i="41"/>
  <c r="BF97" i="41"/>
  <c r="BE97" i="41"/>
  <c r="BD97" i="41"/>
  <c r="BC97" i="41"/>
  <c r="BB97" i="41"/>
  <c r="AZ97" i="41"/>
  <c r="AY97" i="41"/>
  <c r="AX97" i="41"/>
  <c r="Z97" i="41"/>
  <c r="Y97" i="41"/>
  <c r="T97" i="41" s="1"/>
  <c r="X97" i="41"/>
  <c r="W97" i="41"/>
  <c r="A97" i="41"/>
  <c r="A98" i="41" s="1"/>
  <c r="A99" i="41" s="1"/>
  <c r="A100" i="41" s="1"/>
  <c r="A101" i="41" s="1"/>
  <c r="A102" i="41" s="1"/>
  <c r="A103" i="41" s="1"/>
  <c r="A104" i="41" s="1"/>
  <c r="A105" i="41" s="1"/>
  <c r="A106" i="41" s="1"/>
  <c r="BK95" i="41"/>
  <c r="BN95" i="41" s="1"/>
  <c r="BJ95" i="41"/>
  <c r="BG95" i="41"/>
  <c r="BF95" i="41"/>
  <c r="BE95" i="41"/>
  <c r="BD95" i="41"/>
  <c r="BC95" i="41"/>
  <c r="BB95" i="41"/>
  <c r="AZ95" i="41"/>
  <c r="AY95" i="41"/>
  <c r="AX95" i="41"/>
  <c r="Z95" i="41"/>
  <c r="Y95" i="41"/>
  <c r="T95" i="41" s="1"/>
  <c r="X95" i="41"/>
  <c r="W95" i="41"/>
  <c r="BK94" i="41"/>
  <c r="BN94" i="41" s="1"/>
  <c r="BJ94" i="41"/>
  <c r="BG94" i="41"/>
  <c r="BF94" i="41"/>
  <c r="BE94" i="41"/>
  <c r="BD94" i="41"/>
  <c r="BC94" i="41"/>
  <c r="BB94" i="41"/>
  <c r="AZ94" i="41"/>
  <c r="AY94" i="41"/>
  <c r="AX94" i="41"/>
  <c r="Z94" i="41"/>
  <c r="Y94" i="41"/>
  <c r="T94" i="41" s="1"/>
  <c r="X94" i="41"/>
  <c r="W94" i="41"/>
  <c r="BK93" i="41"/>
  <c r="BN93" i="41" s="1"/>
  <c r="BJ93" i="41"/>
  <c r="BM93" i="41" s="1"/>
  <c r="BG93" i="41"/>
  <c r="BF93" i="41"/>
  <c r="BE93" i="41"/>
  <c r="BD93" i="41"/>
  <c r="BC93" i="41"/>
  <c r="BB93" i="41"/>
  <c r="AZ93" i="41"/>
  <c r="AY93" i="41"/>
  <c r="AX93" i="41"/>
  <c r="Z93" i="41"/>
  <c r="Y93" i="41"/>
  <c r="T93" i="41" s="1"/>
  <c r="X93" i="41"/>
  <c r="W93" i="41"/>
  <c r="BK92" i="41"/>
  <c r="BN92" i="41" s="1"/>
  <c r="BJ92" i="41"/>
  <c r="BG92" i="41"/>
  <c r="BF92" i="41"/>
  <c r="BE92" i="41"/>
  <c r="BD92" i="41"/>
  <c r="BC92" i="41"/>
  <c r="BB92" i="41"/>
  <c r="AZ92" i="41"/>
  <c r="AY92" i="41"/>
  <c r="AX92" i="41"/>
  <c r="Z92" i="41"/>
  <c r="Y92" i="41"/>
  <c r="T92" i="41" s="1"/>
  <c r="X92" i="41"/>
  <c r="W92" i="41"/>
  <c r="BK91" i="41"/>
  <c r="BJ91" i="41"/>
  <c r="BM91" i="41" s="1"/>
  <c r="BG91" i="41"/>
  <c r="BF91" i="41"/>
  <c r="BE91" i="41"/>
  <c r="BD91" i="41"/>
  <c r="BC91" i="41"/>
  <c r="BB91" i="41"/>
  <c r="AZ91" i="41"/>
  <c r="AY91" i="41"/>
  <c r="AX91" i="41"/>
  <c r="Z91" i="41"/>
  <c r="Y91" i="41"/>
  <c r="T91" i="41" s="1"/>
  <c r="X91" i="41"/>
  <c r="W91" i="41"/>
  <c r="BK90" i="41"/>
  <c r="BN90" i="41" s="1"/>
  <c r="BJ90" i="41"/>
  <c r="BM90" i="41" s="1"/>
  <c r="BG90" i="41"/>
  <c r="BF90" i="41"/>
  <c r="BE90" i="41"/>
  <c r="BD90" i="41"/>
  <c r="BC90" i="41"/>
  <c r="BB90" i="41"/>
  <c r="AZ90" i="41"/>
  <c r="AY90" i="41"/>
  <c r="AX90" i="41"/>
  <c r="Z90" i="41"/>
  <c r="Y90" i="41"/>
  <c r="T90" i="41" s="1"/>
  <c r="X90" i="41"/>
  <c r="W90" i="41"/>
  <c r="BK89" i="41"/>
  <c r="BN89" i="41" s="1"/>
  <c r="BJ89" i="41"/>
  <c r="BM89" i="41" s="1"/>
  <c r="BG89" i="41"/>
  <c r="BF89" i="41"/>
  <c r="BE89" i="41"/>
  <c r="BD89" i="41"/>
  <c r="BC89" i="41"/>
  <c r="BB89" i="41"/>
  <c r="AZ89" i="41"/>
  <c r="AY89" i="41"/>
  <c r="AX89" i="41"/>
  <c r="Z89" i="41"/>
  <c r="Y89" i="41"/>
  <c r="T89" i="41" s="1"/>
  <c r="X89" i="41"/>
  <c r="W89" i="41"/>
  <c r="BK88" i="41"/>
  <c r="BN88" i="41" s="1"/>
  <c r="BJ88" i="41"/>
  <c r="BG88" i="41"/>
  <c r="AF88" i="41" s="1"/>
  <c r="BF88" i="41"/>
  <c r="BE88" i="41"/>
  <c r="BD88" i="41"/>
  <c r="BC88" i="41"/>
  <c r="BB88" i="41"/>
  <c r="AZ88" i="41"/>
  <c r="AY88" i="41"/>
  <c r="AX88" i="41"/>
  <c r="Z88" i="41"/>
  <c r="Y88" i="41"/>
  <c r="T88" i="41" s="1"/>
  <c r="X88" i="41"/>
  <c r="W88" i="41"/>
  <c r="BK87" i="41"/>
  <c r="BN87" i="41" s="1"/>
  <c r="BJ87" i="41"/>
  <c r="BM87" i="41" s="1"/>
  <c r="BG87" i="41"/>
  <c r="BF87" i="41"/>
  <c r="BE87" i="41"/>
  <c r="BD87" i="41"/>
  <c r="BC87" i="41"/>
  <c r="BB87" i="41"/>
  <c r="AZ87" i="41"/>
  <c r="AY87" i="41"/>
  <c r="AX87" i="41"/>
  <c r="Z87" i="41"/>
  <c r="Y87" i="41"/>
  <c r="T87" i="41" s="1"/>
  <c r="X87" i="41"/>
  <c r="W87" i="41"/>
  <c r="BK86" i="41"/>
  <c r="BN86" i="41" s="1"/>
  <c r="BJ86" i="41"/>
  <c r="BM86" i="41" s="1"/>
  <c r="BG86" i="41"/>
  <c r="BF86" i="41"/>
  <c r="BE86" i="41"/>
  <c r="BD86" i="41"/>
  <c r="BC86" i="41"/>
  <c r="BB86" i="41"/>
  <c r="AZ86" i="41"/>
  <c r="AY86" i="41"/>
  <c r="AX86" i="41"/>
  <c r="Z86" i="41"/>
  <c r="Y86" i="41"/>
  <c r="T86" i="41" s="1"/>
  <c r="X86" i="41"/>
  <c r="W86" i="41"/>
  <c r="BK85" i="41"/>
  <c r="BN85" i="41" s="1"/>
  <c r="BJ85" i="41"/>
  <c r="BM85" i="41" s="1"/>
  <c r="BG85" i="41"/>
  <c r="BF85" i="41"/>
  <c r="BE85" i="41"/>
  <c r="BD85" i="41"/>
  <c r="BC85" i="41"/>
  <c r="BB85" i="41"/>
  <c r="AZ85" i="41"/>
  <c r="AY85" i="41"/>
  <c r="AX85" i="41"/>
  <c r="Z85" i="41"/>
  <c r="Y85" i="41"/>
  <c r="T85" i="41" s="1"/>
  <c r="X85" i="41"/>
  <c r="W85" i="41"/>
  <c r="A85" i="41"/>
  <c r="A86" i="41" s="1"/>
  <c r="A87" i="41" s="1"/>
  <c r="A88" i="41" s="1"/>
  <c r="A89" i="41" s="1"/>
  <c r="A90" i="41" s="1"/>
  <c r="A91" i="41" s="1"/>
  <c r="A92" i="41" s="1"/>
  <c r="A93" i="41" s="1"/>
  <c r="A94" i="41" s="1"/>
  <c r="A95" i="41" s="1"/>
  <c r="BK83" i="41"/>
  <c r="BN83" i="41" s="1"/>
  <c r="BJ83" i="41"/>
  <c r="BG83" i="41"/>
  <c r="BF83" i="41"/>
  <c r="BE83" i="41"/>
  <c r="BD83" i="41"/>
  <c r="BC83" i="41"/>
  <c r="BB83" i="41"/>
  <c r="AZ83" i="41"/>
  <c r="AY83" i="41"/>
  <c r="AX83" i="41"/>
  <c r="Z83" i="41"/>
  <c r="Y83" i="41"/>
  <c r="T83" i="41" s="1"/>
  <c r="X83" i="41"/>
  <c r="W83" i="41"/>
  <c r="BK82" i="41"/>
  <c r="BN82" i="41" s="1"/>
  <c r="BJ82" i="41"/>
  <c r="BG82" i="41"/>
  <c r="BF82" i="41"/>
  <c r="BE82" i="41"/>
  <c r="BD82" i="41"/>
  <c r="BC82" i="41"/>
  <c r="BB82" i="41"/>
  <c r="AZ82" i="41"/>
  <c r="AY82" i="41"/>
  <c r="AX82" i="41"/>
  <c r="Z82" i="41"/>
  <c r="Y82" i="41"/>
  <c r="T82" i="41" s="1"/>
  <c r="X82" i="41"/>
  <c r="W82" i="41"/>
  <c r="BK81" i="41"/>
  <c r="BN81" i="41" s="1"/>
  <c r="BJ81" i="41"/>
  <c r="BM81" i="41" s="1"/>
  <c r="BG81" i="41"/>
  <c r="BF81" i="41"/>
  <c r="BE81" i="41"/>
  <c r="BD81" i="41"/>
  <c r="BC81" i="41"/>
  <c r="BB81" i="41"/>
  <c r="AZ81" i="41"/>
  <c r="AY81" i="41"/>
  <c r="AX81" i="41"/>
  <c r="Z81" i="41"/>
  <c r="Y81" i="41"/>
  <c r="T81" i="41" s="1"/>
  <c r="X81" i="41"/>
  <c r="W81" i="41"/>
  <c r="BK80" i="41"/>
  <c r="BN80" i="41" s="1"/>
  <c r="BJ80" i="41"/>
  <c r="BM80" i="41" s="1"/>
  <c r="BG80" i="41"/>
  <c r="BF80" i="41"/>
  <c r="BE80" i="41"/>
  <c r="BD80" i="41"/>
  <c r="BC80" i="41"/>
  <c r="BB80" i="41"/>
  <c r="AZ80" i="41"/>
  <c r="AY80" i="41"/>
  <c r="AX80" i="41"/>
  <c r="Z80" i="41"/>
  <c r="Y80" i="41"/>
  <c r="T80" i="41" s="1"/>
  <c r="X80" i="41"/>
  <c r="W80" i="41"/>
  <c r="BN79" i="41"/>
  <c r="BK79" i="41"/>
  <c r="BJ79" i="41"/>
  <c r="BG79" i="41"/>
  <c r="AE79" i="41" s="1"/>
  <c r="BF79" i="41"/>
  <c r="BE79" i="41"/>
  <c r="BD79" i="41"/>
  <c r="BC79" i="41"/>
  <c r="BB79" i="41"/>
  <c r="AZ79" i="41"/>
  <c r="AY79" i="41"/>
  <c r="AX79" i="41"/>
  <c r="Z79" i="41"/>
  <c r="Y79" i="41"/>
  <c r="T79" i="41" s="1"/>
  <c r="X79" i="41"/>
  <c r="W79" i="41"/>
  <c r="BK78" i="41"/>
  <c r="BN78" i="41" s="1"/>
  <c r="BJ78" i="41"/>
  <c r="BG78" i="41"/>
  <c r="BF78" i="41"/>
  <c r="BE78" i="41"/>
  <c r="BD78" i="41"/>
  <c r="BC78" i="41"/>
  <c r="BB78" i="41"/>
  <c r="AZ78" i="41"/>
  <c r="AY78" i="41"/>
  <c r="AX78" i="41"/>
  <c r="Z78" i="41"/>
  <c r="Y78" i="41"/>
  <c r="T78" i="41" s="1"/>
  <c r="X78" i="41"/>
  <c r="W78" i="41"/>
  <c r="BK77" i="41"/>
  <c r="BJ77" i="41"/>
  <c r="BM77" i="41" s="1"/>
  <c r="BG77" i="41"/>
  <c r="BF77" i="41"/>
  <c r="BE77" i="41"/>
  <c r="BD77" i="41"/>
  <c r="BC77" i="41"/>
  <c r="BB77" i="41"/>
  <c r="AZ77" i="41"/>
  <c r="AY77" i="41"/>
  <c r="AX77" i="41"/>
  <c r="Z77" i="41"/>
  <c r="Y77" i="41"/>
  <c r="T77" i="41" s="1"/>
  <c r="X77" i="41"/>
  <c r="W77" i="41"/>
  <c r="BK76" i="41"/>
  <c r="BN76" i="41" s="1"/>
  <c r="BJ76" i="41"/>
  <c r="BG76" i="41"/>
  <c r="BF76" i="41"/>
  <c r="BE76" i="41"/>
  <c r="BD76" i="41"/>
  <c r="BC76" i="41"/>
  <c r="BB76" i="41"/>
  <c r="AZ76" i="41"/>
  <c r="AY76" i="41"/>
  <c r="AX76" i="41"/>
  <c r="Z76" i="41"/>
  <c r="Y76" i="41"/>
  <c r="T76" i="41" s="1"/>
  <c r="X76" i="41"/>
  <c r="W76" i="41"/>
  <c r="BK75" i="41"/>
  <c r="BN75" i="41" s="1"/>
  <c r="BJ75" i="41"/>
  <c r="BM75" i="41" s="1"/>
  <c r="BG75" i="41"/>
  <c r="BF75" i="41"/>
  <c r="BE75" i="41"/>
  <c r="BD75" i="41"/>
  <c r="BC75" i="41"/>
  <c r="BB75" i="41"/>
  <c r="AZ75" i="41"/>
  <c r="AY75" i="41"/>
  <c r="AX75" i="41"/>
  <c r="Z75" i="41"/>
  <c r="Y75" i="41"/>
  <c r="T75" i="41" s="1"/>
  <c r="X75" i="41"/>
  <c r="W75" i="41"/>
  <c r="BK74" i="41"/>
  <c r="BN74" i="41" s="1"/>
  <c r="BJ74" i="41"/>
  <c r="BG74" i="41"/>
  <c r="AF74" i="41" s="1"/>
  <c r="BF74" i="41"/>
  <c r="BE74" i="41"/>
  <c r="BD74" i="41"/>
  <c r="BC74" i="41"/>
  <c r="BB74" i="41"/>
  <c r="AZ74" i="41"/>
  <c r="AY74" i="41"/>
  <c r="AX74" i="41"/>
  <c r="Z74" i="41"/>
  <c r="Y74" i="41"/>
  <c r="T74" i="41" s="1"/>
  <c r="X74" i="41"/>
  <c r="W74" i="41"/>
  <c r="BK73" i="41"/>
  <c r="BN73" i="41" s="1"/>
  <c r="BJ73" i="41"/>
  <c r="BM73" i="41" s="1"/>
  <c r="BG73" i="41"/>
  <c r="BF73" i="41"/>
  <c r="BE73" i="41"/>
  <c r="BD73" i="41"/>
  <c r="BC73" i="41"/>
  <c r="BB73" i="41"/>
  <c r="AZ73" i="41"/>
  <c r="AY73" i="41"/>
  <c r="AX73" i="41"/>
  <c r="Z73" i="41"/>
  <c r="Y73" i="41"/>
  <c r="T73" i="41" s="1"/>
  <c r="X73" i="41"/>
  <c r="W73" i="41"/>
  <c r="A73" i="41"/>
  <c r="A74" i="41" s="1"/>
  <c r="A75" i="41" s="1"/>
  <c r="A76" i="41" s="1"/>
  <c r="A77" i="41" s="1"/>
  <c r="A78" i="41" s="1"/>
  <c r="A79" i="41" s="1"/>
  <c r="A80" i="41" s="1"/>
  <c r="A81" i="41" s="1"/>
  <c r="A82" i="41" s="1"/>
  <c r="A83" i="41" s="1"/>
  <c r="BK71" i="41"/>
  <c r="BN71" i="41" s="1"/>
  <c r="BJ71" i="41"/>
  <c r="BM71" i="41" s="1"/>
  <c r="BG71" i="41"/>
  <c r="BF71" i="41"/>
  <c r="BE71" i="41"/>
  <c r="BD71" i="41"/>
  <c r="BC71" i="41"/>
  <c r="BB71" i="41"/>
  <c r="AZ71" i="41"/>
  <c r="AY71" i="41"/>
  <c r="AX71" i="41"/>
  <c r="Z71" i="41"/>
  <c r="Y71" i="41"/>
  <c r="T71" i="41" s="1"/>
  <c r="X71" i="41"/>
  <c r="W71" i="41"/>
  <c r="BK70" i="41"/>
  <c r="BN70" i="41" s="1"/>
  <c r="BJ70" i="41"/>
  <c r="BG70" i="41"/>
  <c r="BF70" i="41"/>
  <c r="BE70" i="41"/>
  <c r="BD70" i="41"/>
  <c r="BC70" i="41"/>
  <c r="BB70" i="41"/>
  <c r="AZ70" i="41"/>
  <c r="AY70" i="41"/>
  <c r="AX70" i="41"/>
  <c r="Z70" i="41"/>
  <c r="Y70" i="41"/>
  <c r="T70" i="41" s="1"/>
  <c r="X70" i="41"/>
  <c r="W70" i="41"/>
  <c r="BK69" i="41"/>
  <c r="BJ69" i="41"/>
  <c r="BM69" i="41" s="1"/>
  <c r="BG69" i="41"/>
  <c r="BF69" i="41"/>
  <c r="BE69" i="41"/>
  <c r="BD69" i="41"/>
  <c r="BC69" i="41"/>
  <c r="BB69" i="41"/>
  <c r="AZ69" i="41"/>
  <c r="AY69" i="41"/>
  <c r="AX69" i="41"/>
  <c r="Z69" i="41"/>
  <c r="Y69" i="41"/>
  <c r="T69" i="41" s="1"/>
  <c r="X69" i="41"/>
  <c r="W69" i="41"/>
  <c r="BK68" i="41"/>
  <c r="BN68" i="41" s="1"/>
  <c r="BJ68" i="41"/>
  <c r="BG68" i="41"/>
  <c r="BF68" i="41"/>
  <c r="BE68" i="41"/>
  <c r="BD68" i="41"/>
  <c r="BC68" i="41"/>
  <c r="BB68" i="41"/>
  <c r="AZ68" i="41"/>
  <c r="AY68" i="41"/>
  <c r="AX68" i="41"/>
  <c r="Z68" i="41"/>
  <c r="Y68" i="41"/>
  <c r="T68" i="41" s="1"/>
  <c r="X68" i="41"/>
  <c r="W68" i="41"/>
  <c r="BK67" i="41"/>
  <c r="BN67" i="41" s="1"/>
  <c r="BJ67" i="41"/>
  <c r="BM67" i="41" s="1"/>
  <c r="BG67" i="41"/>
  <c r="BF67" i="41"/>
  <c r="BE67" i="41"/>
  <c r="BD67" i="41"/>
  <c r="BC67" i="41"/>
  <c r="BB67" i="41"/>
  <c r="AZ67" i="41"/>
  <c r="AY67" i="41"/>
  <c r="AX67" i="41"/>
  <c r="Z67" i="41"/>
  <c r="Y67" i="41"/>
  <c r="T67" i="41" s="1"/>
  <c r="X67" i="41"/>
  <c r="W67" i="41"/>
  <c r="BK66" i="41"/>
  <c r="BN66" i="41" s="1"/>
  <c r="BJ66" i="41"/>
  <c r="BG66" i="41"/>
  <c r="BF66" i="41"/>
  <c r="BE66" i="41"/>
  <c r="BD66" i="41"/>
  <c r="BC66" i="41"/>
  <c r="BB66" i="41"/>
  <c r="AZ66" i="41"/>
  <c r="AY66" i="41"/>
  <c r="AX66" i="41"/>
  <c r="Z66" i="41"/>
  <c r="Y66" i="41"/>
  <c r="T66" i="41" s="1"/>
  <c r="X66" i="41"/>
  <c r="W66" i="41"/>
  <c r="BK65" i="41"/>
  <c r="BN65" i="41" s="1"/>
  <c r="BJ65" i="41"/>
  <c r="BM65" i="41" s="1"/>
  <c r="BG65" i="41"/>
  <c r="BF65" i="41"/>
  <c r="BE65" i="41"/>
  <c r="BD65" i="41"/>
  <c r="BC65" i="41"/>
  <c r="BB65" i="41"/>
  <c r="AZ65" i="41"/>
  <c r="AY65" i="41"/>
  <c r="AX65" i="41"/>
  <c r="Z65" i="41"/>
  <c r="Y65" i="41"/>
  <c r="T65" i="41" s="1"/>
  <c r="X65" i="41"/>
  <c r="W65" i="41"/>
  <c r="BK64" i="41"/>
  <c r="BN64" i="41" s="1"/>
  <c r="BJ64" i="41"/>
  <c r="BM64" i="41" s="1"/>
  <c r="BG64" i="41"/>
  <c r="AF64" i="41" s="1"/>
  <c r="BF64" i="41"/>
  <c r="BE64" i="41"/>
  <c r="BD64" i="41"/>
  <c r="BC64" i="41"/>
  <c r="BB64" i="41"/>
  <c r="AZ64" i="41"/>
  <c r="AY64" i="41"/>
  <c r="AX64" i="41"/>
  <c r="Z64" i="41"/>
  <c r="Y64" i="41"/>
  <c r="T64" i="41" s="1"/>
  <c r="X64" i="41"/>
  <c r="W64" i="41"/>
  <c r="BK63" i="41"/>
  <c r="BN63" i="41" s="1"/>
  <c r="BJ63" i="41"/>
  <c r="BM63" i="41" s="1"/>
  <c r="BG63" i="41"/>
  <c r="BF63" i="41"/>
  <c r="BE63" i="41"/>
  <c r="BD63" i="41"/>
  <c r="BC63" i="41"/>
  <c r="BB63" i="41"/>
  <c r="AZ63" i="41"/>
  <c r="AY63" i="41"/>
  <c r="AX63" i="41"/>
  <c r="Z63" i="41"/>
  <c r="Y63" i="41"/>
  <c r="T63" i="41" s="1"/>
  <c r="X63" i="41"/>
  <c r="W63" i="41"/>
  <c r="BK62" i="41"/>
  <c r="BN62" i="41" s="1"/>
  <c r="BJ62" i="41"/>
  <c r="BG62" i="41"/>
  <c r="BF62" i="41"/>
  <c r="BE62" i="41"/>
  <c r="BD62" i="41"/>
  <c r="BC62" i="41"/>
  <c r="BB62" i="41"/>
  <c r="AZ62" i="41"/>
  <c r="AY62" i="41"/>
  <c r="AX62" i="41"/>
  <c r="Z62" i="41"/>
  <c r="Y62" i="41"/>
  <c r="T62" i="41" s="1"/>
  <c r="X62" i="41"/>
  <c r="W62" i="41"/>
  <c r="A62" i="41"/>
  <c r="A63" i="41" s="1"/>
  <c r="A64" i="41" s="1"/>
  <c r="A65" i="41" s="1"/>
  <c r="A66" i="41" s="1"/>
  <c r="A67" i="41" s="1"/>
  <c r="A68" i="41" s="1"/>
  <c r="A69" i="41" s="1"/>
  <c r="A70" i="41" s="1"/>
  <c r="A71" i="41" s="1"/>
  <c r="BK60" i="41"/>
  <c r="BN60" i="41" s="1"/>
  <c r="BJ60" i="41"/>
  <c r="BG60" i="41"/>
  <c r="BF60" i="41"/>
  <c r="BE60" i="41"/>
  <c r="BD60" i="41"/>
  <c r="BC60" i="41"/>
  <c r="BB60" i="41"/>
  <c r="AZ60" i="41"/>
  <c r="AY60" i="41"/>
  <c r="AX60" i="41"/>
  <c r="Z60" i="41"/>
  <c r="Y60" i="41"/>
  <c r="T60" i="41" s="1"/>
  <c r="X60" i="41"/>
  <c r="W60" i="41"/>
  <c r="BK59" i="41"/>
  <c r="BN59" i="41" s="1"/>
  <c r="BJ59" i="41"/>
  <c r="BM59" i="41" s="1"/>
  <c r="BG59" i="41"/>
  <c r="BF59" i="41"/>
  <c r="BE59" i="41"/>
  <c r="BD59" i="41"/>
  <c r="BC59" i="41"/>
  <c r="BB59" i="41"/>
  <c r="AZ59" i="41"/>
  <c r="AY59" i="41"/>
  <c r="AX59" i="41"/>
  <c r="S59" i="41" s="1"/>
  <c r="Z59" i="41"/>
  <c r="Y59" i="41"/>
  <c r="T59" i="41" s="1"/>
  <c r="X59" i="41"/>
  <c r="W59" i="41"/>
  <c r="BK58" i="41"/>
  <c r="BN58" i="41" s="1"/>
  <c r="BJ58" i="41"/>
  <c r="BM58" i="41" s="1"/>
  <c r="BG58" i="41"/>
  <c r="BF58" i="41"/>
  <c r="BE58" i="41"/>
  <c r="BD58" i="41"/>
  <c r="BC58" i="41"/>
  <c r="BB58" i="41"/>
  <c r="AZ58" i="41"/>
  <c r="AY58" i="41"/>
  <c r="AX58" i="41"/>
  <c r="Z58" i="41"/>
  <c r="Y58" i="41"/>
  <c r="T58" i="41" s="1"/>
  <c r="X58" i="41"/>
  <c r="W58" i="41"/>
  <c r="BK57" i="41"/>
  <c r="BN57" i="41" s="1"/>
  <c r="BJ57" i="41"/>
  <c r="BM57" i="41" s="1"/>
  <c r="BG57" i="41"/>
  <c r="BF57" i="41"/>
  <c r="BE57" i="41"/>
  <c r="BD57" i="41"/>
  <c r="BC57" i="41"/>
  <c r="BB57" i="41"/>
  <c r="AZ57" i="41"/>
  <c r="AY57" i="41"/>
  <c r="AX57" i="41"/>
  <c r="Z57" i="41"/>
  <c r="Y57" i="41"/>
  <c r="T57" i="41" s="1"/>
  <c r="X57" i="41"/>
  <c r="W57" i="41"/>
  <c r="BN56" i="41"/>
  <c r="BK56" i="41"/>
  <c r="BJ56" i="41"/>
  <c r="BM56" i="41" s="1"/>
  <c r="BG56" i="41"/>
  <c r="BF56" i="41"/>
  <c r="BE56" i="41"/>
  <c r="BD56" i="41"/>
  <c r="BC56" i="41"/>
  <c r="BB56" i="41"/>
  <c r="AZ56" i="41"/>
  <c r="AY56" i="41"/>
  <c r="AX56" i="41"/>
  <c r="Z56" i="41"/>
  <c r="Y56" i="41"/>
  <c r="T56" i="41" s="1"/>
  <c r="X56" i="41"/>
  <c r="W56" i="41"/>
  <c r="BK55" i="41"/>
  <c r="BN55" i="41" s="1"/>
  <c r="BJ55" i="41"/>
  <c r="BG55" i="41"/>
  <c r="BF55" i="41"/>
  <c r="BE55" i="41"/>
  <c r="BD55" i="41"/>
  <c r="BC55" i="41"/>
  <c r="BB55" i="41"/>
  <c r="AZ55" i="41"/>
  <c r="AY55" i="41"/>
  <c r="AX55" i="41"/>
  <c r="Z55" i="41"/>
  <c r="Y55" i="41"/>
  <c r="T55" i="41" s="1"/>
  <c r="X55" i="41"/>
  <c r="W55" i="41"/>
  <c r="BK54" i="41"/>
  <c r="BN54" i="41" s="1"/>
  <c r="BJ54" i="41"/>
  <c r="BM54" i="41" s="1"/>
  <c r="P54" i="41" s="1"/>
  <c r="BG54" i="41"/>
  <c r="BF54" i="41"/>
  <c r="BE54" i="41"/>
  <c r="BD54" i="41"/>
  <c r="BC54" i="41"/>
  <c r="BB54" i="41"/>
  <c r="AZ54" i="41"/>
  <c r="AY54" i="41"/>
  <c r="AX54" i="41"/>
  <c r="Z54" i="41"/>
  <c r="Y54" i="41"/>
  <c r="T54" i="41" s="1"/>
  <c r="X54" i="41"/>
  <c r="W54" i="41"/>
  <c r="BK53" i="41"/>
  <c r="BN53" i="41" s="1"/>
  <c r="BJ53" i="41"/>
  <c r="BG53" i="41"/>
  <c r="BF53" i="41"/>
  <c r="BE53" i="41"/>
  <c r="BD53" i="41"/>
  <c r="BC53" i="41"/>
  <c r="BB53" i="41"/>
  <c r="AZ53" i="41"/>
  <c r="AY53" i="41"/>
  <c r="AX53" i="41"/>
  <c r="Z53" i="41"/>
  <c r="Y53" i="41"/>
  <c r="T53" i="41" s="1"/>
  <c r="X53" i="41"/>
  <c r="W53" i="41"/>
  <c r="BK52" i="41"/>
  <c r="BN52" i="41" s="1"/>
  <c r="BJ52" i="41"/>
  <c r="BG52" i="41"/>
  <c r="BF52" i="41"/>
  <c r="AF52" i="41" s="1"/>
  <c r="BE52" i="41"/>
  <c r="BD52" i="41"/>
  <c r="BC52" i="41"/>
  <c r="BB52" i="41"/>
  <c r="AZ52" i="41"/>
  <c r="AY52" i="41"/>
  <c r="AX52" i="41"/>
  <c r="Z52" i="41"/>
  <c r="Y52" i="41"/>
  <c r="T52" i="41" s="1"/>
  <c r="X52" i="41"/>
  <c r="W52" i="41"/>
  <c r="BK51" i="41"/>
  <c r="BN51" i="41" s="1"/>
  <c r="BJ51" i="41"/>
  <c r="BG51" i="41"/>
  <c r="BF51" i="41"/>
  <c r="BE51" i="41"/>
  <c r="BD51" i="41"/>
  <c r="BC51" i="41"/>
  <c r="BB51" i="41"/>
  <c r="AZ51" i="41"/>
  <c r="AY51" i="41"/>
  <c r="AX51" i="41"/>
  <c r="Z51" i="41"/>
  <c r="Y51" i="41"/>
  <c r="T51" i="41" s="1"/>
  <c r="X51" i="41"/>
  <c r="W51" i="41"/>
  <c r="A51" i="41"/>
  <c r="A52" i="41" s="1"/>
  <c r="A53" i="41" s="1"/>
  <c r="A54" i="41" s="1"/>
  <c r="A55" i="41" s="1"/>
  <c r="A56" i="41" s="1"/>
  <c r="A57" i="41" s="1"/>
  <c r="A58" i="41" s="1"/>
  <c r="A59" i="41" s="1"/>
  <c r="A60" i="41" s="1"/>
  <c r="BK49" i="41"/>
  <c r="BJ49" i="41"/>
  <c r="BM49" i="41" s="1"/>
  <c r="BG49" i="41"/>
  <c r="BF49" i="41"/>
  <c r="BE49" i="41"/>
  <c r="BD49" i="41"/>
  <c r="BC49" i="41"/>
  <c r="BB49" i="41"/>
  <c r="AZ49" i="41"/>
  <c r="AY49" i="41"/>
  <c r="AX49" i="41"/>
  <c r="Z49" i="41"/>
  <c r="Y49" i="41"/>
  <c r="T49" i="41" s="1"/>
  <c r="X49" i="41"/>
  <c r="W49" i="41"/>
  <c r="BK48" i="41"/>
  <c r="BN48" i="41" s="1"/>
  <c r="BJ48" i="41"/>
  <c r="BM48" i="41" s="1"/>
  <c r="BG48" i="41"/>
  <c r="BF48" i="41"/>
  <c r="BE48" i="41"/>
  <c r="BD48" i="41"/>
  <c r="BC48" i="41"/>
  <c r="BB48" i="41"/>
  <c r="AZ48" i="41"/>
  <c r="AY48" i="41"/>
  <c r="AX48" i="41"/>
  <c r="Z48" i="41"/>
  <c r="Y48" i="41"/>
  <c r="T48" i="41" s="1"/>
  <c r="X48" i="41"/>
  <c r="W48" i="41"/>
  <c r="BK47" i="41"/>
  <c r="BN47" i="41" s="1"/>
  <c r="BJ47" i="41"/>
  <c r="BM47" i="41" s="1"/>
  <c r="BG47" i="41"/>
  <c r="BF47" i="41"/>
  <c r="BE47" i="41"/>
  <c r="BD47" i="41"/>
  <c r="BC47" i="41"/>
  <c r="BB47" i="41"/>
  <c r="AZ47" i="41"/>
  <c r="AY47" i="41"/>
  <c r="AX47" i="41"/>
  <c r="Z47" i="41"/>
  <c r="Y47" i="41"/>
  <c r="T47" i="41" s="1"/>
  <c r="X47" i="41"/>
  <c r="W47" i="41"/>
  <c r="BK46" i="41"/>
  <c r="BN46" i="41" s="1"/>
  <c r="BJ46" i="41"/>
  <c r="BG46" i="41"/>
  <c r="AE46" i="41" s="1"/>
  <c r="BF46" i="41"/>
  <c r="BE46" i="41"/>
  <c r="BD46" i="41"/>
  <c r="BC46" i="41"/>
  <c r="BB46" i="41"/>
  <c r="AZ46" i="41"/>
  <c r="AY46" i="41"/>
  <c r="AX46" i="41"/>
  <c r="Z46" i="41"/>
  <c r="Y46" i="41"/>
  <c r="T46" i="41" s="1"/>
  <c r="X46" i="41"/>
  <c r="W46" i="41"/>
  <c r="BK45" i="41"/>
  <c r="BN45" i="41" s="1"/>
  <c r="BJ45" i="41"/>
  <c r="BG45" i="41"/>
  <c r="BF45" i="41"/>
  <c r="BE45" i="41"/>
  <c r="BD45" i="41"/>
  <c r="BC45" i="41"/>
  <c r="BB45" i="41"/>
  <c r="AZ45" i="41"/>
  <c r="AY45" i="41"/>
  <c r="AX45" i="41"/>
  <c r="Z45" i="41"/>
  <c r="Y45" i="41"/>
  <c r="T45" i="41" s="1"/>
  <c r="X45" i="41"/>
  <c r="W45" i="41"/>
  <c r="BK44" i="41"/>
  <c r="BJ44" i="41"/>
  <c r="BM44" i="41" s="1"/>
  <c r="BG44" i="41"/>
  <c r="BF44" i="41"/>
  <c r="BE44" i="41"/>
  <c r="BD44" i="41"/>
  <c r="BC44" i="41"/>
  <c r="BB44" i="41"/>
  <c r="AZ44" i="41"/>
  <c r="AY44" i="41"/>
  <c r="AX44" i="41"/>
  <c r="Z44" i="41"/>
  <c r="Y44" i="41"/>
  <c r="T44" i="41" s="1"/>
  <c r="X44" i="41"/>
  <c r="W44" i="41"/>
  <c r="BK43" i="41"/>
  <c r="BN43" i="41" s="1"/>
  <c r="BJ43" i="41"/>
  <c r="BM43" i="41" s="1"/>
  <c r="BG43" i="41"/>
  <c r="BF43" i="41"/>
  <c r="BE43" i="41"/>
  <c r="BD43" i="41"/>
  <c r="BC43" i="41"/>
  <c r="BB43" i="41"/>
  <c r="AZ43" i="41"/>
  <c r="AY43" i="41"/>
  <c r="AX43" i="41"/>
  <c r="Z43" i="41"/>
  <c r="Y43" i="41"/>
  <c r="T43" i="41" s="1"/>
  <c r="X43" i="41"/>
  <c r="W43" i="41"/>
  <c r="BK42" i="41"/>
  <c r="BN42" i="41" s="1"/>
  <c r="BJ42" i="41"/>
  <c r="BM42" i="41" s="1"/>
  <c r="BG42" i="41"/>
  <c r="BF42" i="41"/>
  <c r="BE42" i="41"/>
  <c r="BD42" i="41"/>
  <c r="BC42" i="41"/>
  <c r="BB42" i="41"/>
  <c r="AZ42" i="41"/>
  <c r="AY42" i="41"/>
  <c r="AX42" i="41"/>
  <c r="Z42" i="41"/>
  <c r="Y42" i="41"/>
  <c r="T42" i="41" s="1"/>
  <c r="X42" i="41"/>
  <c r="W42" i="41"/>
  <c r="BK41" i="41"/>
  <c r="BN41" i="41" s="1"/>
  <c r="BJ41" i="41"/>
  <c r="BG41" i="41"/>
  <c r="BF41" i="41"/>
  <c r="BE41" i="41"/>
  <c r="BD41" i="41"/>
  <c r="BC41" i="41"/>
  <c r="BB41" i="41"/>
  <c r="AZ41" i="41"/>
  <c r="AY41" i="41"/>
  <c r="AX41" i="41"/>
  <c r="Z41" i="41"/>
  <c r="Y41" i="41"/>
  <c r="T41" i="41" s="1"/>
  <c r="X41" i="41"/>
  <c r="W41" i="41"/>
  <c r="BK40" i="41"/>
  <c r="BN40" i="41" s="1"/>
  <c r="BJ40" i="41"/>
  <c r="BM40" i="41" s="1"/>
  <c r="BG40" i="41"/>
  <c r="BF40" i="41"/>
  <c r="BE40" i="41"/>
  <c r="BD40" i="41"/>
  <c r="BC40" i="41"/>
  <c r="BB40" i="41"/>
  <c r="AZ40" i="41"/>
  <c r="S40" i="41" s="1"/>
  <c r="AY40" i="41"/>
  <c r="AX40" i="41"/>
  <c r="Z40" i="41"/>
  <c r="Y40" i="41"/>
  <c r="T40" i="41" s="1"/>
  <c r="X40" i="41"/>
  <c r="W40" i="41"/>
  <c r="BK39" i="41"/>
  <c r="BN39" i="41" s="1"/>
  <c r="BJ39" i="41"/>
  <c r="BG39" i="41"/>
  <c r="BF39" i="41"/>
  <c r="BE39" i="41"/>
  <c r="BD39" i="41"/>
  <c r="BC39" i="41"/>
  <c r="BB39" i="41"/>
  <c r="AZ39" i="41"/>
  <c r="AY39" i="41"/>
  <c r="AX39" i="41"/>
  <c r="Z39" i="41"/>
  <c r="Y39" i="41"/>
  <c r="T39" i="41" s="1"/>
  <c r="X39" i="41"/>
  <c r="W39" i="41"/>
  <c r="A39" i="41"/>
  <c r="A40" i="41" s="1"/>
  <c r="A41" i="41" s="1"/>
  <c r="A42" i="41" s="1"/>
  <c r="A43" i="41" s="1"/>
  <c r="A44" i="41" s="1"/>
  <c r="A45" i="41" s="1"/>
  <c r="A46" i="41" s="1"/>
  <c r="A47" i="41" s="1"/>
  <c r="A48" i="41" s="1"/>
  <c r="A49" i="41" s="1"/>
  <c r="BK37" i="41"/>
  <c r="BN37" i="41" s="1"/>
  <c r="BJ37" i="41"/>
  <c r="BI37" i="41" s="1"/>
  <c r="N37" i="41" s="1"/>
  <c r="BG37" i="41"/>
  <c r="BF37" i="41"/>
  <c r="BE37" i="41"/>
  <c r="BD37" i="41"/>
  <c r="BC37" i="41"/>
  <c r="BB37" i="41"/>
  <c r="AZ37" i="41"/>
  <c r="AY37" i="41"/>
  <c r="AX37" i="41"/>
  <c r="Z37" i="41"/>
  <c r="Y37" i="41"/>
  <c r="T37" i="41" s="1"/>
  <c r="X37" i="41"/>
  <c r="W37" i="41"/>
  <c r="BK36" i="41"/>
  <c r="BN36" i="41" s="1"/>
  <c r="BJ36" i="41"/>
  <c r="BM36" i="41" s="1"/>
  <c r="BG36" i="41"/>
  <c r="BF36" i="41"/>
  <c r="BE36" i="41"/>
  <c r="BD36" i="41"/>
  <c r="BC36" i="41"/>
  <c r="BB36" i="41"/>
  <c r="AZ36" i="41"/>
  <c r="AY36" i="41"/>
  <c r="AX36" i="41"/>
  <c r="Z36" i="41"/>
  <c r="Y36" i="41"/>
  <c r="T36" i="41" s="1"/>
  <c r="X36" i="41"/>
  <c r="W36" i="41"/>
  <c r="BK35" i="41"/>
  <c r="BN35" i="41" s="1"/>
  <c r="BJ35" i="41"/>
  <c r="BI35" i="41" s="1"/>
  <c r="N35" i="41" s="1"/>
  <c r="BG35" i="41"/>
  <c r="BF35" i="41"/>
  <c r="BE35" i="41"/>
  <c r="BD35" i="41"/>
  <c r="BC35" i="41"/>
  <c r="BB35" i="41"/>
  <c r="AZ35" i="41"/>
  <c r="AY35" i="41"/>
  <c r="AX35" i="41"/>
  <c r="Z35" i="41"/>
  <c r="Y35" i="41"/>
  <c r="T35" i="41" s="1"/>
  <c r="X35" i="41"/>
  <c r="W35" i="41"/>
  <c r="BK34" i="41"/>
  <c r="BN34" i="41" s="1"/>
  <c r="BJ34" i="41"/>
  <c r="BM34" i="41" s="1"/>
  <c r="BG34" i="41"/>
  <c r="BF34" i="41"/>
  <c r="BE34" i="41"/>
  <c r="BD34" i="41"/>
  <c r="BC34" i="41"/>
  <c r="BB34" i="41"/>
  <c r="AZ34" i="41"/>
  <c r="AY34" i="41"/>
  <c r="AX34" i="41"/>
  <c r="Z34" i="41"/>
  <c r="Y34" i="41"/>
  <c r="T34" i="41" s="1"/>
  <c r="X34" i="41"/>
  <c r="W34" i="41"/>
  <c r="BK33" i="41"/>
  <c r="BN33" i="41" s="1"/>
  <c r="BJ33" i="41"/>
  <c r="BG33" i="41"/>
  <c r="BF33" i="41"/>
  <c r="BE33" i="41"/>
  <c r="BD33" i="41"/>
  <c r="BC33" i="41"/>
  <c r="BB33" i="41"/>
  <c r="AZ33" i="41"/>
  <c r="AY33" i="41"/>
  <c r="AX33" i="41"/>
  <c r="Z33" i="41"/>
  <c r="Y33" i="41"/>
  <c r="T33" i="41" s="1"/>
  <c r="X33" i="41"/>
  <c r="W33" i="41"/>
  <c r="BK32" i="41"/>
  <c r="BN32" i="41" s="1"/>
  <c r="BJ32" i="41"/>
  <c r="BG32" i="41"/>
  <c r="BF32" i="41"/>
  <c r="BE32" i="41"/>
  <c r="BD32" i="41"/>
  <c r="BC32" i="41"/>
  <c r="BB32" i="41"/>
  <c r="AZ32" i="41"/>
  <c r="AY32" i="41"/>
  <c r="AX32" i="41"/>
  <c r="Z32" i="41"/>
  <c r="Y32" i="41"/>
  <c r="T32" i="41" s="1"/>
  <c r="X32" i="41"/>
  <c r="W32" i="41"/>
  <c r="BK31" i="41"/>
  <c r="BN31" i="41" s="1"/>
  <c r="BJ31" i="41"/>
  <c r="BM31" i="41" s="1"/>
  <c r="BG31" i="41"/>
  <c r="BF31" i="41"/>
  <c r="BE31" i="41"/>
  <c r="BD31" i="41"/>
  <c r="BC31" i="41"/>
  <c r="BB31" i="41"/>
  <c r="AZ31" i="41"/>
  <c r="AY31" i="41"/>
  <c r="AX31" i="41"/>
  <c r="Z31" i="41"/>
  <c r="Y31" i="41"/>
  <c r="T31" i="41" s="1"/>
  <c r="X31" i="41"/>
  <c r="W31" i="41"/>
  <c r="BK30" i="41"/>
  <c r="BN30" i="41" s="1"/>
  <c r="BJ30" i="41"/>
  <c r="BG30" i="41"/>
  <c r="BF30" i="41"/>
  <c r="BE30" i="41"/>
  <c r="BD30" i="41"/>
  <c r="BC30" i="41"/>
  <c r="BB30" i="41"/>
  <c r="AZ30" i="41"/>
  <c r="AY30" i="41"/>
  <c r="AX30" i="41"/>
  <c r="Z30" i="41"/>
  <c r="Y30" i="41"/>
  <c r="T30" i="41" s="1"/>
  <c r="X30" i="41"/>
  <c r="W30" i="41"/>
  <c r="BK29" i="41"/>
  <c r="BN29" i="41" s="1"/>
  <c r="BJ29" i="41"/>
  <c r="BM29" i="41" s="1"/>
  <c r="BG29" i="41"/>
  <c r="AF29" i="41" s="1"/>
  <c r="BF29" i="41"/>
  <c r="BE29" i="41"/>
  <c r="BD29" i="41"/>
  <c r="BC29" i="41"/>
  <c r="BB29" i="41"/>
  <c r="AZ29" i="41"/>
  <c r="AY29" i="41"/>
  <c r="AX29" i="41"/>
  <c r="Z29" i="41"/>
  <c r="Y29" i="41"/>
  <c r="T29" i="41" s="1"/>
  <c r="X29" i="41"/>
  <c r="W29" i="41"/>
  <c r="BK28" i="41"/>
  <c r="BN28" i="41" s="1"/>
  <c r="O28" i="41" s="1"/>
  <c r="BJ28" i="41"/>
  <c r="BM28" i="41" s="1"/>
  <c r="BG28" i="41"/>
  <c r="BF28" i="41"/>
  <c r="BE28" i="41"/>
  <c r="BD28" i="41"/>
  <c r="BC28" i="41"/>
  <c r="BB28" i="41"/>
  <c r="AZ28" i="41"/>
  <c r="AY28" i="41"/>
  <c r="AX28" i="41"/>
  <c r="Z28" i="41"/>
  <c r="Y28" i="41"/>
  <c r="T28" i="41" s="1"/>
  <c r="X28" i="41"/>
  <c r="W28" i="41"/>
  <c r="BK27" i="41"/>
  <c r="BN27" i="41" s="1"/>
  <c r="BJ27" i="41"/>
  <c r="BM27" i="41" s="1"/>
  <c r="BG27" i="41"/>
  <c r="BF27" i="41"/>
  <c r="BE27" i="41"/>
  <c r="BD27" i="41"/>
  <c r="BC27" i="41"/>
  <c r="BB27" i="41"/>
  <c r="AZ27" i="41"/>
  <c r="AY27" i="41"/>
  <c r="AX27" i="41"/>
  <c r="Z27" i="41"/>
  <c r="Y27" i="41"/>
  <c r="T27" i="41" s="1"/>
  <c r="X27" i="41"/>
  <c r="W27" i="41"/>
  <c r="A27" i="41"/>
  <c r="A28" i="41" s="1"/>
  <c r="A29" i="41" s="1"/>
  <c r="A30" i="41" s="1"/>
  <c r="A31" i="41" s="1"/>
  <c r="A32" i="41" s="1"/>
  <c r="A33" i="41" s="1"/>
  <c r="A34" i="41" s="1"/>
  <c r="A35" i="41" s="1"/>
  <c r="A36" i="41" s="1"/>
  <c r="A37" i="41" s="1"/>
  <c r="BN25" i="41"/>
  <c r="BK25" i="41"/>
  <c r="BJ25" i="41"/>
  <c r="BM25" i="41" s="1"/>
  <c r="BG25" i="41"/>
  <c r="BF25" i="41"/>
  <c r="BE25" i="41"/>
  <c r="BD25" i="41"/>
  <c r="BC25" i="41"/>
  <c r="BB25" i="41"/>
  <c r="AZ25" i="41"/>
  <c r="AY25" i="41"/>
  <c r="AX25" i="41"/>
  <c r="Z25" i="41"/>
  <c r="Y25" i="41"/>
  <c r="T25" i="41" s="1"/>
  <c r="X25" i="41"/>
  <c r="W25" i="41"/>
  <c r="BK24" i="41"/>
  <c r="BN24" i="41" s="1"/>
  <c r="BJ24" i="41"/>
  <c r="BM24" i="41" s="1"/>
  <c r="BG24" i="41"/>
  <c r="BF24" i="41"/>
  <c r="BE24" i="41"/>
  <c r="BD24" i="41"/>
  <c r="BC24" i="41"/>
  <c r="BB24" i="41"/>
  <c r="AZ24" i="41"/>
  <c r="AY24" i="41"/>
  <c r="AX24" i="41"/>
  <c r="Z24" i="41"/>
  <c r="Y24" i="41"/>
  <c r="T24" i="41" s="1"/>
  <c r="X24" i="41"/>
  <c r="W24" i="41"/>
  <c r="BK23" i="41"/>
  <c r="BN23" i="41" s="1"/>
  <c r="BJ23" i="41"/>
  <c r="BG23" i="41"/>
  <c r="AE23" i="41" s="1"/>
  <c r="AB23" i="41" s="1"/>
  <c r="BF23" i="41"/>
  <c r="BE23" i="41"/>
  <c r="BD23" i="41"/>
  <c r="BC23" i="41"/>
  <c r="BB23" i="41"/>
  <c r="AZ23" i="41"/>
  <c r="AY23" i="41"/>
  <c r="AX23" i="41"/>
  <c r="Z23" i="41"/>
  <c r="Y23" i="41"/>
  <c r="T23" i="41" s="1"/>
  <c r="X23" i="41"/>
  <c r="W23" i="41"/>
  <c r="BK22" i="41"/>
  <c r="BJ22" i="41"/>
  <c r="BM22" i="41" s="1"/>
  <c r="BG22" i="41"/>
  <c r="BF22" i="41"/>
  <c r="BE22" i="41"/>
  <c r="BD22" i="41"/>
  <c r="BC22" i="41"/>
  <c r="BB22" i="41"/>
  <c r="AZ22" i="41"/>
  <c r="AY22" i="41"/>
  <c r="AX22" i="41"/>
  <c r="Z22" i="41"/>
  <c r="Y22" i="41"/>
  <c r="T22" i="41" s="1"/>
  <c r="X22" i="41"/>
  <c r="W22" i="41"/>
  <c r="BK21" i="41"/>
  <c r="BN21" i="41" s="1"/>
  <c r="BJ21" i="41"/>
  <c r="BM21" i="41" s="1"/>
  <c r="BG21" i="41"/>
  <c r="BF21" i="41"/>
  <c r="BE21" i="41"/>
  <c r="BD21" i="41"/>
  <c r="BC21" i="41"/>
  <c r="BB21" i="41"/>
  <c r="AZ21" i="41"/>
  <c r="AY21" i="41"/>
  <c r="AX21" i="41"/>
  <c r="Z21" i="41"/>
  <c r="Y21" i="41"/>
  <c r="T21" i="41" s="1"/>
  <c r="X21" i="41"/>
  <c r="W21" i="41"/>
  <c r="BK20" i="41"/>
  <c r="BN20" i="41" s="1"/>
  <c r="BJ20" i="41"/>
  <c r="BM20" i="41" s="1"/>
  <c r="BG20" i="41"/>
  <c r="BF20" i="41"/>
  <c r="BE20" i="41"/>
  <c r="BD20" i="41"/>
  <c r="BC20" i="41"/>
  <c r="BB20" i="41"/>
  <c r="AZ20" i="41"/>
  <c r="AY20" i="41"/>
  <c r="AX20" i="41"/>
  <c r="Z20" i="41"/>
  <c r="Y20" i="41"/>
  <c r="T20" i="41" s="1"/>
  <c r="X20" i="41"/>
  <c r="W20" i="41"/>
  <c r="BK19" i="41"/>
  <c r="BN19" i="41" s="1"/>
  <c r="BJ19" i="41"/>
  <c r="BM19" i="41" s="1"/>
  <c r="BG19" i="41"/>
  <c r="AF19" i="41" s="1"/>
  <c r="BF19" i="41"/>
  <c r="BE19" i="41"/>
  <c r="BD19" i="41"/>
  <c r="BC19" i="41"/>
  <c r="BB19" i="41"/>
  <c r="AZ19" i="41"/>
  <c r="AY19" i="41"/>
  <c r="AX19" i="41"/>
  <c r="Z19" i="41"/>
  <c r="Y19" i="41"/>
  <c r="T19" i="41" s="1"/>
  <c r="X19" i="41"/>
  <c r="W19" i="41"/>
  <c r="BK18" i="41"/>
  <c r="BN18" i="41" s="1"/>
  <c r="BJ18" i="41"/>
  <c r="BG18" i="41"/>
  <c r="BF18" i="41"/>
  <c r="BE18" i="41"/>
  <c r="BD18" i="41"/>
  <c r="BC18" i="41"/>
  <c r="BB18" i="41"/>
  <c r="AZ18" i="41"/>
  <c r="AY18" i="41"/>
  <c r="AX18" i="41"/>
  <c r="Z18" i="41"/>
  <c r="Y18" i="41"/>
  <c r="T18" i="41" s="1"/>
  <c r="X18" i="41"/>
  <c r="W18" i="41"/>
  <c r="BK17" i="41"/>
  <c r="BN17" i="41" s="1"/>
  <c r="BJ17" i="41"/>
  <c r="BM17" i="41" s="1"/>
  <c r="BG17" i="41"/>
  <c r="BF17" i="41"/>
  <c r="BE17" i="41"/>
  <c r="BD17" i="41"/>
  <c r="BC17" i="41"/>
  <c r="BB17" i="41"/>
  <c r="AZ17" i="41"/>
  <c r="AY17" i="41"/>
  <c r="AX17" i="41"/>
  <c r="Z17" i="41"/>
  <c r="Y17" i="41"/>
  <c r="T17" i="41" s="1"/>
  <c r="X17" i="41"/>
  <c r="W17" i="41"/>
  <c r="BK16" i="41"/>
  <c r="BN16" i="41" s="1"/>
  <c r="BJ16" i="41"/>
  <c r="BG16" i="41"/>
  <c r="BF16" i="41"/>
  <c r="BE16" i="41"/>
  <c r="BD16" i="41"/>
  <c r="BC16" i="41"/>
  <c r="BB16" i="41"/>
  <c r="AZ16" i="41"/>
  <c r="AY16" i="41"/>
  <c r="AX16" i="41"/>
  <c r="S16" i="41" s="1"/>
  <c r="Z16" i="41"/>
  <c r="Y16" i="41"/>
  <c r="T16" i="41" s="1"/>
  <c r="X16" i="41"/>
  <c r="W16" i="41"/>
  <c r="BK15" i="41"/>
  <c r="BN15" i="41" s="1"/>
  <c r="BJ15" i="41"/>
  <c r="BM15" i="41" s="1"/>
  <c r="BG15" i="41"/>
  <c r="BF15" i="41"/>
  <c r="BE15" i="41"/>
  <c r="BD15" i="41"/>
  <c r="BC15" i="41"/>
  <c r="BB15" i="41"/>
  <c r="AZ15" i="41"/>
  <c r="AY15" i="41"/>
  <c r="AX15" i="41"/>
  <c r="Z15" i="41"/>
  <c r="Y15" i="41"/>
  <c r="T15" i="41" s="1"/>
  <c r="X15" i="41"/>
  <c r="W15" i="41"/>
  <c r="A15" i="41"/>
  <c r="A16" i="41" s="1"/>
  <c r="A17" i="41" s="1"/>
  <c r="A18" i="41" s="1"/>
  <c r="A19" i="41" s="1"/>
  <c r="A20" i="41" s="1"/>
  <c r="A21" i="41" s="1"/>
  <c r="A22" i="41" s="1"/>
  <c r="A23" i="41" s="1"/>
  <c r="A24" i="41" s="1"/>
  <c r="A25" i="41" s="1"/>
  <c r="BK13" i="41"/>
  <c r="BN13" i="41" s="1"/>
  <c r="BJ13" i="41"/>
  <c r="BG13" i="41"/>
  <c r="BF13" i="41"/>
  <c r="BE13" i="41"/>
  <c r="BD13" i="41"/>
  <c r="BC13" i="41"/>
  <c r="BB13" i="41"/>
  <c r="AZ13" i="41"/>
  <c r="AY13" i="41"/>
  <c r="AX13" i="41"/>
  <c r="Z13" i="41"/>
  <c r="Y13" i="41"/>
  <c r="T13" i="41" s="1"/>
  <c r="X13" i="41"/>
  <c r="W13" i="41"/>
  <c r="BK12" i="41"/>
  <c r="BN12" i="41" s="1"/>
  <c r="BJ12" i="41"/>
  <c r="BG12" i="41"/>
  <c r="AF12" i="41" s="1"/>
  <c r="BF12" i="41"/>
  <c r="BE12" i="41"/>
  <c r="BD12" i="41"/>
  <c r="BC12" i="41"/>
  <c r="BB12" i="41"/>
  <c r="AZ12" i="41"/>
  <c r="AY12" i="41"/>
  <c r="AX12" i="41"/>
  <c r="Z12" i="41"/>
  <c r="Y12" i="41"/>
  <c r="T12" i="41" s="1"/>
  <c r="X12" i="41"/>
  <c r="W12" i="41"/>
  <c r="BK11" i="41"/>
  <c r="BJ11" i="41"/>
  <c r="BM11" i="41" s="1"/>
  <c r="BG11" i="41"/>
  <c r="BF11" i="41"/>
  <c r="BE11" i="41"/>
  <c r="BD11" i="41"/>
  <c r="BC11" i="41"/>
  <c r="BB11" i="41"/>
  <c r="AZ11" i="41"/>
  <c r="AY11" i="41"/>
  <c r="AX11" i="41"/>
  <c r="Z11" i="41"/>
  <c r="Y11" i="41"/>
  <c r="T11" i="41" s="1"/>
  <c r="X11" i="41"/>
  <c r="W11" i="41"/>
  <c r="BK10" i="41"/>
  <c r="BN10" i="41" s="1"/>
  <c r="BJ10" i="41"/>
  <c r="BM10" i="41" s="1"/>
  <c r="BG10" i="41"/>
  <c r="BF10" i="41"/>
  <c r="BE10" i="41"/>
  <c r="BD10" i="41"/>
  <c r="BC10" i="41"/>
  <c r="BB10" i="41"/>
  <c r="AZ10" i="41"/>
  <c r="AY10" i="41"/>
  <c r="AX10" i="41"/>
  <c r="Z10" i="41"/>
  <c r="Y10" i="41"/>
  <c r="T10" i="41" s="1"/>
  <c r="X10" i="41"/>
  <c r="W10" i="41"/>
  <c r="BK9" i="41"/>
  <c r="BN9" i="41" s="1"/>
  <c r="BJ9" i="41"/>
  <c r="BM9" i="41" s="1"/>
  <c r="BG9" i="41"/>
  <c r="BF9" i="41"/>
  <c r="BE9" i="41"/>
  <c r="BD9" i="41"/>
  <c r="BC9" i="41"/>
  <c r="BB9" i="41"/>
  <c r="AZ9" i="41"/>
  <c r="AY9" i="41"/>
  <c r="AX9" i="41"/>
  <c r="Z9" i="41"/>
  <c r="Y9" i="41"/>
  <c r="T9" i="41" s="1"/>
  <c r="X9" i="41"/>
  <c r="W9" i="41"/>
  <c r="BK8" i="41"/>
  <c r="BN8" i="41" s="1"/>
  <c r="BJ8" i="41"/>
  <c r="BM8" i="41" s="1"/>
  <c r="BG8" i="41"/>
  <c r="BF8" i="41"/>
  <c r="BE8" i="41"/>
  <c r="BD8" i="41"/>
  <c r="BC8" i="41"/>
  <c r="BB8" i="41"/>
  <c r="AZ8" i="41"/>
  <c r="AY8" i="41"/>
  <c r="AX8" i="41"/>
  <c r="Z8" i="41"/>
  <c r="Y8" i="41"/>
  <c r="T8" i="41" s="1"/>
  <c r="X8" i="41"/>
  <c r="W8" i="41"/>
  <c r="BK7" i="41"/>
  <c r="BJ7" i="41"/>
  <c r="BM7" i="41" s="1"/>
  <c r="BG7" i="41"/>
  <c r="BF7" i="41"/>
  <c r="BE7" i="41"/>
  <c r="BD7" i="41"/>
  <c r="BC7" i="41"/>
  <c r="BB7" i="41"/>
  <c r="AZ7" i="41"/>
  <c r="AY7" i="41"/>
  <c r="AX7" i="41"/>
  <c r="Z7" i="41"/>
  <c r="Y7" i="41"/>
  <c r="T7" i="41" s="1"/>
  <c r="X7" i="41"/>
  <c r="W7" i="41"/>
  <c r="BK6" i="41"/>
  <c r="BN6" i="41" s="1"/>
  <c r="BJ6" i="41"/>
  <c r="BM6" i="41" s="1"/>
  <c r="BG6" i="41"/>
  <c r="BF6" i="41"/>
  <c r="BE6" i="41"/>
  <c r="BD6" i="41"/>
  <c r="BC6" i="41"/>
  <c r="BB6" i="41"/>
  <c r="AZ6" i="41"/>
  <c r="AY6" i="41"/>
  <c r="AX6" i="41"/>
  <c r="Z6" i="41"/>
  <c r="Y6" i="41"/>
  <c r="T6" i="41" s="1"/>
  <c r="X6" i="41"/>
  <c r="W6" i="41"/>
  <c r="BK5" i="41"/>
  <c r="BN5" i="41" s="1"/>
  <c r="BJ5" i="41"/>
  <c r="BM5" i="41" s="1"/>
  <c r="BG5" i="41"/>
  <c r="BF5" i="41"/>
  <c r="BE5" i="41"/>
  <c r="BD5" i="41"/>
  <c r="BC5" i="41"/>
  <c r="BB5" i="41"/>
  <c r="AZ5" i="41"/>
  <c r="AY5" i="41"/>
  <c r="AX5" i="41"/>
  <c r="Z5" i="41"/>
  <c r="Y5" i="41"/>
  <c r="T5" i="41" s="1"/>
  <c r="X5" i="41"/>
  <c r="W5" i="41"/>
  <c r="BK4" i="41"/>
  <c r="BN4" i="41" s="1"/>
  <c r="BJ4" i="41"/>
  <c r="BG4" i="41"/>
  <c r="BF4" i="41"/>
  <c r="BE4" i="41"/>
  <c r="BD4" i="41"/>
  <c r="BC4" i="41"/>
  <c r="BB4" i="41"/>
  <c r="AZ4" i="41"/>
  <c r="AY4" i="41"/>
  <c r="AX4" i="41"/>
  <c r="Z4" i="41"/>
  <c r="Y4" i="41"/>
  <c r="T4" i="41" s="1"/>
  <c r="X4" i="41"/>
  <c r="W4" i="41"/>
  <c r="BK3" i="41"/>
  <c r="BN3" i="41" s="1"/>
  <c r="BJ3" i="41"/>
  <c r="BM3" i="41" s="1"/>
  <c r="BG3" i="41"/>
  <c r="BF3" i="41"/>
  <c r="BE3" i="41"/>
  <c r="BD3" i="41"/>
  <c r="BC3" i="41"/>
  <c r="BB3" i="41"/>
  <c r="AZ3" i="41"/>
  <c r="AY3" i="41"/>
  <c r="AX3" i="41"/>
  <c r="Z3" i="41"/>
  <c r="Y3" i="41"/>
  <c r="T3" i="41" s="1"/>
  <c r="X3" i="41"/>
  <c r="W3" i="41"/>
  <c r="A3" i="41"/>
  <c r="A4" i="41" s="1"/>
  <c r="A5" i="41" s="1"/>
  <c r="A6" i="41" s="1"/>
  <c r="A7" i="41" s="1"/>
  <c r="A8" i="41" s="1"/>
  <c r="A9" i="41" s="1"/>
  <c r="A10" i="41" s="1"/>
  <c r="A11" i="41" s="1"/>
  <c r="A12" i="41" s="1"/>
  <c r="A13" i="41" s="1"/>
  <c r="U5" i="41" l="1"/>
  <c r="AF5" i="41"/>
  <c r="AE52" i="41"/>
  <c r="U54" i="41"/>
  <c r="AE75" i="41"/>
  <c r="S74" i="41"/>
  <c r="AE93" i="41"/>
  <c r="S23" i="41"/>
  <c r="BI104" i="41"/>
  <c r="N104" i="41" s="1"/>
  <c r="P21" i="41"/>
  <c r="P10" i="41"/>
  <c r="AE33" i="41"/>
  <c r="AB33" i="41" s="1"/>
  <c r="U39" i="41"/>
  <c r="BI46" i="41"/>
  <c r="N46" i="41" s="1"/>
  <c r="AE60" i="41"/>
  <c r="AB60" i="41" s="1"/>
  <c r="AE62" i="41"/>
  <c r="AD62" i="41" s="1"/>
  <c r="AE83" i="41"/>
  <c r="AB83" i="41" s="1"/>
  <c r="O86" i="41"/>
  <c r="AF3" i="41"/>
  <c r="U4" i="41"/>
  <c r="AF4" i="41"/>
  <c r="AF22" i="41"/>
  <c r="AE29" i="41"/>
  <c r="AG29" i="41" s="1"/>
  <c r="AF68" i="41"/>
  <c r="AG68" i="41" s="1"/>
  <c r="S78" i="41"/>
  <c r="AF78" i="41"/>
  <c r="AF79" i="41"/>
  <c r="O85" i="41"/>
  <c r="AF92" i="41"/>
  <c r="AF104" i="41"/>
  <c r="AE9" i="41"/>
  <c r="AB9" i="41" s="1"/>
  <c r="AE10" i="41"/>
  <c r="AD10" i="41" s="1"/>
  <c r="U53" i="41"/>
  <c r="AF53" i="41"/>
  <c r="AF8" i="41"/>
  <c r="S29" i="41"/>
  <c r="AE36" i="41"/>
  <c r="BI53" i="41"/>
  <c r="N53" i="41" s="1"/>
  <c r="AF102" i="41"/>
  <c r="AF7" i="41"/>
  <c r="S12" i="41"/>
  <c r="BI15" i="41"/>
  <c r="N15" i="41" s="1"/>
  <c r="BI16" i="41"/>
  <c r="N16" i="41" s="1"/>
  <c r="BI52" i="41"/>
  <c r="N52" i="41" s="1"/>
  <c r="BI4" i="41"/>
  <c r="N4" i="41" s="1"/>
  <c r="U11" i="41"/>
  <c r="AF37" i="41"/>
  <c r="AE56" i="41"/>
  <c r="AB56" i="41" s="1"/>
  <c r="O64" i="41"/>
  <c r="O87" i="41"/>
  <c r="S33" i="41"/>
  <c r="BI34" i="41"/>
  <c r="N34" i="41" s="1"/>
  <c r="AE42" i="41"/>
  <c r="BI43" i="41"/>
  <c r="N43" i="41" s="1"/>
  <c r="BM52" i="41"/>
  <c r="O52" i="41" s="1"/>
  <c r="S55" i="41"/>
  <c r="BI57" i="41"/>
  <c r="N57" i="41" s="1"/>
  <c r="O59" i="41"/>
  <c r="AF25" i="41"/>
  <c r="S32" i="41"/>
  <c r="O43" i="41"/>
  <c r="AF82" i="41"/>
  <c r="U9" i="41"/>
  <c r="U10" i="41"/>
  <c r="S19" i="41"/>
  <c r="U21" i="41"/>
  <c r="U24" i="41"/>
  <c r="AE30" i="41"/>
  <c r="AD30" i="41" s="1"/>
  <c r="U31" i="41"/>
  <c r="AF51" i="41"/>
  <c r="AE68" i="41"/>
  <c r="AB68" i="41" s="1"/>
  <c r="AE74" i="41"/>
  <c r="AC74" i="41" s="1"/>
  <c r="O101" i="41"/>
  <c r="U7" i="41"/>
  <c r="S8" i="41"/>
  <c r="O9" i="41"/>
  <c r="BI10" i="41"/>
  <c r="N10" i="41" s="1"/>
  <c r="AE15" i="41"/>
  <c r="AD15" i="41" s="1"/>
  <c r="U48" i="41"/>
  <c r="V48" i="41" s="1"/>
  <c r="U67" i="41"/>
  <c r="AE69" i="41"/>
  <c r="AD69" i="41" s="1"/>
  <c r="O71" i="41"/>
  <c r="P80" i="41"/>
  <c r="AE89" i="41"/>
  <c r="BM104" i="41"/>
  <c r="AE5" i="41"/>
  <c r="AD5" i="41" s="1"/>
  <c r="S6" i="41"/>
  <c r="S60" i="41"/>
  <c r="BI65" i="41"/>
  <c r="N65" i="41" s="1"/>
  <c r="BI66" i="41"/>
  <c r="N66" i="41" s="1"/>
  <c r="BI89" i="41"/>
  <c r="N89" i="41" s="1"/>
  <c r="BI99" i="41"/>
  <c r="N99" i="41" s="1"/>
  <c r="P73" i="41"/>
  <c r="U32" i="41"/>
  <c r="U19" i="41"/>
  <c r="V19" i="41" s="1"/>
  <c r="BI19" i="41"/>
  <c r="N19" i="41" s="1"/>
  <c r="U28" i="41"/>
  <c r="BI39" i="41"/>
  <c r="N39" i="41" s="1"/>
  <c r="S48" i="41"/>
  <c r="BI63" i="41"/>
  <c r="N63" i="41" s="1"/>
  <c r="AE70" i="41"/>
  <c r="AD70" i="41" s="1"/>
  <c r="S71" i="41"/>
  <c r="AE71" i="41"/>
  <c r="AD71" i="41" s="1"/>
  <c r="U74" i="41"/>
  <c r="BI75" i="41"/>
  <c r="N75" i="41" s="1"/>
  <c r="S81" i="41"/>
  <c r="AE85" i="41"/>
  <c r="AE92" i="41"/>
  <c r="AB92" i="41" s="1"/>
  <c r="AF93" i="41"/>
  <c r="U94" i="41"/>
  <c r="BI95" i="41"/>
  <c r="N95" i="41" s="1"/>
  <c r="S98" i="41"/>
  <c r="U57" i="41"/>
  <c r="BM4" i="41"/>
  <c r="U6" i="41"/>
  <c r="U22" i="41"/>
  <c r="AF30" i="41"/>
  <c r="O65" i="41"/>
  <c r="BM66" i="41"/>
  <c r="P66" i="41" s="1"/>
  <c r="AF69" i="41"/>
  <c r="AG69" i="41" s="1"/>
  <c r="BI70" i="41"/>
  <c r="N70" i="41" s="1"/>
  <c r="BI76" i="41"/>
  <c r="N76" i="41" s="1"/>
  <c r="BI79" i="41"/>
  <c r="N79" i="41" s="1"/>
  <c r="U90" i="41"/>
  <c r="BI94" i="41"/>
  <c r="N94" i="41" s="1"/>
  <c r="U30" i="41"/>
  <c r="AE103" i="41"/>
  <c r="AB103" i="41" s="1"/>
  <c r="U45" i="41"/>
  <c r="U3" i="41"/>
  <c r="AE12" i="41"/>
  <c r="AD12" i="41" s="1"/>
  <c r="S13" i="41"/>
  <c r="AF13" i="41"/>
  <c r="S15" i="41"/>
  <c r="AF15" i="41"/>
  <c r="AE16" i="41"/>
  <c r="AB16" i="41" s="1"/>
  <c r="U23" i="41"/>
  <c r="AF23" i="41"/>
  <c r="AG23" i="41" s="1"/>
  <c r="BI30" i="41"/>
  <c r="N30" i="41" s="1"/>
  <c r="U34" i="41"/>
  <c r="AE34" i="41"/>
  <c r="AD34" i="41" s="1"/>
  <c r="AE37" i="41"/>
  <c r="AD37" i="41" s="1"/>
  <c r="S41" i="41"/>
  <c r="AE41" i="41"/>
  <c r="U43" i="41"/>
  <c r="AF46" i="41"/>
  <c r="AG46" i="41" s="1"/>
  <c r="S54" i="41"/>
  <c r="AE55" i="41"/>
  <c r="AD55" i="41" s="1"/>
  <c r="AF56" i="41"/>
  <c r="AF57" i="41"/>
  <c r="S73" i="41"/>
  <c r="AE73" i="41"/>
  <c r="AD73" i="41" s="1"/>
  <c r="BM79" i="41"/>
  <c r="P79" i="41" s="1"/>
  <c r="O93" i="41"/>
  <c r="BM99" i="41"/>
  <c r="P99" i="41" s="1"/>
  <c r="U101" i="41"/>
  <c r="S103" i="41"/>
  <c r="BI103" i="41"/>
  <c r="N103" i="41" s="1"/>
  <c r="U106" i="41"/>
  <c r="AE24" i="41"/>
  <c r="AD24" i="41" s="1"/>
  <c r="P36" i="41"/>
  <c r="O73" i="41"/>
  <c r="S88" i="41"/>
  <c r="U102" i="41"/>
  <c r="P104" i="41"/>
  <c r="O4" i="41"/>
  <c r="BM16" i="41"/>
  <c r="P16" i="41" s="1"/>
  <c r="S24" i="41"/>
  <c r="V24" i="41" s="1"/>
  <c r="BI24" i="41"/>
  <c r="N24" i="41" s="1"/>
  <c r="BI25" i="41"/>
  <c r="N25" i="41" s="1"/>
  <c r="U37" i="41"/>
  <c r="AE39" i="41"/>
  <c r="AD39" i="41" s="1"/>
  <c r="S42" i="41"/>
  <c r="BM46" i="41"/>
  <c r="O46" i="41" s="1"/>
  <c r="U47" i="41"/>
  <c r="P47" i="41"/>
  <c r="S51" i="41"/>
  <c r="U65" i="41"/>
  <c r="AE65" i="41"/>
  <c r="AD65" i="41" s="1"/>
  <c r="S66" i="41"/>
  <c r="AE66" i="41"/>
  <c r="AD66" i="41" s="1"/>
  <c r="AF67" i="41"/>
  <c r="S87" i="41"/>
  <c r="AF90" i="41"/>
  <c r="AE6" i="41"/>
  <c r="AC6" i="41" s="1"/>
  <c r="AF9" i="41"/>
  <c r="AE20" i="41"/>
  <c r="AD20" i="41" s="1"/>
  <c r="BM37" i="41"/>
  <c r="P37" i="41" s="1"/>
  <c r="P27" i="41"/>
  <c r="O27" i="41"/>
  <c r="P93" i="41"/>
  <c r="Q93" i="41" s="1"/>
  <c r="AD6" i="41"/>
  <c r="P4" i="41"/>
  <c r="U15" i="41"/>
  <c r="S18" i="41"/>
  <c r="AE4" i="41"/>
  <c r="AG4" i="41" s="1"/>
  <c r="BI7" i="41"/>
  <c r="N7" i="41" s="1"/>
  <c r="U8" i="41"/>
  <c r="AE8" i="41"/>
  <c r="AC8" i="41" s="1"/>
  <c r="AE13" i="41"/>
  <c r="BI20" i="41"/>
  <c r="N20" i="41" s="1"/>
  <c r="U29" i="41"/>
  <c r="V29" i="41" s="1"/>
  <c r="S31" i="41"/>
  <c r="V31" i="41" s="1"/>
  <c r="AF31" i="41"/>
  <c r="AF42" i="41"/>
  <c r="AG42" i="41" s="1"/>
  <c r="O54" i="41"/>
  <c r="Q54" i="41" s="1"/>
  <c r="O58" i="41"/>
  <c r="U59" i="41"/>
  <c r="V59" i="41" s="1"/>
  <c r="U63" i="41"/>
  <c r="U71" i="41"/>
  <c r="U87" i="41"/>
  <c r="S90" i="41"/>
  <c r="U97" i="41"/>
  <c r="AE25" i="41"/>
  <c r="AD25" i="41" s="1"/>
  <c r="U12" i="41"/>
  <c r="V12" i="41" s="1"/>
  <c r="S4" i="41"/>
  <c r="V4" i="41" s="1"/>
  <c r="AF6" i="41"/>
  <c r="P8" i="41"/>
  <c r="U16" i="41"/>
  <c r="V16" i="41" s="1"/>
  <c r="O20" i="41"/>
  <c r="S21" i="41"/>
  <c r="V21" i="41" s="1"/>
  <c r="BM30" i="41"/>
  <c r="P30" i="41" s="1"/>
  <c r="BI31" i="41"/>
  <c r="N31" i="41" s="1"/>
  <c r="AF32" i="41"/>
  <c r="BM35" i="41"/>
  <c r="BI36" i="41"/>
  <c r="N36" i="41" s="1"/>
  <c r="S37" i="41"/>
  <c r="BM39" i="41"/>
  <c r="U41" i="41"/>
  <c r="AE51" i="41"/>
  <c r="AB51" i="41" s="1"/>
  <c r="BI54" i="41"/>
  <c r="N54" i="41" s="1"/>
  <c r="P57" i="41"/>
  <c r="P59" i="41"/>
  <c r="Q59" i="41" s="1"/>
  <c r="S62" i="41"/>
  <c r="U82" i="41"/>
  <c r="S83" i="41"/>
  <c r="AF85" i="41"/>
  <c r="BI90" i="41"/>
  <c r="N90" i="41" s="1"/>
  <c r="U91" i="41"/>
  <c r="U92" i="41"/>
  <c r="BM94" i="41"/>
  <c r="O94" i="41" s="1"/>
  <c r="BM95" i="41"/>
  <c r="O95" i="41" s="1"/>
  <c r="AF98" i="41"/>
  <c r="AG98" i="41" s="1"/>
  <c r="S101" i="41"/>
  <c r="U105" i="41"/>
  <c r="S9" i="41"/>
  <c r="V9" i="41" s="1"/>
  <c r="O37" i="41"/>
  <c r="Q37" i="41" s="1"/>
  <c r="U40" i="41"/>
  <c r="V40" i="41" s="1"/>
  <c r="S67" i="41"/>
  <c r="S11" i="41"/>
  <c r="V11" i="41" s="1"/>
  <c r="S17" i="41"/>
  <c r="BI21" i="41"/>
  <c r="N21" i="41" s="1"/>
  <c r="AF24" i="41"/>
  <c r="O36" i="41"/>
  <c r="Q36" i="41" s="1"/>
  <c r="BI42" i="41"/>
  <c r="N42" i="41" s="1"/>
  <c r="S47" i="41"/>
  <c r="V47" i="41" s="1"/>
  <c r="U51" i="41"/>
  <c r="AE53" i="41"/>
  <c r="AD53" i="41" s="1"/>
  <c r="P63" i="41"/>
  <c r="U64" i="41"/>
  <c r="BI68" i="41"/>
  <c r="N68" i="41" s="1"/>
  <c r="AF75" i="41"/>
  <c r="AE88" i="41"/>
  <c r="P64" i="41"/>
  <c r="Q64" i="41" s="1"/>
  <c r="P6" i="41"/>
  <c r="U33" i="41"/>
  <c r="BI6" i="41"/>
  <c r="N6" i="41" s="1"/>
  <c r="P9" i="41"/>
  <c r="Q9" i="41" s="1"/>
  <c r="BI17" i="41"/>
  <c r="N17" i="41" s="1"/>
  <c r="AE22" i="41"/>
  <c r="AC22" i="41" s="1"/>
  <c r="BI27" i="41"/>
  <c r="N27" i="41" s="1"/>
  <c r="AF33" i="41"/>
  <c r="AG33" i="41" s="1"/>
  <c r="AF34" i="41"/>
  <c r="BI47" i="41"/>
  <c r="N47" i="41" s="1"/>
  <c r="S53" i="41"/>
  <c r="V54" i="41"/>
  <c r="AF55" i="41"/>
  <c r="AG55" i="41" s="1"/>
  <c r="AF60" i="41"/>
  <c r="AG60" i="41" s="1"/>
  <c r="AF65" i="41"/>
  <c r="AG65" i="41" s="1"/>
  <c r="U70" i="41"/>
  <c r="AF73" i="41"/>
  <c r="S80" i="41"/>
  <c r="BI85" i="41"/>
  <c r="N85" i="41" s="1"/>
  <c r="O90" i="41"/>
  <c r="S92" i="41"/>
  <c r="S100" i="41"/>
  <c r="P101" i="41"/>
  <c r="Q101" i="41" s="1"/>
  <c r="AE102" i="41"/>
  <c r="AB102" i="41" s="1"/>
  <c r="AF103" i="41"/>
  <c r="O104" i="41"/>
  <c r="BI93" i="41"/>
  <c r="N93" i="41" s="1"/>
  <c r="BI100" i="41"/>
  <c r="N100" i="41" s="1"/>
  <c r="S106" i="41"/>
  <c r="V106" i="41" s="1"/>
  <c r="BI106" i="41"/>
  <c r="N106" i="41" s="1"/>
  <c r="AG52" i="41"/>
  <c r="S7" i="41"/>
  <c r="V7" i="41" s="1"/>
  <c r="AE7" i="41"/>
  <c r="AD7" i="41" s="1"/>
  <c r="S10" i="41"/>
  <c r="AF10" i="41"/>
  <c r="AF16" i="41"/>
  <c r="AE19" i="41"/>
  <c r="AB19" i="41" s="1"/>
  <c r="AF20" i="41"/>
  <c r="AG20" i="41" s="1"/>
  <c r="S30" i="41"/>
  <c r="S39" i="41"/>
  <c r="V39" i="41" s="1"/>
  <c r="AF39" i="41"/>
  <c r="AF41" i="41"/>
  <c r="BM53" i="41"/>
  <c r="P53" i="41" s="1"/>
  <c r="U55" i="41"/>
  <c r="S56" i="41"/>
  <c r="BI56" i="41"/>
  <c r="N56" i="41" s="1"/>
  <c r="AF58" i="41"/>
  <c r="U60" i="41"/>
  <c r="AF62" i="41"/>
  <c r="AF63" i="41"/>
  <c r="P65" i="41"/>
  <c r="S70" i="41"/>
  <c r="BM70" i="41"/>
  <c r="O70" i="41" s="1"/>
  <c r="AF71" i="41"/>
  <c r="U73" i="41"/>
  <c r="U77" i="41"/>
  <c r="U78" i="41"/>
  <c r="AE78" i="41"/>
  <c r="AB78" i="41" s="1"/>
  <c r="U80" i="41"/>
  <c r="O81" i="41"/>
  <c r="AE82" i="41"/>
  <c r="AB82" i="41" s="1"/>
  <c r="AF83" i="41"/>
  <c r="AG83" i="41" s="1"/>
  <c r="U88" i="41"/>
  <c r="S89" i="41"/>
  <c r="AF89" i="41"/>
  <c r="AG89" i="41" s="1"/>
  <c r="S94" i="41"/>
  <c r="U100" i="41"/>
  <c r="BM100" i="41"/>
  <c r="P100" i="41" s="1"/>
  <c r="O17" i="41"/>
  <c r="S65" i="41"/>
  <c r="V65" i="41" s="1"/>
  <c r="S45" i="41"/>
  <c r="V45" i="41" s="1"/>
  <c r="BM76" i="41"/>
  <c r="O76" i="41" s="1"/>
  <c r="U81" i="41"/>
  <c r="O99" i="41"/>
  <c r="Q99" i="41" s="1"/>
  <c r="S104" i="41"/>
  <c r="V104" i="41" s="1"/>
  <c r="P106" i="41"/>
  <c r="Q106" i="41" s="1"/>
  <c r="AD8" i="41"/>
  <c r="O3" i="41"/>
  <c r="P3" i="41"/>
  <c r="P5" i="41"/>
  <c r="O5" i="41"/>
  <c r="AC16" i="41"/>
  <c r="P29" i="41"/>
  <c r="O29" i="41"/>
  <c r="P34" i="41"/>
  <c r="O34" i="41"/>
  <c r="AF11" i="41"/>
  <c r="AE11" i="41"/>
  <c r="U17" i="41"/>
  <c r="V17" i="41" s="1"/>
  <c r="AD36" i="41"/>
  <c r="AC36" i="41"/>
  <c r="AB36" i="41"/>
  <c r="BI3" i="41"/>
  <c r="N3" i="41" s="1"/>
  <c r="BN7" i="41"/>
  <c r="P7" i="41" s="1"/>
  <c r="BI9" i="41"/>
  <c r="N9" i="41" s="1"/>
  <c r="BM23" i="41"/>
  <c r="BI23" i="41"/>
  <c r="N23" i="41" s="1"/>
  <c r="P24" i="41"/>
  <c r="U25" i="41"/>
  <c r="AF28" i="41"/>
  <c r="AE28" i="41"/>
  <c r="U36" i="41"/>
  <c r="AD42" i="41"/>
  <c r="AC42" i="41"/>
  <c r="AB42" i="41"/>
  <c r="U35" i="41"/>
  <c r="S35" i="41"/>
  <c r="S3" i="41"/>
  <c r="O6" i="41"/>
  <c r="Q6" i="41" s="1"/>
  <c r="BI12" i="41"/>
  <c r="N12" i="41" s="1"/>
  <c r="BM12" i="41"/>
  <c r="AB30" i="41"/>
  <c r="P31" i="41"/>
  <c r="O31" i="41"/>
  <c r="O39" i="41"/>
  <c r="P39" i="41"/>
  <c r="BI5" i="41"/>
  <c r="N5" i="41" s="1"/>
  <c r="BI11" i="41"/>
  <c r="N11" i="41" s="1"/>
  <c r="BN11" i="41"/>
  <c r="U13" i="41"/>
  <c r="V13" i="41" s="1"/>
  <c r="BM13" i="41"/>
  <c r="BI13" i="41"/>
  <c r="N13" i="41" s="1"/>
  <c r="P15" i="41"/>
  <c r="O15" i="41"/>
  <c r="P19" i="41"/>
  <c r="O19" i="41"/>
  <c r="O21" i="41"/>
  <c r="Q21" i="41" s="1"/>
  <c r="AF21" i="41"/>
  <c r="AE21" i="41"/>
  <c r="P25" i="41"/>
  <c r="O25" i="41"/>
  <c r="P28" i="41"/>
  <c r="Q28" i="41" s="1"/>
  <c r="BI32" i="41"/>
  <c r="N32" i="41" s="1"/>
  <c r="P49" i="41"/>
  <c r="S5" i="41"/>
  <c r="V5" i="41" s="1"/>
  <c r="AB5" i="41"/>
  <c r="O8" i="41"/>
  <c r="O10" i="41"/>
  <c r="Q10" i="41" s="1"/>
  <c r="AF18" i="41"/>
  <c r="AE18" i="41"/>
  <c r="BN22" i="41"/>
  <c r="O22" i="41" s="1"/>
  <c r="BI22" i="41"/>
  <c r="N22" i="41" s="1"/>
  <c r="AF27" i="41"/>
  <c r="AD33" i="41"/>
  <c r="AC33" i="41"/>
  <c r="BN49" i="41"/>
  <c r="O49" i="41" s="1"/>
  <c r="BI49" i="41"/>
  <c r="N49" i="41" s="1"/>
  <c r="AF17" i="41"/>
  <c r="AE17" i="41"/>
  <c r="AE3" i="41"/>
  <c r="AG3" i="41" s="1"/>
  <c r="AC5" i="41"/>
  <c r="AB12" i="41"/>
  <c r="AB20" i="41"/>
  <c r="U27" i="41"/>
  <c r="S27" i="41"/>
  <c r="BI33" i="41"/>
  <c r="N33" i="41" s="1"/>
  <c r="BM33" i="41"/>
  <c r="AF47" i="41"/>
  <c r="AE47" i="41"/>
  <c r="BM78" i="41"/>
  <c r="BI78" i="41"/>
  <c r="N78" i="41" s="1"/>
  <c r="BI8" i="41"/>
  <c r="N8" i="41" s="1"/>
  <c r="AC12" i="41"/>
  <c r="AB15" i="41"/>
  <c r="P17" i="41"/>
  <c r="U18" i="41"/>
  <c r="BI18" i="41"/>
  <c r="N18" i="41" s="1"/>
  <c r="BM18" i="41"/>
  <c r="P20" i="41"/>
  <c r="Q20" i="41" s="1"/>
  <c r="U20" i="41"/>
  <c r="S20" i="41"/>
  <c r="AD23" i="41"/>
  <c r="AC23" i="41"/>
  <c r="AF35" i="41"/>
  <c r="P40" i="41"/>
  <c r="O40" i="41"/>
  <c r="AE45" i="41"/>
  <c r="AF45" i="41"/>
  <c r="S25" i="41"/>
  <c r="AE31" i="41"/>
  <c r="BM32" i="41"/>
  <c r="S34" i="41"/>
  <c r="U42" i="41"/>
  <c r="U46" i="41"/>
  <c r="S46" i="41"/>
  <c r="BI48" i="41"/>
  <c r="N48" i="41" s="1"/>
  <c r="AD52" i="41"/>
  <c r="AC52" i="41"/>
  <c r="AB52" i="41"/>
  <c r="P56" i="41"/>
  <c r="O56" i="41"/>
  <c r="S57" i="41"/>
  <c r="U93" i="41"/>
  <c r="S93" i="41"/>
  <c r="O24" i="41"/>
  <c r="BI28" i="41"/>
  <c r="N28" i="41" s="1"/>
  <c r="AE32" i="41"/>
  <c r="BM45" i="41"/>
  <c r="BI45" i="41"/>
  <c r="N45" i="41" s="1"/>
  <c r="AC53" i="41"/>
  <c r="AB53" i="41"/>
  <c r="AF54" i="41"/>
  <c r="AE54" i="41"/>
  <c r="BI55" i="41"/>
  <c r="N55" i="41" s="1"/>
  <c r="BM55" i="41"/>
  <c r="S22" i="41"/>
  <c r="S28" i="41"/>
  <c r="BI29" i="41"/>
  <c r="N29" i="41" s="1"/>
  <c r="S36" i="41"/>
  <c r="P42" i="41"/>
  <c r="O42" i="41"/>
  <c r="AF44" i="41"/>
  <c r="AE44" i="41"/>
  <c r="O47" i="41"/>
  <c r="P48" i="41"/>
  <c r="AG53" i="41"/>
  <c r="U58" i="41"/>
  <c r="S58" i="41"/>
  <c r="BI60" i="41"/>
  <c r="N60" i="41" s="1"/>
  <c r="O63" i="41"/>
  <c r="Q63" i="41" s="1"/>
  <c r="U68" i="41"/>
  <c r="S68" i="41"/>
  <c r="BI105" i="41"/>
  <c r="N105" i="41" s="1"/>
  <c r="BN105" i="41"/>
  <c r="O105" i="41" s="1"/>
  <c r="AC39" i="41"/>
  <c r="AB39" i="41"/>
  <c r="AF40" i="41"/>
  <c r="AE40" i="41"/>
  <c r="BI41" i="41"/>
  <c r="N41" i="41" s="1"/>
  <c r="BM41" i="41"/>
  <c r="U44" i="41"/>
  <c r="S44" i="41"/>
  <c r="U52" i="41"/>
  <c r="S52" i="41"/>
  <c r="AF59" i="41"/>
  <c r="AE59" i="41"/>
  <c r="S95" i="41"/>
  <c r="U95" i="41"/>
  <c r="O100" i="41"/>
  <c r="AE27" i="41"/>
  <c r="AE35" i="41"/>
  <c r="AF43" i="41"/>
  <c r="O48" i="41"/>
  <c r="AF49" i="41"/>
  <c r="AE49" i="41"/>
  <c r="BM51" i="41"/>
  <c r="BI51" i="41"/>
  <c r="N51" i="41" s="1"/>
  <c r="O57" i="41"/>
  <c r="BI69" i="41"/>
  <c r="N69" i="41" s="1"/>
  <c r="BN69" i="41"/>
  <c r="S76" i="41"/>
  <c r="U76" i="41"/>
  <c r="AF36" i="41"/>
  <c r="AG36" i="41" s="1"/>
  <c r="BI40" i="41"/>
  <c r="N40" i="41" s="1"/>
  <c r="P43" i="41"/>
  <c r="Q43" i="41" s="1"/>
  <c r="S43" i="41"/>
  <c r="BN44" i="41"/>
  <c r="BI44" i="41"/>
  <c r="N44" i="41" s="1"/>
  <c r="AD46" i="41"/>
  <c r="AC46" i="41"/>
  <c r="AB46" i="41"/>
  <c r="U49" i="41"/>
  <c r="S49" i="41"/>
  <c r="O53" i="41"/>
  <c r="AB55" i="41"/>
  <c r="P58" i="41"/>
  <c r="U62" i="41"/>
  <c r="V62" i="41" s="1"/>
  <c r="O67" i="41"/>
  <c r="S86" i="41"/>
  <c r="U86" i="41"/>
  <c r="AF86" i="41"/>
  <c r="AE86" i="41"/>
  <c r="AF48" i="41"/>
  <c r="AE48" i="41"/>
  <c r="U56" i="41"/>
  <c r="BI62" i="41"/>
  <c r="N62" i="41" s="1"/>
  <c r="BM62" i="41"/>
  <c r="S63" i="41"/>
  <c r="BI58" i="41"/>
  <c r="N58" i="41" s="1"/>
  <c r="BM60" i="41"/>
  <c r="BM68" i="41"/>
  <c r="BM74" i="41"/>
  <c r="BI74" i="41"/>
  <c r="N74" i="41" s="1"/>
  <c r="AF80" i="41"/>
  <c r="AE80" i="41"/>
  <c r="P86" i="41"/>
  <c r="Q86" i="41" s="1"/>
  <c r="P95" i="41"/>
  <c r="Q95" i="41" s="1"/>
  <c r="U98" i="41"/>
  <c r="AD98" i="41"/>
  <c r="AC98" i="41"/>
  <c r="U99" i="41"/>
  <c r="S99" i="41"/>
  <c r="S102" i="41"/>
  <c r="V102" i="41" s="1"/>
  <c r="BI59" i="41"/>
  <c r="N59" i="41" s="1"/>
  <c r="S64" i="41"/>
  <c r="V64" i="41" s="1"/>
  <c r="AF66" i="41"/>
  <c r="AF70" i="41"/>
  <c r="P71" i="41"/>
  <c r="Q71" i="41" s="1"/>
  <c r="V74" i="41"/>
  <c r="S82" i="41"/>
  <c r="V82" i="41" s="1"/>
  <c r="AD85" i="41"/>
  <c r="AC85" i="41"/>
  <c r="AB85" i="41"/>
  <c r="AG85" i="41"/>
  <c r="P89" i="41"/>
  <c r="O89" i="41"/>
  <c r="BI91" i="41"/>
  <c r="N91" i="41" s="1"/>
  <c r="BN91" i="41"/>
  <c r="O91" i="41" s="1"/>
  <c r="AG92" i="41"/>
  <c r="BM98" i="41"/>
  <c r="BI98" i="41"/>
  <c r="N98" i="41" s="1"/>
  <c r="BM102" i="41"/>
  <c r="BI102" i="41"/>
  <c r="N102" i="41" s="1"/>
  <c r="AC65" i="41"/>
  <c r="AB65" i="41"/>
  <c r="AB66" i="41"/>
  <c r="AB69" i="41"/>
  <c r="Q73" i="41"/>
  <c r="AC75" i="41"/>
  <c r="AB75" i="41"/>
  <c r="AD75" i="41"/>
  <c r="AG75" i="41"/>
  <c r="AF77" i="41"/>
  <c r="AE77" i="41"/>
  <c r="AD79" i="41"/>
  <c r="AC79" i="41"/>
  <c r="AB79" i="41"/>
  <c r="AG79" i="41"/>
  <c r="BM82" i="41"/>
  <c r="BI82" i="41"/>
  <c r="N82" i="41" s="1"/>
  <c r="AD92" i="41"/>
  <c r="AC92" i="41"/>
  <c r="AE101" i="41"/>
  <c r="AF101" i="41"/>
  <c r="AE106" i="41"/>
  <c r="AF106" i="41"/>
  <c r="AE43" i="41"/>
  <c r="AE57" i="41"/>
  <c r="AE63" i="41"/>
  <c r="AE64" i="41"/>
  <c r="AG64" i="41" s="1"/>
  <c r="U66" i="41"/>
  <c r="AE67" i="41"/>
  <c r="S75" i="41"/>
  <c r="O80" i="41"/>
  <c r="Q80" i="41" s="1"/>
  <c r="U85" i="41"/>
  <c r="S85" i="41"/>
  <c r="AE87" i="41"/>
  <c r="AF87" i="41"/>
  <c r="BM92" i="41"/>
  <c r="BI92" i="41"/>
  <c r="N92" i="41" s="1"/>
  <c r="AF94" i="41"/>
  <c r="AE94" i="41"/>
  <c r="AF97" i="41"/>
  <c r="AE97" i="41"/>
  <c r="AC103" i="41"/>
  <c r="AE58" i="41"/>
  <c r="U79" i="41"/>
  <c r="S79" i="41"/>
  <c r="AE81" i="41"/>
  <c r="AF81" i="41"/>
  <c r="BM88" i="41"/>
  <c r="BI88" i="41"/>
  <c r="N88" i="41" s="1"/>
  <c r="P90" i="41"/>
  <c r="AF100" i="41"/>
  <c r="AE100" i="41"/>
  <c r="BI101" i="41"/>
  <c r="N101" i="41" s="1"/>
  <c r="U103" i="41"/>
  <c r="AF105" i="41"/>
  <c r="AE105" i="41"/>
  <c r="BI64" i="41"/>
  <c r="N64" i="41" s="1"/>
  <c r="S69" i="41"/>
  <c r="U69" i="41"/>
  <c r="P75" i="41"/>
  <c r="O75" i="41"/>
  <c r="BI77" i="41"/>
  <c r="N77" i="41" s="1"/>
  <c r="BN77" i="41"/>
  <c r="P77" i="41" s="1"/>
  <c r="AG78" i="41"/>
  <c r="U83" i="41"/>
  <c r="V83" i="41" s="1"/>
  <c r="AD83" i="41"/>
  <c r="AC83" i="41"/>
  <c r="P87" i="41"/>
  <c r="Q87" i="41" s="1"/>
  <c r="AD93" i="41"/>
  <c r="AC93" i="41"/>
  <c r="AB93" i="41"/>
  <c r="AG99" i="41"/>
  <c r="AD99" i="41"/>
  <c r="AC99" i="41"/>
  <c r="AB99" i="41"/>
  <c r="P67" i="41"/>
  <c r="P69" i="41"/>
  <c r="O69" i="41"/>
  <c r="AF76" i="41"/>
  <c r="V78" i="41"/>
  <c r="P81" i="41"/>
  <c r="BM83" i="41"/>
  <c r="BI83" i="41"/>
  <c r="N83" i="41" s="1"/>
  <c r="P85" i="41"/>
  <c r="Q85" i="41" s="1"/>
  <c r="AC89" i="41"/>
  <c r="AB89" i="41"/>
  <c r="AD89" i="41"/>
  <c r="AF91" i="41"/>
  <c r="AE91" i="41"/>
  <c r="AF95" i="41"/>
  <c r="BI97" i="41"/>
  <c r="N97" i="41" s="1"/>
  <c r="BN97" i="41"/>
  <c r="O97" i="41" s="1"/>
  <c r="P103" i="41"/>
  <c r="O103" i="41"/>
  <c r="P105" i="41"/>
  <c r="U75" i="41"/>
  <c r="S77" i="41"/>
  <c r="V77" i="41" s="1"/>
  <c r="U89" i="41"/>
  <c r="S91" i="41"/>
  <c r="S97" i="41"/>
  <c r="V97" i="41" s="1"/>
  <c r="S105" i="41"/>
  <c r="V105" i="41" s="1"/>
  <c r="BI71" i="41"/>
  <c r="N71" i="41" s="1"/>
  <c r="AE76" i="41"/>
  <c r="BI80" i="41"/>
  <c r="N80" i="41" s="1"/>
  <c r="BI86" i="41"/>
  <c r="N86" i="41" s="1"/>
  <c r="AE90" i="41"/>
  <c r="AE95" i="41"/>
  <c r="AE104" i="41"/>
  <c r="AG104" i="41" s="1"/>
  <c r="BI67" i="41"/>
  <c r="N67" i="41" s="1"/>
  <c r="BI73" i="41"/>
  <c r="N73" i="41" s="1"/>
  <c r="BI81" i="41"/>
  <c r="N81" i="41" s="1"/>
  <c r="BI87" i="41"/>
  <c r="N87" i="41" s="1"/>
  <c r="Q16" i="41" l="1"/>
  <c r="AB8" i="41"/>
  <c r="Q58" i="41"/>
  <c r="AC73" i="41"/>
  <c r="V28" i="41"/>
  <c r="AG16" i="41"/>
  <c r="AG93" i="41"/>
  <c r="AG8" i="41"/>
  <c r="AG58" i="41"/>
  <c r="AG56" i="41"/>
  <c r="AB73" i="41"/>
  <c r="O16" i="41"/>
  <c r="V100" i="41"/>
  <c r="AC60" i="41"/>
  <c r="AC69" i="41"/>
  <c r="AG54" i="41"/>
  <c r="AG103" i="41"/>
  <c r="V98" i="41"/>
  <c r="AD60" i="41"/>
  <c r="AG41" i="41"/>
  <c r="V53" i="41"/>
  <c r="AG73" i="41"/>
  <c r="AD103" i="41"/>
  <c r="V51" i="41"/>
  <c r="V63" i="41"/>
  <c r="AD16" i="41"/>
  <c r="P22" i="41"/>
  <c r="Q22" i="41" s="1"/>
  <c r="O66" i="41"/>
  <c r="Q66" i="41" s="1"/>
  <c r="V23" i="41"/>
  <c r="Q5" i="41"/>
  <c r="AG66" i="41"/>
  <c r="P52" i="41"/>
  <c r="Q52" i="41" s="1"/>
  <c r="AC25" i="41"/>
  <c r="AB34" i="41"/>
  <c r="AC9" i="41"/>
  <c r="AC19" i="41"/>
  <c r="AC68" i="41"/>
  <c r="AG34" i="41"/>
  <c r="V67" i="41"/>
  <c r="V71" i="41"/>
  <c r="AC62" i="41"/>
  <c r="V22" i="41"/>
  <c r="AD9" i="41"/>
  <c r="AG32" i="41"/>
  <c r="AD68" i="41"/>
  <c r="Q34" i="41"/>
  <c r="AB62" i="41"/>
  <c r="AD56" i="41"/>
  <c r="AB29" i="41"/>
  <c r="V58" i="41"/>
  <c r="AC34" i="41"/>
  <c r="AB25" i="41"/>
  <c r="AC10" i="41"/>
  <c r="AG21" i="41"/>
  <c r="AG10" i="41"/>
  <c r="V6" i="41"/>
  <c r="AD29" i="41"/>
  <c r="Q81" i="41"/>
  <c r="Q90" i="41"/>
  <c r="Q29" i="41"/>
  <c r="V10" i="41"/>
  <c r="Q104" i="41"/>
  <c r="V101" i="41"/>
  <c r="V90" i="41"/>
  <c r="AG9" i="41"/>
  <c r="AG70" i="41"/>
  <c r="AC51" i="41"/>
  <c r="O30" i="41"/>
  <c r="Q30" i="41" s="1"/>
  <c r="V42" i="41"/>
  <c r="AB22" i="41"/>
  <c r="AG62" i="41"/>
  <c r="AG39" i="41"/>
  <c r="AG7" i="41"/>
  <c r="V87" i="41"/>
  <c r="V57" i="41"/>
  <c r="V91" i="41"/>
  <c r="AC66" i="41"/>
  <c r="AC56" i="41"/>
  <c r="AG44" i="41"/>
  <c r="AB10" i="41"/>
  <c r="V55" i="41"/>
  <c r="V66" i="41"/>
  <c r="AC70" i="41"/>
  <c r="P70" i="41"/>
  <c r="Q70" i="41" s="1"/>
  <c r="AB70" i="41"/>
  <c r="V56" i="41"/>
  <c r="AC29" i="41"/>
  <c r="AD51" i="41"/>
  <c r="AB37" i="41"/>
  <c r="Q19" i="41"/>
  <c r="AD22" i="41"/>
  <c r="AD74" i="41"/>
  <c r="V60" i="41"/>
  <c r="AG74" i="41"/>
  <c r="AB74" i="41"/>
  <c r="AG25" i="41"/>
  <c r="V33" i="41"/>
  <c r="P76" i="41"/>
  <c r="Q76" i="41" s="1"/>
  <c r="Q47" i="41"/>
  <c r="AC20" i="41"/>
  <c r="AG24" i="41"/>
  <c r="AC30" i="41"/>
  <c r="AC15" i="41"/>
  <c r="AC7" i="41"/>
  <c r="V88" i="41"/>
  <c r="O79" i="41"/>
  <c r="Q79" i="41" s="1"/>
  <c r="AB24" i="41"/>
  <c r="AB7" i="41"/>
  <c r="V70" i="41"/>
  <c r="V41" i="41"/>
  <c r="AG15" i="41"/>
  <c r="V34" i="41"/>
  <c r="AC24" i="41"/>
  <c r="AG5" i="41"/>
  <c r="AC55" i="41"/>
  <c r="AG30" i="41"/>
  <c r="AG63" i="41"/>
  <c r="V43" i="41"/>
  <c r="Q57" i="41"/>
  <c r="V18" i="41"/>
  <c r="AB6" i="41"/>
  <c r="Q8" i="41"/>
  <c r="V8" i="41"/>
  <c r="V32" i="41"/>
  <c r="AG90" i="41"/>
  <c r="V89" i="41"/>
  <c r="AG94" i="41"/>
  <c r="V49" i="41"/>
  <c r="V3" i="41"/>
  <c r="V81" i="41"/>
  <c r="AG6" i="41"/>
  <c r="V92" i="41"/>
  <c r="Q49" i="41"/>
  <c r="AC37" i="41"/>
  <c r="AG47" i="41"/>
  <c r="AC4" i="41"/>
  <c r="AG71" i="41"/>
  <c r="AG19" i="41"/>
  <c r="AB4" i="41"/>
  <c r="V30" i="41"/>
  <c r="V103" i="41"/>
  <c r="AD4" i="41"/>
  <c r="P46" i="41"/>
  <c r="Q46" i="41" s="1"/>
  <c r="V15" i="41"/>
  <c r="V73" i="41"/>
  <c r="AB71" i="41"/>
  <c r="V44" i="41"/>
  <c r="O7" i="41"/>
  <c r="Q7" i="41" s="1"/>
  <c r="V80" i="41"/>
  <c r="Q4" i="41"/>
  <c r="AG12" i="41"/>
  <c r="AC71" i="41"/>
  <c r="V94" i="41"/>
  <c r="Q65" i="41"/>
  <c r="V75" i="41"/>
  <c r="AG91" i="41"/>
  <c r="AC78" i="41"/>
  <c r="AG86" i="41"/>
  <c r="V46" i="41"/>
  <c r="AG31" i="41"/>
  <c r="AD19" i="41"/>
  <c r="V37" i="41"/>
  <c r="Q53" i="41"/>
  <c r="AD78" i="41"/>
  <c r="AG57" i="41"/>
  <c r="AG37" i="41"/>
  <c r="Q27" i="41"/>
  <c r="AD41" i="41"/>
  <c r="AC41" i="41"/>
  <c r="AB41" i="41"/>
  <c r="Q75" i="41"/>
  <c r="AG81" i="41"/>
  <c r="AG45" i="41"/>
  <c r="V20" i="41"/>
  <c r="AG17" i="41"/>
  <c r="AG51" i="41"/>
  <c r="O77" i="41"/>
  <c r="Q77" i="41" s="1"/>
  <c r="AB88" i="41"/>
  <c r="AD88" i="41"/>
  <c r="AC88" i="41"/>
  <c r="P94" i="41"/>
  <c r="Q94" i="41" s="1"/>
  <c r="AG97" i="41"/>
  <c r="V85" i="41"/>
  <c r="AC102" i="41"/>
  <c r="Q31" i="41"/>
  <c r="V25" i="41"/>
  <c r="AG88" i="41"/>
  <c r="O35" i="41"/>
  <c r="P35" i="41"/>
  <c r="Q103" i="41"/>
  <c r="AD102" i="41"/>
  <c r="Q100" i="41"/>
  <c r="AD13" i="41"/>
  <c r="AC13" i="41"/>
  <c r="AB13" i="41"/>
  <c r="AC82" i="41"/>
  <c r="Q17" i="41"/>
  <c r="AG82" i="41"/>
  <c r="AG13" i="41"/>
  <c r="AG22" i="41"/>
  <c r="Q69" i="41"/>
  <c r="AG106" i="41"/>
  <c r="AG77" i="41"/>
  <c r="AD82" i="41"/>
  <c r="AG43" i="41"/>
  <c r="V95" i="41"/>
  <c r="AG40" i="41"/>
  <c r="Q48" i="41"/>
  <c r="V27" i="41"/>
  <c r="AG102" i="41"/>
  <c r="AD105" i="41"/>
  <c r="AB105" i="41"/>
  <c r="AC105" i="41"/>
  <c r="P55" i="41"/>
  <c r="O55" i="41"/>
  <c r="AB11" i="41"/>
  <c r="AC11" i="41"/>
  <c r="AD11" i="41"/>
  <c r="AB90" i="41"/>
  <c r="AC90" i="41"/>
  <c r="AD90" i="41"/>
  <c r="AG95" i="41"/>
  <c r="P83" i="41"/>
  <c r="O83" i="41"/>
  <c r="Q67" i="41"/>
  <c r="AG105" i="41"/>
  <c r="AC94" i="41"/>
  <c r="AB94" i="41"/>
  <c r="AD94" i="41"/>
  <c r="AD63" i="41"/>
  <c r="AC63" i="41"/>
  <c r="AB63" i="41"/>
  <c r="V52" i="41"/>
  <c r="AB32" i="41"/>
  <c r="AD32" i="41"/>
  <c r="AC32" i="41"/>
  <c r="Q40" i="41"/>
  <c r="AG27" i="41"/>
  <c r="AG18" i="41"/>
  <c r="Q39" i="41"/>
  <c r="V35" i="41"/>
  <c r="Q24" i="41"/>
  <c r="AG11" i="41"/>
  <c r="AB95" i="41"/>
  <c r="AC95" i="41"/>
  <c r="AD95" i="41"/>
  <c r="P44" i="41"/>
  <c r="O44" i="41"/>
  <c r="AD18" i="41"/>
  <c r="AC18" i="41"/>
  <c r="AB18" i="41"/>
  <c r="AD91" i="41"/>
  <c r="AB91" i="41"/>
  <c r="AC91" i="41"/>
  <c r="P88" i="41"/>
  <c r="O88" i="41"/>
  <c r="AD58" i="41"/>
  <c r="AC58" i="41"/>
  <c r="AB58" i="41"/>
  <c r="AD57" i="41"/>
  <c r="AC57" i="41"/>
  <c r="AB57" i="41"/>
  <c r="Q89" i="41"/>
  <c r="P91" i="41"/>
  <c r="Q91" i="41" s="1"/>
  <c r="P74" i="41"/>
  <c r="O74" i="41"/>
  <c r="P62" i="41"/>
  <c r="O62" i="41"/>
  <c r="AD44" i="41"/>
  <c r="AB44" i="41"/>
  <c r="AC44" i="41"/>
  <c r="AB54" i="41"/>
  <c r="AD54" i="41"/>
  <c r="AC54" i="41"/>
  <c r="P32" i="41"/>
  <c r="O32" i="41"/>
  <c r="AG35" i="41"/>
  <c r="P33" i="41"/>
  <c r="O33" i="41"/>
  <c r="O11" i="41"/>
  <c r="P11" i="41"/>
  <c r="AC43" i="41"/>
  <c r="AB43" i="41"/>
  <c r="AD43" i="41"/>
  <c r="AD77" i="41"/>
  <c r="AB77" i="41"/>
  <c r="AC77" i="41"/>
  <c r="P102" i="41"/>
  <c r="O102" i="41"/>
  <c r="AC86" i="41"/>
  <c r="AB86" i="41"/>
  <c r="AD86" i="41"/>
  <c r="P51" i="41"/>
  <c r="O51" i="41"/>
  <c r="AD35" i="41"/>
  <c r="AC35" i="41"/>
  <c r="AB35" i="41"/>
  <c r="AC31" i="41"/>
  <c r="AB31" i="41"/>
  <c r="AD31" i="41"/>
  <c r="V36" i="41"/>
  <c r="P23" i="41"/>
  <c r="O23" i="41"/>
  <c r="AB76" i="41"/>
  <c r="AC76" i="41"/>
  <c r="AD76" i="41"/>
  <c r="Q105" i="41"/>
  <c r="AC100" i="41"/>
  <c r="AB100" i="41"/>
  <c r="AD100" i="41"/>
  <c r="P92" i="41"/>
  <c r="O92" i="41"/>
  <c r="P68" i="41"/>
  <c r="O68" i="41"/>
  <c r="AD49" i="41"/>
  <c r="AB49" i="41"/>
  <c r="AC49" i="41"/>
  <c r="P12" i="41"/>
  <c r="O12" i="41"/>
  <c r="AD64" i="41"/>
  <c r="AC64" i="41"/>
  <c r="AB64" i="41"/>
  <c r="V69" i="41"/>
  <c r="AG100" i="41"/>
  <c r="AD81" i="41"/>
  <c r="AB81" i="41"/>
  <c r="AC81" i="41"/>
  <c r="AG87" i="41"/>
  <c r="AD67" i="41"/>
  <c r="AB67" i="41"/>
  <c r="AG67" i="41"/>
  <c r="AC67" i="41"/>
  <c r="AD106" i="41"/>
  <c r="AB106" i="41"/>
  <c r="AC106" i="41"/>
  <c r="P98" i="41"/>
  <c r="O98" i="41"/>
  <c r="V99" i="41"/>
  <c r="V86" i="41"/>
  <c r="V76" i="41"/>
  <c r="AG49" i="41"/>
  <c r="AD27" i="41"/>
  <c r="AC27" i="41"/>
  <c r="AB27" i="41"/>
  <c r="P41" i="41"/>
  <c r="O41" i="41"/>
  <c r="Q42" i="41"/>
  <c r="Q56" i="41"/>
  <c r="P78" i="41"/>
  <c r="O78" i="41"/>
  <c r="Q25" i="41"/>
  <c r="Q15" i="41"/>
  <c r="P18" i="41"/>
  <c r="O18" i="41"/>
  <c r="AG76" i="41"/>
  <c r="AD87" i="41"/>
  <c r="AB87" i="41"/>
  <c r="AC87" i="41"/>
  <c r="P82" i="41"/>
  <c r="O82" i="41"/>
  <c r="AC80" i="41"/>
  <c r="AB80" i="41"/>
  <c r="AD80" i="41"/>
  <c r="P60" i="41"/>
  <c r="O60" i="41"/>
  <c r="AB48" i="41"/>
  <c r="AD48" i="41"/>
  <c r="AC48" i="41"/>
  <c r="AD59" i="41"/>
  <c r="AC59" i="41"/>
  <c r="AB59" i="41"/>
  <c r="AD3" i="41"/>
  <c r="AC3" i="41"/>
  <c r="AB3" i="41"/>
  <c r="AD28" i="41"/>
  <c r="AC28" i="41"/>
  <c r="AB28" i="41"/>
  <c r="AD101" i="41"/>
  <c r="AB101" i="41"/>
  <c r="AC101" i="41"/>
  <c r="AB104" i="41"/>
  <c r="AC104" i="41"/>
  <c r="AD104" i="41"/>
  <c r="P97" i="41"/>
  <c r="Q97" i="41" s="1"/>
  <c r="V79" i="41"/>
  <c r="AD97" i="41"/>
  <c r="AB97" i="41"/>
  <c r="AC97" i="41"/>
  <c r="AG101" i="41"/>
  <c r="AG80" i="41"/>
  <c r="AG48" i="41"/>
  <c r="AG59" i="41"/>
  <c r="AB40" i="41"/>
  <c r="AD40" i="41"/>
  <c r="AC40" i="41"/>
  <c r="V68" i="41"/>
  <c r="P45" i="41"/>
  <c r="O45" i="41"/>
  <c r="V93" i="41"/>
  <c r="AD45" i="41"/>
  <c r="AC45" i="41"/>
  <c r="AB45" i="41"/>
  <c r="AC47" i="41"/>
  <c r="AB47" i="41"/>
  <c r="AD47" i="41"/>
  <c r="AB17" i="41"/>
  <c r="AD17" i="41"/>
  <c r="AC17" i="41"/>
  <c r="AC21" i="41"/>
  <c r="AB21" i="41"/>
  <c r="AD21" i="41"/>
  <c r="P13" i="41"/>
  <c r="O13" i="41"/>
  <c r="AG28" i="41"/>
  <c r="Q3" i="41"/>
  <c r="K25" i="41" l="1"/>
  <c r="Q82" i="41"/>
  <c r="Q23" i="41"/>
  <c r="Q98" i="41"/>
  <c r="Q55" i="41"/>
  <c r="Q74" i="41"/>
  <c r="K13" i="41"/>
  <c r="Q92" i="41"/>
  <c r="Q88" i="41"/>
  <c r="Q44" i="41"/>
  <c r="Q83" i="41"/>
  <c r="Q13" i="41"/>
  <c r="Q60" i="41"/>
  <c r="Q51" i="41"/>
  <c r="Q35" i="41"/>
  <c r="K49" i="41"/>
  <c r="Q18" i="41"/>
  <c r="Q41" i="41"/>
  <c r="K106" i="41"/>
  <c r="J106" i="41"/>
  <c r="Q33" i="41"/>
  <c r="J37" i="41"/>
  <c r="J71" i="41"/>
  <c r="K71" i="41"/>
  <c r="Q68" i="41"/>
  <c r="J49" i="41"/>
  <c r="Q32" i="41"/>
  <c r="Q62" i="41"/>
  <c r="J13" i="41"/>
  <c r="Q45" i="41"/>
  <c r="Q78" i="41"/>
  <c r="Q12" i="41"/>
  <c r="Q102" i="41"/>
  <c r="K83" i="41"/>
  <c r="J83" i="41"/>
  <c r="J25" i="41"/>
  <c r="Q11" i="41"/>
  <c r="K60" i="41"/>
  <c r="J60" i="41"/>
  <c r="K95" i="41"/>
  <c r="J95" i="41"/>
  <c r="K37" i="41"/>
  <c r="L25" i="41" l="1"/>
  <c r="L95" i="41"/>
  <c r="L13" i="41"/>
  <c r="L71" i="41"/>
  <c r="L49" i="41"/>
  <c r="L60" i="41"/>
  <c r="L83" i="41"/>
  <c r="L106" i="41"/>
  <c r="L37" i="4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Black, Sherry L.</author>
  </authors>
  <commentList>
    <comment ref="C4" authorId="0" shapeId="0" xr:uid="{EFACCB16-E2AD-4BD6-9910-ABF0E5C5033A}">
      <text>
        <r>
          <rPr>
            <b/>
            <sz val="9"/>
            <color indexed="81"/>
            <rFont val="Tahoma"/>
            <family val="2"/>
          </rPr>
          <t>Black, Sherry L.:</t>
        </r>
        <r>
          <rPr>
            <sz val="9"/>
            <color indexed="81"/>
            <rFont val="Tahoma"/>
            <family val="2"/>
          </rPr>
          <t xml:space="preserve">
Plasma spiking error at 10 uM - no data</t>
        </r>
      </text>
    </comment>
    <comment ref="C16" authorId="0" shapeId="0" xr:uid="{24162A1E-3345-4FA4-BE1E-2E4C815CE69A}">
      <text>
        <r>
          <rPr>
            <b/>
            <sz val="9"/>
            <color indexed="81"/>
            <rFont val="Tahoma"/>
            <family val="2"/>
          </rPr>
          <t>Black, Sherry L.:</t>
        </r>
        <r>
          <rPr>
            <sz val="9"/>
            <color indexed="81"/>
            <rFont val="Tahoma"/>
            <family val="2"/>
          </rPr>
          <t xml:space="preserve">
Plasma spiking error at 10 uM - no data</t>
        </r>
      </text>
    </comment>
    <comment ref="C86" authorId="0" shapeId="0" xr:uid="{5C1899E9-863A-4F7B-AD84-D5C669F92570}">
      <text>
        <r>
          <rPr>
            <b/>
            <sz val="9"/>
            <color indexed="81"/>
            <rFont val="Tahoma"/>
            <family val="2"/>
          </rPr>
          <t>Black, Sherry L.:</t>
        </r>
        <r>
          <rPr>
            <sz val="9"/>
            <color indexed="81"/>
            <rFont val="Tahoma"/>
            <family val="2"/>
          </rPr>
          <t xml:space="preserve">
Low recovery at 10 uM appears to be consistent in rat</t>
        </r>
      </text>
    </comment>
    <comment ref="C87" authorId="0" shapeId="0" xr:uid="{661E80C5-7B50-4BCC-B25E-1ACBC6BDCF82}">
      <text>
        <r>
          <rPr>
            <b/>
            <sz val="9"/>
            <color indexed="81"/>
            <rFont val="Tahoma"/>
            <family val="2"/>
          </rPr>
          <t>Black, Sherry L.:</t>
        </r>
        <r>
          <rPr>
            <sz val="9"/>
            <color indexed="81"/>
            <rFont val="Tahoma"/>
            <family val="2"/>
          </rPr>
          <t xml:space="preserve">
Low recovery at 10 uM appears to be consistent in rat</t>
        </r>
      </text>
    </comment>
    <comment ref="C99" authorId="0" shapeId="0" xr:uid="{C4146DF6-F43D-4DC4-93EB-97BDA11EAF37}">
      <text>
        <r>
          <rPr>
            <b/>
            <sz val="9"/>
            <color indexed="81"/>
            <rFont val="Tahoma"/>
            <family val="2"/>
          </rPr>
          <t xml:space="preserve">Black, Sherry L.:
</t>
        </r>
        <r>
          <rPr>
            <sz val="9"/>
            <color indexed="81"/>
            <rFont val="Tahoma"/>
            <family val="2"/>
          </rPr>
          <t>PPB recovery somewhat low but Fub in line with other runs - accept SLB 5/11/17</t>
        </r>
      </text>
    </comment>
  </commentList>
</comments>
</file>

<file path=xl/sharedStrings.xml><?xml version="1.0" encoding="utf-8"?>
<sst xmlns="http://schemas.openxmlformats.org/spreadsheetml/2006/main" count="8676" uniqueCount="3201">
  <si>
    <t>Table S1.  Sources, lot numbers, purity, and physicochemical properties of test chemicals</t>
  </si>
  <si>
    <t>Chemical name</t>
  </si>
  <si>
    <t>CAS</t>
  </si>
  <si>
    <t>DTXSID</t>
  </si>
  <si>
    <t>Manufacturer / Supplier</t>
  </si>
  <si>
    <t>Lot #</t>
  </si>
  <si>
    <t>Purity</t>
  </si>
  <si>
    <r>
      <t>Human</t>
    </r>
    <r>
      <rPr>
        <b/>
        <vertAlign val="superscript"/>
        <sz val="8"/>
        <color theme="1"/>
        <rFont val="Calibri"/>
        <family val="2"/>
        <scheme val="minor"/>
      </rPr>
      <t>a</t>
    </r>
  </si>
  <si>
    <r>
      <t>Rat</t>
    </r>
    <r>
      <rPr>
        <b/>
        <vertAlign val="superscript"/>
        <sz val="8"/>
        <color theme="1"/>
        <rFont val="Calibri"/>
        <family val="2"/>
        <scheme val="minor"/>
      </rPr>
      <t>a</t>
    </r>
  </si>
  <si>
    <r>
      <t>Trout</t>
    </r>
    <r>
      <rPr>
        <b/>
        <vertAlign val="superscript"/>
        <sz val="8"/>
        <color theme="1"/>
        <rFont val="Calibri"/>
        <family val="2"/>
        <scheme val="minor"/>
      </rPr>
      <t>a</t>
    </r>
  </si>
  <si>
    <r>
      <t>Henry's law constant; atm m</t>
    </r>
    <r>
      <rPr>
        <b/>
        <vertAlign val="superscript"/>
        <sz val="8"/>
        <color theme="1"/>
        <rFont val="Calibri"/>
        <family val="2"/>
        <scheme val="minor"/>
      </rPr>
      <t>3</t>
    </r>
    <r>
      <rPr>
        <b/>
        <sz val="8"/>
        <color theme="1"/>
        <rFont val="Calibri"/>
        <family val="2"/>
        <scheme val="minor"/>
      </rPr>
      <t>/mol, OPERA prediction @ 25°</t>
    </r>
    <r>
      <rPr>
        <b/>
        <sz val="7.2"/>
        <color theme="1"/>
        <rFont val="Calibri"/>
        <family val="2"/>
        <scheme val="minor"/>
      </rPr>
      <t>C</t>
    </r>
  </si>
  <si>
    <t>Octanol:water partition coefficient (log P); OPERA prediction</t>
  </si>
  <si>
    <t xml:space="preserve">1,3-Benzenedicarboxylic acid </t>
  </si>
  <si>
    <t>121-91-5</t>
  </si>
  <si>
    <t>DTXSID3021485</t>
  </si>
  <si>
    <t>Across Organics</t>
  </si>
  <si>
    <t>A0364502</t>
  </si>
  <si>
    <t>•</t>
  </si>
  <si>
    <t>2,2',4,4'-Tetrahydroxybenzophenone</t>
  </si>
  <si>
    <t>131-55-5</t>
  </si>
  <si>
    <t>DTXSID5041306</t>
  </si>
  <si>
    <t>Sigma-Aldrich</t>
  </si>
  <si>
    <t>MKBN6515V</t>
  </si>
  <si>
    <t>2,5-Di-tert-butylbenzene-1,4-diol</t>
  </si>
  <si>
    <t>88-58-4</t>
  </si>
  <si>
    <t>DTXSID8041248</t>
  </si>
  <si>
    <t>MKBH8326V</t>
  </si>
  <si>
    <t>2-Ethylhexylparaben</t>
  </si>
  <si>
    <t>5153-25-3</t>
  </si>
  <si>
    <t>DTXSID4022525</t>
  </si>
  <si>
    <t>TCI</t>
  </si>
  <si>
    <t>7CZZ0</t>
  </si>
  <si>
    <t>3,3',5,5'-Tetrabromobisphenol A</t>
  </si>
  <si>
    <t>79-94-7</t>
  </si>
  <si>
    <t>DTXSID1026081</t>
  </si>
  <si>
    <t>Alfa Aesar/Thermo Fisher Scientific</t>
  </si>
  <si>
    <t>4-(1,1,3,3-Tetramethylbutyl)phenol</t>
  </si>
  <si>
    <t>140-66-9</t>
  </si>
  <si>
    <t>DTXSID9022360</t>
  </si>
  <si>
    <t>Sigma Aldrich</t>
  </si>
  <si>
    <t>MKBQ1008V</t>
  </si>
  <si>
    <t>4,4'-Sulfonylbis[2-(prop-2-en-1-yl)phenol]</t>
  </si>
  <si>
    <t>41481-66-7</t>
  </si>
  <si>
    <t>DTXSID9047598</t>
  </si>
  <si>
    <t>Toronto Research Chemicals</t>
  </si>
  <si>
    <t>17-SCC-16-1</t>
  </si>
  <si>
    <t>4-Hexylresorcinol</t>
  </si>
  <si>
    <t>136-77-6</t>
  </si>
  <si>
    <t>DTXSID1020699</t>
  </si>
  <si>
    <t>Alfa Aesar</t>
  </si>
  <si>
    <t>4-Nitroaniline</t>
  </si>
  <si>
    <t>100-01-6</t>
  </si>
  <si>
    <t>DTXSID8020961</t>
  </si>
  <si>
    <t>A0357717</t>
  </si>
  <si>
    <t>4-n-nonylphenol</t>
  </si>
  <si>
    <t>104-40-5</t>
  </si>
  <si>
    <t>DTXSID5033836</t>
  </si>
  <si>
    <t>4-nonylphenol (branched)</t>
  </si>
  <si>
    <t>84852-15-3</t>
  </si>
  <si>
    <t>DTXSID5029055</t>
  </si>
  <si>
    <t>Fluka/Sigma-Aldrich</t>
  </si>
  <si>
    <t>SZBD326XV</t>
  </si>
  <si>
    <t>c</t>
  </si>
  <si>
    <t>4-octylphenol</t>
  </si>
  <si>
    <t>1806-26-4</t>
  </si>
  <si>
    <t>DTXSID9022312</t>
  </si>
  <si>
    <t>6:2 Fluorotelemer alcohol</t>
  </si>
  <si>
    <t>647-42-7</t>
  </si>
  <si>
    <t>DTXSID5044572</t>
  </si>
  <si>
    <t>TCI America</t>
  </si>
  <si>
    <t>7EM6L-HD</t>
  </si>
  <si>
    <t>Atrazine</t>
  </si>
  <si>
    <t>1912-24-9</t>
  </si>
  <si>
    <t>DTXSID9020112</t>
  </si>
  <si>
    <t>Ultra Scientific</t>
  </si>
  <si>
    <t>NT054846</t>
  </si>
  <si>
    <t>Benzyl butyl phthalate</t>
  </si>
  <si>
    <t>85-68-7</t>
  </si>
  <si>
    <t>DTXSID3020205</t>
  </si>
  <si>
    <t>MKBT9050V</t>
  </si>
  <si>
    <t>Benzylparaben</t>
  </si>
  <si>
    <t>94-18-8</t>
  </si>
  <si>
    <t>DTXSID9022526</t>
  </si>
  <si>
    <t>MKCC4783</t>
  </si>
  <si>
    <t>Bisphenol A</t>
  </si>
  <si>
    <t>80-05-7</t>
  </si>
  <si>
    <t>DTXSID7020182</t>
  </si>
  <si>
    <t>Aldrich</t>
  </si>
  <si>
    <t>MKAA2480</t>
  </si>
  <si>
    <t>Bisphenol AF</t>
  </si>
  <si>
    <t>1478-61-1</t>
  </si>
  <si>
    <t>DTXSID7037717</t>
  </si>
  <si>
    <t>12710JB</t>
  </si>
  <si>
    <t>Celecoxib</t>
  </si>
  <si>
    <t>169590-42-5</t>
  </si>
  <si>
    <t>DTXSID0022777</t>
  </si>
  <si>
    <t>H2YVF-CH</t>
  </si>
  <si>
    <t>&gt;98%</t>
  </si>
  <si>
    <t>Cymoxanil</t>
  </si>
  <si>
    <t>57966-95-7</t>
  </si>
  <si>
    <t>DTXSID6032358</t>
  </si>
  <si>
    <t>X75CK-FG</t>
  </si>
  <si>
    <t>Dapsone</t>
  </si>
  <si>
    <t>80-08-0</t>
  </si>
  <si>
    <t>DTXSID4020371</t>
  </si>
  <si>
    <t>X4ZNH-DN</t>
  </si>
  <si>
    <t>Deltamethrin</t>
  </si>
  <si>
    <t>52918-63-5</t>
  </si>
  <si>
    <t>DTXSID8020381</t>
  </si>
  <si>
    <t>SZBF090XV</t>
  </si>
  <si>
    <t>Di(2-ethylhexyl) phthalate</t>
  </si>
  <si>
    <t>117-81-7</t>
  </si>
  <si>
    <t>DTXSID5020607</t>
  </si>
  <si>
    <t>BCBR8079V</t>
  </si>
  <si>
    <t>Dibutyl phthalate</t>
  </si>
  <si>
    <t>84-74-2</t>
  </si>
  <si>
    <t>DTXSID2021781</t>
  </si>
  <si>
    <t>MKBR4111V</t>
  </si>
  <si>
    <t>Diclobenil</t>
  </si>
  <si>
    <t>1194-65-6</t>
  </si>
  <si>
    <t>DTXSID5032365</t>
  </si>
  <si>
    <t>J4306S</t>
  </si>
  <si>
    <t>Dicumyl peroxide</t>
  </si>
  <si>
    <t>80-43-3</t>
  </si>
  <si>
    <t>DTXSID1025017</t>
  </si>
  <si>
    <t>A0368002</t>
  </si>
  <si>
    <t>Ethylparaben</t>
  </si>
  <si>
    <t>120-47-8</t>
  </si>
  <si>
    <t>DTXSID9022528</t>
  </si>
  <si>
    <t>BCBQ4749V</t>
  </si>
  <si>
    <t>Fenthion</t>
  </si>
  <si>
    <t>55-38-9</t>
  </si>
  <si>
    <t>DTXSID8020620</t>
  </si>
  <si>
    <t>SZBC178XV</t>
  </si>
  <si>
    <t>Heptylparaben</t>
  </si>
  <si>
    <t>1085-12-7</t>
  </si>
  <si>
    <t>DTXSID4022523</t>
  </si>
  <si>
    <t>S6ZLM-NS</t>
  </si>
  <si>
    <t>Hexaflumuron</t>
  </si>
  <si>
    <t>86479-06-3</t>
  </si>
  <si>
    <t>DTXSID3032620</t>
  </si>
  <si>
    <t>SZBD302XV</t>
  </si>
  <si>
    <t>Hydroxyflutamide</t>
  </si>
  <si>
    <t>52806-53-8</t>
  </si>
  <si>
    <t>DTXSID8033562</t>
  </si>
  <si>
    <t>Santa Cruz Biotechnology</t>
  </si>
  <si>
    <t>F2712</t>
  </si>
  <si>
    <t>Ipconazole</t>
  </si>
  <si>
    <t>125225-28-7</t>
  </si>
  <si>
    <t>DTXSID7034674</t>
  </si>
  <si>
    <t>Crescent Chemical</t>
  </si>
  <si>
    <t>Isofenphos</t>
  </si>
  <si>
    <t>25311-71-1</t>
  </si>
  <si>
    <t>DTXSID8032417</t>
  </si>
  <si>
    <t>H3012</t>
  </si>
  <si>
    <t>Kaempferol</t>
  </si>
  <si>
    <t>520-18-3</t>
  </si>
  <si>
    <t>DTXSID7020768</t>
  </si>
  <si>
    <t>GX6MO-SQ</t>
  </si>
  <si>
    <t>Mestranol</t>
  </si>
  <si>
    <t>72-33-3</t>
  </si>
  <si>
    <t>DTXSID0020814</t>
  </si>
  <si>
    <t>MKBW4673V</t>
  </si>
  <si>
    <t>Metconazole</t>
  </si>
  <si>
    <t>125116-23-6</t>
  </si>
  <si>
    <t>DTXSID4034497</t>
  </si>
  <si>
    <t>Santa Cruz</t>
  </si>
  <si>
    <t>A3117</t>
  </si>
  <si>
    <t>Methoxychlor</t>
  </si>
  <si>
    <t>72-43-5</t>
  </si>
  <si>
    <t>DTXSID9020827</t>
  </si>
  <si>
    <t>NT052986</t>
  </si>
  <si>
    <t>Myclobutanil</t>
  </si>
  <si>
    <t>88671-89-0</t>
  </si>
  <si>
    <t>DTXSID8024315</t>
  </si>
  <si>
    <t>SZBD038XV</t>
  </si>
  <si>
    <t>Octyl gallate</t>
  </si>
  <si>
    <t>1034-01-1</t>
  </si>
  <si>
    <t>DTXSID4040713</t>
  </si>
  <si>
    <t>STBG5586V</t>
  </si>
  <si>
    <t>p-DDE</t>
  </si>
  <si>
    <t>72-55-9</t>
  </si>
  <si>
    <t>DTXSID9020374</t>
  </si>
  <si>
    <t>GHYQG</t>
  </si>
  <si>
    <t>Phenthoate</t>
  </si>
  <si>
    <t>2597-03-7</t>
  </si>
  <si>
    <t>DTXSID6042280</t>
  </si>
  <si>
    <t>BCBS4635V</t>
  </si>
  <si>
    <t>Phoxim</t>
  </si>
  <si>
    <t>14816-18-3</t>
  </si>
  <si>
    <t>DTXSID8034324</t>
  </si>
  <si>
    <t>SZBD039XV</t>
  </si>
  <si>
    <t>Picoxystrobin</t>
  </si>
  <si>
    <t>117428-22-5</t>
  </si>
  <si>
    <t>DTXSID9047542</t>
  </si>
  <si>
    <t>J1513</t>
  </si>
  <si>
    <t>Propargite</t>
  </si>
  <si>
    <t>2312-35-8</t>
  </si>
  <si>
    <t>DTXSID4024276</t>
  </si>
  <si>
    <t>BCBS0305V</t>
  </si>
  <si>
    <t>Propiconazole</t>
  </si>
  <si>
    <t>60207-90-1</t>
  </si>
  <si>
    <t>DTXSID8024280</t>
  </si>
  <si>
    <t>SZBD154XV</t>
  </si>
  <si>
    <t>Simazine</t>
  </si>
  <si>
    <t>122-34-9</t>
  </si>
  <si>
    <t>DTXSID4021268</t>
  </si>
  <si>
    <t>Terbuthylazine</t>
  </si>
  <si>
    <t>5915-41-3</t>
  </si>
  <si>
    <t>DTXSID4027608</t>
  </si>
  <si>
    <t>SZBD107XV</t>
  </si>
  <si>
    <t>Triclocarban</t>
  </si>
  <si>
    <t>101-20-2</t>
  </si>
  <si>
    <t>DTXSID4026214</t>
  </si>
  <si>
    <t>Parchem</t>
  </si>
  <si>
    <t>K034.1/14/05/003</t>
  </si>
  <si>
    <t>Triclosan</t>
  </si>
  <si>
    <t>3380-34-5</t>
  </si>
  <si>
    <t>DTXSID5032498</t>
  </si>
  <si>
    <t>Trimethyl phosphate</t>
  </si>
  <si>
    <t>512-56-1</t>
  </si>
  <si>
    <t>DTXSID1021403</t>
  </si>
  <si>
    <t>MKBX0782V</t>
  </si>
  <si>
    <t>Triphenyl phosphate</t>
  </si>
  <si>
    <t>115-86-6</t>
  </si>
  <si>
    <t>DTXSID1021952</t>
  </si>
  <si>
    <t>Acros</t>
  </si>
  <si>
    <t>A0351421</t>
  </si>
  <si>
    <t>Triphenyl phosphite</t>
  </si>
  <si>
    <t>101-02-0</t>
  </si>
  <si>
    <t>DTXSID0026252</t>
  </si>
  <si>
    <t>STBG1964V</t>
  </si>
  <si>
    <t>Triphenylethylene</t>
  </si>
  <si>
    <t>58-72-0</t>
  </si>
  <si>
    <t>DTXSID3022320</t>
  </si>
  <si>
    <t>52BZN-DQ</t>
  </si>
  <si>
    <t>Zearalenone</t>
  </si>
  <si>
    <t>17924-92-4</t>
  </si>
  <si>
    <t>DTXSID0021460</t>
  </si>
  <si>
    <t>G2016</t>
  </si>
  <si>
    <t>DL-Propranolol HCl</t>
  </si>
  <si>
    <t>318-98-9</t>
  </si>
  <si>
    <t>DTXSID3021198</t>
  </si>
  <si>
    <t>Spectrum Chemical</t>
  </si>
  <si>
    <t>2EE0122</t>
  </si>
  <si>
    <t>b</t>
  </si>
  <si>
    <t>Triflumizole</t>
  </si>
  <si>
    <t>68694-11-1</t>
  </si>
  <si>
    <t>DTXSID2032500</t>
  </si>
  <si>
    <t>B1811</t>
  </si>
  <si>
    <r>
      <rPr>
        <vertAlign val="superscript"/>
        <sz val="8"/>
        <color theme="1"/>
        <rFont val="Calibri"/>
        <family val="2"/>
        <scheme val="minor"/>
      </rPr>
      <t xml:space="preserve">a </t>
    </r>
    <r>
      <rPr>
        <sz val="8"/>
        <color theme="1"/>
        <rFont val="Calibri"/>
        <family val="2"/>
        <scheme val="minor"/>
      </rPr>
      <t>Indicates assay conducted in this species</t>
    </r>
  </si>
  <si>
    <r>
      <rPr>
        <vertAlign val="superscript"/>
        <sz val="8"/>
        <color theme="1"/>
        <rFont val="Calibri"/>
        <family val="2"/>
        <scheme val="minor"/>
      </rPr>
      <t xml:space="preserve">b </t>
    </r>
    <r>
      <rPr>
        <sz val="8"/>
        <color theme="1"/>
        <rFont val="Calibri"/>
        <family val="2"/>
        <scheme val="minor"/>
      </rPr>
      <t>Reference chemical</t>
    </r>
  </si>
  <si>
    <r>
      <rPr>
        <vertAlign val="superscript"/>
        <sz val="8"/>
        <color theme="1"/>
        <rFont val="Calibri"/>
        <family val="2"/>
        <scheme val="minor"/>
      </rPr>
      <t xml:space="preserve">c </t>
    </r>
    <r>
      <rPr>
        <sz val="8"/>
        <color theme="1"/>
        <rFont val="Calibri"/>
        <family val="2"/>
        <scheme val="minor"/>
      </rPr>
      <t>4-nonylphenol (branched) is a mix of isomers and Comptox dashboard (OPERA) does not provide predicted values for these parameters</t>
    </r>
  </si>
  <si>
    <t>Table S2.  Liquid chromatography parameters</t>
  </si>
  <si>
    <t>Method ID</t>
  </si>
  <si>
    <t>Instrument</t>
  </si>
  <si>
    <t>Column/Guard column</t>
  </si>
  <si>
    <t>Column temp</t>
  </si>
  <si>
    <t>Mobile phase</t>
  </si>
  <si>
    <t>Initial % organic</t>
  </si>
  <si>
    <t>Standard gradient?</t>
  </si>
  <si>
    <t>Flow rate</t>
  </si>
  <si>
    <t>Sample temp</t>
  </si>
  <si>
    <t>Sample size</t>
  </si>
  <si>
    <t>Analysis time</t>
  </si>
  <si>
    <t>Aqueous</t>
  </si>
  <si>
    <t>Organic</t>
  </si>
  <si>
    <t>µL/min</t>
  </si>
  <si>
    <t>µL</t>
  </si>
  <si>
    <t>min</t>
  </si>
  <si>
    <t>A</t>
  </si>
  <si>
    <t>Applied Biosystems API 4000 Triple Quadrupole with Turbo Ion Spray source (Foster City, CA) with an Agilent 1100 HPLC System (Santa Clara, CA)</t>
  </si>
  <si>
    <t>Luna C18 column (Phenomenex, 50 mm x 2 mm, 5.0 µm, 100Å) (Torrance, CA, USA) with a C18 guard column</t>
  </si>
  <si>
    <r>
      <t xml:space="preserve">30 </t>
    </r>
    <r>
      <rPr>
        <sz val="11"/>
        <color theme="1"/>
        <rFont val="Calibri"/>
        <family val="2"/>
      </rPr>
      <t>°C</t>
    </r>
  </si>
  <si>
    <t>0.1% formic acid</t>
  </si>
  <si>
    <t>methanol:water:formic acid (95:5:0.1, v/v/v)</t>
  </si>
  <si>
    <t>Y</t>
  </si>
  <si>
    <t>Ambient</t>
  </si>
  <si>
    <t>B</t>
  </si>
  <si>
    <t>Same as A</t>
  </si>
  <si>
    <t>C</t>
  </si>
  <si>
    <t>10 mM ammonium acetate</t>
  </si>
  <si>
    <t>methanol:water (95:5, v/v)</t>
  </si>
  <si>
    <t>D</t>
  </si>
  <si>
    <t>Applied Biosystems API 5000 Triple Quadrupole with Turbo Ion Spray source (Foster City, CA) with a Waters Acuity UPLC ((Milford, MA, USA)</t>
  </si>
  <si>
    <t xml:space="preserve">Acquity UPLC HSS C18 column (Waters, 50 mm x 2.1 mm, 1.8 µm) (Milford, MA, USA) with a VanGuard HSS C18 guard column </t>
  </si>
  <si>
    <t>methanol</t>
  </si>
  <si>
    <r>
      <t xml:space="preserve">8 </t>
    </r>
    <r>
      <rPr>
        <sz val="11"/>
        <color theme="1"/>
        <rFont val="Calibri"/>
        <family val="2"/>
      </rPr>
      <t>°C</t>
    </r>
  </si>
  <si>
    <t>E</t>
  </si>
  <si>
    <t>Same as D</t>
  </si>
  <si>
    <t>methanol with 0.1% formic acid</t>
  </si>
  <si>
    <t>F</t>
  </si>
  <si>
    <t>N; step 3 = 2.5 min</t>
  </si>
  <si>
    <t>G</t>
  </si>
  <si>
    <t xml:space="preserve">10 mM ammonium formate with 0.1% formic acid </t>
  </si>
  <si>
    <t>10 mM ammonium formate in methanol with 0.1% formic acid</t>
  </si>
  <si>
    <t>H</t>
  </si>
  <si>
    <t>I</t>
  </si>
  <si>
    <t>J</t>
  </si>
  <si>
    <t>10 mM ammonium acetated with 0.1% formic acid</t>
  </si>
  <si>
    <t>10 mM ammonium acetate in methanol with 0.1% formic acid </t>
  </si>
  <si>
    <t>Y, except return to initial in step 4</t>
  </si>
  <si>
    <t>8 °C</t>
  </si>
  <si>
    <t>K</t>
  </si>
  <si>
    <t>Acquity UPLC BEH Shield RP18 (Waters, 50 mm x 2.1 mm, 1.7 µm) (Milford, MA, USA) with a VanGuard BEH Shield RP18 guard column</t>
  </si>
  <si>
    <t>L</t>
  </si>
  <si>
    <t>Acquity UPLC HSS T3 C18 column (Waters, 100 mm x 2.1 mm, 1.8 µm) (Milford, MA, USA) with no guard column</t>
  </si>
  <si>
    <t xml:space="preserve">10 mM Ammonium acetate with 0.1% formic acid </t>
  </si>
  <si>
    <r>
      <t>10 mM Ammonium acetate in methanol with 0.1% formic acid</t>
    </r>
    <r>
      <rPr>
        <sz val="8"/>
        <color theme="1"/>
        <rFont val="Calibri"/>
        <family val="2"/>
        <scheme val="minor"/>
      </rPr>
      <t> </t>
    </r>
  </si>
  <si>
    <t>M</t>
  </si>
  <si>
    <t>same as K</t>
  </si>
  <si>
    <t>ddi water</t>
  </si>
  <si>
    <t>Methanol</t>
  </si>
  <si>
    <t>Orbi</t>
  </si>
  <si>
    <t>Thermo Scientific LTQ-OrbiTrap Velos</t>
  </si>
  <si>
    <t xml:space="preserve">Acquity UPLC HSS T3 C18 column (Waters, 100 mm x 2.1 mm, 1.8 µm) (Milford, MA, USA) </t>
  </si>
  <si>
    <t>N (see Orbitrap Gradient)</t>
  </si>
  <si>
    <t>HPLC</t>
  </si>
  <si>
    <t xml:space="preserve">Waters (Milford, MA) Alliance pump and autosampler, a Waters 2487 Dual λ UV/Vis detector and Shimadzu RF-20A XS Fluorescence Detector (Kyoto, Japan). </t>
  </si>
  <si>
    <t>Phenomenex Prodigy 3 µm ODS-3 100 A° (150x 4.6 mm)(Phenomenex, Torrance, CA) with a C18 guard column (4 x 3.0 mm ID)</t>
  </si>
  <si>
    <t>acetonitrile</t>
  </si>
  <si>
    <t>isocratic</t>
  </si>
  <si>
    <t>Standard Gradient:</t>
  </si>
  <si>
    <t>1) initial organic for 0.5 min; 2) linear gradient ramp to 100% organic over 2.5 min; 3) maintain 100% organic for 3 min; 4) linear gradient ramp to 20% organic over 0.5 min; and 5) maintain 20% organic for 2 min prior to the next injection</t>
  </si>
  <si>
    <t xml:space="preserve">Orbitrap Gradient:  </t>
  </si>
  <si>
    <t xml:space="preserve">1) 10% organic for 0.5 min; 2) linear gradient ramp to 10% organic over 1 min; 3) linear gradient ramp to 100% organic for 4.5 min; 4) maintain linear gradient ramp to 100% organic over 0.5 min; and 5) linear gradient ramp to 10% organic for 2.0 min prior to the next injection.  </t>
  </si>
  <si>
    <t>Table S3.  Instrumental parameters for chemical analysis by Applied Biosystems API-4000 LC-MS/MS with Agilent HPLC</t>
  </si>
  <si>
    <t>CAS #</t>
  </si>
  <si>
    <t>Mode</t>
  </si>
  <si>
    <r>
      <t>MRM</t>
    </r>
    <r>
      <rPr>
        <i/>
        <vertAlign val="superscript"/>
        <sz val="10"/>
        <color indexed="8"/>
        <rFont val="Arial"/>
        <family val="2"/>
      </rPr>
      <t>a</t>
    </r>
  </si>
  <si>
    <r>
      <t>DP</t>
    </r>
    <r>
      <rPr>
        <i/>
        <vertAlign val="superscript"/>
        <sz val="10"/>
        <color indexed="8"/>
        <rFont val="Arial"/>
        <family val="2"/>
      </rPr>
      <t>b</t>
    </r>
  </si>
  <si>
    <r>
      <t>EP</t>
    </r>
    <r>
      <rPr>
        <i/>
        <vertAlign val="superscript"/>
        <sz val="10"/>
        <color rgb="FF000000"/>
        <rFont val="Arial"/>
        <family val="2"/>
      </rPr>
      <t>c</t>
    </r>
  </si>
  <si>
    <r>
      <t>CE</t>
    </r>
    <r>
      <rPr>
        <i/>
        <vertAlign val="superscript"/>
        <sz val="10"/>
        <color rgb="FF000000"/>
        <rFont val="Arial"/>
        <family val="2"/>
      </rPr>
      <t>d</t>
    </r>
  </si>
  <si>
    <r>
      <t>CXP</t>
    </r>
    <r>
      <rPr>
        <i/>
        <vertAlign val="superscript"/>
        <sz val="10"/>
        <color indexed="8"/>
        <rFont val="Arial"/>
        <family val="2"/>
      </rPr>
      <t>e</t>
    </r>
  </si>
  <si>
    <r>
      <t>CAD</t>
    </r>
    <r>
      <rPr>
        <i/>
        <vertAlign val="superscript"/>
        <sz val="10"/>
        <color rgb="FF000000"/>
        <rFont val="Arial"/>
        <family val="2"/>
      </rPr>
      <t>f</t>
    </r>
  </si>
  <si>
    <r>
      <t>CUR</t>
    </r>
    <r>
      <rPr>
        <i/>
        <vertAlign val="superscript"/>
        <sz val="10"/>
        <color rgb="FF000000"/>
        <rFont val="Arial"/>
        <family val="2"/>
      </rPr>
      <t>g</t>
    </r>
  </si>
  <si>
    <r>
      <t>GS1</t>
    </r>
    <r>
      <rPr>
        <i/>
        <vertAlign val="superscript"/>
        <sz val="10"/>
        <color rgb="FF000000"/>
        <rFont val="Arial"/>
        <family val="2"/>
      </rPr>
      <t>h</t>
    </r>
  </si>
  <si>
    <r>
      <t>GS2</t>
    </r>
    <r>
      <rPr>
        <i/>
        <vertAlign val="superscript"/>
        <sz val="10"/>
        <color rgb="FF000000"/>
        <rFont val="Arial"/>
        <family val="2"/>
      </rPr>
      <t>i</t>
    </r>
  </si>
  <si>
    <r>
      <t>IS</t>
    </r>
    <r>
      <rPr>
        <i/>
        <vertAlign val="superscript"/>
        <sz val="10"/>
        <color rgb="FF000000"/>
        <rFont val="Arial"/>
        <family val="2"/>
      </rPr>
      <t>j</t>
    </r>
  </si>
  <si>
    <r>
      <t>TEM</t>
    </r>
    <r>
      <rPr>
        <i/>
        <vertAlign val="superscript"/>
        <sz val="10"/>
        <color rgb="FF000000"/>
        <rFont val="Arial"/>
        <family val="2"/>
      </rPr>
      <t>k</t>
    </r>
  </si>
  <si>
    <r>
      <t>LC/MS method</t>
    </r>
    <r>
      <rPr>
        <vertAlign val="superscript"/>
        <sz val="10"/>
        <color rgb="FF000000"/>
        <rFont val="Arial"/>
        <family val="2"/>
      </rPr>
      <t>l</t>
    </r>
  </si>
  <si>
    <r>
      <t>Internal standard</t>
    </r>
    <r>
      <rPr>
        <vertAlign val="superscript"/>
        <sz val="10"/>
        <color theme="1"/>
        <rFont val="Arial"/>
        <family val="2"/>
      </rPr>
      <t>m</t>
    </r>
  </si>
  <si>
    <t>-</t>
  </si>
  <si>
    <t>244.9/134.6</t>
  </si>
  <si>
    <r>
      <t>2,4-D</t>
    </r>
    <r>
      <rPr>
        <vertAlign val="superscript"/>
        <sz val="10"/>
        <color theme="1"/>
        <rFont val="Arial"/>
        <family val="2"/>
      </rPr>
      <t>l</t>
    </r>
  </si>
  <si>
    <t>312.8/159.6</t>
  </si>
  <si>
    <t>286.7/34.9</t>
  </si>
  <si>
    <t>334.9/264.7</t>
  </si>
  <si>
    <t>2-Ethylhexyl paraben</t>
  </si>
  <si>
    <t>248.874/135.579</t>
  </si>
  <si>
    <t>164.9/91.9</t>
  </si>
  <si>
    <r>
      <t>2,4 Dichlorophenoxyacetic acid (2,4-D, internal standard)</t>
    </r>
    <r>
      <rPr>
        <vertAlign val="superscript"/>
        <sz val="10"/>
        <color theme="1"/>
        <rFont val="Arial"/>
        <family val="2"/>
      </rPr>
      <t>l</t>
    </r>
  </si>
  <si>
    <t>94-75-7</t>
  </si>
  <si>
    <t>219/160</t>
  </si>
  <si>
    <t>NA</t>
  </si>
  <si>
    <t>379.91/315.977</t>
  </si>
  <si>
    <r>
      <t>2,4-D</t>
    </r>
    <r>
      <rPr>
        <vertAlign val="superscript"/>
        <sz val="10"/>
        <color theme="1"/>
        <rFont val="Arial"/>
        <family val="2"/>
      </rPr>
      <t>2</t>
    </r>
  </si>
  <si>
    <t>290.857/205.001</t>
  </si>
  <si>
    <t>226.831/91.946</t>
  </si>
  <si>
    <r>
      <t>2,4 Dichlorophenoxyacetic acid (2,4-D, internal standard)</t>
    </r>
    <r>
      <rPr>
        <vertAlign val="superscript"/>
        <sz val="10"/>
        <color theme="1"/>
        <rFont val="Arial"/>
        <family val="2"/>
      </rPr>
      <t>2</t>
    </r>
  </si>
  <si>
    <t>+</t>
  </si>
  <si>
    <t>216/174</t>
  </si>
  <si>
    <r>
      <t>IXB</t>
    </r>
    <r>
      <rPr>
        <vertAlign val="superscript"/>
        <sz val="10"/>
        <color theme="1"/>
        <rFont val="Arial"/>
        <family val="2"/>
      </rPr>
      <t>3</t>
    </r>
  </si>
  <si>
    <t>334.32/70.31</t>
  </si>
  <si>
    <t>319.97/70.32</t>
  </si>
  <si>
    <t>288.9/70.3</t>
  </si>
  <si>
    <t>342.32/158.76</t>
  </si>
  <si>
    <t>202/131.8</t>
  </si>
  <si>
    <t>327.3/77.09</t>
  </si>
  <si>
    <r>
      <t>Isoxaben (IXB, internal standard)</t>
    </r>
    <r>
      <rPr>
        <vertAlign val="superscript"/>
        <sz val="10"/>
        <color rgb="FF000000"/>
        <rFont val="Arial"/>
        <family val="2"/>
      </rPr>
      <t>3</t>
    </r>
  </si>
  <si>
    <t>82558-50-7</t>
  </si>
  <si>
    <t>333/164.8</t>
  </si>
  <si>
    <t>249.006/155.931</t>
  </si>
  <si>
    <r>
      <t>IXB</t>
    </r>
    <r>
      <rPr>
        <vertAlign val="superscript"/>
        <sz val="10"/>
        <color theme="1"/>
        <rFont val="Arial"/>
        <family val="2"/>
      </rPr>
      <t>4</t>
    </r>
  </si>
  <si>
    <t>230.015/174.095</t>
  </si>
  <si>
    <r>
      <t>IXB</t>
    </r>
    <r>
      <rPr>
        <vertAlign val="superscript"/>
        <sz val="10"/>
        <color theme="1"/>
        <rFont val="Arial"/>
        <family val="2"/>
      </rPr>
      <t>5</t>
    </r>
    <r>
      <rPr>
        <sz val="11"/>
        <color theme="1"/>
        <rFont val="Calibri"/>
        <family val="2"/>
        <scheme val="minor"/>
      </rPr>
      <t/>
    </r>
  </si>
  <si>
    <r>
      <t>Isoxaben (IXB, internal standard)</t>
    </r>
    <r>
      <rPr>
        <vertAlign val="superscript"/>
        <sz val="10"/>
        <color rgb="FF000000"/>
        <rFont val="Arial"/>
        <family val="2"/>
      </rPr>
      <t>4</t>
    </r>
  </si>
  <si>
    <t>Propranolol HCl (Reference Compound)</t>
  </si>
  <si>
    <t>259.9/116.1</t>
  </si>
  <si>
    <r>
      <t>IXB</t>
    </r>
    <r>
      <rPr>
        <vertAlign val="superscript"/>
        <sz val="10"/>
        <color theme="1"/>
        <rFont val="Arial"/>
        <family val="2"/>
      </rPr>
      <t>6</t>
    </r>
  </si>
  <si>
    <t>Triflumizole (Reference Compound)</t>
  </si>
  <si>
    <t>345.952/277.787</t>
  </si>
  <si>
    <r>
      <t>Isoxaben (IXB, internal standard)</t>
    </r>
    <r>
      <rPr>
        <vertAlign val="superscript"/>
        <sz val="10"/>
        <color rgb="FF000000"/>
        <rFont val="Arial"/>
        <family val="2"/>
      </rPr>
      <t>6</t>
    </r>
  </si>
  <si>
    <r>
      <t xml:space="preserve">a </t>
    </r>
    <r>
      <rPr>
        <sz val="10"/>
        <color indexed="8"/>
        <rFont val="Arial"/>
        <family val="2"/>
      </rPr>
      <t>MRM = MS/MS ion transitions (amu)</t>
    </r>
  </si>
  <si>
    <r>
      <t xml:space="preserve">b </t>
    </r>
    <r>
      <rPr>
        <sz val="10"/>
        <color theme="1"/>
        <rFont val="Arial"/>
        <family val="2"/>
      </rPr>
      <t>DP = declustering potential (volts)</t>
    </r>
  </si>
  <si>
    <r>
      <t xml:space="preserve">c </t>
    </r>
    <r>
      <rPr>
        <sz val="10"/>
        <color theme="1"/>
        <rFont val="Arial"/>
        <family val="2"/>
      </rPr>
      <t>EP = entrance potential (volts)</t>
    </r>
  </si>
  <si>
    <r>
      <t xml:space="preserve">d </t>
    </r>
    <r>
      <rPr>
        <sz val="10"/>
        <color theme="1"/>
        <rFont val="Arial"/>
        <family val="2"/>
      </rPr>
      <t>CE = collision energy (volts)</t>
    </r>
  </si>
  <si>
    <r>
      <t xml:space="preserve">e </t>
    </r>
    <r>
      <rPr>
        <sz val="10"/>
        <color theme="1"/>
        <rFont val="Arial"/>
        <family val="2"/>
      </rPr>
      <t>CXP = collision exit potential (volts)</t>
    </r>
  </si>
  <si>
    <r>
      <rPr>
        <vertAlign val="superscript"/>
        <sz val="10"/>
        <color theme="1"/>
        <rFont val="Arial"/>
        <family val="2"/>
      </rPr>
      <t xml:space="preserve">f </t>
    </r>
    <r>
      <rPr>
        <sz val="10"/>
        <color theme="1"/>
        <rFont val="Arial"/>
        <family val="2"/>
      </rPr>
      <t>CAD = charged aerosol detection</t>
    </r>
  </si>
  <si>
    <r>
      <rPr>
        <vertAlign val="superscript"/>
        <sz val="10"/>
        <color theme="1"/>
        <rFont val="Arial"/>
        <family val="2"/>
      </rPr>
      <t xml:space="preserve">g </t>
    </r>
    <r>
      <rPr>
        <sz val="10"/>
        <color theme="1"/>
        <rFont val="Arial"/>
        <family val="2"/>
      </rPr>
      <t>CUR = curtain gas</t>
    </r>
  </si>
  <si>
    <r>
      <rPr>
        <vertAlign val="superscript"/>
        <sz val="10"/>
        <color theme="1"/>
        <rFont val="Arial"/>
        <family val="2"/>
      </rPr>
      <t xml:space="preserve">h </t>
    </r>
    <r>
      <rPr>
        <sz val="10"/>
        <color theme="1"/>
        <rFont val="Arial"/>
        <family val="2"/>
      </rPr>
      <t>GS1 = nebulizing gas</t>
    </r>
  </si>
  <si>
    <r>
      <rPr>
        <vertAlign val="superscript"/>
        <sz val="10"/>
        <color theme="1"/>
        <rFont val="Arial"/>
        <family val="2"/>
      </rPr>
      <t xml:space="preserve">i </t>
    </r>
    <r>
      <rPr>
        <sz val="10"/>
        <color theme="1"/>
        <rFont val="Arial"/>
        <family val="2"/>
      </rPr>
      <t xml:space="preserve">GS2 = drying gas </t>
    </r>
  </si>
  <si>
    <r>
      <rPr>
        <vertAlign val="superscript"/>
        <sz val="10"/>
        <color theme="1"/>
        <rFont val="Arial"/>
        <family val="2"/>
      </rPr>
      <t xml:space="preserve">j </t>
    </r>
    <r>
      <rPr>
        <sz val="10"/>
        <color theme="1"/>
        <rFont val="Arial"/>
        <family val="2"/>
      </rPr>
      <t>IS = ion spray voltage</t>
    </r>
  </si>
  <si>
    <r>
      <rPr>
        <vertAlign val="superscript"/>
        <sz val="10"/>
        <color theme="1"/>
        <rFont val="Arial"/>
        <family val="2"/>
      </rPr>
      <t xml:space="preserve">k </t>
    </r>
    <r>
      <rPr>
        <sz val="10"/>
        <color theme="1"/>
        <rFont val="Arial"/>
        <family val="2"/>
      </rPr>
      <t>TEM = source temperature (°C)</t>
    </r>
  </si>
  <si>
    <r>
      <t xml:space="preserve">l </t>
    </r>
    <r>
      <rPr>
        <sz val="10"/>
        <color theme="1"/>
        <rFont val="Arial"/>
        <family val="2"/>
      </rPr>
      <t>Letters refer to methods described in Table S2</t>
    </r>
  </si>
  <si>
    <r>
      <t xml:space="preserve">m </t>
    </r>
    <r>
      <rPr>
        <sz val="10"/>
        <color theme="1"/>
        <rFont val="Arial"/>
        <family val="2"/>
      </rPr>
      <t>Instrument conditions employed for each use of an internal standard may be found by relating superscripted numbers in column Q to the corresponding numbers given in column B</t>
    </r>
  </si>
  <si>
    <r>
      <t xml:space="preserve">Additional MS parameters are as follows: </t>
    </r>
    <r>
      <rPr>
        <sz val="10"/>
        <color indexed="8"/>
        <rFont val="Arial"/>
        <family val="2"/>
      </rPr>
      <t>dwell times for each analyte were set to 75 msec.</t>
    </r>
  </si>
  <si>
    <t>Internal Standard Preparation</t>
  </si>
  <si>
    <t>Compound</t>
  </si>
  <si>
    <t>Concentration</t>
  </si>
  <si>
    <t>Solvent</t>
  </si>
  <si>
    <t>Isoxaban</t>
  </si>
  <si>
    <t>1 µg/mL</t>
  </si>
  <si>
    <t>Acetonitrile</t>
  </si>
  <si>
    <t>2,4-D</t>
  </si>
  <si>
    <t>10 µg/mL</t>
  </si>
  <si>
    <t>Table S4.  Instrumental parameters for chemical analysis by Applied Biosystems API-5000 LC-MS/MS with Waters Acuity UPLC</t>
  </si>
  <si>
    <r>
      <t>LC/MS Method</t>
    </r>
    <r>
      <rPr>
        <vertAlign val="superscript"/>
        <sz val="10"/>
        <color rgb="FF000000"/>
        <rFont val="Arial"/>
        <family val="2"/>
      </rPr>
      <t>l</t>
    </r>
  </si>
  <si>
    <t>205.187/132.96</t>
  </si>
  <si>
    <t>227.276/211.906</t>
  </si>
  <si>
    <t>542.695/80.865</t>
  </si>
  <si>
    <t>542.695/419.715</t>
  </si>
  <si>
    <t>2,4 Dichlorophenoxyacetic acid (2,4-D, internal standard)</t>
  </si>
  <si>
    <t>218.8/160.96</t>
  </si>
  <si>
    <t>346.245/245</t>
  </si>
  <si>
    <t>311.1/216.9</t>
  </si>
  <si>
    <t>Isoxaben (IXB, internal standard)</t>
  </si>
  <si>
    <t>523.050/281</t>
  </si>
  <si>
    <t>279.138/169.0</t>
  </si>
  <si>
    <t>368.328/231.2</t>
  </si>
  <si>
    <t>Trimethyl Phosphate</t>
  </si>
  <si>
    <t>140.8/127</t>
  </si>
  <si>
    <t>Octyl Gallate</t>
  </si>
  <si>
    <t>281.045/124</t>
  </si>
  <si>
    <t>235.14/92.1</t>
  </si>
  <si>
    <t>288.26/119.1</t>
  </si>
  <si>
    <t>1,3-Benzenedicarboxylic acid</t>
  </si>
  <si>
    <t>164.729/121.1</t>
  </si>
  <si>
    <t>298.9/129.1</t>
  </si>
  <si>
    <t>368.0/146.1</t>
  </si>
  <si>
    <t>320.9/79.0</t>
  </si>
  <si>
    <t>331.1/197.0</t>
  </si>
  <si>
    <t>460.1/439.9</t>
  </si>
  <si>
    <t>4-nitroaniline</t>
  </si>
  <si>
    <t>136.99/107.0</t>
  </si>
  <si>
    <t>4-hexylresorcinol</t>
  </si>
  <si>
    <t>193.1/149.1</t>
  </si>
  <si>
    <t>Kaemferol</t>
  </si>
  <si>
    <t>284.96/93.1</t>
  </si>
  <si>
    <t>311.274/121.1</t>
  </si>
  <si>
    <t>220.099/205.1</t>
  </si>
  <si>
    <t>4-Nonylphenol Branched</t>
  </si>
  <si>
    <t>217.114/133.1</t>
  </si>
  <si>
    <t>Triclosan (4-NP internal standard)</t>
  </si>
  <si>
    <r>
      <t xml:space="preserve">a </t>
    </r>
    <r>
      <rPr>
        <sz val="10"/>
        <color indexed="8"/>
        <rFont val="Arial"/>
        <family val="2"/>
      </rPr>
      <t xml:space="preserve">MRM = MS/MS ion transitions (amu) </t>
    </r>
  </si>
  <si>
    <r>
      <rPr>
        <vertAlign val="superscript"/>
        <sz val="10"/>
        <color theme="1"/>
        <rFont val="Arial"/>
        <family val="2"/>
      </rPr>
      <t xml:space="preserve">g </t>
    </r>
    <r>
      <rPr>
        <sz val="10"/>
        <color theme="1"/>
        <rFont val="Arial"/>
        <family val="2"/>
      </rPr>
      <t>CUR =curtain gas</t>
    </r>
  </si>
  <si>
    <r>
      <rPr>
        <vertAlign val="superscript"/>
        <sz val="10"/>
        <color theme="1"/>
        <rFont val="Arial"/>
        <family val="2"/>
      </rPr>
      <t xml:space="preserve">i </t>
    </r>
    <r>
      <rPr>
        <sz val="10"/>
        <color theme="1"/>
        <rFont val="Arial"/>
        <family val="2"/>
      </rPr>
      <t>GS2 = drying gas</t>
    </r>
  </si>
  <si>
    <r>
      <t xml:space="preserve">l </t>
    </r>
    <r>
      <rPr>
        <sz val="10"/>
        <color theme="1"/>
        <rFont val="Arial"/>
        <family val="2"/>
      </rPr>
      <t xml:space="preserve">Letters refer to methods described in Table S2 </t>
    </r>
  </si>
  <si>
    <t>Additional MS parameters are as follows: ion spray voltages were +1500 V for positive ion analysis and -1500 V for negative ion analysis; dwell times for each analyte were set to 75 msec.</t>
  </si>
  <si>
    <t>Table S5.  Instrumental parameters for chemical analysis by Thermo Scientific LTQ-OrbiTrap Velos with Waters Acquity UPLC</t>
  </si>
  <si>
    <r>
      <t>Act. type</t>
    </r>
    <r>
      <rPr>
        <vertAlign val="superscript"/>
        <sz val="10"/>
        <color rgb="FF000000"/>
        <rFont val="Arial"/>
        <family val="2"/>
      </rPr>
      <t>b</t>
    </r>
  </si>
  <si>
    <t>Iso. width (m/z)</t>
  </si>
  <si>
    <r>
      <t xml:space="preserve"> Normalized CE</t>
    </r>
    <r>
      <rPr>
        <vertAlign val="superscript"/>
        <sz val="10"/>
        <color rgb="FF000000"/>
        <rFont val="Arial"/>
        <family val="2"/>
      </rPr>
      <t>a</t>
    </r>
  </si>
  <si>
    <t>Act. Q</t>
  </si>
  <si>
    <t>Act. time (ms)</t>
  </si>
  <si>
    <t>Scan range (m/z)</t>
  </si>
  <si>
    <t>LC/MS method</t>
  </si>
  <si>
    <t>CID</t>
  </si>
  <si>
    <t>50-600</t>
  </si>
  <si>
    <t>N</t>
  </si>
  <si>
    <r>
      <rPr>
        <vertAlign val="superscript"/>
        <sz val="10"/>
        <color rgb="FF000000"/>
        <rFont val="Arial"/>
        <family val="2"/>
      </rPr>
      <t xml:space="preserve">a </t>
    </r>
    <r>
      <rPr>
        <sz val="10"/>
        <color rgb="FF000000"/>
        <rFont val="Arial"/>
        <family val="2"/>
      </rPr>
      <t>Normalized</t>
    </r>
    <r>
      <rPr>
        <i/>
        <sz val="10"/>
        <color rgb="FF000000"/>
        <rFont val="Arial"/>
        <family val="2"/>
      </rPr>
      <t xml:space="preserve"> </t>
    </r>
    <r>
      <rPr>
        <sz val="10"/>
        <color indexed="8"/>
        <rFont val="Arial"/>
        <family val="2"/>
      </rPr>
      <t>CE = normalized collision energy (volts)</t>
    </r>
  </si>
  <si>
    <r>
      <t xml:space="preserve">b </t>
    </r>
    <r>
      <rPr>
        <sz val="10"/>
        <color rgb="FF000000"/>
        <rFont val="Arial"/>
        <family val="2"/>
      </rPr>
      <t>CID = collision induced dissociation</t>
    </r>
  </si>
  <si>
    <t>Additional MS parameters are as follows: the ESI source was heated to 400 °C; ion spray voltages were +4000 V for positive ion analysis; sheath gas flow was set to a flow rate of 50 arbitrary units of nitrogen; auxillary gas flow rate was set to 10 arbitrary units of nitrogen; capillary temperature was set to 300 °C.</t>
  </si>
  <si>
    <t>Table S6.  Instrumental parameters for chemical analysis by HPLC/Fluorescence and HPLC/UV</t>
  </si>
  <si>
    <t>Instrumental parameters for chemicals analyzed by HPLC/FLD</t>
  </si>
  <si>
    <t>Ex (nm)</t>
  </si>
  <si>
    <t>Em (nm)</t>
  </si>
  <si>
    <t>Retention time (min)</t>
  </si>
  <si>
    <r>
      <t>Internal Standard (IS)</t>
    </r>
    <r>
      <rPr>
        <vertAlign val="superscript"/>
        <sz val="10"/>
        <color theme="1"/>
        <rFont val="Arial"/>
        <family val="2"/>
      </rPr>
      <t>a</t>
    </r>
  </si>
  <si>
    <t>IS concentration (µg/mL)</t>
  </si>
  <si>
    <t>Total run time (min)</t>
  </si>
  <si>
    <t>4-n-Nonylphenol</t>
  </si>
  <si>
    <t>pyrene</t>
  </si>
  <si>
    <t>4-n-Octylphenol</t>
  </si>
  <si>
    <t>benzo[a]pyrene</t>
  </si>
  <si>
    <t>Instrumental parameters for chemicals analyzed by HPLC/IV</t>
  </si>
  <si>
    <t>Abs (nm)</t>
  </si>
  <si>
    <r>
      <rPr>
        <vertAlign val="superscript"/>
        <sz val="10"/>
        <color theme="1"/>
        <rFont val="Arial"/>
        <family val="2"/>
      </rPr>
      <t xml:space="preserve">a </t>
    </r>
    <r>
      <rPr>
        <sz val="10"/>
        <color theme="1"/>
        <rFont val="Arial"/>
        <family val="2"/>
      </rPr>
      <t>Solvent = acetonitrile</t>
    </r>
  </si>
  <si>
    <t>Table S7.  Instrumental parameters for chemical analysis by Agilent 7000 GC-MS</t>
  </si>
  <si>
    <t>Instrumental parameters for chemicals analyzed by multiple reaction monitoring (MRM)-GC</t>
  </si>
  <si>
    <t>Separation details</t>
  </si>
  <si>
    <t>Chemical</t>
  </si>
  <si>
    <r>
      <t>Mode</t>
    </r>
    <r>
      <rPr>
        <vertAlign val="superscript"/>
        <sz val="10"/>
        <color indexed="8"/>
        <rFont val="Arial"/>
        <family val="2"/>
      </rPr>
      <t>a</t>
    </r>
  </si>
  <si>
    <r>
      <t>MRM</t>
    </r>
    <r>
      <rPr>
        <vertAlign val="superscript"/>
        <sz val="10"/>
        <color rgb="FF000000"/>
        <rFont val="Arial"/>
        <family val="2"/>
      </rPr>
      <t>b</t>
    </r>
  </si>
  <si>
    <r>
      <t>CE</t>
    </r>
    <r>
      <rPr>
        <vertAlign val="superscript"/>
        <sz val="10"/>
        <color rgb="FF000000"/>
        <rFont val="Arial"/>
        <family val="2"/>
      </rPr>
      <t>c</t>
    </r>
  </si>
  <si>
    <t xml:space="preserve"> Initial injection port temperature (°C)</t>
  </si>
  <si>
    <t xml:space="preserve"> Initial oven temperature (°C)</t>
  </si>
  <si>
    <t xml:space="preserve"> Total analysis time (min)</t>
  </si>
  <si>
    <r>
      <t>Internal standard</t>
    </r>
    <r>
      <rPr>
        <vertAlign val="superscript"/>
        <sz val="10"/>
        <color theme="1"/>
        <rFont val="Arial"/>
        <family val="2"/>
      </rPr>
      <t>d</t>
    </r>
  </si>
  <si>
    <t>Benzyl butyl phthalate  (BBP)</t>
  </si>
  <si>
    <t>EI</t>
  </si>
  <si>
    <t>206/149</t>
  </si>
  <si>
    <r>
      <t>Parathion</t>
    </r>
    <r>
      <rPr>
        <vertAlign val="superscript"/>
        <sz val="10"/>
        <color theme="1"/>
        <rFont val="Arial"/>
        <family val="2"/>
      </rPr>
      <t>1</t>
    </r>
  </si>
  <si>
    <t>149/65</t>
  </si>
  <si>
    <t>206/121</t>
  </si>
  <si>
    <t>Dibutyl phthalate  (DBP)</t>
  </si>
  <si>
    <t>149/121</t>
  </si>
  <si>
    <t>223/120.6</t>
  </si>
  <si>
    <t>Di-(2-ethylhexyl) phthalate (DEHP)</t>
  </si>
  <si>
    <t>167/149</t>
  </si>
  <si>
    <r>
      <t>Parathion (internal standard)</t>
    </r>
    <r>
      <rPr>
        <vertAlign val="superscript"/>
        <sz val="10"/>
        <color theme="1"/>
        <rFont val="Arial"/>
        <family val="2"/>
      </rPr>
      <t>1</t>
    </r>
  </si>
  <si>
    <t>56-38-2</t>
  </si>
  <si>
    <t xml:space="preserve">291/108.7 </t>
  </si>
  <si>
    <t>Dichlobenil</t>
  </si>
  <si>
    <t>1194-65-7</t>
  </si>
  <si>
    <t>171.1/136</t>
  </si>
  <si>
    <r>
      <t>Parathion</t>
    </r>
    <r>
      <rPr>
        <vertAlign val="superscript"/>
        <sz val="10"/>
        <color theme="1"/>
        <rFont val="Arial"/>
        <family val="2"/>
      </rPr>
      <t>2</t>
    </r>
  </si>
  <si>
    <r>
      <t>Parathion (internal standard)</t>
    </r>
    <r>
      <rPr>
        <vertAlign val="superscript"/>
        <sz val="10"/>
        <color theme="1"/>
        <rFont val="Arial"/>
        <family val="2"/>
      </rPr>
      <t>2</t>
    </r>
  </si>
  <si>
    <t>226.9/169.1</t>
  </si>
  <si>
    <r>
      <t>Parathion</t>
    </r>
    <r>
      <rPr>
        <vertAlign val="superscript"/>
        <sz val="10"/>
        <color theme="1"/>
        <rFont val="Arial"/>
        <family val="2"/>
      </rPr>
      <t>3</t>
    </r>
  </si>
  <si>
    <t>p,p'-DDE</t>
  </si>
  <si>
    <t>317.7/248</t>
  </si>
  <si>
    <r>
      <t>Parathion (internal standard)</t>
    </r>
    <r>
      <rPr>
        <vertAlign val="superscript"/>
        <sz val="10"/>
        <color theme="1"/>
        <rFont val="Arial"/>
        <family val="2"/>
      </rPr>
      <t>3</t>
    </r>
  </si>
  <si>
    <t>344/127</t>
  </si>
  <si>
    <r>
      <t>Parathion</t>
    </r>
    <r>
      <rPr>
        <vertAlign val="superscript"/>
        <sz val="10"/>
        <color theme="1"/>
        <rFont val="Arial"/>
        <family val="2"/>
      </rPr>
      <t>5</t>
    </r>
  </si>
  <si>
    <r>
      <t>Parathion (internal standard)</t>
    </r>
    <r>
      <rPr>
        <vertAlign val="superscript"/>
        <sz val="10"/>
        <color theme="1"/>
        <rFont val="Arial"/>
        <family val="2"/>
      </rPr>
      <t>5</t>
    </r>
  </si>
  <si>
    <r>
      <t xml:space="preserve">a </t>
    </r>
    <r>
      <rPr>
        <sz val="10"/>
        <color indexed="8"/>
        <rFont val="Arial"/>
        <family val="2"/>
      </rPr>
      <t xml:space="preserve">Chemicals were analyzed </t>
    </r>
    <r>
      <rPr>
        <vertAlign val="superscript"/>
        <sz val="10"/>
        <color indexed="8"/>
        <rFont val="Arial"/>
        <family val="2"/>
      </rPr>
      <t xml:space="preserve"> </t>
    </r>
    <r>
      <rPr>
        <sz val="10"/>
        <color indexed="8"/>
        <rFont val="Arial"/>
        <family val="2"/>
      </rPr>
      <t>in electron ionization (EI) mode</t>
    </r>
  </si>
  <si>
    <r>
      <t xml:space="preserve">b </t>
    </r>
    <r>
      <rPr>
        <sz val="10"/>
        <color theme="1"/>
        <rFont val="Arial"/>
        <family val="2"/>
      </rPr>
      <t>MRM</t>
    </r>
    <r>
      <rPr>
        <vertAlign val="superscript"/>
        <sz val="10"/>
        <color theme="1"/>
        <rFont val="Arial"/>
        <family val="2"/>
      </rPr>
      <t xml:space="preserve"> </t>
    </r>
    <r>
      <rPr>
        <sz val="10"/>
        <color theme="1"/>
        <rFont val="Arial"/>
        <family val="2"/>
      </rPr>
      <t>=</t>
    </r>
    <r>
      <rPr>
        <vertAlign val="superscript"/>
        <sz val="10"/>
        <color theme="1"/>
        <rFont val="Arial"/>
        <family val="2"/>
      </rPr>
      <t xml:space="preserve"> </t>
    </r>
    <r>
      <rPr>
        <sz val="10"/>
        <color theme="1"/>
        <rFont val="Arial"/>
        <family val="2"/>
      </rPr>
      <t>MS/MS ion transitions (amu)</t>
    </r>
  </si>
  <si>
    <r>
      <rPr>
        <vertAlign val="superscript"/>
        <sz val="10"/>
        <color indexed="8"/>
        <rFont val="Arial"/>
        <family val="2"/>
      </rPr>
      <t xml:space="preserve">c </t>
    </r>
    <r>
      <rPr>
        <sz val="10"/>
        <color indexed="8"/>
        <rFont val="Arial"/>
        <family val="2"/>
      </rPr>
      <t>CE = collision energy (volts)</t>
    </r>
  </si>
  <si>
    <r>
      <rPr>
        <vertAlign val="superscript"/>
        <sz val="10"/>
        <color theme="1"/>
        <rFont val="Arial"/>
        <family val="2"/>
      </rPr>
      <t xml:space="preserve">d </t>
    </r>
    <r>
      <rPr>
        <sz val="10"/>
        <color theme="1"/>
        <rFont val="Arial"/>
        <family val="2"/>
      </rPr>
      <t>Instrument conditions employed for each use of the internal standard may be found by relating superscripted numbers in column L to the corresponding numbers given in</t>
    </r>
  </si>
  <si>
    <t xml:space="preserve"> column B.  Parathion IS was prepared in water at 100 ng/mL.</t>
  </si>
  <si>
    <t>Additional MS parameters are as follows: dwell times for each analyte were set to 75 msec</t>
  </si>
  <si>
    <t>General GC/MS method information</t>
  </si>
  <si>
    <r>
      <t xml:space="preserve">GC/MS/MS was performed on an Agilent 7000 GC/MS Triple Quad with EI source with an Agilent 7890A GC system and an Agilent GC Sampler 80 autosampler. Chromatographic separation was conducted on 1 µL sample injections using an Agilent Technology J&amp;W DB-5MS (30 m, 0.25 mm ID, 0.25 µm film thickness, Santa Clara, CA, USA) in splitless mode. The temperature gradient used for most test substances in the analysis consisted of the following steps 1) initial oven temperature maintained for 0.5 min (1 min for reference chemical analyses); 3) oven temperature increased at 30 °C per min to 300 °C; and 4) oven temperature maintained at 300 °C for 2.7 min. </t>
    </r>
    <r>
      <rPr>
        <sz val="8"/>
        <color theme="1"/>
        <rFont val="Calibri"/>
        <family val="2"/>
        <scheme val="minor"/>
      </rPr>
      <t>  </t>
    </r>
  </si>
  <si>
    <t>Table S8. STAR study: List of chemicals with identifier information</t>
  </si>
  <si>
    <t>µM conc. Tested</t>
  </si>
  <si>
    <t>fu</t>
  </si>
  <si>
    <t>Log Kow</t>
  </si>
  <si>
    <t>Technique</t>
  </si>
  <si>
    <t>17alpha-Ethinylestradiol</t>
  </si>
  <si>
    <t>57-63-6</t>
  </si>
  <si>
    <t>DTXSID5020576</t>
  </si>
  <si>
    <t xml:space="preserve">RED </t>
  </si>
  <si>
    <t>2,2',4,4'-Tetrabromodiphenyl ether</t>
  </si>
  <si>
    <t>5436-43-1</t>
  </si>
  <si>
    <t>DTXSID3030056</t>
  </si>
  <si>
    <t>2-Hydroxy-4-methoxybenzophenone</t>
  </si>
  <si>
    <t>131-57-7</t>
  </si>
  <si>
    <t>DTXSID3022405</t>
  </si>
  <si>
    <t>3-Hydroxy-2,2',4,4',tetrabromodiphenyl ether</t>
  </si>
  <si>
    <t>3-Methoxy-2,2',4,4'tetrabromodiphenyl ether</t>
  </si>
  <si>
    <t>4-Hydroxytamoxifen</t>
  </si>
  <si>
    <t>68392-35-8</t>
  </si>
  <si>
    <t>DTXSID3037094</t>
  </si>
  <si>
    <t>Benzo(a)pyrene</t>
  </si>
  <si>
    <t>50-32-8</t>
  </si>
  <si>
    <t>DTXSID2020139</t>
  </si>
  <si>
    <t>Benzophenone</t>
  </si>
  <si>
    <t>119-61-9</t>
  </si>
  <si>
    <t>DTXSID0021961</t>
  </si>
  <si>
    <t>RED &amp; Ultrafiltration</t>
  </si>
  <si>
    <t xml:space="preserve">Citalopram </t>
  </si>
  <si>
    <t>59729-33-8</t>
  </si>
  <si>
    <t>DTXSID8022826</t>
  </si>
  <si>
    <t>Desmethylsertraline</t>
  </si>
  <si>
    <t>87857-41-8</t>
  </si>
  <si>
    <t>DTXSID60236666</t>
  </si>
  <si>
    <t>Diclofenac</t>
  </si>
  <si>
    <t>15307-86-5</t>
  </si>
  <si>
    <t>DTXSID6022923</t>
  </si>
  <si>
    <t>dl-Norgestrel</t>
  </si>
  <si>
    <t>6533-00-2</t>
  </si>
  <si>
    <t>DTXSID3047477</t>
  </si>
  <si>
    <t>Fluoxetine</t>
  </si>
  <si>
    <t>54910-89-3</t>
  </si>
  <si>
    <t>DTXSID7023067</t>
  </si>
  <si>
    <t>Ultrafiltration</t>
  </si>
  <si>
    <t>Flutamide</t>
  </si>
  <si>
    <t>13311-84-7</t>
  </si>
  <si>
    <t>DTXSID7032004</t>
  </si>
  <si>
    <t>Gestodene</t>
  </si>
  <si>
    <t>60282-87-3</t>
  </si>
  <si>
    <t>DTXSID6046478</t>
  </si>
  <si>
    <t>Perfluorononanoic acid</t>
  </si>
  <si>
    <t>375-95-1</t>
  </si>
  <si>
    <t>DTXSID8031863</t>
  </si>
  <si>
    <t>Perfluorooctanoic acid</t>
  </si>
  <si>
    <t>335-67-1</t>
  </si>
  <si>
    <t>DTXSID8031865</t>
  </si>
  <si>
    <t>Phenanthrene</t>
  </si>
  <si>
    <t>85-01-8</t>
  </si>
  <si>
    <t>DTXSID6024254</t>
  </si>
  <si>
    <t>Prochloraz</t>
  </si>
  <si>
    <t>67747-09-5</t>
  </si>
  <si>
    <t>DTXSID4024270</t>
  </si>
  <si>
    <t>Pyrene</t>
  </si>
  <si>
    <t>129-00-0</t>
  </si>
  <si>
    <t>DTXSID3024289</t>
  </si>
  <si>
    <t>Sertraline</t>
  </si>
  <si>
    <t>79617-96-2</t>
  </si>
  <si>
    <t>DTXSID6023577</t>
  </si>
  <si>
    <t>Tamoxifen</t>
  </si>
  <si>
    <t>10540-29-1</t>
  </si>
  <si>
    <t>DTXSID1034187</t>
  </si>
  <si>
    <t xml:space="preserve"> </t>
  </si>
  <si>
    <t>Table S9. STAR study: List of ions used for MS quantification and derivatization reactions and internal standards used with test chemicals</t>
  </si>
  <si>
    <t xml:space="preserve">Analysis of test chemical concentration in plasma and buffer was done using an Agilent 7890 – 5973 inert gas chromatograph (GC)–mass spectrometer (MS). </t>
  </si>
  <si>
    <t xml:space="preserve">A basic liquid-liquid extraction protocol was used for all compounds.  This consisted of addition of 0.1 nm of an internal standard, vortex mixing for 20 sec, </t>
  </si>
  <si>
    <t xml:space="preserve">addition of 500-1000 µl of solvent that was usually methy-tert-butyl ether (MTBE), 1-min of mixing then 3-min centrifugation (3,000 x g) to facilitate separation of layers.  </t>
  </si>
  <si>
    <t xml:space="preserve">The solvent layer was removed and volume reduced or to incipient dryness under N2 as needed. </t>
  </si>
  <si>
    <t xml:space="preserve">The list of quantification (Quant.) ions used for analysis along with confirmatory ions when needed are also shown. </t>
  </si>
  <si>
    <t>Quant. Ion m/z</t>
  </si>
  <si>
    <t>Confirm ion m/z</t>
  </si>
  <si>
    <t>Derivatization reagent</t>
  </si>
  <si>
    <t>Notes</t>
  </si>
  <si>
    <t>17alpha-Ethinylestradiol (EE2)</t>
  </si>
  <si>
    <t>MSTFA</t>
  </si>
  <si>
    <t>as described in Schultz et al. 2001.  d4-EE2 used as IS</t>
  </si>
  <si>
    <t>none</t>
  </si>
  <si>
    <t>Similar to Hook et al. 2008 except PCB-77 and MTBE were used as IS and extracting solvent.</t>
  </si>
  <si>
    <t>similar to Jeon et al. 2006 except MTBE used instead of ethyl acetate. d3-E2 used as IS</t>
  </si>
  <si>
    <t>Diazomethane</t>
  </si>
  <si>
    <t>similar to Schultz et al. 2020 except MTBE used to extract after acidification. 4-OH-PCB-165 used as IS.</t>
  </si>
  <si>
    <t>samples extracted wtih MTBE and then derivatized as described in Mihailescu et al. 2000.  d3-E2 used as IS</t>
  </si>
  <si>
    <t>Benzo(a)pyrene (BaP)</t>
  </si>
  <si>
    <r>
      <rPr>
        <vertAlign val="superscript"/>
        <sz val="11"/>
        <color theme="1"/>
        <rFont val="Calibri"/>
        <family val="2"/>
        <scheme val="minor"/>
      </rPr>
      <t>13</t>
    </r>
    <r>
      <rPr>
        <sz val="11"/>
        <color theme="1"/>
        <rFont val="Calibri"/>
        <family val="2"/>
        <scheme val="minor"/>
      </rPr>
      <t>C-BaP used as IS;  sample extracted with MTBE.</t>
    </r>
  </si>
  <si>
    <t>HFBI</t>
  </si>
  <si>
    <t>as described in Wille et al. 2008 and modified as described in Roberts et al. 2017</t>
  </si>
  <si>
    <t>samples extracted wtih MTBE and then derivatized as described in Sebok et al. 2009.  d3-E2 used as IS</t>
  </si>
  <si>
    <t>as described for E2 analysis in Schultz et al. 2013. d3-E2 used as IS</t>
  </si>
  <si>
    <t>as described in Wille et al. 2008 and modified as in Roberts et al. 2017</t>
  </si>
  <si>
    <t>similar to Amadio and Murphy (2011) except MTBE used instead of ethyl acetate. d3-E2 used as IS</t>
  </si>
  <si>
    <t>As described in Lee and Schultz (2010).</t>
  </si>
  <si>
    <t>PCB-77 used as IS.</t>
  </si>
  <si>
    <t>IS = Internal Standard</t>
  </si>
  <si>
    <t>MSTFA =  N-Methyl-N-(trimethylsilyl)trifluoroacetamide</t>
  </si>
  <si>
    <t>HFBI = N-Heptafluorobutyrylimidazole</t>
  </si>
  <si>
    <r>
      <t>d4-EE2 = [2,4,16,16-</t>
    </r>
    <r>
      <rPr>
        <vertAlign val="superscript"/>
        <sz val="11"/>
        <color theme="1"/>
        <rFont val="Calibri"/>
        <family val="2"/>
        <scheme val="minor"/>
      </rPr>
      <t>2</t>
    </r>
    <r>
      <rPr>
        <sz val="11"/>
        <color theme="1"/>
        <rFont val="Calibri"/>
        <family val="2"/>
        <scheme val="minor"/>
      </rPr>
      <t xml:space="preserve">H4]17α-ethinylestradiol </t>
    </r>
  </si>
  <si>
    <r>
      <t>d3-E2= [16,16,17-</t>
    </r>
    <r>
      <rPr>
        <vertAlign val="superscript"/>
        <sz val="11"/>
        <color theme="1"/>
        <rFont val="Calibri"/>
        <family val="2"/>
        <scheme val="minor"/>
      </rPr>
      <t>2</t>
    </r>
    <r>
      <rPr>
        <sz val="11"/>
        <color theme="1"/>
        <rFont val="Calibri"/>
        <family val="2"/>
        <scheme val="minor"/>
      </rPr>
      <t xml:space="preserve">H3]- Estradiol </t>
    </r>
  </si>
  <si>
    <r>
      <rPr>
        <vertAlign val="superscript"/>
        <sz val="11"/>
        <color theme="1"/>
        <rFont val="Calibri"/>
        <family val="2"/>
        <scheme val="minor"/>
      </rPr>
      <t>13</t>
    </r>
    <r>
      <rPr>
        <sz val="11"/>
        <color theme="1"/>
        <rFont val="Calibri"/>
        <family val="2"/>
        <scheme val="minor"/>
      </rPr>
      <t xml:space="preserve">C-BaP = [7,8,9,10]-  </t>
    </r>
    <r>
      <rPr>
        <vertAlign val="superscript"/>
        <sz val="11"/>
        <color theme="1"/>
        <rFont val="Calibri"/>
        <family val="2"/>
        <scheme val="minor"/>
      </rPr>
      <t>13</t>
    </r>
    <r>
      <rPr>
        <sz val="11"/>
        <color theme="1"/>
        <rFont val="Calibri"/>
        <family val="2"/>
        <scheme val="minor"/>
      </rPr>
      <t>C</t>
    </r>
    <r>
      <rPr>
        <vertAlign val="subscript"/>
        <sz val="11"/>
        <color theme="1"/>
        <rFont val="Calibri"/>
        <family val="2"/>
        <scheme val="minor"/>
      </rPr>
      <t>4</t>
    </r>
    <r>
      <rPr>
        <sz val="11"/>
        <color theme="1"/>
        <rFont val="Calibri"/>
        <family val="2"/>
        <scheme val="minor"/>
      </rPr>
      <t>-Benzo(a)pyrene</t>
    </r>
  </si>
  <si>
    <t xml:space="preserve">Amadio, J. and Murphy, C.D. (2011).  Production of human metabolites of the anti-cancer drug
flutamide via biotransformation in Cunninghamella species.  Biotechnology Letters 33:312-326. </t>
  </si>
  <si>
    <t>Jeon, H., Chung, Y. and Ryu, J.  (2006) Simultaneous determination of benzophenone-type UV filters in water and soil by gas chromatography–mass spectrometry water and soil by gas chromatography–mass spectrometry.  Journal of Chromatography A 1131: 192-206.</t>
  </si>
  <si>
    <t>Hook, S.E., Skillman, A.D., Small, J.A., and Schultz, I.R. (2008). Gene expression profiles in rainbow trout, Onchorynchus mykiss, exposed to a simple chemical mixture.  Toxicological Sciences. 102(1):42-60.</t>
  </si>
  <si>
    <t>Lee, J.J. and Schultz, I.R.  (2010). Sex differences in the uptake and disposition of perfluorooctanoic acid in fathead minnows after oral dosing.  Environmental Science &amp; Technology. 44(1): 491-496.</t>
  </si>
  <si>
    <t>Mihailescu, R., Aboul-Enein, H.Y. and Efstatide, M.D. (2000).  Identi®cation of tamoxifen and metabolites in human male.  Biomedical Chromatography 14:180-183.
urine by GC/MS</t>
  </si>
  <si>
    <t>Robert, A., Schultz, I.R., Hucher, N., Monsinjon, T., Knigge, T. (2017).  Toxicokinetics, disposition and metabolism of fluoxetine in crabs.  Chemosphere 186: 958-967.</t>
  </si>
  <si>
    <t>Schultz, I.R., Nagler J.J., Swanson, P.,  Wunschel, D., Skillman, A.D., Burnett, V., Smith D. and  and Barry, R.  (2013).  Toxicokinetic, toxicodynamic and toxicoproteomic aspects of short-term exposure to trenbolone in female fish.  Toxicological Sciences 136(2):413-429</t>
  </si>
  <si>
    <t>Schultz, I.R., Kuo, L.J., Cullinan, V., Cade, S.  (2020).  Occupational and dietary differences in hydroxylated and methoxylated PBDEs and metals in plasma from Puget Sound, Washington, USA region volunteers.  Science of the Total Environment 714: 136566</t>
  </si>
  <si>
    <t>Sebok, A., Vasanits-Zsigrai, A., Helenkár, A., Zaray, G., Molnar-Perl, I. (2009).  Multiresidue analysis of pollutants as their trimethylsilyl derivatives, by gas chromatography–mass spectrometry.  Journal of Chromatography A, 1216 (2009) 2288–2301
by gas chromatography–mass spectrometry</t>
  </si>
  <si>
    <t>Wille, S.M., Van Hee, P., Neels, H.M., Van Peteghem, C.H., Lambert, W.E., 2007. Comparison of electron and chemical ionization modes by validation of a quantitative gas chromatographic-mass spectrometric assay of new generation antidepressants and their active metabolites in plasma. J. Chromatography 1176 A, 236-245.</t>
  </si>
  <si>
    <t>Table S10. Test chemical data used to calculate stability recovery (SR%), dialysis recovery (DR%), LOQ, fup and fup CV values</t>
  </si>
  <si>
    <t>CAS#</t>
  </si>
  <si>
    <t>log Kow</t>
  </si>
  <si>
    <t>Species</t>
  </si>
  <si>
    <r>
      <t>Conc (</t>
    </r>
    <r>
      <rPr>
        <b/>
        <sz val="11"/>
        <color theme="0"/>
        <rFont val="Arial"/>
        <family val="2"/>
      </rPr>
      <t>µ</t>
    </r>
    <r>
      <rPr>
        <b/>
        <sz val="11"/>
        <color theme="0"/>
        <rFont val="Calibri"/>
        <family val="2"/>
      </rPr>
      <t>M)</t>
    </r>
  </si>
  <si>
    <t>Table 2 Designation</t>
  </si>
  <si>
    <t>SD</t>
  </si>
  <si>
    <t>Superscripts</t>
  </si>
  <si>
    <t>LOQ</t>
  </si>
  <si>
    <t>fup mean</t>
  </si>
  <si>
    <t>fup SD</t>
  </si>
  <si>
    <t>fup CV</t>
  </si>
  <si>
    <t>SR% mean</t>
  </si>
  <si>
    <t>SR 4 hr nom %</t>
  </si>
  <si>
    <t>DR nom %</t>
  </si>
  <si>
    <t>DR vs SR</t>
  </si>
  <si>
    <t>S 0hr A</t>
  </si>
  <si>
    <t>S 0hr B</t>
  </si>
  <si>
    <t>S 0hr C</t>
  </si>
  <si>
    <t>S 4hr A</t>
  </si>
  <si>
    <t>S 4hr B</t>
  </si>
  <si>
    <t>S 4hr C</t>
  </si>
  <si>
    <t>Buf A</t>
  </si>
  <si>
    <t>Buf B</t>
  </si>
  <si>
    <t>Buf C</t>
  </si>
  <si>
    <t>Plas A</t>
  </si>
  <si>
    <t>Plas B</t>
  </si>
  <si>
    <t>Plas C</t>
  </si>
  <si>
    <t>LOQ (ng/mL)</t>
  </si>
  <si>
    <t>LOQ (µM)</t>
  </si>
  <si>
    <t>MW</t>
  </si>
  <si>
    <t>SR 4hr mean</t>
  </si>
  <si>
    <t>SR% A</t>
  </si>
  <si>
    <t>SR% B</t>
  </si>
  <si>
    <t>SR% C</t>
  </si>
  <si>
    <t>DR A</t>
  </si>
  <si>
    <t>DR B</t>
  </si>
  <si>
    <t>DR C</t>
  </si>
  <si>
    <t>DR mean</t>
  </si>
  <si>
    <t>LOQ Sum</t>
  </si>
  <si>
    <t>Buff LOQ A</t>
  </si>
  <si>
    <t>Buff LOQ B</t>
  </si>
  <si>
    <t>Buff LOQ C</t>
  </si>
  <si>
    <t>fup A</t>
  </si>
  <si>
    <t>fup B</t>
  </si>
  <si>
    <t>fup C</t>
  </si>
  <si>
    <t>Human</t>
  </si>
  <si>
    <t>DR &gt;125%</t>
  </si>
  <si>
    <t>Rat</t>
  </si>
  <si>
    <t>Analytical failure</t>
  </si>
  <si>
    <t>fu CV</t>
  </si>
  <si>
    <t>2,2',4,4-Tetrahydroxybenzophenone</t>
  </si>
  <si>
    <t>Trout</t>
  </si>
  <si>
    <t>SR &gt;150%</t>
  </si>
  <si>
    <t>2-Ethyhexyl Paraben</t>
  </si>
  <si>
    <t>SR &lt;50%</t>
  </si>
  <si>
    <t>&lt;0.0006</t>
  </si>
  <si>
    <t>3,3',5,5-Tetrabromobisphenol A</t>
  </si>
  <si>
    <t>&lt;0.0020</t>
  </si>
  <si>
    <t>&lt;0.0023</t>
  </si>
  <si>
    <t xml:space="preserve">4,4'-Sulfonylbis[2-(prop-2-en-1-yl)phenol] </t>
  </si>
  <si>
    <t>&lt;0.0049</t>
  </si>
  <si>
    <t>DR  &lt;50%</t>
  </si>
  <si>
    <t>&lt;0.0028</t>
  </si>
  <si>
    <t>&lt;0.0071</t>
  </si>
  <si>
    <t>&lt;0.0021</t>
  </si>
  <si>
    <t>4-Nonylphenol (branched)</t>
  </si>
  <si>
    <t>&lt;0.0083</t>
  </si>
  <si>
    <t>6:2 Fluorotelomer alcohol</t>
  </si>
  <si>
    <t>&lt;0.0054</t>
  </si>
  <si>
    <t>&lt;0.0013</t>
  </si>
  <si>
    <t>&lt;0.0004</t>
  </si>
  <si>
    <t>&lt;0.0047</t>
  </si>
  <si>
    <t>&lt;0.0059</t>
  </si>
  <si>
    <t>&lt;0.0026</t>
  </si>
  <si>
    <t>&lt;0.0036</t>
  </si>
  <si>
    <t>&lt;0.0022</t>
  </si>
  <si>
    <t>&lt;0.0055</t>
  </si>
  <si>
    <t>&lt;0.0003</t>
  </si>
  <si>
    <t>&lt;0.0002</t>
  </si>
  <si>
    <t>&lt;0.0044</t>
  </si>
  <si>
    <t>&lt;0.0035</t>
  </si>
  <si>
    <t>&lt;0.0033</t>
  </si>
  <si>
    <t>&lt;0.0124</t>
  </si>
  <si>
    <t>&lt;0.0050</t>
  </si>
  <si>
    <t>pp-DDE</t>
  </si>
  <si>
    <t>&lt;0.0032</t>
  </si>
  <si>
    <t>Triphenyl ethylene</t>
  </si>
  <si>
    <t>&lt;0.0318</t>
  </si>
  <si>
    <t>&lt;0.0111</t>
  </si>
  <si>
    <t>Triphenyl Phosphate</t>
  </si>
  <si>
    <t>Table S11. Reference chemical fup values from this study</t>
  </si>
  <si>
    <t>DTSXID</t>
  </si>
  <si>
    <t>Date</t>
  </si>
  <si>
    <t>Plate #</t>
  </si>
  <si>
    <t>SR% SD</t>
  </si>
  <si>
    <t>SR % CV</t>
  </si>
  <si>
    <t>SR 0hr mean</t>
  </si>
  <si>
    <t>SR 0hr SD</t>
  </si>
  <si>
    <t>SR4 hr SD</t>
  </si>
  <si>
    <t>DR SR 4 hr %</t>
  </si>
  <si>
    <t>DR SD</t>
  </si>
  <si>
    <t>DR CV</t>
  </si>
  <si>
    <t>Buf mean</t>
  </si>
  <si>
    <t>Buf SD</t>
  </si>
  <si>
    <t>Plas mean</t>
  </si>
  <si>
    <t>Plas SD</t>
  </si>
  <si>
    <t>Propranolol</t>
  </si>
  <si>
    <t>PPB5</t>
  </si>
  <si>
    <t>PPB8</t>
  </si>
  <si>
    <t>PPB12</t>
  </si>
  <si>
    <t>PPB13</t>
  </si>
  <si>
    <t>PPB15</t>
  </si>
  <si>
    <t>PPB18</t>
  </si>
  <si>
    <t>PPB20</t>
  </si>
  <si>
    <t>PPB23</t>
  </si>
  <si>
    <t>PPB25</t>
  </si>
  <si>
    <t>PPB26</t>
  </si>
  <si>
    <t>PPB29</t>
  </si>
  <si>
    <t>No peak detected in 10 uM samples - plasma spiking error</t>
  </si>
  <si>
    <t>PPB4</t>
  </si>
  <si>
    <t>PPB7</t>
  </si>
  <si>
    <t>PPB9</t>
  </si>
  <si>
    <t>PPB14</t>
  </si>
  <si>
    <t>PPB16</t>
  </si>
  <si>
    <t>PPB19</t>
  </si>
  <si>
    <t>PPB21</t>
  </si>
  <si>
    <t>PPB27</t>
  </si>
  <si>
    <t>PPB30</t>
  </si>
  <si>
    <t>PBB1</t>
  </si>
  <si>
    <t>PPB2</t>
  </si>
  <si>
    <t>PPB3</t>
  </si>
  <si>
    <t>PPB6</t>
  </si>
  <si>
    <t>PPB10</t>
  </si>
  <si>
    <t>PPB11</t>
  </si>
  <si>
    <t>PPB17</t>
  </si>
  <si>
    <t>PPB22</t>
  </si>
  <si>
    <t>PPB24</t>
  </si>
  <si>
    <t>PPB28</t>
  </si>
  <si>
    <t>Table S12. Literature values for all chemicals</t>
  </si>
  <si>
    <t>Reference</t>
  </si>
  <si>
    <t>(-)-Ambroxide</t>
  </si>
  <si>
    <t>6790-58-5</t>
  </si>
  <si>
    <t>DTXSID0047113</t>
  </si>
  <si>
    <t>Asturiol et al 2020</t>
  </si>
  <si>
    <t xml:space="preserve">Peach colored cells indicate chemicals where the EPA Comptox Dashborad OPERA provided logKow predictions based on the salted chemical moity which differed substantially from the chemical neutral species.  In these instances a logKow value for the chemical neutral species was provided and used in the logKow vs fu correlation analysis.  </t>
  </si>
  <si>
    <t>(Z)-Nerol</t>
  </si>
  <si>
    <t>106-25-2</t>
  </si>
  <si>
    <t>DTXSID3026728</t>
  </si>
  <si>
    <t xml:space="preserve">Purple colored cells indicate chemicals not included in the EPA Comptox Dashboard, so log Kow values were identified from the literature. </t>
  </si>
  <si>
    <t>1,2-Diphenoxyethane</t>
  </si>
  <si>
    <t>104-66-5</t>
  </si>
  <si>
    <t>DTXSID5026706</t>
  </si>
  <si>
    <t>2-Ethylhexanoic acid</t>
  </si>
  <si>
    <t>149-57-5</t>
  </si>
  <si>
    <t>DTXSID9025293</t>
  </si>
  <si>
    <t>4-(N-Methyl-N-nitrosamino)-1-(3-pyridyl)-1-butanone</t>
  </si>
  <si>
    <t>64091-91-4</t>
  </si>
  <si>
    <t>DTXSID3020881</t>
  </si>
  <si>
    <t>4-Morpholinecarboxaldehyde</t>
  </si>
  <si>
    <t>4394-85-8</t>
  </si>
  <si>
    <t>DTXSID7044427</t>
  </si>
  <si>
    <t>6-Phenyl-1,3,5-triazine-2,4-diamine</t>
  </si>
  <si>
    <t>91-76-9</t>
  </si>
  <si>
    <t>DTXSID1020142</t>
  </si>
  <si>
    <t>Acetaminophen</t>
  </si>
  <si>
    <t>103-90-2</t>
  </si>
  <si>
    <t>DTXSID2020006</t>
  </si>
  <si>
    <t>Aflatoxin B1</t>
  </si>
  <si>
    <t>1162-65-8</t>
  </si>
  <si>
    <t>DTXSID9020035</t>
  </si>
  <si>
    <t>Amiodarone hydrochloride</t>
  </si>
  <si>
    <t>19774-82-4</t>
  </si>
  <si>
    <t>DTXSID7037185</t>
  </si>
  <si>
    <t>C.I.Disperse Yellow 42</t>
  </si>
  <si>
    <t>5124-25-4</t>
  </si>
  <si>
    <t>DTXSID8052148</t>
  </si>
  <si>
    <t>Diclofenac sodium</t>
  </si>
  <si>
    <t>15307-79-6</t>
  </si>
  <si>
    <t>DTXSID3037208</t>
  </si>
  <si>
    <t>Ethyl 2-cyano-3,3-diphenylacrylate</t>
  </si>
  <si>
    <t>5232-99-5</t>
  </si>
  <si>
    <t>DTXSID9044821</t>
  </si>
  <si>
    <t>Hexanedihydrazide</t>
  </si>
  <si>
    <t>1071-93-8</t>
  </si>
  <si>
    <t>DTXSID0044361</t>
  </si>
  <si>
    <t>N-Dodecanoyl-N-methylglycine</t>
  </si>
  <si>
    <t>97-78-9</t>
  </si>
  <si>
    <t>DTXSID7042011</t>
  </si>
  <si>
    <t>N-Phenyl-1-naphthylamine</t>
  </si>
  <si>
    <t>90-30-2</t>
  </si>
  <si>
    <t>DTXSID2025892</t>
  </si>
  <si>
    <t>Octanoic acid</t>
  </si>
  <si>
    <t>124-07-2</t>
  </si>
  <si>
    <t>DTXSID3021645</t>
  </si>
  <si>
    <t>Rifampicin</t>
  </si>
  <si>
    <t>13292-46-1</t>
  </si>
  <si>
    <t>DTXSID6021244</t>
  </si>
  <si>
    <t>Rotenone</t>
  </si>
  <si>
    <t>83-79-4</t>
  </si>
  <si>
    <t>DTXSID6021248</t>
  </si>
  <si>
    <t>Saccharin</t>
  </si>
  <si>
    <t>81-07-2</t>
  </si>
  <si>
    <t>DTXSID5021251</t>
  </si>
  <si>
    <t>Tetrabutylammonium bromide</t>
  </si>
  <si>
    <t>1643-19-2</t>
  </si>
  <si>
    <t>DTXSID4044400</t>
  </si>
  <si>
    <t>Tetramethylthiuram monosulfide</t>
  </si>
  <si>
    <t>97-74-5</t>
  </si>
  <si>
    <t>DTXSID0021333</t>
  </si>
  <si>
    <t>Valproic acid</t>
  </si>
  <si>
    <t>99-66-1</t>
  </si>
  <si>
    <t>DTXSID6023733</t>
  </si>
  <si>
    <t>EDSP</t>
  </si>
  <si>
    <t>Benzyl 4-hydroxybenzoate</t>
  </si>
  <si>
    <t>Heptyl p-hydroxybenzoate</t>
  </si>
  <si>
    <t>525-66-6</t>
  </si>
  <si>
    <t>DTXSID6023525</t>
  </si>
  <si>
    <t>Terbutylazine</t>
  </si>
  <si>
    <t>Sohlenius-Sternbeck et al 2010</t>
  </si>
  <si>
    <t>Amitriptyline</t>
  </si>
  <si>
    <t>50-48-6</t>
  </si>
  <si>
    <t>DTXSID7022594</t>
  </si>
  <si>
    <t>Atenolol</t>
  </si>
  <si>
    <t>29122-68-7</t>
  </si>
  <si>
    <t>DTXSID2022628</t>
  </si>
  <si>
    <t>Betaxolol</t>
  </si>
  <si>
    <t>63659-18-7</t>
  </si>
  <si>
    <t>DTXSID2022674</t>
  </si>
  <si>
    <t>Bosentan</t>
  </si>
  <si>
    <t>147536-97-8</t>
  </si>
  <si>
    <t>DTXSID7046627</t>
  </si>
  <si>
    <t>Bufuralol</t>
  </si>
  <si>
    <t>54340-62-4</t>
  </si>
  <si>
    <t>DTXSID30866414</t>
  </si>
  <si>
    <t>Carvedilol</t>
  </si>
  <si>
    <t>72956-09-3</t>
  </si>
  <si>
    <t>DTXSID8022747</t>
  </si>
  <si>
    <t>Cerivastatin</t>
  </si>
  <si>
    <t>145599-86-6</t>
  </si>
  <si>
    <t>DTXSID9022786</t>
  </si>
  <si>
    <t>Chlorpheniramine</t>
  </si>
  <si>
    <t>132-22-9</t>
  </si>
  <si>
    <t>DTXSID0022804</t>
  </si>
  <si>
    <t>Chlorpromazine</t>
  </si>
  <si>
    <t>50-53-3</t>
  </si>
  <si>
    <t>DTXSID0022808</t>
  </si>
  <si>
    <t>Cimetidine</t>
  </si>
  <si>
    <t>51481-61-9</t>
  </si>
  <si>
    <t>DTXSID4020329</t>
  </si>
  <si>
    <t>Clozapine</t>
  </si>
  <si>
    <t>5786-21-0</t>
  </si>
  <si>
    <t>DTXSID5022855</t>
  </si>
  <si>
    <t>Desipramine</t>
  </si>
  <si>
    <t>50-47-5</t>
  </si>
  <si>
    <t>DTXSID6022896</t>
  </si>
  <si>
    <t>Dexamethasone</t>
  </si>
  <si>
    <t>50-02-2</t>
  </si>
  <si>
    <t>DTXSID3020384</t>
  </si>
  <si>
    <t>Diazepam</t>
  </si>
  <si>
    <t>439-14-5</t>
  </si>
  <si>
    <t>DTXSID4020406</t>
  </si>
  <si>
    <t>Diltiazem</t>
  </si>
  <si>
    <t>34933-06-7</t>
  </si>
  <si>
    <t>DTXSID50881104</t>
  </si>
  <si>
    <t>Diphenhydramine</t>
  </si>
  <si>
    <t>58-73-1</t>
  </si>
  <si>
    <t>DTXSID4022949</t>
  </si>
  <si>
    <t>Dofetilide</t>
  </si>
  <si>
    <t>115256-11-6</t>
  </si>
  <si>
    <t>DTXSID5046433</t>
  </si>
  <si>
    <t>Furosemide</t>
  </si>
  <si>
    <t>54-31-9</t>
  </si>
  <si>
    <t>DTXSID6020648</t>
  </si>
  <si>
    <t>Gemfibrozil</t>
  </si>
  <si>
    <t>25812-30-0</t>
  </si>
  <si>
    <t>DTXSID0020652</t>
  </si>
  <si>
    <t>Glipizide</t>
  </si>
  <si>
    <t>29094-61-9</t>
  </si>
  <si>
    <t>DTXSID0040676</t>
  </si>
  <si>
    <t>Hydrocortisone</t>
  </si>
  <si>
    <t>50-23-7</t>
  </si>
  <si>
    <t>DTXSID7020714</t>
  </si>
  <si>
    <t>Ibuprofen</t>
  </si>
  <si>
    <t>15687-27-1</t>
  </si>
  <si>
    <t>DTXSID5020732</t>
  </si>
  <si>
    <t>Imipramine</t>
  </si>
  <si>
    <t>50-49-7</t>
  </si>
  <si>
    <t>DTXSID1043881</t>
  </si>
  <si>
    <t>Ketoprofen</t>
  </si>
  <si>
    <t>22071-15-4</t>
  </si>
  <si>
    <t>DTXSID6020771</t>
  </si>
  <si>
    <t>Lidocaine</t>
  </si>
  <si>
    <t>137-58-6</t>
  </si>
  <si>
    <t>DTXSID1045166</t>
  </si>
  <si>
    <t>Lorazepam</t>
  </si>
  <si>
    <t>846-49-1</t>
  </si>
  <si>
    <t>DTXSID7023225</t>
  </si>
  <si>
    <t>Lorcainide</t>
  </si>
  <si>
    <t>59729-31-6</t>
  </si>
  <si>
    <t>DTXSID2023226</t>
  </si>
  <si>
    <t>Methylprednisolone</t>
  </si>
  <si>
    <t>83-43-2</t>
  </si>
  <si>
    <t>DTXSID7023300</t>
  </si>
  <si>
    <t>Metoprolol</t>
  </si>
  <si>
    <t>51384-51-1</t>
  </si>
  <si>
    <t>DTXSID2023309</t>
  </si>
  <si>
    <t>Midazolam</t>
  </si>
  <si>
    <t>59467-70-8</t>
  </si>
  <si>
    <t>DTXSID5023320</t>
  </si>
  <si>
    <t>Nadolol</t>
  </si>
  <si>
    <t>42200-33-9</t>
  </si>
  <si>
    <t>DTXSID3023342</t>
  </si>
  <si>
    <t>Naloxone</t>
  </si>
  <si>
    <t>465-65-6</t>
  </si>
  <si>
    <t>DTXSID8023349</t>
  </si>
  <si>
    <t>Naproxen</t>
  </si>
  <si>
    <t>22204-53-1</t>
  </si>
  <si>
    <t>DTXSID4040686</t>
  </si>
  <si>
    <t>Nifedipine</t>
  </si>
  <si>
    <t>21829-25-4</t>
  </si>
  <si>
    <t>DTXSID2025715</t>
  </si>
  <si>
    <t>Omeprazole</t>
  </si>
  <si>
    <t>73590-58-6</t>
  </si>
  <si>
    <t>DTXSID6021080</t>
  </si>
  <si>
    <t>Ondansetron</t>
  </si>
  <si>
    <t>99614-02-5</t>
  </si>
  <si>
    <t>DTXSID8023393</t>
  </si>
  <si>
    <t>Phenacetin</t>
  </si>
  <si>
    <t>62-44-2</t>
  </si>
  <si>
    <t>DTXSID1021116</t>
  </si>
  <si>
    <t>Prazosin</t>
  </si>
  <si>
    <t>19216-56-9</t>
  </si>
  <si>
    <t>DTXSID4049082</t>
  </si>
  <si>
    <t>Prednisolone</t>
  </si>
  <si>
    <t>50-24-8</t>
  </si>
  <si>
    <t>DTXSID9021184</t>
  </si>
  <si>
    <t>Propafenone</t>
  </si>
  <si>
    <t>54063-53-5</t>
  </si>
  <si>
    <t>DTXSID9045184</t>
  </si>
  <si>
    <t>Quinidine</t>
  </si>
  <si>
    <t>56-54-2</t>
  </si>
  <si>
    <t>DTXSID4023549</t>
  </si>
  <si>
    <t>Risperidone</t>
  </si>
  <si>
    <t>106266-06-2</t>
  </si>
  <si>
    <t>DTXSID8045193</t>
  </si>
  <si>
    <t>Sildenafil</t>
  </si>
  <si>
    <t>139755-83-2</t>
  </si>
  <si>
    <t>DTXSID6023579</t>
  </si>
  <si>
    <t>Tenoxicam</t>
  </si>
  <si>
    <t>59804-37-4</t>
  </si>
  <si>
    <t>DTXSID8045486</t>
  </si>
  <si>
    <t>Theophylline</t>
  </si>
  <si>
    <t>58-55-9</t>
  </si>
  <si>
    <t>DTXSID5021336</t>
  </si>
  <si>
    <t>Tolbutamide</t>
  </si>
  <si>
    <t>64-77-7</t>
  </si>
  <si>
    <t>DTXSID8021359</t>
  </si>
  <si>
    <t>Verapamil</t>
  </si>
  <si>
    <t>52-53-9</t>
  </si>
  <si>
    <t>DTXSID9041152</t>
  </si>
  <si>
    <t>Warfarin</t>
  </si>
  <si>
    <t>81-81-2</t>
  </si>
  <si>
    <t>DTXSID5023742</t>
  </si>
  <si>
    <t>Zolpidem</t>
  </si>
  <si>
    <t>82626-48-0</t>
  </si>
  <si>
    <t>DTXSID7045946</t>
  </si>
  <si>
    <t xml:space="preserve">Acetaminophen </t>
  </si>
  <si>
    <t>Sohlenius-Sternbeck et al 2012</t>
  </si>
  <si>
    <t>Caffeine</t>
  </si>
  <si>
    <t>58-08-2</t>
  </si>
  <si>
    <t>DTXSID0020232</t>
  </si>
  <si>
    <t xml:space="preserve">Clozapine </t>
  </si>
  <si>
    <t xml:space="preserve">Diazepam </t>
  </si>
  <si>
    <t xml:space="preserve">Diclofenac </t>
  </si>
  <si>
    <t>Diflunisal</t>
  </si>
  <si>
    <t>22494-42-4</t>
  </si>
  <si>
    <t>DTXSID5022932</t>
  </si>
  <si>
    <t>Etodolac</t>
  </si>
  <si>
    <t>41340-25-4</t>
  </si>
  <si>
    <t>DTXSID9020615</t>
  </si>
  <si>
    <t xml:space="preserve">Fenoprofen </t>
  </si>
  <si>
    <t>29679-58-1</t>
  </si>
  <si>
    <t>DTXSID9023045</t>
  </si>
  <si>
    <t xml:space="preserve">Glipizide </t>
  </si>
  <si>
    <t xml:space="preserve">Granisetron </t>
  </si>
  <si>
    <t>109889-09-0</t>
  </si>
  <si>
    <t>DTXSID0023111</t>
  </si>
  <si>
    <t>Irbesartan</t>
  </si>
  <si>
    <t>138402-11-6</t>
  </si>
  <si>
    <t>DTXSID0023169</t>
  </si>
  <si>
    <t xml:space="preserve">Midazolam </t>
  </si>
  <si>
    <t xml:space="preserve">Naloxone </t>
  </si>
  <si>
    <t xml:space="preserve">Omeprazole </t>
  </si>
  <si>
    <t xml:space="preserve">Oxaprozin </t>
  </si>
  <si>
    <t>21256-18-8</t>
  </si>
  <si>
    <t>DTXSID1045118</t>
  </si>
  <si>
    <t>Oxazepam</t>
  </si>
  <si>
    <t>604-75-1</t>
  </si>
  <si>
    <t>DTXSID1021087</t>
  </si>
  <si>
    <t>Pindolol</t>
  </si>
  <si>
    <t>13523-86-9</t>
  </si>
  <si>
    <t>DTXSID8023476</t>
  </si>
  <si>
    <t xml:space="preserve">Prazosin </t>
  </si>
  <si>
    <t>Ranitidine</t>
  </si>
  <si>
    <t>66357-35-5</t>
  </si>
  <si>
    <t>DTXSID8045191</t>
  </si>
  <si>
    <t>Ritonavir</t>
  </si>
  <si>
    <t>155213-67-5</t>
  </si>
  <si>
    <t>DTXSID1048627</t>
  </si>
  <si>
    <t xml:space="preserve">Sildenafil </t>
  </si>
  <si>
    <t xml:space="preserve">Theophylline </t>
  </si>
  <si>
    <t xml:space="preserve">Timolol </t>
  </si>
  <si>
    <t>26839-75-8</t>
  </si>
  <si>
    <t>DTXSID4023674</t>
  </si>
  <si>
    <t xml:space="preserve">Verapamil </t>
  </si>
  <si>
    <t xml:space="preserve">Zolpidem </t>
  </si>
  <si>
    <t>Abamectin</t>
  </si>
  <si>
    <t>65195-55-3</t>
  </si>
  <si>
    <t>DTXSID9058238</t>
  </si>
  <si>
    <t>Tonnelier et al 2012</t>
  </si>
  <si>
    <t>Acetamiprid</t>
  </si>
  <si>
    <t>135410-20-7</t>
  </si>
  <si>
    <t>DTXSID0034300</t>
  </si>
  <si>
    <t>Acetochlor</t>
  </si>
  <si>
    <t>34256-82-1</t>
  </si>
  <si>
    <t>DTXSID8023848</t>
  </si>
  <si>
    <t>Aflatoxin</t>
  </si>
  <si>
    <t>1402-68-2</t>
  </si>
  <si>
    <t>DTXSID4020036</t>
  </si>
  <si>
    <t>Alachlor</t>
  </si>
  <si>
    <t>15972-60-8</t>
  </si>
  <si>
    <t>DTXSID1022265</t>
  </si>
  <si>
    <t>Aminoglutethimide</t>
  </si>
  <si>
    <t>125-84-8</t>
  </si>
  <si>
    <t>DTXSID8022589</t>
  </si>
  <si>
    <t>Aminopterin</t>
  </si>
  <si>
    <t>54-62-6</t>
  </si>
  <si>
    <t>DTXSID3022588</t>
  </si>
  <si>
    <t>Amphetamine</t>
  </si>
  <si>
    <t>300-62-9</t>
  </si>
  <si>
    <t>DTXSID4022600</t>
  </si>
  <si>
    <t>Antipyrine</t>
  </si>
  <si>
    <t>60-80-0</t>
  </si>
  <si>
    <t>DTXSID6021117</t>
  </si>
  <si>
    <t>Atropine</t>
  </si>
  <si>
    <t>51-55-8</t>
  </si>
  <si>
    <t>DTXSID4020113</t>
  </si>
  <si>
    <t>Bensulide</t>
  </si>
  <si>
    <t>741-58-2</t>
  </si>
  <si>
    <t>DTXSID9032329</t>
  </si>
  <si>
    <t>Bentazone</t>
  </si>
  <si>
    <t>25057-89-0</t>
  </si>
  <si>
    <t>DTXSID0023901</t>
  </si>
  <si>
    <t>Bromacil</t>
  </si>
  <si>
    <t>314-40-9</t>
  </si>
  <si>
    <t>DTXSID4022020</t>
  </si>
  <si>
    <t>Buprofezin</t>
  </si>
  <si>
    <t>69327-76-0</t>
  </si>
  <si>
    <t>DTXSID8034401</t>
  </si>
  <si>
    <t>Busulfan</t>
  </si>
  <si>
    <t>55-98-1</t>
  </si>
  <si>
    <t>DTXSID3020910</t>
  </si>
  <si>
    <t>Carbamazepine</t>
  </si>
  <si>
    <t>298-46-4</t>
  </si>
  <si>
    <t>DTXSID4022731</t>
  </si>
  <si>
    <t>Carbaryl</t>
  </si>
  <si>
    <t>63-25-2</t>
  </si>
  <si>
    <t>DTXSID9020247</t>
  </si>
  <si>
    <t>Chloramphenicol</t>
  </si>
  <si>
    <t>56-75-7</t>
  </si>
  <si>
    <t>DTXSID7020265</t>
  </si>
  <si>
    <t>Chlorpyrifos</t>
  </si>
  <si>
    <t>2921-88-2</t>
  </si>
  <si>
    <t>DTXSID4020458</t>
  </si>
  <si>
    <t>Clothianidin</t>
  </si>
  <si>
    <t>210880-92-5</t>
  </si>
  <si>
    <t>DTXSID2034465</t>
  </si>
  <si>
    <t>Colchicine</t>
  </si>
  <si>
    <t>64-86-8</t>
  </si>
  <si>
    <t>DTXSID5024845</t>
  </si>
  <si>
    <t>Cycloheximide</t>
  </si>
  <si>
    <t>66-81-9</t>
  </si>
  <si>
    <t>DTXSID6024882</t>
  </si>
  <si>
    <t>Cyprodinil</t>
  </si>
  <si>
    <t>121552-61-2</t>
  </si>
  <si>
    <t>DTXSID1032359</t>
  </si>
  <si>
    <t>DDT</t>
  </si>
  <si>
    <t>50-29-3</t>
  </si>
  <si>
    <t>DTXSID4020375</t>
  </si>
  <si>
    <t>Dextropropoxyphene</t>
  </si>
  <si>
    <t>469-62-5</t>
  </si>
  <si>
    <t>DTXSID1023524</t>
  </si>
  <si>
    <t>Diazoxon</t>
  </si>
  <si>
    <t>962-58-3</t>
  </si>
  <si>
    <t>DTXSID5037523</t>
  </si>
  <si>
    <t>Dichlorophenoxymethane</t>
  </si>
  <si>
    <t>1195-43-3</t>
  </si>
  <si>
    <t>DTXSID40313020</t>
  </si>
  <si>
    <t>Dicrotophos</t>
  </si>
  <si>
    <t>141-66-2</t>
  </si>
  <si>
    <t>DTXSID9023914</t>
  </si>
  <si>
    <t>Diethyl phthalate</t>
  </si>
  <si>
    <t>84-66-2</t>
  </si>
  <si>
    <t>DTXSID7021780</t>
  </si>
  <si>
    <t>Digoxin</t>
  </si>
  <si>
    <t>20830-75-5</t>
  </si>
  <si>
    <t>DTXSID5022934</t>
  </si>
  <si>
    <t>Diphenylhydantoin</t>
  </si>
  <si>
    <t>57-41-0</t>
  </si>
  <si>
    <t>DTXSID8020541</t>
  </si>
  <si>
    <t>Disopyramide</t>
  </si>
  <si>
    <t>3737-09-5</t>
  </si>
  <si>
    <t>DTXSID1045536</t>
  </si>
  <si>
    <t>Diuron</t>
  </si>
  <si>
    <t>330-54-1</t>
  </si>
  <si>
    <t>DTXSID0020446</t>
  </si>
  <si>
    <t>Emamectin</t>
  </si>
  <si>
    <t>119791-41-2</t>
  </si>
  <si>
    <t>DTXSID3035052</t>
  </si>
  <si>
    <t>Etoxazole</t>
  </si>
  <si>
    <t>153233-91-1</t>
  </si>
  <si>
    <t>DTXSID8034586</t>
  </si>
  <si>
    <t>Fenamiphos</t>
  </si>
  <si>
    <t>22224-92-6</t>
  </si>
  <si>
    <t>DTXSID3024102</t>
  </si>
  <si>
    <t>Fenoxycarb</t>
  </si>
  <si>
    <t>72490-01-8</t>
  </si>
  <si>
    <t>DTXSID7032393</t>
  </si>
  <si>
    <t>Fenpropathrin</t>
  </si>
  <si>
    <t>39515-41-8</t>
  </si>
  <si>
    <t>DTXSID0024002</t>
  </si>
  <si>
    <t>Fenvalerate</t>
  </si>
  <si>
    <t>67614-33-9</t>
  </si>
  <si>
    <t>DTXSID3020621</t>
  </si>
  <si>
    <t>Fipronil</t>
  </si>
  <si>
    <t>120068-37-3</t>
  </si>
  <si>
    <t>DTXSID4034609</t>
  </si>
  <si>
    <t>Forchlorfenuron</t>
  </si>
  <si>
    <t>68157-60-8</t>
  </si>
  <si>
    <t>DTXSID1034634</t>
  </si>
  <si>
    <t>Gibberellic acid</t>
  </si>
  <si>
    <t>77-06-5</t>
  </si>
  <si>
    <t>DTXSID0020656</t>
  </si>
  <si>
    <t>Haloperidol</t>
  </si>
  <si>
    <t>52-86-8</t>
  </si>
  <si>
    <t>DTXSID4034150</t>
  </si>
  <si>
    <t>Isoniazide</t>
  </si>
  <si>
    <t>54-85-3</t>
  </si>
  <si>
    <t>DTXSID8020755</t>
  </si>
  <si>
    <t>Isoxaben</t>
  </si>
  <si>
    <t>DTXSID8024159</t>
  </si>
  <si>
    <t>Isoxaflutole</t>
  </si>
  <si>
    <t>141112-29-0</t>
  </si>
  <si>
    <t>DTXSID5034723</t>
  </si>
  <si>
    <t>Malathion</t>
  </si>
  <si>
    <t>121-75-5</t>
  </si>
  <si>
    <t>DTXSID4020791</t>
  </si>
  <si>
    <t>Maprotiline</t>
  </si>
  <si>
    <t>10262-69-8</t>
  </si>
  <si>
    <t>DTXSID7045029</t>
  </si>
  <si>
    <t>Metalaxyl</t>
  </si>
  <si>
    <t>57837-19-1</t>
  </si>
  <si>
    <t>DTXSID6024175</t>
  </si>
  <si>
    <t>Methadone</t>
  </si>
  <si>
    <t>76-99-3</t>
  </si>
  <si>
    <t>DTXSID7023273</t>
  </si>
  <si>
    <t>Methylparathion</t>
  </si>
  <si>
    <t>298-00-0</t>
  </si>
  <si>
    <t>DTXSID1020855</t>
  </si>
  <si>
    <t>Methylphenidate</t>
  </si>
  <si>
    <t>113-45-1</t>
  </si>
  <si>
    <t>DTXSID5023299</t>
  </si>
  <si>
    <t>Metribuzin</t>
  </si>
  <si>
    <t>21087-64-9</t>
  </si>
  <si>
    <t>DTXSID6024204</t>
  </si>
  <si>
    <t>MGK</t>
  </si>
  <si>
    <t>113-48-4</t>
  </si>
  <si>
    <t>DTXSID6032562</t>
  </si>
  <si>
    <t>Nalidixic acid</t>
  </si>
  <si>
    <t>389-08-2</t>
  </si>
  <si>
    <t>DTXSID3020912</t>
  </si>
  <si>
    <t>Nicotine</t>
  </si>
  <si>
    <t>54-11-5</t>
  </si>
  <si>
    <t>DTXSID1020930</t>
  </si>
  <si>
    <t>Orphenadrine</t>
  </si>
  <si>
    <t>83-98-7</t>
  </si>
  <si>
    <t>DTXSID3023396</t>
  </si>
  <si>
    <t>Oxytetracycline</t>
  </si>
  <si>
    <t>79-57-2</t>
  </si>
  <si>
    <t>DTXSID1034260</t>
  </si>
  <si>
    <t>Paracetamol</t>
  </si>
  <si>
    <t>Parathion</t>
  </si>
  <si>
    <t>DTXSID7021100</t>
  </si>
  <si>
    <t>PCB 136</t>
  </si>
  <si>
    <t>38411-22-2</t>
  </si>
  <si>
    <t>DTXSID6073499</t>
  </si>
  <si>
    <t>PCB 153</t>
  </si>
  <si>
    <t>35065-27-1</t>
  </si>
  <si>
    <t>DTXSID2032180</t>
  </si>
  <si>
    <t>PCB 155</t>
  </si>
  <si>
    <t>33979-03-2</t>
  </si>
  <si>
    <t>DTXSID3040302</t>
  </si>
  <si>
    <t>PCB 77</t>
  </si>
  <si>
    <t>32598-13-3</t>
  </si>
  <si>
    <t>DTXSID5022514</t>
  </si>
  <si>
    <t>PCB 80</t>
  </si>
  <si>
    <t>33284-52-5</t>
  </si>
  <si>
    <t>DTXSID4058657</t>
  </si>
  <si>
    <t>Pentobarbital</t>
  </si>
  <si>
    <t>76-74-4</t>
  </si>
  <si>
    <t>DTXSID7023435</t>
  </si>
  <si>
    <t>PFOS</t>
  </si>
  <si>
    <t>1763-23-1</t>
  </si>
  <si>
    <t>DTXSID3031864</t>
  </si>
  <si>
    <t>Phenobarbital</t>
  </si>
  <si>
    <t>50-06-6</t>
  </si>
  <si>
    <t>DTXSID5021122</t>
  </si>
  <si>
    <t>Physostigmine</t>
  </si>
  <si>
    <t>57-47-6</t>
  </si>
  <si>
    <t>DTXSID3023471</t>
  </si>
  <si>
    <t>Procainamide</t>
  </si>
  <si>
    <t>51-06-9</t>
  </si>
  <si>
    <t>DTXSID7023512</t>
  </si>
  <si>
    <t>Propanolol</t>
  </si>
  <si>
    <t>Propetamphos</t>
  </si>
  <si>
    <t>31218-83-4</t>
  </si>
  <si>
    <t>DTXSID7032470</t>
  </si>
  <si>
    <t>Propylparaben</t>
  </si>
  <si>
    <t>94-13-3</t>
  </si>
  <si>
    <t>DTXSID4022527</t>
  </si>
  <si>
    <t>Pyraclostrobin</t>
  </si>
  <si>
    <t>175013-18-0</t>
  </si>
  <si>
    <t>DTXSID7032638</t>
  </si>
  <si>
    <t>Pyrithiobac</t>
  </si>
  <si>
    <t>123342-93-8</t>
  </si>
  <si>
    <t>DTXSID3037703</t>
  </si>
  <si>
    <t>Strychnine</t>
  </si>
  <si>
    <t>57-24-9</t>
  </si>
  <si>
    <t>DTXSID6023600</t>
  </si>
  <si>
    <t>Theophyline</t>
  </si>
  <si>
    <t>Thiazopyr</t>
  </si>
  <si>
    <t>117718-60-2</t>
  </si>
  <si>
    <t>DTXSID1032488</t>
  </si>
  <si>
    <t>Thioridazine</t>
  </si>
  <si>
    <t>50-52-2</t>
  </si>
  <si>
    <t>DTXSID6023656</t>
  </si>
  <si>
    <t>Triadimefon</t>
  </si>
  <si>
    <t>43121-43-3</t>
  </si>
  <si>
    <t>DTXSID3023897</t>
  </si>
  <si>
    <t>Zoxamide</t>
  </si>
  <si>
    <t>156052-68-5</t>
  </si>
  <si>
    <t>DTXSID9032581</t>
  </si>
  <si>
    <t>(6)-Gingerol</t>
  </si>
  <si>
    <t>23513-14-6</t>
  </si>
  <si>
    <t>DTXSID3041035</t>
  </si>
  <si>
    <t>Wambaugh et al., 2019</t>
  </si>
  <si>
    <t>1-(Hydroxymethyl)-5,5-dimethylhydantoin</t>
  </si>
  <si>
    <t>116-25-6</t>
  </si>
  <si>
    <t>DTXSID6035152</t>
  </si>
  <si>
    <t>1,2,3,4,5,6-Hexachlorocyclohexane</t>
  </si>
  <si>
    <t>608-73-1</t>
  </si>
  <si>
    <t>DTXSID7020687</t>
  </si>
  <si>
    <t>1,2,3-benzotriazole</t>
  </si>
  <si>
    <t>95-14-7</t>
  </si>
  <si>
    <t>DTXSID6020147</t>
  </si>
  <si>
    <t>1,2,4-trichlorobenzene</t>
  </si>
  <si>
    <t>120-82-1</t>
  </si>
  <si>
    <t>DTXSID0021965</t>
  </si>
  <si>
    <t>1,2-dimethyl-3-nitrobenzene</t>
  </si>
  <si>
    <t>83-41-0</t>
  </si>
  <si>
    <t>DTXSID7025132</t>
  </si>
  <si>
    <t>1,2-diphenylhydrazine</t>
  </si>
  <si>
    <t>122-66-7</t>
  </si>
  <si>
    <t>DTXSID7020710</t>
  </si>
  <si>
    <t>1,3-dinitrobenzene</t>
  </si>
  <si>
    <t>99-65-0</t>
  </si>
  <si>
    <t>DTXSID9024065</t>
  </si>
  <si>
    <t>1,4-Bis(N-isopropylamino)anthraquinone</t>
  </si>
  <si>
    <t>14233-37-5</t>
  </si>
  <si>
    <t>DTXSID2041250</t>
  </si>
  <si>
    <t>17alpha-estradiol</t>
  </si>
  <si>
    <t>57-91-0</t>
  </si>
  <si>
    <t>DTXSID8022377</t>
  </si>
  <si>
    <t>17alpha-hydroxyprogesterone</t>
  </si>
  <si>
    <t>68-96-2</t>
  </si>
  <si>
    <t>DTXSID6040747</t>
  </si>
  <si>
    <t>17beta-Trenbolone</t>
  </si>
  <si>
    <t>10161-33-8</t>
  </si>
  <si>
    <t>DTXSID0034192</t>
  </si>
  <si>
    <t>17-methyltestosterone</t>
  </si>
  <si>
    <t>58-18-4</t>
  </si>
  <si>
    <t>DTXSID1033664</t>
  </si>
  <si>
    <t>1-Benzylquinolinium chloride</t>
  </si>
  <si>
    <t>15619-48-4</t>
  </si>
  <si>
    <t>DTXSID8044593</t>
  </si>
  <si>
    <t>1-dodecyl-2-pyrrolidinone</t>
  </si>
  <si>
    <t>2687-96-9</t>
  </si>
  <si>
    <t>DTXSID4042206</t>
  </si>
  <si>
    <t>1-naphthol</t>
  </si>
  <si>
    <t>90-15-3</t>
  </si>
  <si>
    <t>DTXSID6021793</t>
  </si>
  <si>
    <t>1-octanol</t>
  </si>
  <si>
    <t>111-87-5</t>
  </si>
  <si>
    <t>DTXSID7021940</t>
  </si>
  <si>
    <t>2-(4-Hydroxybenzyl)phenol</t>
  </si>
  <si>
    <t>2467-03-0</t>
  </si>
  <si>
    <t>DTXSID2044890</t>
  </si>
  <si>
    <t>2-(thiocyanomethylthio)benzothiazole</t>
  </si>
  <si>
    <t>21564-17-0</t>
  </si>
  <si>
    <t>DTXSID6032647</t>
  </si>
  <si>
    <t>2,2,4-Trimethyl-1,3-pentanediol diisobutyrate</t>
  </si>
  <si>
    <t>6846-50-0</t>
  </si>
  <si>
    <t>DTXSID1027635</t>
  </si>
  <si>
    <t>2,2',6,6'-Tetrachlorobisphenol A</t>
  </si>
  <si>
    <t>79-95-8</t>
  </si>
  <si>
    <t>DTXSID3021770</t>
  </si>
  <si>
    <t>2,2'-methylenebis(4-methyl-6-tert-butylphenol)</t>
  </si>
  <si>
    <t>119-47-1</t>
  </si>
  <si>
    <t>DTXSID4020870</t>
  </si>
  <si>
    <t>2,2'-Methylenebis(ethyl-6-tert-butylphenol)</t>
  </si>
  <si>
    <t>88-24-4</t>
  </si>
  <si>
    <t>DTXSID7038864</t>
  </si>
  <si>
    <t>2,3,4-Trihydroxbenzophenone</t>
  </si>
  <si>
    <t>1143-72-2</t>
  </si>
  <si>
    <t>DTXSID6037728</t>
  </si>
  <si>
    <t>2,3,6-trimethylphenol</t>
  </si>
  <si>
    <t>2416-94-6</t>
  </si>
  <si>
    <t>DTXSID6022187</t>
  </si>
  <si>
    <t>2,3-dihydro-2,2-dimethyl-7-benzofuranol</t>
  </si>
  <si>
    <t>1563-38-8</t>
  </si>
  <si>
    <t>DTXSID2027414</t>
  </si>
  <si>
    <t>2,4,4'-Trihydroxybenzophenone</t>
  </si>
  <si>
    <t>1470-79-7</t>
  </si>
  <si>
    <t>DTXSID8044836</t>
  </si>
  <si>
    <t>2',4',5',7'-Tetrabromofluorescein</t>
  </si>
  <si>
    <t>15086-94-9</t>
  </si>
  <si>
    <t>DTXSID3044590</t>
  </si>
  <si>
    <t>2,4,5-trichlorophenoxyacetic acid</t>
  </si>
  <si>
    <t>93-76-5</t>
  </si>
  <si>
    <t>DTXSID5021388</t>
  </si>
  <si>
    <t>2,4,6-trimethylphenol</t>
  </si>
  <si>
    <t>527-60-6</t>
  </si>
  <si>
    <t>DTXSID7022049</t>
  </si>
  <si>
    <t>2,4-Dihydroxybenzophenone</t>
  </si>
  <si>
    <t>131-56-6</t>
  </si>
  <si>
    <t>DTXSID8022406</t>
  </si>
  <si>
    <t>2,4-di-tert-butylphenol</t>
  </si>
  <si>
    <t>96-76-4</t>
  </si>
  <si>
    <t>DTXSID2026602</t>
  </si>
  <si>
    <t>2,5-Bis(2-methylbutan-2-yl)benzene-1,4-diol</t>
  </si>
  <si>
    <t>79-74-3</t>
  </si>
  <si>
    <t>DTXSID5044992</t>
  </si>
  <si>
    <t>2,6,10-Trimethyl-2,6,10-triazaundecane</t>
  </si>
  <si>
    <t>3855-32-1</t>
  </si>
  <si>
    <t>DTXSID1044564</t>
  </si>
  <si>
    <t>2-[4-(Diethylamino)-2-hydroxybenzoyl]benzoic acid</t>
  </si>
  <si>
    <t>5809-23-4</t>
  </si>
  <si>
    <t>DTXSID4027604</t>
  </si>
  <si>
    <t>2-Amino-5-azotoluene</t>
  </si>
  <si>
    <t>97-56-3</t>
  </si>
  <si>
    <t>DTXSID1020069</t>
  </si>
  <si>
    <t>2-aminoanthraquinone</t>
  </si>
  <si>
    <t>117-79-3</t>
  </si>
  <si>
    <t>DTXSID6020068</t>
  </si>
  <si>
    <t>2-Chloro-4-phenylphenol</t>
  </si>
  <si>
    <t>92-04-6</t>
  </si>
  <si>
    <t>DTXSID0022353</t>
  </si>
  <si>
    <t>2-chloro-n-phenylacetamide</t>
  </si>
  <si>
    <t>587-65-5</t>
  </si>
  <si>
    <t>DTXSID3041409</t>
  </si>
  <si>
    <t>2-ethyl-3-hydroxy-4h-pyran-4-one</t>
  </si>
  <si>
    <t>4940-11-8</t>
  </si>
  <si>
    <t>DTXSID5041516</t>
  </si>
  <si>
    <t>2-hydroxy-4-methoxybenzophenone</t>
  </si>
  <si>
    <t>2-mercaptobenzimidazole</t>
  </si>
  <si>
    <t>583-39-1</t>
  </si>
  <si>
    <t>DTXSID9025536</t>
  </si>
  <si>
    <t>2-mercaptobenzothiazole</t>
  </si>
  <si>
    <t>149-30-4</t>
  </si>
  <si>
    <t>DTXSID1020807</t>
  </si>
  <si>
    <t>2-Methoxy-4-propylphenol</t>
  </si>
  <si>
    <t>2785-87-7</t>
  </si>
  <si>
    <t>DTXSID2047199</t>
  </si>
  <si>
    <t>2-methoxyphenol</t>
  </si>
  <si>
    <t>90-05-1</t>
  </si>
  <si>
    <t>DTXSID0023113</t>
  </si>
  <si>
    <t>2-methylaniline</t>
  </si>
  <si>
    <t>95-53-4</t>
  </si>
  <si>
    <t>DTXSID1026164</t>
  </si>
  <si>
    <t>2-naphthalenol</t>
  </si>
  <si>
    <t>135-19-3</t>
  </si>
  <si>
    <t>DTXSID5027061</t>
  </si>
  <si>
    <t>2-tert-Butyl-4-ethylphenol</t>
  </si>
  <si>
    <t>96-70-8</t>
  </si>
  <si>
    <t>DTXSID4044581</t>
  </si>
  <si>
    <t>2-tert-Butyl-4-methylphenol</t>
  </si>
  <si>
    <t>2409-55-4</t>
  </si>
  <si>
    <t>DTXSID2020212</t>
  </si>
  <si>
    <t>2-tert-Butyl-5-methylphenol</t>
  </si>
  <si>
    <t>88-60-8</t>
  </si>
  <si>
    <t>DTXSID2026529</t>
  </si>
  <si>
    <t>2-tert-butylphenol</t>
  </si>
  <si>
    <t>88-18-6</t>
  </si>
  <si>
    <t>DTXSID2026525</t>
  </si>
  <si>
    <t>3,3'-Dimethoxybenzidine dihydrochloride</t>
  </si>
  <si>
    <t>20325-40-0</t>
  </si>
  <si>
    <t>DTXSID1020485</t>
  </si>
  <si>
    <t>3,3'-Dimethylbenzidine dihydrochloride</t>
  </si>
  <si>
    <t>612-82-8</t>
  </si>
  <si>
    <t>DTXSID6020511</t>
  </si>
  <si>
    <t>3,4-dichloronitrobenzene</t>
  </si>
  <si>
    <t>99-54-7</t>
  </si>
  <si>
    <t>DTXSID8024999</t>
  </si>
  <si>
    <t>3,5,3'-Triiodothyronine</t>
  </si>
  <si>
    <t>6893-02-3</t>
  </si>
  <si>
    <t>DTXSID8023216</t>
  </si>
  <si>
    <t>3,5-dichloroaniline</t>
  </si>
  <si>
    <t>626-43-7</t>
  </si>
  <si>
    <t>DTXSID7030307</t>
  </si>
  <si>
    <t>3,5-Dichlorosalicyl-3,4-dichloroanullide</t>
  </si>
  <si>
    <t>1154-59-2</t>
  </si>
  <si>
    <t>DTXSID4040767</t>
  </si>
  <si>
    <t>3-Chloro-4-methylaniline</t>
  </si>
  <si>
    <t>95-74-9</t>
  </si>
  <si>
    <t>DTXSID0020286</t>
  </si>
  <si>
    <t>3-dimethylaminophenol</t>
  </si>
  <si>
    <t>99-07-0</t>
  </si>
  <si>
    <t>DTXSID0025101</t>
  </si>
  <si>
    <t>3-ethylphenol</t>
  </si>
  <si>
    <t>620-17-7</t>
  </si>
  <si>
    <t>DTXSID0022480</t>
  </si>
  <si>
    <t>3-Iodo-2-propynyl-N-butylcarbamate</t>
  </si>
  <si>
    <t>55406-53-6</t>
  </si>
  <si>
    <t>DTXSID0028038</t>
  </si>
  <si>
    <t>3-Isopropylphenol</t>
  </si>
  <si>
    <t>618-45-1</t>
  </si>
  <si>
    <t>DTXSID0044571</t>
  </si>
  <si>
    <t>3-methylaniline</t>
  </si>
  <si>
    <t>108-44-1</t>
  </si>
  <si>
    <t>DTXSID1026792</t>
  </si>
  <si>
    <t>3-phenoxybenzoic acid</t>
  </si>
  <si>
    <t>3739-38-6</t>
  </si>
  <si>
    <t>DTXSID1038321</t>
  </si>
  <si>
    <t>3-tert-butylphenol</t>
  </si>
  <si>
    <t>585-34-2</t>
  </si>
  <si>
    <t>DTXSID9044825</t>
  </si>
  <si>
    <t>4-(2-Phenylpropan-2-yl)-N-[4-(2-phenylpropan-2-yl)phenyl]aniline</t>
  </si>
  <si>
    <t>10081-67-1</t>
  </si>
  <si>
    <t>DTXSID0027721</t>
  </si>
  <si>
    <t>4-(Hexyloxy)phenol</t>
  </si>
  <si>
    <t>18979-55-0</t>
  </si>
  <si>
    <t>DTXSID4048195</t>
  </si>
  <si>
    <t>4,4'-(9H-Fluorene-9,9-diyl)diphenol</t>
  </si>
  <si>
    <t>3236-71-3</t>
  </si>
  <si>
    <t>DTXSID5037731</t>
  </si>
  <si>
    <t>4,4'-(Isopropylidenebis(4,1-phenyleneoxy))dianiline</t>
  </si>
  <si>
    <t>13080-86-9</t>
  </si>
  <si>
    <t>DTXSID5051650</t>
  </si>
  <si>
    <t>4,4',4''-Ethane-1,1,1-triyltriphenol</t>
  </si>
  <si>
    <t>27955-94-8</t>
  </si>
  <si>
    <t>DTXSID2037712</t>
  </si>
  <si>
    <t>4,4'-bipyridine</t>
  </si>
  <si>
    <t>553-26-4</t>
  </si>
  <si>
    <t>DTXSID2027200</t>
  </si>
  <si>
    <t>4,4'-Methylenebis(2,6-diethylaniline)</t>
  </si>
  <si>
    <t>13680-35-8</t>
  </si>
  <si>
    <t>DTXSID4048191</t>
  </si>
  <si>
    <t>4,4'-methylenedianiline</t>
  </si>
  <si>
    <t>101-77-9</t>
  </si>
  <si>
    <t>DTXSID6022422</t>
  </si>
  <si>
    <t>4,4'-Sulfonyldiphenol</t>
  </si>
  <si>
    <t>80-09-1</t>
  </si>
  <si>
    <t>DTXSID3022409</t>
  </si>
  <si>
    <t>4-aminobenzoic acid</t>
  </si>
  <si>
    <t>150-13-0</t>
  </si>
  <si>
    <t>DTXSID6024466</t>
  </si>
  <si>
    <t>4-anilinophenol</t>
  </si>
  <si>
    <t>122-37-2</t>
  </si>
  <si>
    <t>DTXSID5037739</t>
  </si>
  <si>
    <t>4-butylaniline</t>
  </si>
  <si>
    <t>104-13-2</t>
  </si>
  <si>
    <t>DTXSID8021856</t>
  </si>
  <si>
    <t>4-Butyloxyaniline</t>
  </si>
  <si>
    <t>4344-55-2</t>
  </si>
  <si>
    <t>DTXSID4048199</t>
  </si>
  <si>
    <t>4-butylphenol</t>
  </si>
  <si>
    <t>1638-22-8</t>
  </si>
  <si>
    <t>DTXSID3047425</t>
  </si>
  <si>
    <t>4-chloro-1,2-diaminobenzene</t>
  </si>
  <si>
    <t>95-83-0</t>
  </si>
  <si>
    <t>DTXSID5020283</t>
  </si>
  <si>
    <t>4-Chloro-2-methylaniline</t>
  </si>
  <si>
    <t>95-69-2</t>
  </si>
  <si>
    <t>DTXSID1041508</t>
  </si>
  <si>
    <t>4-chloro-3-methylphenol</t>
  </si>
  <si>
    <t>59-50-7</t>
  </si>
  <si>
    <t>DTXSID4021717</t>
  </si>
  <si>
    <t>4-chloroanulline</t>
  </si>
  <si>
    <t>106-47-8</t>
  </si>
  <si>
    <t>DTXSID9020295</t>
  </si>
  <si>
    <t>4-Cumylphenol</t>
  </si>
  <si>
    <t>599-64-4</t>
  </si>
  <si>
    <t>DTXSID3022536</t>
  </si>
  <si>
    <t>4-ethoxyaniline</t>
  </si>
  <si>
    <t>156-43-4</t>
  </si>
  <si>
    <t>DTXSID0025864</t>
  </si>
  <si>
    <t>4-Heptylphenol</t>
  </si>
  <si>
    <t>1987-50-4</t>
  </si>
  <si>
    <t>DTXSID2037714</t>
  </si>
  <si>
    <t>4-hexylanilline</t>
  </si>
  <si>
    <t>33228-45-4</t>
  </si>
  <si>
    <t>DTXSID5040708</t>
  </si>
  <si>
    <t>4-hexyloxyanilline</t>
  </si>
  <si>
    <t>39905-57-2</t>
  </si>
  <si>
    <t>DTXSID4022288</t>
  </si>
  <si>
    <t>4-hydroxy-3-methoxybenzaldehyde</t>
  </si>
  <si>
    <t>121-33-5</t>
  </si>
  <si>
    <t>DTXSID0021969</t>
  </si>
  <si>
    <t>4-methylaniline</t>
  </si>
  <si>
    <t>106-49-0</t>
  </si>
  <si>
    <t>DTXSID6021872</t>
  </si>
  <si>
    <t>4-Methylbenzophenone</t>
  </si>
  <si>
    <t>134-84-9</t>
  </si>
  <si>
    <t>DTXSID9037741</t>
  </si>
  <si>
    <t>4-nitrophenol</t>
  </si>
  <si>
    <t>100-02-7</t>
  </si>
  <si>
    <t>DTXSID0021834</t>
  </si>
  <si>
    <t>4-Nitrosodiphenylamine</t>
  </si>
  <si>
    <t>156-10-5</t>
  </si>
  <si>
    <t>DTXSID1021031</t>
  </si>
  <si>
    <t>4-pentylaniline</t>
  </si>
  <si>
    <t>33228-44-3</t>
  </si>
  <si>
    <t>DTXSID0040707</t>
  </si>
  <si>
    <t>4-propylanilline</t>
  </si>
  <si>
    <t>2696-84-6</t>
  </si>
  <si>
    <t>DTXSID5048180</t>
  </si>
  <si>
    <t>4-tert-butylaniline</t>
  </si>
  <si>
    <t>769-92-6</t>
  </si>
  <si>
    <t>DTXSID0048181</t>
  </si>
  <si>
    <t>5alpha-dihydrotestosterone</t>
  </si>
  <si>
    <t>521-18-6</t>
  </si>
  <si>
    <t>DTXSID9022364</t>
  </si>
  <si>
    <t>5-Amino-2-methylphenol</t>
  </si>
  <si>
    <t>2835-95-2</t>
  </si>
  <si>
    <t>DTXSID9024489</t>
  </si>
  <si>
    <t>5-Heptyldihydro-2(3H)-furanone</t>
  </si>
  <si>
    <t>104-67-6</t>
  </si>
  <si>
    <t>DTXSID4034287</t>
  </si>
  <si>
    <t>5HPP-33</t>
  </si>
  <si>
    <t>105624-86-0</t>
  </si>
  <si>
    <t>DTXSID1046970</t>
  </si>
  <si>
    <t>6-methylquinoline</t>
  </si>
  <si>
    <t>91-62-3</t>
  </si>
  <si>
    <t>DTXSID3020887</t>
  </si>
  <si>
    <t>6-thioguanine</t>
  </si>
  <si>
    <t>154-42-7</t>
  </si>
  <si>
    <t>DTXSID6023652</t>
  </si>
  <si>
    <t>Acetophenone</t>
  </si>
  <si>
    <t>98-86-2</t>
  </si>
  <si>
    <t>DTXSID6021828</t>
  </si>
  <si>
    <t>Acetyl tributyl citrate</t>
  </si>
  <si>
    <t>77-90-7</t>
  </si>
  <si>
    <t>DTXSID2026446</t>
  </si>
  <si>
    <t>Acibenzolar-s-methyl</t>
  </si>
  <si>
    <t>135158-54-2</t>
  </si>
  <si>
    <t>DTXSID1032519</t>
  </si>
  <si>
    <t>Acifluorfen</t>
  </si>
  <si>
    <t>50594-66-6</t>
  </si>
  <si>
    <t>DTXSID0020022</t>
  </si>
  <si>
    <t>Adriamycin hydrochloride</t>
  </si>
  <si>
    <t>25316-40-9</t>
  </si>
  <si>
    <t>DTXSID3030636</t>
  </si>
  <si>
    <t>Aldoxycarb</t>
  </si>
  <si>
    <t>1646-88-4</t>
  </si>
  <si>
    <t>DTXSID6023862</t>
  </si>
  <si>
    <t>Allura Red C.I.16035</t>
  </si>
  <si>
    <t>25956-17-6</t>
  </si>
  <si>
    <t>DTXSID4024436</t>
  </si>
  <si>
    <t>Amitraz</t>
  </si>
  <si>
    <t>33089-61-1</t>
  </si>
  <si>
    <t>DTXSID5023871</t>
  </si>
  <si>
    <t>Apigenin</t>
  </si>
  <si>
    <t>520-36-5</t>
  </si>
  <si>
    <t>DTXSID6022391</t>
  </si>
  <si>
    <t>Apomorphine hydrochloride hydrate</t>
  </si>
  <si>
    <t>41372-20-7</t>
  </si>
  <si>
    <t>DTXSID0048185</t>
  </si>
  <si>
    <t>Aspirin</t>
  </si>
  <si>
    <t>50-78-2</t>
  </si>
  <si>
    <t>DTXSID5020108</t>
  </si>
  <si>
    <t>Asulam</t>
  </si>
  <si>
    <t>3337-71-1</t>
  </si>
  <si>
    <t>DTXSID8023890</t>
  </si>
  <si>
    <t>Auramine hydrochloride</t>
  </si>
  <si>
    <t>2465-27-2</t>
  </si>
  <si>
    <t>DTXSID9020114</t>
  </si>
  <si>
    <t>Azamethiphos</t>
  </si>
  <si>
    <t>35575-96-3</t>
  </si>
  <si>
    <t>DTXSID9034818</t>
  </si>
  <si>
    <t>Azathioprine</t>
  </si>
  <si>
    <t>446-86-6</t>
  </si>
  <si>
    <t>DTXSID4020119</t>
  </si>
  <si>
    <t>Azobenzene</t>
  </si>
  <si>
    <t>103-33-3</t>
  </si>
  <si>
    <t>DTXSID8020123</t>
  </si>
  <si>
    <t>Basic Blue 7</t>
  </si>
  <si>
    <t>2390-60-5</t>
  </si>
  <si>
    <t>DTXSID5038888</t>
  </si>
  <si>
    <t>Benomyl</t>
  </si>
  <si>
    <t>17804-35-2</t>
  </si>
  <si>
    <t>DTXSID5023900</t>
  </si>
  <si>
    <t>Bensulfuron-methyl</t>
  </si>
  <si>
    <t>83055-99-6</t>
  </si>
  <si>
    <t>DTXSID7024164</t>
  </si>
  <si>
    <t>Benzocaine</t>
  </si>
  <si>
    <t>94-09-7</t>
  </si>
  <si>
    <t>DTXSID8021804</t>
  </si>
  <si>
    <t>Benzyl salicylate</t>
  </si>
  <si>
    <t>118-58-1</t>
  </si>
  <si>
    <t>DTXSID1024598</t>
  </si>
  <si>
    <t>Besonprodil</t>
  </si>
  <si>
    <t>253450-09-8</t>
  </si>
  <si>
    <t>DTXSID2047270</t>
  </si>
  <si>
    <t>Bicalutamide</t>
  </si>
  <si>
    <t>90357-06-5</t>
  </si>
  <si>
    <t>DTXSID2022678</t>
  </si>
  <si>
    <t>Biochanin A</t>
  </si>
  <si>
    <t>491-80-5</t>
  </si>
  <si>
    <t>DTXSID1022394</t>
  </si>
  <si>
    <t>Bisdemethoxycurcumin</t>
  </si>
  <si>
    <t>33171-05-0</t>
  </si>
  <si>
    <t>DTXSID00872663</t>
  </si>
  <si>
    <t>Bisphenol F</t>
  </si>
  <si>
    <t>2467-02-9</t>
  </si>
  <si>
    <t>DTXSID4022446</t>
  </si>
  <si>
    <t>Bisphenol-a</t>
  </si>
  <si>
    <t>Bispyribac-sodium</t>
  </si>
  <si>
    <t>125401-92-5</t>
  </si>
  <si>
    <t>DTXSID7034383</t>
  </si>
  <si>
    <t>Bromocresol green sodium salt</t>
  </si>
  <si>
    <t>62625-32-5</t>
  </si>
  <si>
    <t>DTXSID3044704</t>
  </si>
  <si>
    <t>Bromocriptine mesylate</t>
  </si>
  <si>
    <t>22260-51-1</t>
  </si>
  <si>
    <t>DTXSID6020197</t>
  </si>
  <si>
    <t>Butyl benzoate</t>
  </si>
  <si>
    <t>136-60-7</t>
  </si>
  <si>
    <t>DTXSID8040694</t>
  </si>
  <si>
    <t>Butyl benzyl phthalate</t>
  </si>
  <si>
    <t>C.I. Basic Red 9 monohydrochloride</t>
  </si>
  <si>
    <t>569-61-9</t>
  </si>
  <si>
    <t>DTXSID1021247</t>
  </si>
  <si>
    <t>C.I. Disperse Orange 37</t>
  </si>
  <si>
    <t>13301-61-6</t>
  </si>
  <si>
    <t>DTXSID9044538</t>
  </si>
  <si>
    <t>C.I. Solvent Orange 7</t>
  </si>
  <si>
    <t>3118-97-6</t>
  </si>
  <si>
    <t>DTXSID5040706</t>
  </si>
  <si>
    <t>C.I. Solvent Red 49</t>
  </si>
  <si>
    <t>509-34-2</t>
  </si>
  <si>
    <t>DTXSID3041744</t>
  </si>
  <si>
    <t>C.I. Solvent Yellow 14</t>
  </si>
  <si>
    <t>842-07-9</t>
  </si>
  <si>
    <t>DTXSID4021135</t>
  </si>
  <si>
    <t>C8-18-Alkydimethylbenzyl ammonium chlorides</t>
  </si>
  <si>
    <t>63449-41-2</t>
  </si>
  <si>
    <t>DTXSID1048122</t>
  </si>
  <si>
    <t>Caprolactam</t>
  </si>
  <si>
    <t>105-60-2</t>
  </si>
  <si>
    <t>DTXSID4020240</t>
  </si>
  <si>
    <t>Carabersat</t>
  </si>
  <si>
    <t>184653-84-7</t>
  </si>
  <si>
    <t>DTXSID6047319</t>
  </si>
  <si>
    <t>Cariporide mesylate</t>
  </si>
  <si>
    <t>159138-81-5</t>
  </si>
  <si>
    <t>DTXSID3047344</t>
  </si>
  <si>
    <t>Carminic acid</t>
  </si>
  <si>
    <t>1260-17-9</t>
  </si>
  <si>
    <t>DTXSID9022817</t>
  </si>
  <si>
    <t>Catechol</t>
  </si>
  <si>
    <t>120-80-9</t>
  </si>
  <si>
    <t>DTXSID3020257</t>
  </si>
  <si>
    <t>Chlorethoxyfos</t>
  </si>
  <si>
    <t>54593-83-8</t>
  </si>
  <si>
    <t>DTXSID2032344</t>
  </si>
  <si>
    <t>Chlorhexidine diacetate</t>
  </si>
  <si>
    <t>56-95-1</t>
  </si>
  <si>
    <t>DTXSID7032345</t>
  </si>
  <si>
    <t>Chlorophacinone</t>
  </si>
  <si>
    <t>3691-35-8</t>
  </si>
  <si>
    <t>DTXSID2032348</t>
  </si>
  <si>
    <t>Chlorothalonil</t>
  </si>
  <si>
    <t>1897-45-6</t>
  </si>
  <si>
    <t>DTXSID0020319</t>
  </si>
  <si>
    <t>Chlorotrianisene</t>
  </si>
  <si>
    <t>569-57-3</t>
  </si>
  <si>
    <t>DTXSID1021299</t>
  </si>
  <si>
    <t>Chlorpromazine hydrochloride</t>
  </si>
  <si>
    <t>69-09-0</t>
  </si>
  <si>
    <t>DTXSID7024827</t>
  </si>
  <si>
    <t>Chlorpropham</t>
  </si>
  <si>
    <t>101-21-3</t>
  </si>
  <si>
    <t>DTXSID7020764</t>
  </si>
  <si>
    <t>Chrysin</t>
  </si>
  <si>
    <t>480-40-0</t>
  </si>
  <si>
    <t>DTXSID1022396</t>
  </si>
  <si>
    <t>CJ-013610</t>
  </si>
  <si>
    <t>249296-43-3</t>
  </si>
  <si>
    <t>DTXSID2047272</t>
  </si>
  <si>
    <t>Clodinafop-propargyl</t>
  </si>
  <si>
    <t>105512-06-9</t>
  </si>
  <si>
    <t>DTXSID6032354</t>
  </si>
  <si>
    <t>Clofibrate</t>
  </si>
  <si>
    <t>637-07-0</t>
  </si>
  <si>
    <t>DTXSID3020336</t>
  </si>
  <si>
    <t>Clomipramine hydrochloride</t>
  </si>
  <si>
    <t>17321-77-6</t>
  </si>
  <si>
    <t>DTXSID3042633</t>
  </si>
  <si>
    <t>Clopyralid</t>
  </si>
  <si>
    <t>1702-17-6</t>
  </si>
  <si>
    <t>DTXSID9029221</t>
  </si>
  <si>
    <t>Clopyralid-olamine</t>
  </si>
  <si>
    <t>57754-85-5</t>
  </si>
  <si>
    <t>DTXSID6034265</t>
  </si>
  <si>
    <t>Cloquintocet-mexyl</t>
  </si>
  <si>
    <t>99607-70-2</t>
  </si>
  <si>
    <t>DTXSID3041794</t>
  </si>
  <si>
    <t>Clorophene</t>
  </si>
  <si>
    <t>120-32-1</t>
  </si>
  <si>
    <t>DTXSID5020154</t>
  </si>
  <si>
    <t>Clotrimazole</t>
  </si>
  <si>
    <t>23593-75-1</t>
  </si>
  <si>
    <t>DTXSID7029871</t>
  </si>
  <si>
    <t>Corticosterone</t>
  </si>
  <si>
    <t>50-22-6</t>
  </si>
  <si>
    <t>DTXSID6022474</t>
  </si>
  <si>
    <t>Cotinine</t>
  </si>
  <si>
    <t>486-56-6</t>
  </si>
  <si>
    <t>DTXSID1047576</t>
  </si>
  <si>
    <t>Coumaphos</t>
  </si>
  <si>
    <t>56-72-4</t>
  </si>
  <si>
    <t>DTXSID2020347</t>
  </si>
  <si>
    <t>CP-544439</t>
  </si>
  <si>
    <t>230954-09-3</t>
  </si>
  <si>
    <t>DTXSID8047266</t>
  </si>
  <si>
    <t>CP-634384</t>
  </si>
  <si>
    <t>290352-28-2</t>
  </si>
  <si>
    <t>DTXSID7047306</t>
  </si>
  <si>
    <t>CP-671305</t>
  </si>
  <si>
    <t>445295-04-5</t>
  </si>
  <si>
    <t>DTXSID6047282</t>
  </si>
  <si>
    <t>Curcumin</t>
  </si>
  <si>
    <t>458-37-7</t>
  </si>
  <si>
    <t>DTXSID8031077</t>
  </si>
  <si>
    <t>Cyazofamid</t>
  </si>
  <si>
    <t>120116-88-3</t>
  </si>
  <si>
    <t>DTXSID9034492</t>
  </si>
  <si>
    <t>Cyclopamine</t>
  </si>
  <si>
    <t>4449-51-8</t>
  </si>
  <si>
    <t>DTXSID6043709</t>
  </si>
  <si>
    <t>Cyclophosphamide monohydrate</t>
  </si>
  <si>
    <t>6055-19-2</t>
  </si>
  <si>
    <t>DTXSID6024888</t>
  </si>
  <si>
    <t>Cyfluthrin</t>
  </si>
  <si>
    <t>68359-37-5</t>
  </si>
  <si>
    <t>DTXSID5035957</t>
  </si>
  <si>
    <t>Cyproterone acetate</t>
  </si>
  <si>
    <t>427-51-0</t>
  </si>
  <si>
    <t>DTXSID5020366</t>
  </si>
  <si>
    <t>Cytarabine hydrochloride</t>
  </si>
  <si>
    <t>69-74-9</t>
  </si>
  <si>
    <t>DTXSID5024891</t>
  </si>
  <si>
    <t>Daidzein</t>
  </si>
  <si>
    <t>486-66-8</t>
  </si>
  <si>
    <t>DTXSID9022310</t>
  </si>
  <si>
    <t>Daminozide</t>
  </si>
  <si>
    <t>1596-84-5</t>
  </si>
  <si>
    <t>DTXSID9020370</t>
  </si>
  <si>
    <t>Darbufelone mesylate</t>
  </si>
  <si>
    <t>139340-56-0</t>
  </si>
  <si>
    <t>DTXSID0047246</t>
  </si>
  <si>
    <t>Deethylatrazine</t>
  </si>
  <si>
    <t>6190-65-4</t>
  </si>
  <si>
    <t>DTXSID5037494</t>
  </si>
  <si>
    <t>Denatonium saccharide</t>
  </si>
  <si>
    <t>90823-38-4</t>
  </si>
  <si>
    <t>DTXSID9034361</t>
  </si>
  <si>
    <t>Dexamethasone sodium phosphate</t>
  </si>
  <si>
    <t>2392-39-4</t>
  </si>
  <si>
    <t>DTXSID3047429</t>
  </si>
  <si>
    <t>Diazinon</t>
  </si>
  <si>
    <t>333-41-5</t>
  </si>
  <si>
    <t>DTXSID9020407</t>
  </si>
  <si>
    <t>Dibutyl decanedioate</t>
  </si>
  <si>
    <t>109-43-3</t>
  </si>
  <si>
    <t>DTXSID1041847</t>
  </si>
  <si>
    <t>Dichlorophen</t>
  </si>
  <si>
    <t>97-23-4</t>
  </si>
  <si>
    <t>DTXSID6021824</t>
  </si>
  <si>
    <t>Dichlorvos</t>
  </si>
  <si>
    <t>62-73-7</t>
  </si>
  <si>
    <t>DTXSID5020449</t>
  </si>
  <si>
    <t>Dicofol</t>
  </si>
  <si>
    <t>115-32-2</t>
  </si>
  <si>
    <t>DTXSID4020450</t>
  </si>
  <si>
    <t>Didanosine</t>
  </si>
  <si>
    <t>69655-05-6</t>
  </si>
  <si>
    <t>DTXSID6022927</t>
  </si>
  <si>
    <t>Diethylstilbestrol (des)</t>
  </si>
  <si>
    <t>56-53-1</t>
  </si>
  <si>
    <t>DTXSID3020465</t>
  </si>
  <si>
    <t>Difenoconazole</t>
  </si>
  <si>
    <t>119446-68-3</t>
  </si>
  <si>
    <t>DTXSID4032372</t>
  </si>
  <si>
    <t>Diflubenzuron</t>
  </si>
  <si>
    <t>35367-38-5</t>
  </si>
  <si>
    <t>DTXSID1024049</t>
  </si>
  <si>
    <t>Dihexyl phthalate</t>
  </si>
  <si>
    <t>84-75-3</t>
  </si>
  <si>
    <t>DTXSID6025068</t>
  </si>
  <si>
    <t>Diisobutyl phthalate</t>
  </si>
  <si>
    <t>84-69-5</t>
  </si>
  <si>
    <t>DTXSID9022522</t>
  </si>
  <si>
    <t>Dimethipin</t>
  </si>
  <si>
    <t>55290-64-7</t>
  </si>
  <si>
    <t>DTXSID0024052</t>
  </si>
  <si>
    <t>Dipentyl phthalate</t>
  </si>
  <si>
    <t>131-18-0</t>
  </si>
  <si>
    <t>DTXSID5031131</t>
  </si>
  <si>
    <t>Diphenamid</t>
  </si>
  <si>
    <t>957-51-7</t>
  </si>
  <si>
    <t>DTXSID8024072</t>
  </si>
  <si>
    <t>Diphenolic acid</t>
  </si>
  <si>
    <t>126-00-1</t>
  </si>
  <si>
    <t>DTXSID0022436</t>
  </si>
  <si>
    <t>Dipropyl pyridine-2,5-dicarboxylate</t>
  </si>
  <si>
    <t>136-45-8</t>
  </si>
  <si>
    <t>DTXSID8032544</t>
  </si>
  <si>
    <t>Diquat dibromide monohydrate</t>
  </si>
  <si>
    <t>6385-62-2</t>
  </si>
  <si>
    <t>DTXSID7031248</t>
  </si>
  <si>
    <t>Disulfoton</t>
  </si>
  <si>
    <t>298-04-4</t>
  </si>
  <si>
    <t>DTXSID0022018</t>
  </si>
  <si>
    <t>Dodecyltrimethylammonium chloride</t>
  </si>
  <si>
    <t>112-00-5</t>
  </si>
  <si>
    <t>DTXSID1026900</t>
  </si>
  <si>
    <t>E-cinnamic acid</t>
  </si>
  <si>
    <t>140-10-3</t>
  </si>
  <si>
    <t>DTXSID5022489</t>
  </si>
  <si>
    <t>Econazole nitrate</t>
  </si>
  <si>
    <t>24169-02-6</t>
  </si>
  <si>
    <t>DTXSID6025226</t>
  </si>
  <si>
    <t>Elzasonan</t>
  </si>
  <si>
    <t>361343-19-3</t>
  </si>
  <si>
    <t>DTXSID7047277</t>
  </si>
  <si>
    <t>Enadoline</t>
  </si>
  <si>
    <t>124378-77-4</t>
  </si>
  <si>
    <t>DTXSID4047258</t>
  </si>
  <si>
    <t>Endothal</t>
  </si>
  <si>
    <t>145-73-3</t>
  </si>
  <si>
    <t>DTXSID7024081</t>
  </si>
  <si>
    <t>Enterolactone</t>
  </si>
  <si>
    <t>78473-71-9</t>
  </si>
  <si>
    <t>DTXSID0048183</t>
  </si>
  <si>
    <t>Eosin</t>
  </si>
  <si>
    <t>17372-87-1</t>
  </si>
  <si>
    <t>DTXSID0025234</t>
  </si>
  <si>
    <t>Epoxiconazole</t>
  </si>
  <si>
    <t>133855-98-8</t>
  </si>
  <si>
    <t>DTXSID1040372</t>
  </si>
  <si>
    <t>Equilin</t>
  </si>
  <si>
    <t>474-86-2</t>
  </si>
  <si>
    <t>DTXSID7047433</t>
  </si>
  <si>
    <t>Esfenvalerate</t>
  </si>
  <si>
    <t>66230-04-4</t>
  </si>
  <si>
    <t>DTXSID4032667</t>
  </si>
  <si>
    <t>Estradiol</t>
  </si>
  <si>
    <t>50-28-2</t>
  </si>
  <si>
    <t>DTXSID0020573</t>
  </si>
  <si>
    <t>Estrone</t>
  </si>
  <si>
    <t>53-16-7</t>
  </si>
  <si>
    <t>DTXSID4022367</t>
  </si>
  <si>
    <t>Ethion</t>
  </si>
  <si>
    <t>563-12-2</t>
  </si>
  <si>
    <t>DTXSID2024086</t>
  </si>
  <si>
    <t>Exifone</t>
  </si>
  <si>
    <t>52479-85-3</t>
  </si>
  <si>
    <t>DTXSID9044950</t>
  </si>
  <si>
    <t>Fabesetron hydrochloride</t>
  </si>
  <si>
    <t>129299-90-7</t>
  </si>
  <si>
    <t>DTXSID7048168</t>
  </si>
  <si>
    <t>Famoxadone</t>
  </si>
  <si>
    <t>131807-57-3</t>
  </si>
  <si>
    <t>DTXSID8034588</t>
  </si>
  <si>
    <t>FD&amp;C Green No. 3</t>
  </si>
  <si>
    <t>2353-45-9</t>
  </si>
  <si>
    <t>DTXSID3020673</t>
  </si>
  <si>
    <t>FD&amp;C Yellow 6</t>
  </si>
  <si>
    <t>2783-94-0</t>
  </si>
  <si>
    <t>DTXSID6021456</t>
  </si>
  <si>
    <t>Fenbuconazole</t>
  </si>
  <si>
    <t>114369-43-6</t>
  </si>
  <si>
    <t>DTXSID8032548</t>
  </si>
  <si>
    <t>Fenofibrate</t>
  </si>
  <si>
    <t>49562-28-9</t>
  </si>
  <si>
    <t>DTXSID2029874</t>
  </si>
  <si>
    <t>Fenoxaprop-(2S)-ethyl</t>
  </si>
  <si>
    <t>113776-20-8</t>
  </si>
  <si>
    <t>DTXSID0040755</t>
  </si>
  <si>
    <t>Fenoxaprop-p-ethyl</t>
  </si>
  <si>
    <t>71283-80-2</t>
  </si>
  <si>
    <t>DTXSID2034598</t>
  </si>
  <si>
    <t>Fenpyroximate (z,e)</t>
  </si>
  <si>
    <t>111812-58-9</t>
  </si>
  <si>
    <t>DTXSID2032550</t>
  </si>
  <si>
    <t>Fenuron</t>
  </si>
  <si>
    <t>101-42-8</t>
  </si>
  <si>
    <t>DTXSID7037551</t>
  </si>
  <si>
    <t>Fluazifop-butyl</t>
  </si>
  <si>
    <t>69806-50-4</t>
  </si>
  <si>
    <t>DTXSID3034612</t>
  </si>
  <si>
    <t>Flufenpyr-ethyl</t>
  </si>
  <si>
    <t>188489-07-8</t>
  </si>
  <si>
    <t>DTXSID3034618</t>
  </si>
  <si>
    <t>Fluorescein</t>
  </si>
  <si>
    <t>2321-07-5</t>
  </si>
  <si>
    <t>DTXSID0038887</t>
  </si>
  <si>
    <t>Folic acid</t>
  </si>
  <si>
    <t>59-30-3</t>
  </si>
  <si>
    <t>DTXSID0022519</t>
  </si>
  <si>
    <t>Folpet</t>
  </si>
  <si>
    <t>133-07-3</t>
  </si>
  <si>
    <t>DTXSID0021385</t>
  </si>
  <si>
    <t>Fomesafen</t>
  </si>
  <si>
    <t>72178-02-0</t>
  </si>
  <si>
    <t>DTXSID7024112</t>
  </si>
  <si>
    <t>FR900409</t>
  </si>
  <si>
    <t>138472-01-2</t>
  </si>
  <si>
    <t>DTXSID2048167</t>
  </si>
  <si>
    <t>Fulvestrant</t>
  </si>
  <si>
    <t>129453-61-8</t>
  </si>
  <si>
    <t>DTXSID4022369</t>
  </si>
  <si>
    <t>Geranyl acetate</t>
  </si>
  <si>
    <t>105-87-3</t>
  </si>
  <si>
    <t>DTXSID0020654</t>
  </si>
  <si>
    <t>Haloxyfop-methyl</t>
  </si>
  <si>
    <t>69806-40-2</t>
  </si>
  <si>
    <t>DTXSID6024123</t>
  </si>
  <si>
    <t>Hexachlorocyclopentadiene</t>
  </si>
  <si>
    <t>77-47-4</t>
  </si>
  <si>
    <t>DTXSID2020688</t>
  </si>
  <si>
    <t>Hexachlorophene</t>
  </si>
  <si>
    <t>70-30-4</t>
  </si>
  <si>
    <t>DTXSID6020690</t>
  </si>
  <si>
    <t>Hydramethylnon</t>
  </si>
  <si>
    <t>67485-29-4</t>
  </si>
  <si>
    <t>DTXSID6023868</t>
  </si>
  <si>
    <t>Hydrochlorothiazide</t>
  </si>
  <si>
    <t>58-93-5</t>
  </si>
  <si>
    <t>DTXSID2020713</t>
  </si>
  <si>
    <t>Hydroxyprogesterone caproate</t>
  </si>
  <si>
    <t>630-56-8</t>
  </si>
  <si>
    <t>DTXSID6043915</t>
  </si>
  <si>
    <t>Hydroxyurea</t>
  </si>
  <si>
    <t>127-07-1</t>
  </si>
  <si>
    <t>DTXSID6025438</t>
  </si>
  <si>
    <t>Ilepatril</t>
  </si>
  <si>
    <t>473289-62-2</t>
  </si>
  <si>
    <t>DTXSID7047356</t>
  </si>
  <si>
    <t>Indomethacin</t>
  </si>
  <si>
    <t>53-86-1</t>
  </si>
  <si>
    <t>DTXSID9020740</t>
  </si>
  <si>
    <t>Ingliforib</t>
  </si>
  <si>
    <t>186392-65-4</t>
  </si>
  <si>
    <t>DTXSID4047252</t>
  </si>
  <si>
    <t>Isopropalin</t>
  </si>
  <si>
    <t>33820-53-0</t>
  </si>
  <si>
    <t>DTXSID8024157</t>
  </si>
  <si>
    <t>Isoproterenol hydrochloride</t>
  </si>
  <si>
    <t>51-30-9</t>
  </si>
  <si>
    <t>DTXSID6025486</t>
  </si>
  <si>
    <t>Isoproturon</t>
  </si>
  <si>
    <t>34123-59-6</t>
  </si>
  <si>
    <t>DTXSID1042077</t>
  </si>
  <si>
    <t>Laurocapram</t>
  </si>
  <si>
    <t>59227-89-3</t>
  </si>
  <si>
    <t>DTXSID0042086</t>
  </si>
  <si>
    <t>Lauryl gallate</t>
  </si>
  <si>
    <t>1166-52-5</t>
  </si>
  <si>
    <t>DTXSID0048189</t>
  </si>
  <si>
    <t>Leucomalachite green</t>
  </si>
  <si>
    <t>129-73-7</t>
  </si>
  <si>
    <t>DTXSID7031531</t>
  </si>
  <si>
    <t>Levothyroxine</t>
  </si>
  <si>
    <t>51-48-9</t>
  </si>
  <si>
    <t>DTXSID8023214</t>
  </si>
  <si>
    <t>Lindane</t>
  </si>
  <si>
    <t>58-89-9</t>
  </si>
  <si>
    <t>DTXSID2020686</t>
  </si>
  <si>
    <t>Loratadine</t>
  </si>
  <si>
    <t>79794-75-5</t>
  </si>
  <si>
    <t>DTXSID2023224</t>
  </si>
  <si>
    <t>Malaoxon</t>
  </si>
  <si>
    <t>1634-78-2</t>
  </si>
  <si>
    <t>DTXSID9020790</t>
  </si>
  <si>
    <t>M-cresol</t>
  </si>
  <si>
    <t>108-39-4</t>
  </si>
  <si>
    <t>DTXSID6024200</t>
  </si>
  <si>
    <t>MEHP</t>
  </si>
  <si>
    <t>4376-20-9</t>
  </si>
  <si>
    <t>DTXSID2025680</t>
  </si>
  <si>
    <t>Melatonin</t>
  </si>
  <si>
    <t>73-31-4</t>
  </si>
  <si>
    <t>DTXSID1022421</t>
  </si>
  <si>
    <t>Melengestrol acetate</t>
  </si>
  <si>
    <t>2919-66-6</t>
  </si>
  <si>
    <t>DTXSID5048184</t>
  </si>
  <si>
    <t>meso-Hexestrol</t>
  </si>
  <si>
    <t>84-16-2</t>
  </si>
  <si>
    <t>DTXSID2022381</t>
  </si>
  <si>
    <t>Metamitron</t>
  </si>
  <si>
    <t>41394-05-2</t>
  </si>
  <si>
    <t>DTXSID7047568</t>
  </si>
  <si>
    <t>Methamidophos</t>
  </si>
  <si>
    <t>10265-92-6</t>
  </si>
  <si>
    <t>DTXSID6024177</t>
  </si>
  <si>
    <t>Methenamine</t>
  </si>
  <si>
    <t>100-97-0</t>
  </si>
  <si>
    <t>DTXSID6020692</t>
  </si>
  <si>
    <t>Methomyl</t>
  </si>
  <si>
    <t>16752-77-5</t>
  </si>
  <si>
    <t>DTXSID1022267</t>
  </si>
  <si>
    <t>Methotrexate</t>
  </si>
  <si>
    <t>59-05-2</t>
  </si>
  <si>
    <t>DTXSID4020822</t>
  </si>
  <si>
    <t>Methyl 2,4-dihydroxy-3,6-dimethylbenzoate</t>
  </si>
  <si>
    <t>4707-47-5</t>
  </si>
  <si>
    <t>DTXSID9041653</t>
  </si>
  <si>
    <t>Methyl 2-aminobenzoate</t>
  </si>
  <si>
    <t>134-20-3</t>
  </si>
  <si>
    <t>DTXSID6025567</t>
  </si>
  <si>
    <t>Methyl red</t>
  </si>
  <si>
    <t>493-52-7</t>
  </si>
  <si>
    <t>DTXSID1042154</t>
  </si>
  <si>
    <t>Methyl salicylate</t>
  </si>
  <si>
    <t>119-36-8</t>
  </si>
  <si>
    <t>DTXSID5025659</t>
  </si>
  <si>
    <t>Methylene blue</t>
  </si>
  <si>
    <t>61-73-4</t>
  </si>
  <si>
    <t>DTXSID0023296</t>
  </si>
  <si>
    <t>Mevinphos</t>
  </si>
  <si>
    <t>7786-34-7</t>
  </si>
  <si>
    <t>DTXSID7042481</t>
  </si>
  <si>
    <t>Michler's ketone</t>
  </si>
  <si>
    <t>90-94-8</t>
  </si>
  <si>
    <t>DTXSID2020894</t>
  </si>
  <si>
    <t>Mifepristone</t>
  </si>
  <si>
    <t>84371-65-3</t>
  </si>
  <si>
    <t>DTXSID5023322</t>
  </si>
  <si>
    <t>Minocycline hydrochloride</t>
  </si>
  <si>
    <t>13614-98-7</t>
  </si>
  <si>
    <t>DTXSID8044545</t>
  </si>
  <si>
    <t>Monocrotophos</t>
  </si>
  <si>
    <t>6923-22-4</t>
  </si>
  <si>
    <t>DTXSID9034816</t>
  </si>
  <si>
    <t>Monolinuron</t>
  </si>
  <si>
    <t>1746-81-2</t>
  </si>
  <si>
    <t>DTXSID0037576</t>
  </si>
  <si>
    <t>Monomethyl phthalate</t>
  </si>
  <si>
    <t>4376-18-5</t>
  </si>
  <si>
    <t>DTXSID9040001</t>
  </si>
  <si>
    <t>Morin hydrate</t>
  </si>
  <si>
    <t>654055-01-3</t>
  </si>
  <si>
    <t>DTXSID3040776</t>
  </si>
  <si>
    <t>N,N,N-Trimethyl(oxiran-2-yl)methanaminium chloride</t>
  </si>
  <si>
    <t>3033-77-0</t>
  </si>
  <si>
    <t>DTXSID1044643</t>
  </si>
  <si>
    <t>N,N-Dimethyldodecan-1-amine</t>
  </si>
  <si>
    <t>112-18-5</t>
  </si>
  <si>
    <t>DTXSID1026906</t>
  </si>
  <si>
    <t>Naphthalen-2-yl 2-aminobenzoate</t>
  </si>
  <si>
    <t>63449-68-3</t>
  </si>
  <si>
    <t>DTXSID7047697</t>
  </si>
  <si>
    <t>N-benzyladenine</t>
  </si>
  <si>
    <t>1214-39-7</t>
  </si>
  <si>
    <t>DTXSID7032630</t>
  </si>
  <si>
    <t>Nelivaptan</t>
  </si>
  <si>
    <t>439687-69-1</t>
  </si>
  <si>
    <t>DTXSID7047358</t>
  </si>
  <si>
    <t>N-ethylaniline</t>
  </si>
  <si>
    <t>103-69-5</t>
  </si>
  <si>
    <t>DTXSID1025271</t>
  </si>
  <si>
    <t>Nicotinic acid</t>
  </si>
  <si>
    <t>59-67-6</t>
  </si>
  <si>
    <t>DTXSID1020932</t>
  </si>
  <si>
    <t>Nilutamide</t>
  </si>
  <si>
    <t>63612-50-0</t>
  </si>
  <si>
    <t>DTXSID3034165</t>
  </si>
  <si>
    <t>Nitrapyrin</t>
  </si>
  <si>
    <t>1929-82-4</t>
  </si>
  <si>
    <t>DTXSID0024216</t>
  </si>
  <si>
    <t>Nitrofurantoin</t>
  </si>
  <si>
    <t>67-20-9</t>
  </si>
  <si>
    <t>DTXSID7020972</t>
  </si>
  <si>
    <t>Nitrofurazone</t>
  </si>
  <si>
    <t>59-87-0</t>
  </si>
  <si>
    <t>DTXSID5020944</t>
  </si>
  <si>
    <t>N-methyl-2-pyrrolidone</t>
  </si>
  <si>
    <t>872-50-4</t>
  </si>
  <si>
    <t>DTXSID6020856</t>
  </si>
  <si>
    <t>Nootkatone</t>
  </si>
  <si>
    <t>4674-50-4</t>
  </si>
  <si>
    <t>DTXSID8047050</t>
  </si>
  <si>
    <t>Nordihydroguaiaretic acid</t>
  </si>
  <si>
    <t>500-38-9</t>
  </si>
  <si>
    <t>DTXSID5022437</t>
  </si>
  <si>
    <t>Norethindrone</t>
  </si>
  <si>
    <t>68-22-4</t>
  </si>
  <si>
    <t>DTXSID9023380</t>
  </si>
  <si>
    <t>Norgestrel</t>
  </si>
  <si>
    <t>797-63-7</t>
  </si>
  <si>
    <t>DTXSID3036496</t>
  </si>
  <si>
    <t>N-phenyl-1-naphthylamine</t>
  </si>
  <si>
    <t>N-vinyl-2-pyrrolidone</t>
  </si>
  <si>
    <t>88-12-0</t>
  </si>
  <si>
    <t>DTXSID2021440</t>
  </si>
  <si>
    <t>o,p'-DDT</t>
  </si>
  <si>
    <t>789-02-6</t>
  </si>
  <si>
    <t>DTXSID6022345</t>
  </si>
  <si>
    <t>Octabenzone</t>
  </si>
  <si>
    <t>1843-05-6</t>
  </si>
  <si>
    <t>DTXSID9027441</t>
  </si>
  <si>
    <t>Octrizole</t>
  </si>
  <si>
    <t>3147-75-9</t>
  </si>
  <si>
    <t>DTXSID9027522</t>
  </si>
  <si>
    <t>Oleyl sarcosine</t>
  </si>
  <si>
    <t>110-25-8</t>
  </si>
  <si>
    <t>DTXSID5042243</t>
  </si>
  <si>
    <t>Oxadiazon</t>
  </si>
  <si>
    <t>19666-30-9</t>
  </si>
  <si>
    <t>DTXSID3024239</t>
  </si>
  <si>
    <t>Oxyphenisatin</t>
  </si>
  <si>
    <t>125-13-3</t>
  </si>
  <si>
    <t>DTXSID5044528</t>
  </si>
  <si>
    <t>P,p'-dde</t>
  </si>
  <si>
    <t>p,p'-ddt</t>
  </si>
  <si>
    <t>Paraoxon</t>
  </si>
  <si>
    <t>311-45-5</t>
  </si>
  <si>
    <t>DTXSID6024046</t>
  </si>
  <si>
    <t>PD-0333941</t>
  </si>
  <si>
    <t>501027-49-2</t>
  </si>
  <si>
    <t>DTXSID2047307</t>
  </si>
  <si>
    <t>Pebulate</t>
  </si>
  <si>
    <t>1114-71-2</t>
  </si>
  <si>
    <t>DTXSID8021199</t>
  </si>
  <si>
    <t>Pentachloropyridine</t>
  </si>
  <si>
    <t>2176-62-7</t>
  </si>
  <si>
    <t>DTXSID2022179</t>
  </si>
  <si>
    <t>Perfluorodecanoic acid</t>
  </si>
  <si>
    <t>335-76-2</t>
  </si>
  <si>
    <t>DTXSID3031860</t>
  </si>
  <si>
    <t>Perfluoroundecanoic acid</t>
  </si>
  <si>
    <t>2058-94-8</t>
  </si>
  <si>
    <t>DTXSID8047553</t>
  </si>
  <si>
    <t>Permethrin</t>
  </si>
  <si>
    <t>52645-53-1</t>
  </si>
  <si>
    <t>DTXSID8022292</t>
  </si>
  <si>
    <t>PharmaGSID_48505</t>
  </si>
  <si>
    <t>NOCAS_48505</t>
  </si>
  <si>
    <t>DTXSID0048505</t>
  </si>
  <si>
    <t>PharmaGSID_48510</t>
  </si>
  <si>
    <t>460081-99-6</t>
  </si>
  <si>
    <t>DTXSID9048510</t>
  </si>
  <si>
    <t>Phenobarbital sodium</t>
  </si>
  <si>
    <t>57-30-7</t>
  </si>
  <si>
    <t>DTXSID0021123</t>
  </si>
  <si>
    <t>Phenol red</t>
  </si>
  <si>
    <t>143-74-8</t>
  </si>
  <si>
    <t>DTXSID8022408</t>
  </si>
  <si>
    <t>Phenol Red sodium salt</t>
  </si>
  <si>
    <t>34487-61-1</t>
  </si>
  <si>
    <t>DTXSID2044420</t>
  </si>
  <si>
    <t>Phenolphthalin</t>
  </si>
  <si>
    <t>81-90-3</t>
  </si>
  <si>
    <t>DTXSID5022439</t>
  </si>
  <si>
    <t>Phenothiazine</t>
  </si>
  <si>
    <t>92-84-2</t>
  </si>
  <si>
    <t>DTXSID5021126</t>
  </si>
  <si>
    <t>Phenylparaben</t>
  </si>
  <si>
    <t>17696-62-7</t>
  </si>
  <si>
    <t>DTXSID4047882</t>
  </si>
  <si>
    <t>Phosalone</t>
  </si>
  <si>
    <t>2310-17-0</t>
  </si>
  <si>
    <t>DTXSID1024259</t>
  </si>
  <si>
    <t>Picloram</t>
  </si>
  <si>
    <t>1918-02-1</t>
  </si>
  <si>
    <t>DTXSID1021160</t>
  </si>
  <si>
    <t>Pioglitazone hydrochloride</t>
  </si>
  <si>
    <t>112529-15-4</t>
  </si>
  <si>
    <t>DTXSID3044203</t>
  </si>
  <si>
    <t>Piragliatin</t>
  </si>
  <si>
    <t>625114-41-2</t>
  </si>
  <si>
    <t>DTXSID3048520</t>
  </si>
  <si>
    <t>Pirimiphos-methyl</t>
  </si>
  <si>
    <t>29232-93-7</t>
  </si>
  <si>
    <t>DTXSID0024266</t>
  </si>
  <si>
    <t>Pravastatin sodium</t>
  </si>
  <si>
    <t>81131-70-6</t>
  </si>
  <si>
    <t>DTXSID6047525</t>
  </si>
  <si>
    <t>Procymidone</t>
  </si>
  <si>
    <t>32809-16-8</t>
  </si>
  <si>
    <t>DTXSID9033923</t>
  </si>
  <si>
    <t>Prometon</t>
  </si>
  <si>
    <t>1610-18-0</t>
  </si>
  <si>
    <t>DTXSID6022341</t>
  </si>
  <si>
    <t>Propachlor</t>
  </si>
  <si>
    <t>1918-16-7</t>
  </si>
  <si>
    <t>DTXSID4024274</t>
  </si>
  <si>
    <t>Propanil</t>
  </si>
  <si>
    <t>709-98-8</t>
  </si>
  <si>
    <t>DTXSID8022111</t>
  </si>
  <si>
    <t>Propoxycarbazone-sodium</t>
  </si>
  <si>
    <t>181274-15-7</t>
  </si>
  <si>
    <t>DTXSID9034864</t>
  </si>
  <si>
    <t>Propyl gallate</t>
  </si>
  <si>
    <t>121-79-9</t>
  </si>
  <si>
    <t>DTXSID5021201</t>
  </si>
  <si>
    <t>p-Xylenol blue</t>
  </si>
  <si>
    <t>125-31-5</t>
  </si>
  <si>
    <t>DTXSID8026303</t>
  </si>
  <si>
    <t>Pyraflufen-ethyl</t>
  </si>
  <si>
    <t>129630-19-9</t>
  </si>
  <si>
    <t>DTXSID8034871</t>
  </si>
  <si>
    <t>Pyrithiobac-sodium</t>
  </si>
  <si>
    <t>123343-16-8</t>
  </si>
  <si>
    <t>DTXSID8032673</t>
  </si>
  <si>
    <t>Quercetin</t>
  </si>
  <si>
    <t>117-39-5</t>
  </si>
  <si>
    <t>DTXSID4021218</t>
  </si>
  <si>
    <t>Raloxifene hydrochloride</t>
  </si>
  <si>
    <t>82640-04-8</t>
  </si>
  <si>
    <t>DTXSID1034181</t>
  </si>
  <si>
    <t>Resveratrol</t>
  </si>
  <si>
    <t>501-36-0</t>
  </si>
  <si>
    <t>DTXSID4031980</t>
  </si>
  <si>
    <t>Rhodamine 6G</t>
  </si>
  <si>
    <t>989-38-8</t>
  </si>
  <si>
    <t>DTXSID1021243</t>
  </si>
  <si>
    <t>SB236057A</t>
  </si>
  <si>
    <t>180084-01-9</t>
  </si>
  <si>
    <t>DTXSID5047320</t>
  </si>
  <si>
    <t>S-Bioallethrin</t>
  </si>
  <si>
    <t>28434-00-6</t>
  </si>
  <si>
    <t>DTXSID2039336</t>
  </si>
  <si>
    <t>Secbumeton</t>
  </si>
  <si>
    <t>26259-45-0</t>
  </si>
  <si>
    <t>DTXSID8037594</t>
  </si>
  <si>
    <t>Sodium 2-mercaptobenzothiolate</t>
  </si>
  <si>
    <t>2492-26-4</t>
  </si>
  <si>
    <t>DTXSID1026035</t>
  </si>
  <si>
    <t>Sodium 4-nitrophenolate</t>
  </si>
  <si>
    <t>824-78-2</t>
  </si>
  <si>
    <t>DTXSID3027320</t>
  </si>
  <si>
    <t>Sodium dehydroacetate</t>
  </si>
  <si>
    <t>4418-26-2</t>
  </si>
  <si>
    <t>DTXSID7026029</t>
  </si>
  <si>
    <t>Sodium saccharin hydrate</t>
  </si>
  <si>
    <t>82385-42-0</t>
  </si>
  <si>
    <t>DTXSID7021992</t>
  </si>
  <si>
    <t>SSR241586</t>
  </si>
  <si>
    <t>NOCAS_47353</t>
  </si>
  <si>
    <t>DTXSID7047354</t>
  </si>
  <si>
    <t>Sulfamethazine</t>
  </si>
  <si>
    <t>57-68-1</t>
  </si>
  <si>
    <t>DTXSID6021290</t>
  </si>
  <si>
    <t>Sulfaquinoxaline</t>
  </si>
  <si>
    <t>59-40-5</t>
  </si>
  <si>
    <t>DTXSID8042424</t>
  </si>
  <si>
    <t>Sulfluramid</t>
  </si>
  <si>
    <t>4151-50-2</t>
  </si>
  <si>
    <t>DTXSID1032646</t>
  </si>
  <si>
    <t>Sulfotepp</t>
  </si>
  <si>
    <t>3689-24-5</t>
  </si>
  <si>
    <t>DTXSID7024328</t>
  </si>
  <si>
    <t>Sulisobenzone</t>
  </si>
  <si>
    <t>4065-45-6</t>
  </si>
  <si>
    <t>DTXSID2042436</t>
  </si>
  <si>
    <t>Surinabant</t>
  </si>
  <si>
    <t>288104-79-0</t>
  </si>
  <si>
    <t>DTXSID2047357</t>
  </si>
  <si>
    <t>Tamoxifen citrate</t>
  </si>
  <si>
    <t>54965-24-1</t>
  </si>
  <si>
    <t>DTXSID8021301</t>
  </si>
  <si>
    <t>Tembotrione</t>
  </si>
  <si>
    <t>335104-84-2</t>
  </si>
  <si>
    <t>DTXSID5047037</t>
  </si>
  <si>
    <t>Terbufos</t>
  </si>
  <si>
    <t>13071-79-9</t>
  </si>
  <si>
    <t>DTXSID2022254</t>
  </si>
  <si>
    <t>Testosterone propionate</t>
  </si>
  <si>
    <t>57-85-2</t>
  </si>
  <si>
    <t>DTXSID9036515</t>
  </si>
  <si>
    <t>Tetrabromophenolphthalein ethyl ester</t>
  </si>
  <si>
    <t>1176-74-5</t>
  </si>
  <si>
    <t>DTXSID5044520</t>
  </si>
  <si>
    <t>Tetracycline</t>
  </si>
  <si>
    <t>60-54-8</t>
  </si>
  <si>
    <t>DTXSID7023645</t>
  </si>
  <si>
    <t>Tetrahydrocurcumin</t>
  </si>
  <si>
    <t>36062-04-1</t>
  </si>
  <si>
    <t>DTXSID30865801</t>
  </si>
  <si>
    <t>Theobromine</t>
  </si>
  <si>
    <t>83-67-0</t>
  </si>
  <si>
    <t>DTXSID9026132</t>
  </si>
  <si>
    <t>Thiobencarb</t>
  </si>
  <si>
    <t>28249-77-6</t>
  </si>
  <si>
    <t>DTXSID6024337</t>
  </si>
  <si>
    <t>Thiram</t>
  </si>
  <si>
    <t>137-26-8</t>
  </si>
  <si>
    <t>DTXSID5021332</t>
  </si>
  <si>
    <t>Tolazamide</t>
  </si>
  <si>
    <t>1156-19-0</t>
  </si>
  <si>
    <t>DTXSID3021358</t>
  </si>
  <si>
    <t>Tolcapone</t>
  </si>
  <si>
    <t>134308-13-7</t>
  </si>
  <si>
    <t>DTXSID3023685</t>
  </si>
  <si>
    <t>Tralkoxydim</t>
  </si>
  <si>
    <t>87820-88-0</t>
  </si>
  <si>
    <t>DTXSID1034973</t>
  </si>
  <si>
    <t>Trans-retinoic acid</t>
  </si>
  <si>
    <t>302-79-4</t>
  </si>
  <si>
    <t>DTXSID7021239</t>
  </si>
  <si>
    <t>Trelanserin</t>
  </si>
  <si>
    <t>189003-92-7</t>
  </si>
  <si>
    <t>DTXSID2047355</t>
  </si>
  <si>
    <t>Triacetin</t>
  </si>
  <si>
    <t>102-76-1</t>
  </si>
  <si>
    <t>DTXSID3026691</t>
  </si>
  <si>
    <t>Triamterene</t>
  </si>
  <si>
    <t>396-01-0</t>
  </si>
  <si>
    <t>DTXSID6021373</t>
  </si>
  <si>
    <t>Triazophos</t>
  </si>
  <si>
    <t>24017-47-8</t>
  </si>
  <si>
    <t>DTXSID9037612</t>
  </si>
  <si>
    <t>Trichlorfon</t>
  </si>
  <si>
    <t>52-68-6</t>
  </si>
  <si>
    <t>DTXSID0021389</t>
  </si>
  <si>
    <t>Triethylene glycol diacetate</t>
  </si>
  <si>
    <t>111-21-7</t>
  </si>
  <si>
    <t>DTXSID3026223</t>
  </si>
  <si>
    <t>Triethylene glycol dimethyl ether</t>
  </si>
  <si>
    <t>112-49-2</t>
  </si>
  <si>
    <t>DTXSID8026224</t>
  </si>
  <si>
    <t>Trifloxystrobin</t>
  </si>
  <si>
    <t>141517-21-7</t>
  </si>
  <si>
    <t>DTXSID4032580</t>
  </si>
  <si>
    <t xml:space="preserve">Trifluralin </t>
  </si>
  <si>
    <t>1582-09-8</t>
  </si>
  <si>
    <t>DTXSID4021395</t>
  </si>
  <si>
    <t>Triglycidyl isocyanurate</t>
  </si>
  <si>
    <t>2451-62-9</t>
  </si>
  <si>
    <t>DTXSID4026262</t>
  </si>
  <si>
    <t>Trinexapac-ethyl</t>
  </si>
  <si>
    <t>95266-40-3</t>
  </si>
  <si>
    <t>DTXSID9032535</t>
  </si>
  <si>
    <t>Triphenylphosphine oxide</t>
  </si>
  <si>
    <t>791-28-6</t>
  </si>
  <si>
    <t>DTXSID2022121</t>
  </si>
  <si>
    <t>Tris(2,3-dibromopropyl) phosphate</t>
  </si>
  <si>
    <t>126-72-7</t>
  </si>
  <si>
    <t>DTXSID5021413</t>
  </si>
  <si>
    <t>Tris(2-chloroethyl) phosphate</t>
  </si>
  <si>
    <t>115-96-8</t>
  </si>
  <si>
    <t>DTXSID5021411</t>
  </si>
  <si>
    <t>1,2,3-trichlorobenzene</t>
  </si>
  <si>
    <t>87-61-6</t>
  </si>
  <si>
    <t>DTXSID8026193</t>
  </si>
  <si>
    <t>Wetmore 2015</t>
  </si>
  <si>
    <t>1,2,4,5-tetrachlorobenzene</t>
  </si>
  <si>
    <t>95-94-3</t>
  </si>
  <si>
    <t>DTXSID7024320</t>
  </si>
  <si>
    <t>1,2-dinitrobenzene</t>
  </si>
  <si>
    <t>528-29-0</t>
  </si>
  <si>
    <t>DTXSID4024066</t>
  </si>
  <si>
    <t>1,4-dichlorobenzene</t>
  </si>
  <si>
    <t>106-46-7</t>
  </si>
  <si>
    <t>DTXSID1020431</t>
  </si>
  <si>
    <t>1,5,9-cyclododecatriene</t>
  </si>
  <si>
    <t>4904-61-4</t>
  </si>
  <si>
    <t>DTXSID8027581</t>
  </si>
  <si>
    <t>1,5-diaminonaphthalene</t>
  </si>
  <si>
    <t>2243-62-1</t>
  </si>
  <si>
    <t>DTXSID3020916</t>
  </si>
  <si>
    <t>2,4,5-trichlorophenol</t>
  </si>
  <si>
    <t>95-95-4</t>
  </si>
  <si>
    <t>DTXSID4024359</t>
  </si>
  <si>
    <t>2,4,6-trichlorophenol</t>
  </si>
  <si>
    <t>88-06-2</t>
  </si>
  <si>
    <t>DTXSID5021386</t>
  </si>
  <si>
    <t>2,4-dinitrophenol</t>
  </si>
  <si>
    <t>51-28-5</t>
  </si>
  <si>
    <t>DTXSID0020523</t>
  </si>
  <si>
    <t>2,4-dinitrotoluene</t>
  </si>
  <si>
    <t>121-14-2</t>
  </si>
  <si>
    <t>DTXSID0020529</t>
  </si>
  <si>
    <t>2,6-dimethylaniline</t>
  </si>
  <si>
    <t>87-62-7</t>
  </si>
  <si>
    <t>DTXSID8026307</t>
  </si>
  <si>
    <t>2,6-dimethylphenol</t>
  </si>
  <si>
    <t>576-26-1</t>
  </si>
  <si>
    <t>DTXSID9024063</t>
  </si>
  <si>
    <t>2,6-dinitrotoluene</t>
  </si>
  <si>
    <t>606-20-2</t>
  </si>
  <si>
    <t>DTXSID5020528</t>
  </si>
  <si>
    <t>2,6-di-tert-butylphenol</t>
  </si>
  <si>
    <t>128-39-2</t>
  </si>
  <si>
    <t>DTXSID6027052</t>
  </si>
  <si>
    <t>2-anisidine</t>
  </si>
  <si>
    <t>90-04-0</t>
  </si>
  <si>
    <t>DTXSID5023877</t>
  </si>
  <si>
    <t>2-chloro-2'-deoxyadenosine</t>
  </si>
  <si>
    <t>4291-63-8</t>
  </si>
  <si>
    <t>DTXSID8022828</t>
  </si>
  <si>
    <t>2-methoxy-5-nitroaniline</t>
  </si>
  <si>
    <t>99-59-2</t>
  </si>
  <si>
    <t>DTXSID0020943</t>
  </si>
  <si>
    <t>2-methyl-4,6-dinitrophenol</t>
  </si>
  <si>
    <t>534-52-1</t>
  </si>
  <si>
    <t>DTXSID1022053</t>
  </si>
  <si>
    <t>2-methylphenol</t>
  </si>
  <si>
    <t>95-48-7</t>
  </si>
  <si>
    <t>DTXSID8021808</t>
  </si>
  <si>
    <t>2-naphthylamine</t>
  </si>
  <si>
    <t>91-59-8</t>
  </si>
  <si>
    <t>DTXSID2020921</t>
  </si>
  <si>
    <t>3,3'-dimethoxybenzidine</t>
  </si>
  <si>
    <t>119-90-4</t>
  </si>
  <si>
    <t>DTXSID3025091</t>
  </si>
  <si>
    <t>3-nitrotoluene</t>
  </si>
  <si>
    <t>99-08-1</t>
  </si>
  <si>
    <t>DTXSID5021831</t>
  </si>
  <si>
    <t>4-(butan-2-yl)phenol</t>
  </si>
  <si>
    <t>99-71-8</t>
  </si>
  <si>
    <t>DTXSID7022332</t>
  </si>
  <si>
    <t>4,4'-oxydianiline</t>
  </si>
  <si>
    <t>101-80-4</t>
  </si>
  <si>
    <t>DTXSID0021094</t>
  </si>
  <si>
    <t>4-aminoazobenzene</t>
  </si>
  <si>
    <t>60-09-3</t>
  </si>
  <si>
    <t>DTXSID6024460</t>
  </si>
  <si>
    <t>4-methylphenol</t>
  </si>
  <si>
    <t>106-44-5</t>
  </si>
  <si>
    <t>DTXSID7021869</t>
  </si>
  <si>
    <t>4-nitrotoluene</t>
  </si>
  <si>
    <t>99-99-0</t>
  </si>
  <si>
    <t>DTXSID5023792</t>
  </si>
  <si>
    <t>4-tert-butylphenol</t>
  </si>
  <si>
    <t>98-54-4</t>
  </si>
  <si>
    <t>DTXSID1020221</t>
  </si>
  <si>
    <t>6-propyl-2-thiouracil</t>
  </si>
  <si>
    <t>51-52-5</t>
  </si>
  <si>
    <t>DTXSID5021209</t>
  </si>
  <si>
    <t>7,12-dimethylbenz(a)anthracene</t>
  </si>
  <si>
    <t>57-97-6</t>
  </si>
  <si>
    <t>DTXSID1020510</t>
  </si>
  <si>
    <t>8-hydroxyquinoline</t>
  </si>
  <si>
    <t>148-24-3</t>
  </si>
  <si>
    <t>DTXSID5020730</t>
  </si>
  <si>
    <t>Acenaphthene</t>
  </si>
  <si>
    <t>83-32-9</t>
  </si>
  <si>
    <t>DTXSID3021774</t>
  </si>
  <si>
    <t>Acenaphthylene</t>
  </si>
  <si>
    <t>208-96-8</t>
  </si>
  <si>
    <t>DTXSID3023845</t>
  </si>
  <si>
    <t>Aldrin</t>
  </si>
  <si>
    <t>309-00-2</t>
  </si>
  <si>
    <t>DTXSID8020040</t>
  </si>
  <si>
    <t>Androstenedione</t>
  </si>
  <si>
    <t>63-05-8</t>
  </si>
  <si>
    <t>DTXSID8024523</t>
  </si>
  <si>
    <t>Anthracene</t>
  </si>
  <si>
    <t>120-12-7</t>
  </si>
  <si>
    <t>DTXSID0023878</t>
  </si>
  <si>
    <t>Azidothymidine</t>
  </si>
  <si>
    <t>30516-87-1</t>
  </si>
  <si>
    <t>DTXSID8020127</t>
  </si>
  <si>
    <t>Benodanil</t>
  </si>
  <si>
    <t>15310-01-7</t>
  </si>
  <si>
    <t>DTXSID7041623</t>
  </si>
  <si>
    <t>Benz[a]anthracene</t>
  </si>
  <si>
    <t>56-55-3</t>
  </si>
  <si>
    <t>DTXSID5023902</t>
  </si>
  <si>
    <t>Benzidine</t>
  </si>
  <si>
    <t>92-87-5</t>
  </si>
  <si>
    <t>DTXSID2020137</t>
  </si>
  <si>
    <t>Benzo[b]fluoranthene</t>
  </si>
  <si>
    <t>205-99-2</t>
  </si>
  <si>
    <t>DTXSID0023907</t>
  </si>
  <si>
    <t>Biphenyl</t>
  </si>
  <si>
    <t>92-52-4</t>
  </si>
  <si>
    <t>DTXSID4020161</t>
  </si>
  <si>
    <t>Butam</t>
  </si>
  <si>
    <t>35256-85-0</t>
  </si>
  <si>
    <t>DTXSID5041691</t>
  </si>
  <si>
    <t>Butylparaben</t>
  </si>
  <si>
    <t>94-26-8</t>
  </si>
  <si>
    <t>DTXSID3020209</t>
  </si>
  <si>
    <t>Carbofuran</t>
  </si>
  <si>
    <t>1563-66-2</t>
  </si>
  <si>
    <t>DTXSID9020249</t>
  </si>
  <si>
    <t>Chlorthal-dimethyl</t>
  </si>
  <si>
    <t>1861-32-1</t>
  </si>
  <si>
    <t>DTXSID0024000</t>
  </si>
  <si>
    <t>Coumarin</t>
  </si>
  <si>
    <t>91-64-5</t>
  </si>
  <si>
    <t>DTXSID7020348</t>
  </si>
  <si>
    <t>Diallyl phthalate</t>
  </si>
  <si>
    <t>131-17-9</t>
  </si>
  <si>
    <t>DTXSID7020392</t>
  </si>
  <si>
    <t>Dibenzofuran</t>
  </si>
  <si>
    <t>132-64-9</t>
  </si>
  <si>
    <t>DTXSID2021993</t>
  </si>
  <si>
    <t>Dieldrin</t>
  </si>
  <si>
    <t>60-57-1</t>
  </si>
  <si>
    <t>DTXSID9020453</t>
  </si>
  <si>
    <t>Diisopropyl methylphosphonate (dimp)</t>
  </si>
  <si>
    <t>1445-75-6</t>
  </si>
  <si>
    <t>DTXSID5024051</t>
  </si>
  <si>
    <t>Dimethyl glutarate</t>
  </si>
  <si>
    <t>1119-40-0</t>
  </si>
  <si>
    <t>DTXSID3025122</t>
  </si>
  <si>
    <t>Dimethyl succinate</t>
  </si>
  <si>
    <t>106-65-0</t>
  </si>
  <si>
    <t>DTXSID5025152</t>
  </si>
  <si>
    <t>Di-n-octyl phthalate</t>
  </si>
  <si>
    <t>117-84-0</t>
  </si>
  <si>
    <t>DTXSID1021956</t>
  </si>
  <si>
    <t>Dinoseb</t>
  </si>
  <si>
    <t>88-85-7</t>
  </si>
  <si>
    <t>DTXSID3020207</t>
  </si>
  <si>
    <t>Diphenylenemethane</t>
  </si>
  <si>
    <t>86-73-7</t>
  </si>
  <si>
    <t>DTXSID8024105</t>
  </si>
  <si>
    <t>Endrin</t>
  </si>
  <si>
    <t>72-20-8</t>
  </si>
  <si>
    <t>DTXSID6020561</t>
  </si>
  <si>
    <t>Erythromycin</t>
  </si>
  <si>
    <t>114-07-8</t>
  </si>
  <si>
    <t>DTXSID4022991</t>
  </si>
  <si>
    <t>Eugenol</t>
  </si>
  <si>
    <t>97-53-0</t>
  </si>
  <si>
    <t>DTXSID9020617</t>
  </si>
  <si>
    <t xml:space="preserve">Fluconazole </t>
  </si>
  <si>
    <t>86386-73-4</t>
  </si>
  <si>
    <t>DTXSID3020627</t>
  </si>
  <si>
    <t>Fluoranthene</t>
  </si>
  <si>
    <t>206-44-0</t>
  </si>
  <si>
    <t>DTXSID3024104</t>
  </si>
  <si>
    <t xml:space="preserve">Fluridone </t>
  </si>
  <si>
    <t>59756-60-4</t>
  </si>
  <si>
    <t>DTXSID8024107</t>
  </si>
  <si>
    <t>Heptachlor</t>
  </si>
  <si>
    <t>76-44-8</t>
  </si>
  <si>
    <t>DTXSID3020679</t>
  </si>
  <si>
    <t>heptachlor epoxide, isomer b</t>
  </si>
  <si>
    <t>1024-57-3</t>
  </si>
  <si>
    <t>DTXSID1024126</t>
  </si>
  <si>
    <t>Heptadecafluorooctanesulfonic acid potassium salt</t>
  </si>
  <si>
    <t>2795-39-3</t>
  </si>
  <si>
    <t>DTXSID8037706</t>
  </si>
  <si>
    <t>Hexamethyl-p-rosaniline chloride</t>
  </si>
  <si>
    <t>548-62-9</t>
  </si>
  <si>
    <t>DTXSID5020653</t>
  </si>
  <si>
    <t>Isoeugenol</t>
  </si>
  <si>
    <t>97-54-1</t>
  </si>
  <si>
    <t>DTXSID7022413</t>
  </si>
  <si>
    <t>Lovastatin</t>
  </si>
  <si>
    <t>75330-75-5</t>
  </si>
  <si>
    <t>DTXSID5020784</t>
  </si>
  <si>
    <t>Mepanipyrim</t>
  </si>
  <si>
    <t>110235-47-7</t>
  </si>
  <si>
    <t>DTXSID4042121</t>
  </si>
  <si>
    <t>Methyl 1h-benzimidazol-2-ylcarbamate</t>
  </si>
  <si>
    <t>10605-21-7</t>
  </si>
  <si>
    <t>DTXSID4024729</t>
  </si>
  <si>
    <t>Methyl laurate</t>
  </si>
  <si>
    <t>111-82-0</t>
  </si>
  <si>
    <t>DTXSID5026889</t>
  </si>
  <si>
    <t>Methylparaben</t>
  </si>
  <si>
    <t>99-76-3</t>
  </si>
  <si>
    <t>DTXSID4022529</t>
  </si>
  <si>
    <t>Mirex</t>
  </si>
  <si>
    <t>2385-85-5</t>
  </si>
  <si>
    <t>DTXSID7020895</t>
  </si>
  <si>
    <t>Monuron</t>
  </si>
  <si>
    <t>150-68-5</t>
  </si>
  <si>
    <t>DTXSID0020311</t>
  </si>
  <si>
    <t>n,n,4-trimethylaniline</t>
  </si>
  <si>
    <t>99-97-8</t>
  </si>
  <si>
    <t>DTXSID0021832</t>
  </si>
  <si>
    <t>n,n-diethyl aniline</t>
  </si>
  <si>
    <t>91-66-7</t>
  </si>
  <si>
    <t>DTXSID8021800</t>
  </si>
  <si>
    <t>Naphthalene</t>
  </si>
  <si>
    <t>91-20-3</t>
  </si>
  <si>
    <t>DTXSID8020913</t>
  </si>
  <si>
    <t>Nitrobenzene</t>
  </si>
  <si>
    <t>98-95-3</t>
  </si>
  <si>
    <t>DTXSID3020964</t>
  </si>
  <si>
    <t>N-nitrosodi-n-butylamine</t>
  </si>
  <si>
    <t>924-16-3</t>
  </si>
  <si>
    <t>DTXSID2021026</t>
  </si>
  <si>
    <t>N-nitrosodiphenylamine</t>
  </si>
  <si>
    <t>86-30-6</t>
  </si>
  <si>
    <t>DTXSID6021030</t>
  </si>
  <si>
    <t>Octhilinone</t>
  </si>
  <si>
    <t>26530-20-1</t>
  </si>
  <si>
    <t>DTXSID1025805</t>
  </si>
  <si>
    <t>O-ethyl o-(p-nitrophenyl) phenylphosphonothioate</t>
  </si>
  <si>
    <t>2104-64-5</t>
  </si>
  <si>
    <t>DTXSID7022174</t>
  </si>
  <si>
    <t>O-tolidine</t>
  </si>
  <si>
    <t>119-93-7</t>
  </si>
  <si>
    <t>DTXSID5024059</t>
  </si>
  <si>
    <t>p,p'-ddd</t>
  </si>
  <si>
    <t>72-54-8</t>
  </si>
  <si>
    <t>DTXSID4020373</t>
  </si>
  <si>
    <t>P-cresidine</t>
  </si>
  <si>
    <t>120-71-8</t>
  </si>
  <si>
    <t>DTXSID1020350</t>
  </si>
  <si>
    <t>Pentachlorophenol</t>
  </si>
  <si>
    <t>87-86-5</t>
  </si>
  <si>
    <t>DTXSID7021106</t>
  </si>
  <si>
    <t>Perfluoroheptanoic acid</t>
  </si>
  <si>
    <t>375-85-9</t>
  </si>
  <si>
    <t>DTXSID1037303</t>
  </si>
  <si>
    <t>Perfluorohexanesulfonic acid</t>
  </si>
  <si>
    <t>355-46-4</t>
  </si>
  <si>
    <t>DTXSID7040150</t>
  </si>
  <si>
    <t>Perfluorohexanoic acid</t>
  </si>
  <si>
    <t>307-24-4</t>
  </si>
  <si>
    <t>DTXSID3031862</t>
  </si>
  <si>
    <t>Phenol</t>
  </si>
  <si>
    <t>108-95-2</t>
  </si>
  <si>
    <t>DTXSID5021124</t>
  </si>
  <si>
    <t>Phenolphthalein</t>
  </si>
  <si>
    <t>77-09-8</t>
  </si>
  <si>
    <t>DTXSID0021125</t>
  </si>
  <si>
    <t>Phenytoin</t>
  </si>
  <si>
    <t>Phorate</t>
  </si>
  <si>
    <t>298-02-2</t>
  </si>
  <si>
    <t>DTXSID4032459</t>
  </si>
  <si>
    <t>Phosmet</t>
  </si>
  <si>
    <t>732-11-6</t>
  </si>
  <si>
    <t>DTXSID5024261</t>
  </si>
  <si>
    <t>Potassium nonafluoro-1-butanesulfonate</t>
  </si>
  <si>
    <t>29420-49-3</t>
  </si>
  <si>
    <t>DTXSID3037707</t>
  </si>
  <si>
    <t>Prednisone</t>
  </si>
  <si>
    <t>53-03-2</t>
  </si>
  <si>
    <t>DTXSID4021185</t>
  </si>
  <si>
    <t>Progesterone</t>
  </si>
  <si>
    <t>57-83-0</t>
  </si>
  <si>
    <t>DTXSID3022370</t>
  </si>
  <si>
    <t>Pyrimethamine</t>
  </si>
  <si>
    <t>58-14-0</t>
  </si>
  <si>
    <t>DTXSID9021217</t>
  </si>
  <si>
    <t>Quinoline</t>
  </si>
  <si>
    <t>91-22-5</t>
  </si>
  <si>
    <t>DTXSID1021798</t>
  </si>
  <si>
    <t>Resorcinol</t>
  </si>
  <si>
    <t>108-46-3</t>
  </si>
  <si>
    <t>DTXSID2021238</t>
  </si>
  <si>
    <t>Simvastatin</t>
  </si>
  <si>
    <t>79902-63-9</t>
  </si>
  <si>
    <t>DTXSID0023581</t>
  </si>
  <si>
    <t>Tebuconazole</t>
  </si>
  <si>
    <t>107534-96-3</t>
  </si>
  <si>
    <t>DTXSID9032113</t>
  </si>
  <si>
    <t>Triamcinolone</t>
  </si>
  <si>
    <t>124-94-7</t>
  </si>
  <si>
    <t>DTXSID1040742</t>
  </si>
  <si>
    <t>Tributyl phosphate</t>
  </si>
  <si>
    <t>126-73-8</t>
  </si>
  <si>
    <t>DTXSID3021986</t>
  </si>
  <si>
    <t>tris(1,3-dichloro-2-propyl) phosphate (tdcpp)</t>
  </si>
  <si>
    <t>13674-87-8</t>
  </si>
  <si>
    <t>DTXSID9026261</t>
  </si>
  <si>
    <t>Vernolate</t>
  </si>
  <si>
    <t>1929-77-7</t>
  </si>
  <si>
    <t>DTXSID7024376</t>
  </si>
  <si>
    <t>2,4-d</t>
  </si>
  <si>
    <t>DTXSID0020442</t>
  </si>
  <si>
    <t>Wetmore et al., 2012</t>
  </si>
  <si>
    <t>2,4-db</t>
  </si>
  <si>
    <t>94-82-6</t>
  </si>
  <si>
    <t>DTXSID7024035</t>
  </si>
  <si>
    <t>2-phenylphenol</t>
  </si>
  <si>
    <t>90-43-7</t>
  </si>
  <si>
    <t>DTXSID2021151</t>
  </si>
  <si>
    <t>6-desisopropylatrazine</t>
  </si>
  <si>
    <t>1007-28-9</t>
  </si>
  <si>
    <t>DTXSID0037495</t>
  </si>
  <si>
    <t>Acephate</t>
  </si>
  <si>
    <t>30560-19-1</t>
  </si>
  <si>
    <t>DTXSID8023846</t>
  </si>
  <si>
    <t>Aldicarb</t>
  </si>
  <si>
    <t>116-06-3</t>
  </si>
  <si>
    <t>DTXSID0039223</t>
  </si>
  <si>
    <t>Ametryn</t>
  </si>
  <si>
    <t>834-12-8</t>
  </si>
  <si>
    <t>DTXSID1023869</t>
  </si>
  <si>
    <t>Anilazine</t>
  </si>
  <si>
    <t>101-05-3</t>
  </si>
  <si>
    <t>DTXSID9020089</t>
  </si>
  <si>
    <t>Azinphos-methyl</t>
  </si>
  <si>
    <t>86-50-0</t>
  </si>
  <si>
    <t>DTXSID3020122</t>
  </si>
  <si>
    <t>Azoxystrobin</t>
  </si>
  <si>
    <t>131860-33-8</t>
  </si>
  <si>
    <t>DTXSID0032520</t>
  </si>
  <si>
    <t>Bendiocarb</t>
  </si>
  <si>
    <t>22781-23-3</t>
  </si>
  <si>
    <t>DTXSID9032327</t>
  </si>
  <si>
    <t>Benfluralin</t>
  </si>
  <si>
    <t>1861-40-1</t>
  </si>
  <si>
    <t>DTXSID3023899</t>
  </si>
  <si>
    <t>Boscalid</t>
  </si>
  <si>
    <t>188425-85-6</t>
  </si>
  <si>
    <t>DTXSID6034392</t>
  </si>
  <si>
    <t>Butachlor</t>
  </si>
  <si>
    <t>23184-66-9</t>
  </si>
  <si>
    <t>DTXSID3034402</t>
  </si>
  <si>
    <t>Butralin</t>
  </si>
  <si>
    <t>33629-47-9</t>
  </si>
  <si>
    <t>DTXSID3032337</t>
  </si>
  <si>
    <t>Butylate</t>
  </si>
  <si>
    <t>2008-41-5</t>
  </si>
  <si>
    <t>DTXSID7023936</t>
  </si>
  <si>
    <t>Carboxin</t>
  </si>
  <si>
    <t>5234-68-4</t>
  </si>
  <si>
    <t>DTXSID0023951</t>
  </si>
  <si>
    <t>Chloridazon</t>
  </si>
  <si>
    <t>1698-60-8</t>
  </si>
  <si>
    <t>DTXSID3034872</t>
  </si>
  <si>
    <t>Chlorpyrifos-methyl</t>
  </si>
  <si>
    <t>5598-13-0</t>
  </si>
  <si>
    <t>DTXSID6032352</t>
  </si>
  <si>
    <t>Cinmethylin</t>
  </si>
  <si>
    <t>87818-31-3</t>
  </si>
  <si>
    <t>DTXSID3034456</t>
  </si>
  <si>
    <t>Clofentezine</t>
  </si>
  <si>
    <t>74115-24-5</t>
  </si>
  <si>
    <t>DTXSID9023881</t>
  </si>
  <si>
    <t>Clomazone</t>
  </si>
  <si>
    <t>81777-89-1</t>
  </si>
  <si>
    <t>DTXSID1032355</t>
  </si>
  <si>
    <t>Cyanazine</t>
  </si>
  <si>
    <t>21725-46-2</t>
  </si>
  <si>
    <t>DTXSID1023990</t>
  </si>
  <si>
    <t>Cycloate</t>
  </si>
  <si>
    <t>1134-23-2</t>
  </si>
  <si>
    <t>DTXSID6032356</t>
  </si>
  <si>
    <t>Cyproconazole</t>
  </si>
  <si>
    <t>94361-06-5</t>
  </si>
  <si>
    <t>DTXSID0032601</t>
  </si>
  <si>
    <t>Dazomet</t>
  </si>
  <si>
    <t>533-74-4</t>
  </si>
  <si>
    <t>DTXSID7024902</t>
  </si>
  <si>
    <t>D-cis,trans-allethrin</t>
  </si>
  <si>
    <t>584-79-2</t>
  </si>
  <si>
    <t>DTXSID8035180</t>
  </si>
  <si>
    <t>Dicamba</t>
  </si>
  <si>
    <t>1918-00-9</t>
  </si>
  <si>
    <t>DTXSID4024018</t>
  </si>
  <si>
    <t>Dichloran</t>
  </si>
  <si>
    <t>99-30-9</t>
  </si>
  <si>
    <t>DTXSID2020426</t>
  </si>
  <si>
    <t>Diclofop-methyl</t>
  </si>
  <si>
    <t>51338-27-3</t>
  </si>
  <si>
    <t>DTXSID0032605</t>
  </si>
  <si>
    <t>Diethylhexyl phthalate (dehp)</t>
  </si>
  <si>
    <t>Diethyltoluamide</t>
  </si>
  <si>
    <t>134-62-3</t>
  </si>
  <si>
    <t>DTXSID2021995</t>
  </si>
  <si>
    <t>Dimethenamid</t>
  </si>
  <si>
    <t>87674-68-8</t>
  </si>
  <si>
    <t>DTXSID4032376</t>
  </si>
  <si>
    <t>Dimethoate</t>
  </si>
  <si>
    <t>60-51-5</t>
  </si>
  <si>
    <t>DTXSID7020479</t>
  </si>
  <si>
    <t>Dimethomorph</t>
  </si>
  <si>
    <t>110488-70-5</t>
  </si>
  <si>
    <t>DTXSID7034545</t>
  </si>
  <si>
    <t>Dimethyl phthalate</t>
  </si>
  <si>
    <t>131-11-3</t>
  </si>
  <si>
    <t>DTXSID3022455</t>
  </si>
  <si>
    <t>Diniconazole</t>
  </si>
  <si>
    <t>83657-24-3</t>
  </si>
  <si>
    <t>DTXSID2040363</t>
  </si>
  <si>
    <t>Diphenylamine</t>
  </si>
  <si>
    <t>122-39-4</t>
  </si>
  <si>
    <t>DTXSID4021975</t>
  </si>
  <si>
    <t>Dithiopyr</t>
  </si>
  <si>
    <t>97886-45-8</t>
  </si>
  <si>
    <t>DTXSID9032379</t>
  </si>
  <si>
    <t>Endosulfan</t>
  </si>
  <si>
    <t>115-29-7</t>
  </si>
  <si>
    <t>DTXSID1020560</t>
  </si>
  <si>
    <t>Eptc</t>
  </si>
  <si>
    <t>759-94-4</t>
  </si>
  <si>
    <t>DTXSID1024091</t>
  </si>
  <si>
    <t>Ethalfluralin</t>
  </si>
  <si>
    <t>55283-68-6</t>
  </si>
  <si>
    <t>DTXSID8032386</t>
  </si>
  <si>
    <t>Ethametsulfuron methyl</t>
  </si>
  <si>
    <t>97780-06-8</t>
  </si>
  <si>
    <t>DTXSID9034573</t>
  </si>
  <si>
    <t>Ethofumesate</t>
  </si>
  <si>
    <t>26225-79-6</t>
  </si>
  <si>
    <t>DTXSID8034580</t>
  </si>
  <si>
    <t>Ethoprop</t>
  </si>
  <si>
    <t>13194-48-4</t>
  </si>
  <si>
    <t>DTXSID4032611</t>
  </si>
  <si>
    <t>Etridiazole</t>
  </si>
  <si>
    <t>2593-15-9</t>
  </si>
  <si>
    <t>DTXSID3032547</t>
  </si>
  <si>
    <t>Fenarimol</t>
  </si>
  <si>
    <t>60168-88-9</t>
  </si>
  <si>
    <t>DTXSID2032390</t>
  </si>
  <si>
    <t>Fenhexamid</t>
  </si>
  <si>
    <t>126833-17-8</t>
  </si>
  <si>
    <t>DTXSID3032549</t>
  </si>
  <si>
    <t>Fenitrothion</t>
  </si>
  <si>
    <t>122-14-5</t>
  </si>
  <si>
    <t>DTXSID4032613</t>
  </si>
  <si>
    <t>Fluazifop-p-butyl</t>
  </si>
  <si>
    <t>79241-46-6</t>
  </si>
  <si>
    <t>DTXSID0034855</t>
  </si>
  <si>
    <t>Fluazinam</t>
  </si>
  <si>
    <t>79622-59-6</t>
  </si>
  <si>
    <t>DTXSID7032551</t>
  </si>
  <si>
    <t>Fludioxonil</t>
  </si>
  <si>
    <t>131341-86-1</t>
  </si>
  <si>
    <t>DTXSID2032398</t>
  </si>
  <si>
    <t>Flufenacet</t>
  </si>
  <si>
    <t>142459-58-3</t>
  </si>
  <si>
    <t>DTXSID2032552</t>
  </si>
  <si>
    <t>Flumetralin</t>
  </si>
  <si>
    <t>62924-70-3</t>
  </si>
  <si>
    <t>DTXSID7032553</t>
  </si>
  <si>
    <t>Flumioxazin</t>
  </si>
  <si>
    <t>103361-09-7</t>
  </si>
  <si>
    <t>DTXSID7032555</t>
  </si>
  <si>
    <t>Fluometuron</t>
  </si>
  <si>
    <t>2164-17-2</t>
  </si>
  <si>
    <t>DTXSID8020628</t>
  </si>
  <si>
    <t>Fluroxypyr-meptyl</t>
  </si>
  <si>
    <t>81406-37-3</t>
  </si>
  <si>
    <t>DTXSID5034303</t>
  </si>
  <si>
    <t>Flusilazole</t>
  </si>
  <si>
    <t>85509-19-9</t>
  </si>
  <si>
    <t>DTXSID3024235</t>
  </si>
  <si>
    <t>Flutolanil</t>
  </si>
  <si>
    <t>66332-96-5</t>
  </si>
  <si>
    <t>DTXSID8024109</t>
  </si>
  <si>
    <t>Fosthiazate</t>
  </si>
  <si>
    <t>98886-44-3</t>
  </si>
  <si>
    <t>DTXSID0034930</t>
  </si>
  <si>
    <t>Halosulfuron-methyl</t>
  </si>
  <si>
    <t>100784-20-1</t>
  </si>
  <si>
    <t>DTXSID9034650</t>
  </si>
  <si>
    <t>Hexaconazole</t>
  </si>
  <si>
    <t>79983-71-4</t>
  </si>
  <si>
    <t>DTXSID4034653</t>
  </si>
  <si>
    <t>Hexazinone</t>
  </si>
  <si>
    <t>51235-04-2</t>
  </si>
  <si>
    <t>DTXSID4024145</t>
  </si>
  <si>
    <t>Imazalil</t>
  </si>
  <si>
    <t>35554-44-0</t>
  </si>
  <si>
    <t>DTXSID8024151</t>
  </si>
  <si>
    <t>Imazamox</t>
  </si>
  <si>
    <t>114311-32-9</t>
  </si>
  <si>
    <t>DTXSID3034664</t>
  </si>
  <si>
    <t>Imazapic</t>
  </si>
  <si>
    <t>104098-48-8</t>
  </si>
  <si>
    <t>DTXSID5034270</t>
  </si>
  <si>
    <t>Imazapyr</t>
  </si>
  <si>
    <t>81334-34-1</t>
  </si>
  <si>
    <t>DTXSID8034665</t>
  </si>
  <si>
    <t>Imazaquin</t>
  </si>
  <si>
    <t>81335-37-7</t>
  </si>
  <si>
    <t>DTXSID3024152</t>
  </si>
  <si>
    <t>Imidacloprid</t>
  </si>
  <si>
    <t>138261-41-3</t>
  </si>
  <si>
    <t>DTXSID5032442</t>
  </si>
  <si>
    <t>Indoxacarb</t>
  </si>
  <si>
    <t>173584-44-6</t>
  </si>
  <si>
    <t>DTXSID1032690</t>
  </si>
  <si>
    <t>Iprodione</t>
  </si>
  <si>
    <t>36734-19-7</t>
  </si>
  <si>
    <t>DTXSID3024154</t>
  </si>
  <si>
    <t>Isazofos</t>
  </si>
  <si>
    <t>42509-80-8</t>
  </si>
  <si>
    <t>DTXSID7034676</t>
  </si>
  <si>
    <t>Lactofen</t>
  </si>
  <si>
    <t>77501-63-4</t>
  </si>
  <si>
    <t>DTXSID7024160</t>
  </si>
  <si>
    <t>Linuron</t>
  </si>
  <si>
    <t>330-55-2</t>
  </si>
  <si>
    <t>DTXSID2024163</t>
  </si>
  <si>
    <t>Mcpa</t>
  </si>
  <si>
    <t>94-74-6</t>
  </si>
  <si>
    <t>DTXSID4024195</t>
  </si>
  <si>
    <t>Methidathion</t>
  </si>
  <si>
    <t>950-37-8</t>
  </si>
  <si>
    <t>DTXSID5020819</t>
  </si>
  <si>
    <t>Methoxyfenozide</t>
  </si>
  <si>
    <t>161050-58-4</t>
  </si>
  <si>
    <t>DTXSID3032628</t>
  </si>
  <si>
    <t>Methyl parathion</t>
  </si>
  <si>
    <t>Metolachlor</t>
  </si>
  <si>
    <t>51218-45-2</t>
  </si>
  <si>
    <t>DTXSID4022448</t>
  </si>
  <si>
    <t>Metsulfuron-methyl</t>
  </si>
  <si>
    <t>74223-64-6</t>
  </si>
  <si>
    <t>DTXSID6023864</t>
  </si>
  <si>
    <t>Mgk</t>
  </si>
  <si>
    <t>Molinate</t>
  </si>
  <si>
    <t>2212-67-1</t>
  </si>
  <si>
    <t>DTXSID6024206</t>
  </si>
  <si>
    <t>Napropamide</t>
  </si>
  <si>
    <t>15299-99-7</t>
  </si>
  <si>
    <t>DTXSID5024211</t>
  </si>
  <si>
    <t>Norflurazon</t>
  </si>
  <si>
    <t>27314-13-2</t>
  </si>
  <si>
    <t>DTXSID8024234</t>
  </si>
  <si>
    <t>Novaluron</t>
  </si>
  <si>
    <t>116714-46-6</t>
  </si>
  <si>
    <t>DTXSID5034773</t>
  </si>
  <si>
    <t>Oryzalin</t>
  </si>
  <si>
    <t>19044-88-3</t>
  </si>
  <si>
    <t>DTXSID8024238</t>
  </si>
  <si>
    <t>Oxamyl</t>
  </si>
  <si>
    <t>23135-22-0</t>
  </si>
  <si>
    <t>DTXSID6021086</t>
  </si>
  <si>
    <t>Oxasulfuron</t>
  </si>
  <si>
    <t>144651-06-9</t>
  </si>
  <si>
    <t>DTXSID4034364</t>
  </si>
  <si>
    <t>Oxyfluorfen</t>
  </si>
  <si>
    <t>42874-03-3</t>
  </si>
  <si>
    <t>DTXSID7024241</t>
  </si>
  <si>
    <t>Paclobutrazol</t>
  </si>
  <si>
    <t>76738-62-0</t>
  </si>
  <si>
    <t>DTXSID2024242</t>
  </si>
  <si>
    <t>Pendimethalin</t>
  </si>
  <si>
    <t>40487-42-1</t>
  </si>
  <si>
    <t>DTXSID7024245</t>
  </si>
  <si>
    <t>Phenoxyethanol</t>
  </si>
  <si>
    <t>122-99-6</t>
  </si>
  <si>
    <t>DTXSID9021976</t>
  </si>
  <si>
    <t>Piperonyl butoxide</t>
  </si>
  <si>
    <t>51-03-6</t>
  </si>
  <si>
    <t>DTXSID1021166</t>
  </si>
  <si>
    <t>Pirimicarb</t>
  </si>
  <si>
    <t>23103-98-2</t>
  </si>
  <si>
    <t>DTXSID1032569</t>
  </si>
  <si>
    <t>Prodiamine</t>
  </si>
  <si>
    <t>29091-21-2</t>
  </si>
  <si>
    <t>DTXSID1034210</t>
  </si>
  <si>
    <t>Prometryn</t>
  </si>
  <si>
    <t>7287-19-6</t>
  </si>
  <si>
    <t>DTXSID4024272</t>
  </si>
  <si>
    <t>Propazine</t>
  </si>
  <si>
    <t>139-40-2</t>
  </si>
  <si>
    <t>DTXSID3021196</t>
  </si>
  <si>
    <t>Propoxur</t>
  </si>
  <si>
    <t>114-26-1</t>
  </si>
  <si>
    <t>DTXSID7021948</t>
  </si>
  <si>
    <t>Propyzamide</t>
  </si>
  <si>
    <t>23950-58-5</t>
  </si>
  <si>
    <t>DTXSID2020420</t>
  </si>
  <si>
    <t>Pymetrozine</t>
  </si>
  <si>
    <t>123312-89-0</t>
  </si>
  <si>
    <t>DTXSID2032637</t>
  </si>
  <si>
    <t>Pyridaben</t>
  </si>
  <si>
    <t>96489-71-3</t>
  </si>
  <si>
    <t>DTXSID5032573</t>
  </si>
  <si>
    <t>Pyrimethanil</t>
  </si>
  <si>
    <t>53112-28-0</t>
  </si>
  <si>
    <t>DTXSID8034877</t>
  </si>
  <si>
    <t>Quinoxyfen</t>
  </si>
  <si>
    <t>124495-18-7</t>
  </si>
  <si>
    <t>DTXSID2034881</t>
  </si>
  <si>
    <t>Quintozene</t>
  </si>
  <si>
    <t>82-68-8</t>
  </si>
  <si>
    <t>DTXSID2021105</t>
  </si>
  <si>
    <t>Resmethrin</t>
  </si>
  <si>
    <t>10453-86-8</t>
  </si>
  <si>
    <t>DTXSID7022253</t>
  </si>
  <si>
    <t>Rimsulfuron</t>
  </si>
  <si>
    <t>122931-48-0</t>
  </si>
  <si>
    <t>DTXSID1032642</t>
  </si>
  <si>
    <t>Sethoxydim</t>
  </si>
  <si>
    <t>74051-80-2</t>
  </si>
  <si>
    <t>DTXSID9024304</t>
  </si>
  <si>
    <t>Sulfentrazone</t>
  </si>
  <si>
    <t>122836-35-5</t>
  </si>
  <si>
    <t>DTXSID6032645</t>
  </si>
  <si>
    <t>Tebufenozide</t>
  </si>
  <si>
    <t>112410-23-8</t>
  </si>
  <si>
    <t>DTXSID4034948</t>
  </si>
  <si>
    <t>Tebufenpyrad</t>
  </si>
  <si>
    <t>119168-77-3</t>
  </si>
  <si>
    <t>DTXSID0034223</t>
  </si>
  <si>
    <t>Tebuthiuron</t>
  </si>
  <si>
    <t>34014-18-1</t>
  </si>
  <si>
    <t>DTXSID3024316</t>
  </si>
  <si>
    <t>Tefluthrin</t>
  </si>
  <si>
    <t>79538-32-2</t>
  </si>
  <si>
    <t>DTXSID5032577</t>
  </si>
  <si>
    <t>Terbacil</t>
  </si>
  <si>
    <t>5902-51-2</t>
  </si>
  <si>
    <t>DTXSID8024317</t>
  </si>
  <si>
    <t>Tetraconazole</t>
  </si>
  <si>
    <t>112281-77-3</t>
  </si>
  <si>
    <t>DTXSID8034956</t>
  </si>
  <si>
    <t>Tetramethrin</t>
  </si>
  <si>
    <t>7696-12-0</t>
  </si>
  <si>
    <t>DTXSID6032649</t>
  </si>
  <si>
    <t>Thiabendazole</t>
  </si>
  <si>
    <t>148-79-8</t>
  </si>
  <si>
    <t>DTXSID0021337</t>
  </si>
  <si>
    <t>Thidiazuron</t>
  </si>
  <si>
    <t>51707-55-2</t>
  </si>
  <si>
    <t>DTXSID0032651</t>
  </si>
  <si>
    <t>Thiophanate-methyl</t>
  </si>
  <si>
    <t>23564-05-8</t>
  </si>
  <si>
    <t>DTXSID1024338</t>
  </si>
  <si>
    <t>Triadimenol</t>
  </si>
  <si>
    <t>55219-65-3</t>
  </si>
  <si>
    <t>DTXSID0032493</t>
  </si>
  <si>
    <t>Tri-allate</t>
  </si>
  <si>
    <t>2303-17-5</t>
  </si>
  <si>
    <t>DTXSID5024344</t>
  </si>
  <si>
    <t>Triasulfuron</t>
  </si>
  <si>
    <t>82097-50-5</t>
  </si>
  <si>
    <t>DTXSID0024345</t>
  </si>
  <si>
    <t>Tribufos</t>
  </si>
  <si>
    <t>78-48-8</t>
  </si>
  <si>
    <t>DTXSID1024174</t>
  </si>
  <si>
    <t>Triflusulfuron-methyl</t>
  </si>
  <si>
    <t>126535-15-7</t>
  </si>
  <si>
    <t>DTXSID2032502</t>
  </si>
  <si>
    <t>Triticonazole</t>
  </si>
  <si>
    <t>131983-72-7</t>
  </si>
  <si>
    <t>DTXSID0032655</t>
  </si>
  <si>
    <t>Vinclozolin</t>
  </si>
  <si>
    <t>50471-44-8</t>
  </si>
  <si>
    <t>DTXSID4022361</t>
  </si>
  <si>
    <t>Cefmetrazole</t>
  </si>
  <si>
    <t>56796-20-4</t>
  </si>
  <si>
    <t>DTXSID7022756</t>
  </si>
  <si>
    <t>Fukuda et al 2008</t>
  </si>
  <si>
    <t>Cefoperazone</t>
  </si>
  <si>
    <t>62893-19-0</t>
  </si>
  <si>
    <t>DTXSID2022759</t>
  </si>
  <si>
    <t>Pravastatin</t>
  </si>
  <si>
    <t>81093-37-0</t>
  </si>
  <si>
    <t>DTXSID6023498</t>
  </si>
  <si>
    <t>Honda et al 2019</t>
  </si>
  <si>
    <t>1-chloro-4-nitrobenzene</t>
  </si>
  <si>
    <t>100-00-5</t>
  </si>
  <si>
    <t>DTXSID5020281</t>
  </si>
  <si>
    <t>2,4-dimethylphenol</t>
  </si>
  <si>
    <t>105-67-9</t>
  </si>
  <si>
    <t>DTXSID2021864</t>
  </si>
  <si>
    <t>2-methyl-5-nitroaniline</t>
  </si>
  <si>
    <t>99-55-8</t>
  </si>
  <si>
    <t>DTXSID4020959</t>
  </si>
  <si>
    <t>Benzoic acid</t>
  </si>
  <si>
    <t>65-85-0</t>
  </si>
  <si>
    <t>DTXSID6020143</t>
  </si>
  <si>
    <t>Dalapon</t>
  </si>
  <si>
    <t>75-99-0</t>
  </si>
  <si>
    <t>DTXSID2021575</t>
  </si>
  <si>
    <t>Dimethyl methylphosphonate</t>
  </si>
  <si>
    <t>756-79-6</t>
  </si>
  <si>
    <t>DTXSID0020494</t>
  </si>
  <si>
    <t>Estriol</t>
  </si>
  <si>
    <t>50-27-1</t>
  </si>
  <si>
    <t>DTXSID9022366</t>
  </si>
  <si>
    <t>Gibberellic_acid</t>
  </si>
  <si>
    <t>Hexamethylphosphoramide</t>
  </si>
  <si>
    <t>680-31-9</t>
  </si>
  <si>
    <t>DTXSID6020694</t>
  </si>
  <si>
    <t>Isophorone</t>
  </si>
  <si>
    <t>78-59-1</t>
  </si>
  <si>
    <t>DTXSID8020759</t>
  </si>
  <si>
    <t>Kepone</t>
  </si>
  <si>
    <t>143-50-0</t>
  </si>
  <si>
    <t>DTXSID1020770</t>
  </si>
  <si>
    <t>Pearce et al 2017</t>
  </si>
  <si>
    <t>2,4-Dichlorophenoxyacetic acid</t>
  </si>
  <si>
    <t>Wetmore et al 2013</t>
  </si>
  <si>
    <t xml:space="preserve">Diazoxon </t>
  </si>
  <si>
    <t>MCPA</t>
  </si>
  <si>
    <t>STAR</t>
  </si>
  <si>
    <t>NACAS1</t>
  </si>
  <si>
    <t>NoDTXSID1</t>
  </si>
  <si>
    <t>Ermilova, I., Stenberg, S and Lyubartsev, A.P. (2017) Quantum chemical and molecular dynamics modelling of hydroxylated polybrominated diphenyl ethers Physical Chemistry Chemical Physics 19(41): 28263-28274.</t>
  </si>
  <si>
    <t>NACAS2</t>
  </si>
  <si>
    <t>NoDTXSID2</t>
  </si>
  <si>
    <t>Yu Y., Yang W., Gao Z., Lam M.H.W., Liu X., Wang L., Yu H. (2008). RPHPLC measurement and quantitative structure-property relationship analysis of n-octanol-water partitioning coefficients of selected metabolites of polybrominated diphenyl ethers. Environmental Chemistry, 5, 332-339</t>
  </si>
  <si>
    <t>1,1,1-Trichloroethane</t>
  </si>
  <si>
    <t>71-55-6</t>
  </si>
  <si>
    <t>DTXSID0021381</t>
  </si>
  <si>
    <t>Bertelsen et al 1998</t>
  </si>
  <si>
    <t>1,1,2,2-Tetrachloroethane</t>
  </si>
  <si>
    <t>79-34-5</t>
  </si>
  <si>
    <t>DTXSID7021318</t>
  </si>
  <si>
    <t>1,2-Dichloroethane</t>
  </si>
  <si>
    <t>107-06-2</t>
  </si>
  <si>
    <t>DTXSID6020438</t>
  </si>
  <si>
    <t>Benzene</t>
  </si>
  <si>
    <t>71-43-2</t>
  </si>
  <si>
    <t>DTXSID3039242</t>
  </si>
  <si>
    <t>Hexachloroethane</t>
  </si>
  <si>
    <t>67-72-1</t>
  </si>
  <si>
    <t>DTXSID7020689</t>
  </si>
  <si>
    <t>Pentachloroethane</t>
  </si>
  <si>
    <t>76-01-7</t>
  </si>
  <si>
    <t>DTXSID7021104</t>
  </si>
  <si>
    <t>2-Nonylphenol</t>
  </si>
  <si>
    <t>136-83-4</t>
  </si>
  <si>
    <t>DTXSID9073125</t>
  </si>
  <si>
    <t>Escher et al. 2011</t>
  </si>
  <si>
    <t>Henneberger et. al. 2020</t>
  </si>
  <si>
    <t>Genistein</t>
  </si>
  <si>
    <t>446-72-0</t>
  </si>
  <si>
    <t>DTXSID5022308</t>
  </si>
  <si>
    <t>Lamotrigine</t>
  </si>
  <si>
    <t>84057-84-1</t>
  </si>
  <si>
    <t>DTXSID2023195</t>
  </si>
  <si>
    <t>Torsemide</t>
  </si>
  <si>
    <t>56211-40-6</t>
  </si>
  <si>
    <t>DTXSID2023690</t>
  </si>
  <si>
    <t>Venlafaxine</t>
  </si>
  <si>
    <t>93413-69-5</t>
  </si>
  <si>
    <t>DTXSID6023737</t>
  </si>
  <si>
    <t>1-Butanol</t>
  </si>
  <si>
    <t>71-36-3</t>
  </si>
  <si>
    <t>DTXSID1021740</t>
  </si>
  <si>
    <t>Schmeider and Henry (1988)</t>
  </si>
  <si>
    <t>Trifluralin</t>
  </si>
  <si>
    <t>Schultz and Hayton 1993</t>
  </si>
  <si>
    <t>Schultz et al. 2013</t>
  </si>
  <si>
    <t>Neutral species logKow</t>
  </si>
  <si>
    <t>fup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</si>
</sst>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0.00000"/>
    <numFmt numFmtId="165" formatCode="0.00000E+00"/>
    <numFmt numFmtId="166" formatCode="0.0%"/>
    <numFmt numFmtId="167" formatCode="0.0000"/>
    <numFmt numFmtId="168" formatCode="0.000"/>
    <numFmt numFmtId="169" formatCode="0.0"/>
  </numFmts>
  <fonts count="48" x14ac:knownFonts="1">
    <font>
      <sz val="11"/>
      <color theme="1"/>
      <name val="Calibri"/>
      <family val="2"/>
      <scheme val="minor"/>
    </font>
    <font>
      <sz val="11"/>
      <color theme="1"/>
      <name val="Calibri"/>
      <family val="2"/>
      <scheme val="minor"/>
    </font>
    <font>
      <sz val="11"/>
      <color rgb="FFFF0000"/>
      <name val="Calibri"/>
      <family val="2"/>
      <scheme val="minor"/>
    </font>
    <font>
      <sz val="11"/>
      <color theme="1"/>
      <name val="Calibri"/>
      <family val="2"/>
    </font>
    <font>
      <sz val="10"/>
      <color theme="1"/>
      <name val="Arial"/>
      <family val="2"/>
    </font>
    <font>
      <b/>
      <sz val="10"/>
      <color theme="1"/>
      <name val="Arial"/>
      <family val="2"/>
    </font>
    <font>
      <sz val="8"/>
      <color theme="1"/>
      <name val="Calibri"/>
      <family val="2"/>
      <scheme val="minor"/>
    </font>
    <font>
      <sz val="10"/>
      <color rgb="FFFF0000"/>
      <name val="Arial"/>
      <family val="2"/>
    </font>
    <font>
      <sz val="10"/>
      <color rgb="FF000000"/>
      <name val="Arial"/>
      <family val="2"/>
    </font>
    <font>
      <i/>
      <vertAlign val="superscript"/>
      <sz val="10"/>
      <color indexed="8"/>
      <name val="Arial"/>
      <family val="2"/>
    </font>
    <font>
      <i/>
      <vertAlign val="superscript"/>
      <sz val="10"/>
      <color rgb="FF000000"/>
      <name val="Arial"/>
      <family val="2"/>
    </font>
    <font>
      <vertAlign val="superscript"/>
      <sz val="10"/>
      <color rgb="FF000000"/>
      <name val="Arial"/>
      <family val="2"/>
    </font>
    <font>
      <vertAlign val="superscript"/>
      <sz val="10"/>
      <color theme="1"/>
      <name val="Arial"/>
      <family val="2"/>
    </font>
    <font>
      <i/>
      <vertAlign val="superscript"/>
      <sz val="10"/>
      <color theme="1"/>
      <name val="Arial"/>
      <family val="2"/>
    </font>
    <font>
      <sz val="10"/>
      <color indexed="8"/>
      <name val="Arial"/>
      <family val="2"/>
    </font>
    <font>
      <sz val="10"/>
      <color rgb="FF212121"/>
      <name val="Arial"/>
      <family val="2"/>
    </font>
    <font>
      <sz val="10"/>
      <name val="Arial"/>
      <family val="2"/>
    </font>
    <font>
      <b/>
      <sz val="10"/>
      <color rgb="FF000000"/>
      <name val="Arial"/>
      <family val="2"/>
    </font>
    <font>
      <i/>
      <sz val="10"/>
      <color rgb="FF000000"/>
      <name val="Arial"/>
      <family val="2"/>
    </font>
    <font>
      <vertAlign val="superscript"/>
      <sz val="10"/>
      <color indexed="8"/>
      <name val="Arial"/>
      <family val="2"/>
    </font>
    <font>
      <sz val="11"/>
      <color rgb="FF9C0006"/>
      <name val="Calibri"/>
      <family val="2"/>
      <scheme val="minor"/>
    </font>
    <font>
      <sz val="11"/>
      <name val="Calibri"/>
      <family val="2"/>
      <scheme val="minor"/>
    </font>
    <font>
      <b/>
      <sz val="11"/>
      <name val="Calibri"/>
      <family val="2"/>
      <scheme val="minor"/>
    </font>
    <font>
      <b/>
      <sz val="9"/>
      <color indexed="81"/>
      <name val="Tahoma"/>
      <family val="2"/>
    </font>
    <font>
      <sz val="9"/>
      <color indexed="81"/>
      <name val="Tahoma"/>
      <family val="2"/>
    </font>
    <font>
      <sz val="11"/>
      <color theme="1"/>
      <name val="Arial"/>
      <family val="2"/>
    </font>
    <font>
      <sz val="10"/>
      <color theme="1"/>
      <name val="Calibri"/>
      <family val="2"/>
      <scheme val="minor"/>
    </font>
    <font>
      <sz val="11"/>
      <color rgb="FF006100"/>
      <name val="Calibri"/>
      <family val="2"/>
      <scheme val="minor"/>
    </font>
    <font>
      <b/>
      <sz val="11"/>
      <color theme="0"/>
      <name val="Calibri"/>
      <family val="2"/>
      <scheme val="minor"/>
    </font>
    <font>
      <b/>
      <sz val="10"/>
      <color theme="1"/>
      <name val="Calibri"/>
      <family val="2"/>
      <scheme val="minor"/>
    </font>
    <font>
      <vertAlign val="superscript"/>
      <sz val="8"/>
      <color theme="1"/>
      <name val="Calibri"/>
      <family val="2"/>
      <scheme val="minor"/>
    </font>
    <font>
      <sz val="8"/>
      <color rgb="FF212121"/>
      <name val="Calibri"/>
      <family val="2"/>
      <scheme val="minor"/>
    </font>
    <font>
      <b/>
      <sz val="8"/>
      <color theme="1"/>
      <name val="Calibri"/>
      <family val="2"/>
      <scheme val="minor"/>
    </font>
    <font>
      <b/>
      <vertAlign val="superscript"/>
      <sz val="8"/>
      <color theme="1"/>
      <name val="Calibri"/>
      <family val="2"/>
      <scheme val="minor"/>
    </font>
    <font>
      <b/>
      <sz val="7.2"/>
      <color theme="1"/>
      <name val="Calibri"/>
      <family val="2"/>
      <scheme val="minor"/>
    </font>
    <font>
      <b/>
      <sz val="11"/>
      <color theme="0"/>
      <name val="Arial"/>
      <family val="2"/>
    </font>
    <font>
      <b/>
      <sz val="11"/>
      <color theme="0"/>
      <name val="Calibri"/>
      <family val="2"/>
    </font>
    <font>
      <b/>
      <sz val="11"/>
      <name val="Calibri"/>
      <family val="2"/>
    </font>
    <font>
      <b/>
      <sz val="11"/>
      <color theme="1"/>
      <name val="Calibri"/>
      <family val="2"/>
      <scheme val="minor"/>
    </font>
    <font>
      <sz val="11"/>
      <color indexed="63"/>
      <name val="Calibri"/>
      <family val="2"/>
      <scheme val="minor"/>
    </font>
    <font>
      <sz val="11"/>
      <color indexed="8"/>
      <name val="Calibri"/>
      <family val="2"/>
      <scheme val="minor"/>
    </font>
    <font>
      <b/>
      <sz val="11"/>
      <color indexed="8"/>
      <name val="Calibri"/>
      <family val="2"/>
      <scheme val="minor"/>
    </font>
    <font>
      <sz val="11"/>
      <color rgb="FF222222"/>
      <name val="Calibri"/>
      <family val="2"/>
      <scheme val="minor"/>
    </font>
    <font>
      <sz val="11"/>
      <color rgb="FF000000"/>
      <name val="Calibri"/>
      <family val="2"/>
      <scheme val="minor"/>
    </font>
    <font>
      <b/>
      <sz val="12"/>
      <name val="Calibri"/>
      <family val="2"/>
      <scheme val="minor"/>
    </font>
    <font>
      <vertAlign val="superscript"/>
      <sz val="11"/>
      <color theme="1"/>
      <name val="Calibri"/>
      <family val="2"/>
      <scheme val="minor"/>
    </font>
    <font>
      <vertAlign val="subscript"/>
      <sz val="11"/>
      <color theme="1"/>
      <name val="Calibri"/>
      <family val="2"/>
      <scheme val="minor"/>
    </font>
    <font>
      <b/>
      <sz val="11"/>
      <color theme="1"/>
      <name val="Arial"/>
      <family val="2"/>
    </font>
  </fonts>
  <fills count="28">
    <fill>
      <patternFill patternType="none"/>
    </fill>
    <fill>
      <patternFill patternType="gray125"/>
    </fill>
    <fill>
      <patternFill patternType="solid">
        <fgColor theme="4" tint="0.79998168889431442"/>
        <bgColor indexed="65"/>
      </patternFill>
    </fill>
    <fill>
      <patternFill patternType="solid">
        <fgColor theme="4" tint="0.79998168889431442"/>
        <bgColor indexed="64"/>
      </patternFill>
    </fill>
    <fill>
      <patternFill patternType="solid">
        <fgColor rgb="FFFFC7CE"/>
      </patternFill>
    </fill>
    <fill>
      <patternFill patternType="solid">
        <fgColor theme="4" tint="0.39997558519241921"/>
        <bgColor indexed="65"/>
      </patternFill>
    </fill>
    <fill>
      <patternFill patternType="solid">
        <fgColor theme="5" tint="0.39997558519241921"/>
        <bgColor indexed="65"/>
      </patternFill>
    </fill>
    <fill>
      <patternFill patternType="solid">
        <fgColor theme="9" tint="0.79998168889431442"/>
        <bgColor indexed="65"/>
      </patternFill>
    </fill>
    <fill>
      <patternFill patternType="solid">
        <fgColor theme="9" tint="0.39997558519241921"/>
        <bgColor indexed="65"/>
      </patternFill>
    </fill>
    <fill>
      <patternFill patternType="solid">
        <fgColor rgb="FFC6EFCE"/>
      </patternFill>
    </fill>
    <fill>
      <patternFill patternType="solid">
        <fgColor theme="8" tint="-0.249977111117893"/>
        <bgColor indexed="64"/>
      </patternFill>
    </fill>
    <fill>
      <patternFill patternType="solid">
        <fgColor theme="7" tint="0.59999389629810485"/>
        <bgColor indexed="64"/>
      </patternFill>
    </fill>
    <fill>
      <patternFill patternType="solid">
        <fgColor rgb="FF7030A0"/>
        <bgColor indexed="64"/>
      </patternFill>
    </fill>
    <fill>
      <patternFill patternType="solid">
        <fgColor rgb="FF7030A0"/>
        <bgColor theme="4"/>
      </patternFill>
    </fill>
    <fill>
      <patternFill patternType="solid">
        <fgColor theme="9" tint="-0.249977111117893"/>
        <bgColor theme="4"/>
      </patternFill>
    </fill>
    <fill>
      <patternFill patternType="solid">
        <fgColor theme="4"/>
        <bgColor indexed="64"/>
      </patternFill>
    </fill>
    <fill>
      <patternFill patternType="solid">
        <fgColor theme="4" tint="0.59999389629810485"/>
        <bgColor indexed="64"/>
      </patternFill>
    </fill>
    <fill>
      <patternFill patternType="solid">
        <fgColor rgb="FFFF7C80"/>
        <bgColor indexed="64"/>
      </patternFill>
    </fill>
    <fill>
      <patternFill patternType="solid">
        <fgColor theme="5" tint="0.59999389629810485"/>
        <bgColor indexed="64"/>
      </patternFill>
    </fill>
    <fill>
      <patternFill patternType="solid">
        <fgColor theme="0" tint="-0.14999847407452621"/>
        <bgColor indexed="64"/>
      </patternFill>
    </fill>
    <fill>
      <patternFill patternType="solid">
        <fgColor rgb="FFFFFF00"/>
        <bgColor indexed="64"/>
      </patternFill>
    </fill>
    <fill>
      <patternFill patternType="solid">
        <fgColor rgb="FFCCCCFF"/>
        <bgColor indexed="64"/>
      </patternFill>
    </fill>
    <fill>
      <patternFill patternType="solid">
        <fgColor rgb="FFCCFFCC"/>
        <bgColor indexed="64"/>
      </patternFill>
    </fill>
    <fill>
      <patternFill patternType="solid">
        <fgColor theme="7" tint="0.39997558519241921"/>
        <bgColor indexed="64"/>
      </patternFill>
    </fill>
    <fill>
      <patternFill patternType="solid">
        <fgColor theme="6" tint="0.59999389629810485"/>
        <bgColor indexed="64"/>
      </patternFill>
    </fill>
    <fill>
      <patternFill patternType="solid">
        <fgColor rgb="FFFF9999"/>
        <bgColor indexed="64"/>
      </patternFill>
    </fill>
    <fill>
      <patternFill patternType="solid">
        <fgColor theme="5" tint="0.39997558519241921"/>
        <bgColor indexed="64"/>
      </patternFill>
    </fill>
    <fill>
      <patternFill patternType="solid">
        <fgColor rgb="FFCC99FF"/>
        <bgColor indexed="64"/>
      </patternFill>
    </fill>
  </fills>
  <borders count="34">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right style="medium">
        <color indexed="64"/>
      </right>
      <top/>
      <bottom/>
      <diagonal/>
    </border>
    <border>
      <left style="medium">
        <color auto="1"/>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medium">
        <color indexed="64"/>
      </left>
      <right/>
      <top/>
      <bottom style="medium">
        <color indexed="64"/>
      </bottom>
      <diagonal/>
    </border>
    <border>
      <left/>
      <right/>
      <top style="medium">
        <color indexed="64"/>
      </top>
      <bottom style="medium">
        <color indexed="64"/>
      </bottom>
      <diagonal/>
    </border>
    <border>
      <left style="thin">
        <color rgb="FF000000"/>
      </left>
      <right style="thin">
        <color rgb="FF000000"/>
      </right>
      <top style="thin">
        <color rgb="FF000000"/>
      </top>
      <bottom style="thin">
        <color rgb="FF000000"/>
      </bottom>
      <diagonal/>
    </border>
    <border>
      <left style="medium">
        <color indexed="64"/>
      </left>
      <right style="medium">
        <color rgb="FF000000"/>
      </right>
      <top style="medium">
        <color indexed="64"/>
      </top>
      <bottom style="medium">
        <color indexed="64"/>
      </bottom>
      <diagonal/>
    </border>
    <border>
      <left/>
      <right style="medium">
        <color rgb="FF000000"/>
      </right>
      <top style="medium">
        <color indexed="64"/>
      </top>
      <bottom style="medium">
        <color indexed="64"/>
      </bottom>
      <diagonal/>
    </border>
    <border>
      <left style="medium">
        <color rgb="FF000000"/>
      </left>
      <right style="medium">
        <color indexed="64"/>
      </right>
      <top style="medium">
        <color indexed="64"/>
      </top>
      <bottom style="medium">
        <color indexed="64"/>
      </bottom>
      <diagonal/>
    </border>
    <border>
      <left/>
      <right/>
      <top style="medium">
        <color indexed="64"/>
      </top>
      <bottom/>
      <diagonal/>
    </border>
    <border>
      <left style="medium">
        <color indexed="64"/>
      </left>
      <right style="medium">
        <color indexed="64"/>
      </right>
      <top style="medium">
        <color indexed="64"/>
      </top>
      <bottom style="thick">
        <color indexed="64"/>
      </bottom>
      <diagonal/>
    </border>
    <border>
      <left/>
      <right style="medium">
        <color indexed="64"/>
      </right>
      <top style="medium">
        <color indexed="64"/>
      </top>
      <bottom style="thick">
        <color indexed="64"/>
      </bottom>
      <diagonal/>
    </border>
    <border>
      <left style="medium">
        <color indexed="64"/>
      </left>
      <right/>
      <top style="medium">
        <color indexed="64"/>
      </top>
      <bottom style="thick">
        <color indexed="64"/>
      </bottom>
      <diagonal/>
    </border>
    <border>
      <left style="medium">
        <color indexed="64"/>
      </left>
      <right style="medium">
        <color indexed="64"/>
      </right>
      <top style="thick">
        <color indexed="64"/>
      </top>
      <bottom/>
      <diagonal/>
    </border>
    <border>
      <left style="medium">
        <color indexed="64"/>
      </left>
      <right style="medium">
        <color indexed="64"/>
      </right>
      <top style="thick">
        <color indexed="64"/>
      </top>
      <bottom style="medium">
        <color indexed="64"/>
      </bottom>
      <diagonal/>
    </border>
    <border>
      <left/>
      <right style="medium">
        <color indexed="64"/>
      </right>
      <top/>
      <bottom style="thick">
        <color indexed="64"/>
      </bottom>
      <diagonal/>
    </border>
    <border>
      <left style="medium">
        <color indexed="64"/>
      </left>
      <right/>
      <top/>
      <bottom style="thick">
        <color indexed="64"/>
      </bottom>
      <diagonal/>
    </border>
    <border>
      <left style="medium">
        <color indexed="64"/>
      </left>
      <right style="medium">
        <color rgb="FF000000"/>
      </right>
      <top/>
      <bottom style="thick">
        <color rgb="FF000000"/>
      </bottom>
      <diagonal/>
    </border>
    <border>
      <left/>
      <right/>
      <top/>
      <bottom style="thick">
        <color indexed="64"/>
      </bottom>
      <diagonal/>
    </border>
    <border>
      <left style="medium">
        <color indexed="64"/>
      </left>
      <right style="medium">
        <color indexed="64"/>
      </right>
      <top/>
      <bottom style="thick">
        <color rgb="FF000000"/>
      </bottom>
      <diagonal/>
    </border>
    <border>
      <left style="medium">
        <color indexed="64"/>
      </left>
      <right style="medium">
        <color indexed="64"/>
      </right>
      <top/>
      <bottom style="thick">
        <color indexed="64"/>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top style="thick">
        <color auto="1"/>
      </top>
      <bottom/>
      <diagonal/>
    </border>
  </borders>
  <cellStyleXfs count="13">
    <xf numFmtId="0" fontId="0" fillId="0" borderId="0"/>
    <xf numFmtId="0" fontId="1" fillId="2" borderId="0" applyNumberFormat="0" applyBorder="0" applyAlignment="0" applyProtection="0"/>
    <xf numFmtId="0" fontId="1" fillId="0" borderId="0"/>
    <xf numFmtId="0" fontId="1" fillId="0" borderId="0"/>
    <xf numFmtId="9" fontId="1" fillId="0" borderId="0" applyFont="0" applyFill="0" applyBorder="0" applyAlignment="0" applyProtection="0"/>
    <xf numFmtId="0" fontId="20"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27" fillId="9" borderId="0" applyNumberFormat="0" applyBorder="0" applyAlignment="0" applyProtection="0"/>
    <xf numFmtId="0" fontId="1" fillId="0" borderId="0"/>
    <xf numFmtId="0" fontId="16" fillId="0" borderId="0"/>
  </cellStyleXfs>
  <cellXfs count="368">
    <xf numFmtId="0" fontId="0" fillId="0" borderId="0" xfId="0"/>
    <xf numFmtId="0" fontId="0" fillId="0" borderId="0" xfId="0"/>
    <xf numFmtId="0" fontId="0" fillId="0" borderId="0" xfId="0" applyAlignment="1">
      <alignment horizontal="center"/>
    </xf>
    <xf numFmtId="0" fontId="0" fillId="0" borderId="0" xfId="0" applyAlignment="1">
      <alignment wrapText="1"/>
    </xf>
    <xf numFmtId="0" fontId="0" fillId="0" borderId="0" xfId="0" applyAlignment="1">
      <alignment horizontal="center" vertical="center" wrapText="1"/>
    </xf>
    <xf numFmtId="0" fontId="4" fillId="2" borderId="15" xfId="1" applyFont="1" applyBorder="1" applyAlignment="1">
      <alignment horizontal="center" vertical="center"/>
    </xf>
    <xf numFmtId="0" fontId="0" fillId="0" borderId="15" xfId="0" applyBorder="1" applyAlignment="1">
      <alignment horizontal="center" vertical="center" wrapText="1"/>
    </xf>
    <xf numFmtId="0" fontId="4" fillId="0" borderId="15" xfId="0" applyFont="1" applyBorder="1" applyAlignment="1">
      <alignment horizontal="center" vertical="center" wrapText="1"/>
    </xf>
    <xf numFmtId="0" fontId="4" fillId="0" borderId="0" xfId="0" applyFont="1" applyAlignment="1">
      <alignment wrapText="1"/>
    </xf>
    <xf numFmtId="0" fontId="4" fillId="0" borderId="15" xfId="0" applyFont="1" applyBorder="1" applyAlignment="1">
      <alignment horizontal="center" vertical="center"/>
    </xf>
    <xf numFmtId="0" fontId="0" fillId="0" borderId="0" xfId="0" applyAlignment="1">
      <alignment horizontal="left" vertical="top" wrapText="1"/>
    </xf>
    <xf numFmtId="0" fontId="7" fillId="0" borderId="0" xfId="0" applyFont="1" applyAlignment="1">
      <alignment wrapText="1"/>
    </xf>
    <xf numFmtId="0" fontId="7" fillId="0" borderId="0" xfId="0" applyFont="1" applyAlignment="1">
      <alignment horizontal="left"/>
    </xf>
    <xf numFmtId="0" fontId="4" fillId="0" borderId="0" xfId="0" applyFont="1" applyAlignment="1">
      <alignment horizontal="center"/>
    </xf>
    <xf numFmtId="0" fontId="8" fillId="0" borderId="16" xfId="0" applyFont="1" applyBorder="1" applyAlignment="1">
      <alignment horizontal="center" vertical="center" wrapText="1"/>
    </xf>
    <xf numFmtId="0" fontId="8" fillId="0" borderId="17" xfId="0" applyFont="1" applyBorder="1" applyAlignment="1">
      <alignment horizontal="center" vertical="center" wrapText="1"/>
    </xf>
    <xf numFmtId="0" fontId="4" fillId="0" borderId="18" xfId="0" applyFont="1" applyBorder="1" applyAlignment="1">
      <alignment horizontal="center" vertical="center" wrapText="1"/>
    </xf>
    <xf numFmtId="0" fontId="2" fillId="0" borderId="0" xfId="0" applyFont="1" applyAlignment="1">
      <alignment horizontal="center"/>
    </xf>
    <xf numFmtId="0" fontId="4" fillId="0" borderId="1" xfId="0" applyFont="1" applyBorder="1" applyAlignment="1">
      <alignment horizontal="left" vertical="center" wrapText="1"/>
    </xf>
    <xf numFmtId="0" fontId="4" fillId="0" borderId="8" xfId="0" applyFont="1" applyBorder="1" applyAlignment="1">
      <alignment horizontal="center" vertical="center"/>
    </xf>
    <xf numFmtId="0" fontId="8" fillId="0" borderId="8" xfId="0" applyFont="1" applyBorder="1" applyAlignment="1">
      <alignment horizontal="center" vertical="center"/>
    </xf>
    <xf numFmtId="0" fontId="4" fillId="0" borderId="10" xfId="0" applyFont="1" applyBorder="1" applyAlignment="1">
      <alignment horizontal="center" vertical="center"/>
    </xf>
    <xf numFmtId="0" fontId="4" fillId="0" borderId="9" xfId="0" applyFont="1" applyBorder="1" applyAlignment="1">
      <alignment horizontal="center" vertical="center"/>
    </xf>
    <xf numFmtId="0" fontId="4" fillId="0" borderId="8" xfId="0" applyFont="1" applyBorder="1" applyAlignment="1">
      <alignment horizontal="left" vertical="center" wrapText="1"/>
    </xf>
    <xf numFmtId="0" fontId="8" fillId="0" borderId="0" xfId="0" applyFont="1" applyAlignment="1">
      <alignment horizontal="center" vertical="center"/>
    </xf>
    <xf numFmtId="0" fontId="8" fillId="0" borderId="8" xfId="0" applyFont="1" applyBorder="1" applyAlignment="1">
      <alignment horizontal="center" vertical="center" wrapText="1"/>
    </xf>
    <xf numFmtId="0" fontId="8" fillId="0" borderId="8" xfId="0" applyFont="1" applyBorder="1" applyAlignment="1">
      <alignment horizontal="left" vertical="center" wrapText="1"/>
    </xf>
    <xf numFmtId="0" fontId="4" fillId="0" borderId="8" xfId="0" applyFont="1" applyBorder="1" applyAlignment="1">
      <alignment horizontal="center" vertical="center" wrapText="1"/>
    </xf>
    <xf numFmtId="0" fontId="2" fillId="0" borderId="0" xfId="0" applyFont="1" applyAlignment="1">
      <alignment horizontal="left"/>
    </xf>
    <xf numFmtId="0" fontId="8" fillId="0" borderId="2" xfId="0" applyFont="1" applyBorder="1" applyAlignment="1">
      <alignment horizontal="center" vertical="center"/>
    </xf>
    <xf numFmtId="0" fontId="4" fillId="0" borderId="2" xfId="0" applyFont="1" applyBorder="1" applyAlignment="1">
      <alignment horizontal="center" vertical="center"/>
    </xf>
    <xf numFmtId="0" fontId="0" fillId="0" borderId="19" xfId="0" applyBorder="1" applyAlignment="1">
      <alignment horizontal="center"/>
    </xf>
    <xf numFmtId="0" fontId="4" fillId="0" borderId="19" xfId="0" applyFont="1" applyBorder="1" applyAlignment="1">
      <alignment horizontal="center" wrapText="1"/>
    </xf>
    <xf numFmtId="0" fontId="4" fillId="0" borderId="11" xfId="0" applyFont="1" applyBorder="1" applyAlignment="1">
      <alignment horizontal="center"/>
    </xf>
    <xf numFmtId="0" fontId="4" fillId="0" borderId="0" xfId="0" applyFont="1"/>
    <xf numFmtId="0" fontId="7" fillId="0" borderId="0" xfId="0" applyFont="1"/>
    <xf numFmtId="0" fontId="8" fillId="0" borderId="3" xfId="0" applyFont="1" applyBorder="1" applyAlignment="1">
      <alignment horizontal="center" vertical="center" wrapText="1"/>
    </xf>
    <xf numFmtId="0" fontId="4" fillId="0" borderId="10" xfId="0" applyFont="1" applyBorder="1" applyAlignment="1">
      <alignment horizontal="left" vertical="center" wrapText="1"/>
    </xf>
    <xf numFmtId="0" fontId="15" fillId="0" borderId="0" xfId="0" applyFont="1" applyAlignment="1">
      <alignment horizontal="center" vertical="center"/>
    </xf>
    <xf numFmtId="0" fontId="8" fillId="0" borderId="9" xfId="0" applyFont="1" applyBorder="1" applyAlignment="1">
      <alignment horizontal="center" vertical="center"/>
    </xf>
    <xf numFmtId="0" fontId="16" fillId="0" borderId="8" xfId="0" applyFont="1" applyBorder="1" applyAlignment="1">
      <alignment horizontal="center" vertical="center"/>
    </xf>
    <xf numFmtId="0" fontId="4" fillId="0" borderId="9" xfId="0" applyFont="1" applyBorder="1" applyAlignment="1">
      <alignment horizontal="left" vertical="center"/>
    </xf>
    <xf numFmtId="0" fontId="16" fillId="0" borderId="9" xfId="0" applyFont="1" applyBorder="1" applyAlignment="1">
      <alignment horizontal="center" vertical="center"/>
    </xf>
    <xf numFmtId="0" fontId="8" fillId="0" borderId="10" xfId="0" applyFont="1" applyBorder="1" applyAlignment="1">
      <alignment horizontal="center" vertical="center"/>
    </xf>
    <xf numFmtId="0" fontId="8" fillId="0" borderId="10" xfId="0" applyFont="1" applyBorder="1" applyAlignment="1">
      <alignment horizontal="left" vertical="center" wrapText="1"/>
    </xf>
    <xf numFmtId="0" fontId="4" fillId="0" borderId="0" xfId="0" applyFont="1" applyAlignment="1">
      <alignment horizontal="center" vertical="center"/>
    </xf>
    <xf numFmtId="0" fontId="4" fillId="0" borderId="2" xfId="0" applyFont="1" applyBorder="1" applyAlignment="1">
      <alignment horizontal="left" vertical="center" wrapText="1"/>
    </xf>
    <xf numFmtId="0" fontId="8" fillId="0" borderId="2" xfId="0" applyFont="1" applyBorder="1" applyAlignment="1">
      <alignment horizontal="center" vertical="center" wrapText="1"/>
    </xf>
    <xf numFmtId="0" fontId="8" fillId="0" borderId="0" xfId="0" applyFont="1" applyAlignment="1">
      <alignment horizontal="center"/>
    </xf>
    <xf numFmtId="0" fontId="13" fillId="0" borderId="0" xfId="0" applyFont="1" applyAlignment="1">
      <alignment horizontal="center"/>
    </xf>
    <xf numFmtId="0" fontId="0" fillId="0" borderId="0" xfId="0" applyAlignment="1">
      <alignment horizontal="left"/>
    </xf>
    <xf numFmtId="0" fontId="4" fillId="0" borderId="11" xfId="0" applyFont="1" applyBorder="1"/>
    <xf numFmtId="0" fontId="5" fillId="0" borderId="6" xfId="0" applyFont="1" applyBorder="1" applyAlignment="1">
      <alignment horizontal="center"/>
    </xf>
    <xf numFmtId="0" fontId="7" fillId="0" borderId="6" xfId="0" applyFont="1" applyBorder="1" applyAlignment="1">
      <alignment horizontal="left"/>
    </xf>
    <xf numFmtId="0" fontId="8" fillId="0" borderId="5" xfId="0" applyFont="1" applyBorder="1" applyAlignment="1">
      <alignment vertical="center"/>
    </xf>
    <xf numFmtId="0" fontId="8" fillId="0" borderId="7" xfId="0" applyFont="1" applyBorder="1" applyAlignment="1">
      <alignment horizontal="center" vertical="center"/>
    </xf>
    <xf numFmtId="0" fontId="8" fillId="0" borderId="14" xfId="0" applyFont="1" applyBorder="1" applyAlignment="1">
      <alignment horizontal="center" vertical="center"/>
    </xf>
    <xf numFmtId="0" fontId="4" fillId="0" borderId="10" xfId="0" applyFont="1" applyBorder="1" applyAlignment="1">
      <alignment wrapText="1"/>
    </xf>
    <xf numFmtId="0" fontId="4" fillId="0" borderId="8" xfId="0" applyFont="1" applyBorder="1" applyAlignment="1">
      <alignment horizontal="center"/>
    </xf>
    <xf numFmtId="0" fontId="17" fillId="0" borderId="0" xfId="0" applyFont="1" applyAlignment="1">
      <alignment horizontal="center"/>
    </xf>
    <xf numFmtId="0" fontId="8" fillId="0" borderId="8" xfId="0" applyFont="1" applyBorder="1" applyAlignment="1">
      <alignment horizontal="center"/>
    </xf>
    <xf numFmtId="0" fontId="4" fillId="0" borderId="13" xfId="0" applyFont="1" applyBorder="1" applyAlignment="1">
      <alignment wrapText="1"/>
    </xf>
    <xf numFmtId="0" fontId="4" fillId="0" borderId="2" xfId="0" applyFont="1" applyBorder="1" applyAlignment="1">
      <alignment horizontal="center"/>
    </xf>
    <xf numFmtId="0" fontId="17" fillId="0" borderId="6" xfId="0" applyFont="1" applyBorder="1" applyAlignment="1">
      <alignment horizontal="center"/>
    </xf>
    <xf numFmtId="0" fontId="8" fillId="0" borderId="2" xfId="0" applyFont="1" applyBorder="1" applyAlignment="1">
      <alignment horizontal="center"/>
    </xf>
    <xf numFmtId="0" fontId="8" fillId="0" borderId="6" xfId="0" applyFont="1" applyBorder="1" applyAlignment="1">
      <alignment horizontal="center"/>
    </xf>
    <xf numFmtId="0" fontId="4" fillId="0" borderId="19" xfId="0" applyFont="1" applyBorder="1" applyAlignment="1">
      <alignment wrapText="1"/>
    </xf>
    <xf numFmtId="0" fontId="4" fillId="0" borderId="19" xfId="0" applyFont="1" applyBorder="1" applyAlignment="1">
      <alignment horizontal="center"/>
    </xf>
    <xf numFmtId="0" fontId="8" fillId="0" borderId="19" xfId="0" applyFont="1" applyBorder="1" applyAlignment="1">
      <alignment horizontal="center"/>
    </xf>
    <xf numFmtId="0" fontId="9" fillId="0" borderId="0" xfId="0" applyFont="1" applyAlignment="1">
      <alignment horizontal="left"/>
    </xf>
    <xf numFmtId="0" fontId="11" fillId="0" borderId="0" xfId="0" applyFont="1" applyAlignment="1">
      <alignment horizontal="left"/>
    </xf>
    <xf numFmtId="0" fontId="5" fillId="0" borderId="0" xfId="0" applyFont="1"/>
    <xf numFmtId="0" fontId="4" fillId="0" borderId="20" xfId="0" applyFont="1" applyBorder="1" applyAlignment="1">
      <alignment horizontal="left" vertical="center"/>
    </xf>
    <xf numFmtId="0" fontId="4" fillId="0" borderId="21" xfId="0" applyFont="1" applyBorder="1" applyAlignment="1">
      <alignment horizontal="center" vertical="center"/>
    </xf>
    <xf numFmtId="0" fontId="4" fillId="0" borderId="20" xfId="0" applyFont="1" applyBorder="1" applyAlignment="1">
      <alignment horizontal="center" vertical="center" wrapText="1"/>
    </xf>
    <xf numFmtId="0" fontId="4" fillId="0" borderId="20" xfId="0" applyFont="1" applyBorder="1" applyAlignment="1">
      <alignment horizontal="center" vertical="center"/>
    </xf>
    <xf numFmtId="0" fontId="8" fillId="0" borderId="8" xfId="0" applyFont="1" applyBorder="1" applyAlignment="1">
      <alignment wrapText="1"/>
    </xf>
    <xf numFmtId="0" fontId="8" fillId="0" borderId="9" xfId="0" applyFont="1" applyBorder="1" applyAlignment="1">
      <alignment horizontal="center" wrapText="1"/>
    </xf>
    <xf numFmtId="0" fontId="4" fillId="0" borderId="9" xfId="0" applyFont="1" applyBorder="1" applyAlignment="1">
      <alignment horizontal="center"/>
    </xf>
    <xf numFmtId="0" fontId="8" fillId="0" borderId="8" xfId="0" applyFont="1" applyBorder="1" applyAlignment="1">
      <alignment horizontal="center" wrapText="1"/>
    </xf>
    <xf numFmtId="0" fontId="4" fillId="0" borderId="23" xfId="0" applyFont="1" applyBorder="1" applyAlignment="1">
      <alignment horizontal="center"/>
    </xf>
    <xf numFmtId="0" fontId="8" fillId="0" borderId="2" xfId="0" applyFont="1" applyBorder="1" applyAlignment="1">
      <alignment horizontal="center" wrapText="1"/>
    </xf>
    <xf numFmtId="0" fontId="4" fillId="0" borderId="0" xfId="0" applyFont="1" applyAlignment="1">
      <alignment horizontal="center" wrapText="1"/>
    </xf>
    <xf numFmtId="0" fontId="4" fillId="0" borderId="10" xfId="0" applyFont="1" applyBorder="1"/>
    <xf numFmtId="0" fontId="8" fillId="0" borderId="13" xfId="0" applyFont="1" applyBorder="1" applyAlignment="1">
      <alignment wrapText="1"/>
    </xf>
    <xf numFmtId="0" fontId="8" fillId="0" borderId="24" xfId="0" applyFont="1" applyBorder="1" applyAlignment="1">
      <alignment horizontal="center" wrapText="1"/>
    </xf>
    <xf numFmtId="0" fontId="4" fillId="0" borderId="24" xfId="0" applyFont="1" applyBorder="1" applyAlignment="1">
      <alignment horizontal="center" wrapText="1"/>
    </xf>
    <xf numFmtId="0" fontId="4" fillId="0" borderId="24" xfId="0" applyFont="1" applyBorder="1" applyAlignment="1">
      <alignment horizontal="center"/>
    </xf>
    <xf numFmtId="0" fontId="7" fillId="0" borderId="0" xfId="0" applyFont="1" applyAlignment="1">
      <alignment horizontal="center"/>
    </xf>
    <xf numFmtId="0" fontId="4" fillId="0" borderId="25" xfId="0" applyFont="1" applyBorder="1" applyAlignment="1">
      <alignment horizontal="center" vertical="center"/>
    </xf>
    <xf numFmtId="0" fontId="4" fillId="0" borderId="25" xfId="0" applyFont="1" applyBorder="1" applyAlignment="1">
      <alignment horizontal="center" vertical="center" wrapText="1"/>
    </xf>
    <xf numFmtId="0" fontId="8" fillId="0" borderId="27" xfId="0" applyFont="1" applyBorder="1" applyAlignment="1">
      <alignment horizontal="center" vertical="center" wrapText="1"/>
    </xf>
    <xf numFmtId="0" fontId="4" fillId="0" borderId="28" xfId="0" applyFont="1" applyBorder="1" applyAlignment="1">
      <alignment horizontal="center" vertical="center" wrapText="1"/>
    </xf>
    <xf numFmtId="0" fontId="8" fillId="0" borderId="29" xfId="0" applyFont="1" applyBorder="1" applyAlignment="1">
      <alignment horizontal="center" vertical="center" wrapText="1"/>
    </xf>
    <xf numFmtId="0" fontId="4" fillId="0" borderId="30" xfId="0" applyFont="1" applyBorder="1" applyAlignment="1">
      <alignment horizontal="center" vertical="center" wrapText="1"/>
    </xf>
    <xf numFmtId="0" fontId="4" fillId="0" borderId="10" xfId="0" applyFont="1" applyBorder="1" applyAlignment="1">
      <alignment horizontal="center"/>
    </xf>
    <xf numFmtId="0" fontId="4" fillId="0" borderId="8" xfId="0" applyFont="1" applyBorder="1" applyAlignment="1">
      <alignment horizontal="center" wrapText="1"/>
    </xf>
    <xf numFmtId="0" fontId="4" fillId="0" borderId="8" xfId="0" applyFont="1" applyBorder="1" applyAlignment="1">
      <alignment horizontal="center" vertical="top" wrapText="1"/>
    </xf>
    <xf numFmtId="0" fontId="16" fillId="0" borderId="8" xfId="0" applyFont="1" applyBorder="1" applyAlignment="1">
      <alignment horizontal="center"/>
    </xf>
    <xf numFmtId="0" fontId="4" fillId="0" borderId="0" xfId="0" applyFont="1" applyAlignment="1">
      <alignment horizontal="center" vertical="center" wrapText="1"/>
    </xf>
    <xf numFmtId="0" fontId="14" fillId="0" borderId="0" xfId="0" applyFont="1" applyAlignment="1">
      <alignment horizontal="left"/>
    </xf>
    <xf numFmtId="0" fontId="4" fillId="0" borderId="0" xfId="0" applyFont="1" applyAlignment="1" applyProtection="1">
      <alignment horizontal="center" vertical="top" wrapText="1"/>
      <protection locked="0"/>
    </xf>
    <xf numFmtId="0" fontId="5" fillId="0" borderId="0" xfId="0" applyFont="1" applyAlignment="1">
      <alignment horizontal="center" vertical="center"/>
    </xf>
    <xf numFmtId="0" fontId="5" fillId="0" borderId="0" xfId="0" applyFont="1" applyAlignment="1">
      <alignment horizontal="left" vertical="center"/>
    </xf>
    <xf numFmtId="0" fontId="5" fillId="0" borderId="0" xfId="0" applyFont="1" applyAlignment="1">
      <alignment horizontal="left"/>
    </xf>
    <xf numFmtId="2" fontId="0" fillId="0" borderId="0" xfId="0" applyNumberFormat="1" applyAlignment="1">
      <alignment horizontal="center"/>
    </xf>
    <xf numFmtId="168" fontId="0" fillId="0" borderId="0" xfId="0" applyNumberFormat="1" applyAlignment="1">
      <alignment horizontal="center"/>
    </xf>
    <xf numFmtId="168" fontId="21" fillId="0" borderId="0" xfId="0" applyNumberFormat="1" applyFont="1" applyAlignment="1">
      <alignment horizontal="center"/>
    </xf>
    <xf numFmtId="2" fontId="21" fillId="0" borderId="0" xfId="0" applyNumberFormat="1" applyFont="1" applyAlignment="1">
      <alignment horizontal="center"/>
    </xf>
    <xf numFmtId="0" fontId="8" fillId="0" borderId="2" xfId="0" applyFont="1" applyBorder="1" applyAlignment="1">
      <alignment horizontal="left" vertical="center" wrapText="1"/>
    </xf>
    <xf numFmtId="0" fontId="0" fillId="0" borderId="0" xfId="0" applyBorder="1" applyAlignment="1">
      <alignment horizontal="center"/>
    </xf>
    <xf numFmtId="0" fontId="4" fillId="0" borderId="4" xfId="0" applyFont="1" applyBorder="1" applyAlignment="1">
      <alignment horizontal="center"/>
    </xf>
    <xf numFmtId="0" fontId="8" fillId="0" borderId="2" xfId="0" applyFont="1" applyBorder="1" applyAlignment="1">
      <alignment wrapText="1"/>
    </xf>
    <xf numFmtId="0" fontId="8" fillId="0" borderId="4" xfId="0" applyFont="1" applyBorder="1" applyAlignment="1">
      <alignment horizontal="center" wrapText="1"/>
    </xf>
    <xf numFmtId="0" fontId="4" fillId="0" borderId="4" xfId="0" applyFont="1" applyBorder="1" applyAlignment="1">
      <alignment horizontal="center" wrapText="1"/>
    </xf>
    <xf numFmtId="0" fontId="26" fillId="0" borderId="0" xfId="0" applyFont="1" applyAlignment="1">
      <alignment vertical="center"/>
    </xf>
    <xf numFmtId="0" fontId="6" fillId="0" borderId="0" xfId="0" applyFont="1" applyAlignment="1">
      <alignment vertical="center"/>
    </xf>
    <xf numFmtId="0" fontId="29" fillId="0" borderId="12" xfId="0" applyFont="1" applyBorder="1" applyAlignment="1">
      <alignment horizontal="left" vertical="center"/>
    </xf>
    <xf numFmtId="0" fontId="26" fillId="0" borderId="12" xfId="0" applyFont="1" applyBorder="1" applyAlignment="1">
      <alignment horizontal="center" vertical="center"/>
    </xf>
    <xf numFmtId="0" fontId="0" fillId="0" borderId="0" xfId="0" applyFont="1"/>
    <xf numFmtId="0" fontId="6" fillId="0" borderId="11" xfId="0" applyFont="1" applyBorder="1"/>
    <xf numFmtId="0" fontId="6" fillId="0" borderId="11" xfId="0" applyFont="1" applyBorder="1" applyAlignment="1">
      <alignment horizontal="left"/>
    </xf>
    <xf numFmtId="0" fontId="6" fillId="0" borderId="11" xfId="0" applyFont="1" applyBorder="1" applyAlignment="1">
      <alignment horizontal="center"/>
    </xf>
    <xf numFmtId="166" fontId="6" fillId="0" borderId="11" xfId="4" applyNumberFormat="1" applyFont="1" applyBorder="1" applyAlignment="1">
      <alignment horizontal="center"/>
    </xf>
    <xf numFmtId="165" fontId="6" fillId="0" borderId="11" xfId="0" applyNumberFormat="1" applyFont="1" applyBorder="1" applyAlignment="1">
      <alignment horizontal="center"/>
    </xf>
    <xf numFmtId="164" fontId="6" fillId="0" borderId="11" xfId="0" applyNumberFormat="1" applyFont="1" applyBorder="1" applyAlignment="1">
      <alignment horizontal="center"/>
    </xf>
    <xf numFmtId="0" fontId="6" fillId="0" borderId="0" xfId="0" applyFont="1"/>
    <xf numFmtId="165" fontId="30" fillId="0" borderId="11" xfId="0" applyNumberFormat="1" applyFont="1" applyBorder="1" applyAlignment="1">
      <alignment horizontal="center"/>
    </xf>
    <xf numFmtId="164" fontId="30" fillId="0" borderId="11" xfId="0" applyNumberFormat="1" applyFont="1" applyBorder="1" applyAlignment="1">
      <alignment horizontal="center"/>
    </xf>
    <xf numFmtId="166" fontId="6" fillId="0" borderId="11" xfId="0" applyNumberFormat="1" applyFont="1" applyBorder="1" applyAlignment="1">
      <alignment horizontal="center"/>
    </xf>
    <xf numFmtId="14" fontId="31" fillId="0" borderId="11" xfId="0" quotePrefix="1" applyNumberFormat="1" applyFont="1" applyBorder="1" applyAlignment="1">
      <alignment horizontal="left"/>
    </xf>
    <xf numFmtId="0" fontId="6" fillId="0" borderId="11" xfId="0" applyFont="1" applyFill="1" applyBorder="1"/>
    <xf numFmtId="0" fontId="6" fillId="0" borderId="11" xfId="0" applyFont="1" applyFill="1" applyBorder="1" applyAlignment="1">
      <alignment horizontal="center"/>
    </xf>
    <xf numFmtId="166" fontId="6" fillId="0" borderId="11" xfId="0" applyNumberFormat="1" applyFont="1" applyFill="1" applyBorder="1" applyAlignment="1">
      <alignment horizontal="center"/>
    </xf>
    <xf numFmtId="0" fontId="6" fillId="0" borderId="11" xfId="0" applyFont="1" applyFill="1" applyBorder="1" applyAlignment="1" applyProtection="1">
      <alignment horizontal="center"/>
      <protection locked="0"/>
    </xf>
    <xf numFmtId="0" fontId="0" fillId="0" borderId="0" xfId="0" applyFont="1" applyFill="1"/>
    <xf numFmtId="0" fontId="6" fillId="0" borderId="0" xfId="0" applyFont="1" applyProtection="1">
      <protection locked="0"/>
    </xf>
    <xf numFmtId="0" fontId="0" fillId="0" borderId="0" xfId="0" applyFont="1" applyAlignment="1">
      <alignment horizontal="center"/>
    </xf>
    <xf numFmtId="0" fontId="0" fillId="0" borderId="0" xfId="0" applyFont="1" applyProtection="1">
      <protection locked="0"/>
    </xf>
    <xf numFmtId="0" fontId="32" fillId="3" borderId="11" xfId="0" applyFont="1" applyFill="1" applyBorder="1" applyAlignment="1">
      <alignment vertical="center" wrapText="1"/>
    </xf>
    <xf numFmtId="0" fontId="32" fillId="3" borderId="11" xfId="0" applyFont="1" applyFill="1" applyBorder="1" applyAlignment="1">
      <alignment horizontal="center" vertical="center" wrapText="1"/>
    </xf>
    <xf numFmtId="0" fontId="28" fillId="10" borderId="0" xfId="0" applyFont="1" applyFill="1" applyAlignment="1">
      <alignment horizontal="center" vertical="top" wrapText="1"/>
    </xf>
    <xf numFmtId="0" fontId="36" fillId="12" borderId="0" xfId="0" applyFont="1" applyFill="1" applyAlignment="1">
      <alignment horizontal="center" vertical="top" wrapText="1"/>
    </xf>
    <xf numFmtId="0" fontId="28" fillId="12" borderId="0" xfId="0" applyFont="1" applyFill="1" applyAlignment="1">
      <alignment horizontal="center" vertical="top" wrapText="1"/>
    </xf>
    <xf numFmtId="0" fontId="28" fillId="13" borderId="0" xfId="0" applyFont="1" applyFill="1" applyAlignment="1">
      <alignment horizontal="center" vertical="top" wrapText="1"/>
    </xf>
    <xf numFmtId="168" fontId="36" fillId="13" borderId="0" xfId="0" applyNumberFormat="1" applyFont="1" applyFill="1" applyAlignment="1">
      <alignment horizontal="center" vertical="top" wrapText="1"/>
    </xf>
    <xf numFmtId="0" fontId="28" fillId="14" borderId="0" xfId="0" applyFont="1" applyFill="1" applyAlignment="1">
      <alignment horizontal="center" vertical="top" wrapText="1"/>
    </xf>
    <xf numFmtId="0" fontId="0" fillId="0" borderId="0" xfId="0" applyAlignment="1">
      <alignment vertical="top"/>
    </xf>
    <xf numFmtId="167" fontId="0" fillId="0" borderId="0" xfId="8" applyNumberFormat="1" applyFont="1" applyFill="1" applyBorder="1" applyAlignment="1">
      <alignment horizontal="center"/>
    </xf>
    <xf numFmtId="168" fontId="0" fillId="0" borderId="0" xfId="8" applyNumberFormat="1" applyFont="1" applyFill="1" applyBorder="1" applyAlignment="1">
      <alignment horizontal="center"/>
    </xf>
    <xf numFmtId="167" fontId="0" fillId="0" borderId="0" xfId="0" applyNumberFormat="1" applyAlignment="1">
      <alignment horizontal="center"/>
    </xf>
    <xf numFmtId="1" fontId="0" fillId="0" borderId="0" xfId="0" applyNumberFormat="1" applyAlignment="1">
      <alignment horizontal="center"/>
    </xf>
    <xf numFmtId="0" fontId="0" fillId="12" borderId="0" xfId="0" applyFill="1" applyAlignment="1">
      <alignment horizontal="center"/>
    </xf>
    <xf numFmtId="0" fontId="21" fillId="0" borderId="0" xfId="0" applyFont="1" applyAlignment="1">
      <alignment horizontal="center"/>
    </xf>
    <xf numFmtId="0" fontId="28" fillId="10" borderId="0" xfId="0" applyFont="1" applyFill="1" applyAlignment="1">
      <alignment horizontal="center" vertical="top"/>
    </xf>
    <xf numFmtId="2" fontId="28" fillId="10" borderId="0" xfId="0" applyNumberFormat="1" applyFont="1" applyFill="1" applyAlignment="1">
      <alignment horizontal="center" vertical="top"/>
    </xf>
    <xf numFmtId="0" fontId="36" fillId="0" borderId="0" xfId="0" applyFont="1" applyAlignment="1">
      <alignment vertical="top" wrapText="1"/>
    </xf>
    <xf numFmtId="0" fontId="37" fillId="21" borderId="0" xfId="0" applyFont="1" applyFill="1" applyAlignment="1">
      <alignment horizontal="center" vertical="center" wrapText="1"/>
    </xf>
    <xf numFmtId="168" fontId="37" fillId="21" borderId="0" xfId="0" applyNumberFormat="1" applyFont="1" applyFill="1" applyAlignment="1">
      <alignment horizontal="center" vertical="center" wrapText="1"/>
    </xf>
    <xf numFmtId="0" fontId="37" fillId="22" borderId="0" xfId="0" applyFont="1" applyFill="1" applyAlignment="1">
      <alignment horizontal="center" vertical="top" wrapText="1"/>
    </xf>
    <xf numFmtId="167" fontId="37" fillId="22" borderId="0" xfId="0" applyNumberFormat="1" applyFont="1" applyFill="1" applyAlignment="1">
      <alignment horizontal="center" vertical="top" wrapText="1"/>
    </xf>
    <xf numFmtId="2" fontId="37" fillId="22" borderId="0" xfId="0" applyNumberFormat="1" applyFont="1" applyFill="1" applyAlignment="1">
      <alignment horizontal="center" vertical="top" wrapText="1"/>
    </xf>
    <xf numFmtId="0" fontId="36" fillId="0" borderId="0" xfId="0" applyFont="1" applyAlignment="1">
      <alignment horizontal="center" vertical="top" wrapText="1"/>
    </xf>
    <xf numFmtId="2" fontId="37" fillId="23" borderId="0" xfId="0" applyNumberFormat="1" applyFont="1" applyFill="1" applyAlignment="1">
      <alignment horizontal="center" vertical="top" wrapText="1"/>
    </xf>
    <xf numFmtId="0" fontId="36" fillId="23" borderId="0" xfId="0" applyFont="1" applyFill="1" applyAlignment="1">
      <alignment horizontal="center" vertical="top" wrapText="1"/>
    </xf>
    <xf numFmtId="0" fontId="37" fillId="23" borderId="0" xfId="0" applyFont="1" applyFill="1" applyAlignment="1">
      <alignment horizontal="center" vertical="top" wrapText="1"/>
    </xf>
    <xf numFmtId="0" fontId="28" fillId="0" borderId="0" xfId="0" applyFont="1" applyAlignment="1">
      <alignment horizontal="center" vertical="top" wrapText="1"/>
    </xf>
    <xf numFmtId="0" fontId="22" fillId="0" borderId="0" xfId="0" applyFont="1" applyAlignment="1">
      <alignment horizontal="center" vertical="top" wrapText="1"/>
    </xf>
    <xf numFmtId="0" fontId="37" fillId="0" borderId="0" xfId="0" applyFont="1" applyAlignment="1">
      <alignment horizontal="center" vertical="top" wrapText="1"/>
    </xf>
    <xf numFmtId="2" fontId="14" fillId="0" borderId="0" xfId="0" applyNumberFormat="1" applyFont="1" applyAlignment="1">
      <alignment horizontal="center"/>
    </xf>
    <xf numFmtId="0" fontId="0" fillId="16" borderId="0" xfId="0" applyFill="1" applyAlignment="1">
      <alignment horizontal="center"/>
    </xf>
    <xf numFmtId="0" fontId="0" fillId="21" borderId="0" xfId="0" applyFill="1" applyAlignment="1">
      <alignment horizontal="center"/>
    </xf>
    <xf numFmtId="168" fontId="0" fillId="21" borderId="0" xfId="0" applyNumberFormat="1" applyFill="1" applyAlignment="1">
      <alignment horizontal="center"/>
    </xf>
    <xf numFmtId="0" fontId="0" fillId="22" borderId="0" xfId="0" applyFill="1" applyAlignment="1">
      <alignment horizontal="center"/>
    </xf>
    <xf numFmtId="167" fontId="0" fillId="22" borderId="0" xfId="0" applyNumberFormat="1" applyFill="1" applyAlignment="1">
      <alignment horizontal="center"/>
    </xf>
    <xf numFmtId="2" fontId="0" fillId="22" borderId="0" xfId="0" applyNumberFormat="1" applyFill="1" applyAlignment="1">
      <alignment horizontal="center"/>
    </xf>
    <xf numFmtId="2" fontId="0" fillId="23" borderId="0" xfId="0" applyNumberFormat="1" applyFill="1" applyAlignment="1">
      <alignment horizontal="center"/>
    </xf>
    <xf numFmtId="2" fontId="21" fillId="23" borderId="0" xfId="0" applyNumberFormat="1" applyFont="1" applyFill="1" applyAlignment="1">
      <alignment horizontal="center"/>
    </xf>
    <xf numFmtId="0" fontId="0" fillId="23" borderId="0" xfId="0" applyFill="1" applyAlignment="1">
      <alignment horizontal="center"/>
    </xf>
    <xf numFmtId="0" fontId="21" fillId="0" borderId="0" xfId="0" applyFont="1" applyAlignment="1">
      <alignment horizontal="left"/>
    </xf>
    <xf numFmtId="0" fontId="1" fillId="18" borderId="0" xfId="9" applyFill="1" applyAlignment="1">
      <alignment horizontal="center"/>
    </xf>
    <xf numFmtId="0" fontId="21" fillId="23" borderId="0" xfId="0" applyFont="1" applyFill="1" applyAlignment="1">
      <alignment horizontal="center"/>
    </xf>
    <xf numFmtId="167" fontId="0" fillId="21" borderId="0" xfId="0" applyNumberFormat="1" applyFill="1" applyAlignment="1">
      <alignment horizontal="center"/>
    </xf>
    <xf numFmtId="0" fontId="1" fillId="24" borderId="0" xfId="7" applyFill="1" applyAlignment="1">
      <alignment horizontal="center"/>
    </xf>
    <xf numFmtId="0" fontId="1" fillId="16" borderId="0" xfId="6" applyFill="1" applyBorder="1" applyAlignment="1">
      <alignment horizontal="center"/>
    </xf>
    <xf numFmtId="0" fontId="1" fillId="16" borderId="0" xfId="6" applyFill="1" applyAlignment="1">
      <alignment horizontal="center"/>
    </xf>
    <xf numFmtId="0" fontId="1" fillId="24" borderId="0" xfId="7" applyFill="1" applyBorder="1" applyAlignment="1">
      <alignment horizontal="center"/>
    </xf>
    <xf numFmtId="0" fontId="21" fillId="0" borderId="0" xfId="10" applyFont="1" applyFill="1" applyAlignment="1" applyProtection="1">
      <alignment horizontal="left"/>
      <protection locked="0"/>
    </xf>
    <xf numFmtId="168" fontId="21" fillId="25" borderId="0" xfId="0" applyNumberFormat="1" applyFont="1" applyFill="1" applyAlignment="1">
      <alignment horizontal="center"/>
    </xf>
    <xf numFmtId="168" fontId="0" fillId="25" borderId="0" xfId="0" applyNumberFormat="1" applyFill="1" applyAlignment="1">
      <alignment horizontal="center"/>
    </xf>
    <xf numFmtId="0" fontId="0" fillId="25" borderId="0" xfId="0" applyFill="1" applyAlignment="1">
      <alignment horizontal="center"/>
    </xf>
    <xf numFmtId="168" fontId="21" fillId="25" borderId="0" xfId="5" applyNumberFormat="1" applyFont="1" applyFill="1" applyBorder="1" applyAlignment="1">
      <alignment horizontal="center"/>
    </xf>
    <xf numFmtId="0" fontId="21" fillId="0" borderId="0" xfId="10" applyFont="1" applyFill="1" applyBorder="1" applyAlignment="1">
      <alignment horizontal="left"/>
    </xf>
    <xf numFmtId="0" fontId="21" fillId="0" borderId="0" xfId="10" applyFont="1" applyFill="1" applyAlignment="1">
      <alignment horizontal="left"/>
    </xf>
    <xf numFmtId="0" fontId="0" fillId="24" borderId="0" xfId="0" applyFill="1" applyAlignment="1">
      <alignment horizontal="center"/>
    </xf>
    <xf numFmtId="0" fontId="1" fillId="18" borderId="0" xfId="9" applyFill="1" applyBorder="1" applyAlignment="1">
      <alignment horizontal="center"/>
    </xf>
    <xf numFmtId="0" fontId="0" fillId="18" borderId="0" xfId="0" applyFill="1" applyAlignment="1">
      <alignment horizontal="center"/>
    </xf>
    <xf numFmtId="0" fontId="38" fillId="0" borderId="0" xfId="0" applyFont="1"/>
    <xf numFmtId="0" fontId="0" fillId="0" borderId="31" xfId="0" applyBorder="1"/>
    <xf numFmtId="0" fontId="0" fillId="0" borderId="32" xfId="0" applyBorder="1"/>
    <xf numFmtId="167" fontId="0" fillId="0" borderId="32" xfId="0" applyNumberFormat="1" applyBorder="1" applyAlignment="1">
      <alignment horizontal="center"/>
    </xf>
    <xf numFmtId="2" fontId="0" fillId="0" borderId="32" xfId="0" applyNumberFormat="1" applyBorder="1" applyAlignment="1">
      <alignment horizontal="center"/>
    </xf>
    <xf numFmtId="0" fontId="0" fillId="27" borderId="0" xfId="0" applyFill="1" applyAlignment="1">
      <alignment horizontal="center"/>
    </xf>
    <xf numFmtId="0" fontId="0" fillId="0" borderId="32" xfId="0" applyBorder="1" applyAlignment="1">
      <alignment horizontal="left"/>
    </xf>
    <xf numFmtId="2" fontId="40" fillId="0" borderId="32" xfId="0" applyNumberFormat="1" applyFont="1" applyBorder="1" applyAlignment="1">
      <alignment horizontal="center"/>
    </xf>
    <xf numFmtId="49" fontId="0" fillId="0" borderId="0" xfId="0" applyNumberFormat="1"/>
    <xf numFmtId="0" fontId="0" fillId="27" borderId="0" xfId="0" applyFill="1"/>
    <xf numFmtId="167" fontId="0" fillId="27" borderId="0" xfId="0" applyNumberFormat="1" applyFill="1" applyAlignment="1">
      <alignment horizontal="center"/>
    </xf>
    <xf numFmtId="2" fontId="0" fillId="27" borderId="0" xfId="0" applyNumberFormat="1" applyFill="1" applyAlignment="1">
      <alignment horizontal="center"/>
    </xf>
    <xf numFmtId="0" fontId="22" fillId="0" borderId="0" xfId="0" applyFont="1" applyAlignment="1">
      <alignment horizontal="left"/>
    </xf>
    <xf numFmtId="0" fontId="28" fillId="10" borderId="0" xfId="0" applyFont="1" applyFill="1" applyBorder="1" applyAlignment="1">
      <alignment horizontal="center" vertical="top" wrapText="1"/>
    </xf>
    <xf numFmtId="2" fontId="28" fillId="10" borderId="0" xfId="0" applyNumberFormat="1" applyFont="1" applyFill="1" applyBorder="1" applyAlignment="1">
      <alignment horizontal="center" vertical="top"/>
    </xf>
    <xf numFmtId="167" fontId="36" fillId="10" borderId="0" xfId="0" applyNumberFormat="1" applyFont="1" applyFill="1" applyBorder="1" applyAlignment="1">
      <alignment horizontal="center" vertical="top" wrapText="1"/>
    </xf>
    <xf numFmtId="168" fontId="36" fillId="10" borderId="0" xfId="0" applyNumberFormat="1" applyFont="1" applyFill="1" applyBorder="1" applyAlignment="1">
      <alignment horizontal="center" vertical="top" wrapText="1"/>
    </xf>
    <xf numFmtId="0" fontId="36" fillId="10" borderId="0" xfId="0" applyFont="1" applyFill="1" applyBorder="1" applyAlignment="1">
      <alignment vertical="top" wrapText="1"/>
    </xf>
    <xf numFmtId="0" fontId="36" fillId="10" borderId="0" xfId="0" applyFont="1" applyFill="1" applyBorder="1" applyAlignment="1">
      <alignment horizontal="center" vertical="top" wrapText="1"/>
    </xf>
    <xf numFmtId="2" fontId="36" fillId="10" borderId="0" xfId="0" applyNumberFormat="1" applyFont="1" applyFill="1" applyBorder="1" applyAlignment="1">
      <alignment horizontal="center" vertical="top" wrapText="1"/>
    </xf>
    <xf numFmtId="2" fontId="37" fillId="11" borderId="0" xfId="0" applyNumberFormat="1" applyFont="1" applyFill="1" applyBorder="1" applyAlignment="1">
      <alignment horizontal="center" vertical="top" wrapText="1"/>
    </xf>
    <xf numFmtId="0" fontId="37" fillId="11" borderId="0" xfId="0" applyFont="1" applyFill="1" applyBorder="1" applyAlignment="1">
      <alignment horizontal="center" vertical="top" wrapText="1"/>
    </xf>
    <xf numFmtId="0" fontId="36" fillId="12" borderId="0" xfId="0" applyFont="1" applyFill="1" applyBorder="1" applyAlignment="1">
      <alignment horizontal="center" vertical="top" wrapText="1"/>
    </xf>
    <xf numFmtId="0" fontId="28" fillId="12" borderId="0" xfId="0" applyFont="1" applyFill="1" applyBorder="1" applyAlignment="1">
      <alignment horizontal="center" vertical="top" wrapText="1"/>
    </xf>
    <xf numFmtId="0" fontId="28" fillId="13" borderId="0" xfId="0" applyFont="1" applyFill="1" applyBorder="1" applyAlignment="1">
      <alignment horizontal="center" vertical="top" wrapText="1"/>
    </xf>
    <xf numFmtId="0" fontId="28" fillId="14" borderId="0" xfId="0" applyFont="1" applyFill="1" applyBorder="1" applyAlignment="1">
      <alignment horizontal="center" vertical="top" wrapText="1"/>
    </xf>
    <xf numFmtId="0" fontId="28" fillId="15" borderId="0" xfId="0" applyFont="1" applyFill="1" applyBorder="1" applyAlignment="1">
      <alignment horizontal="center" vertical="top" wrapText="1"/>
    </xf>
    <xf numFmtId="0" fontId="0" fillId="0" borderId="0" xfId="0" applyBorder="1" applyAlignment="1">
      <alignment vertical="top"/>
    </xf>
    <xf numFmtId="0" fontId="0" fillId="0" borderId="0" xfId="0" applyBorder="1" applyAlignment="1">
      <alignment horizontal="left"/>
    </xf>
    <xf numFmtId="0" fontId="21" fillId="0" borderId="0" xfId="0" applyFont="1" applyBorder="1" applyAlignment="1">
      <alignment horizontal="center" vertical="center" wrapText="1"/>
    </xf>
    <xf numFmtId="0" fontId="0" fillId="16" borderId="0" xfId="6" applyFont="1" applyFill="1" applyBorder="1" applyAlignment="1">
      <alignment horizontal="center"/>
    </xf>
    <xf numFmtId="0" fontId="0" fillId="0" borderId="0" xfId="6" applyFont="1" applyFill="1" applyBorder="1" applyAlignment="1">
      <alignment horizontal="center"/>
    </xf>
    <xf numFmtId="14" fontId="0" fillId="0" borderId="0" xfId="8" applyNumberFormat="1" applyFont="1" applyFill="1" applyBorder="1" applyAlignment="1">
      <alignment horizontal="center"/>
    </xf>
    <xf numFmtId="2" fontId="0" fillId="0" borderId="0" xfId="8" applyNumberFormat="1" applyFont="1" applyFill="1" applyBorder="1" applyAlignment="1">
      <alignment horizontal="center"/>
    </xf>
    <xf numFmtId="0" fontId="0" fillId="0" borderId="0" xfId="0" applyBorder="1"/>
    <xf numFmtId="167" fontId="0" fillId="0" borderId="0" xfId="0" applyNumberFormat="1" applyBorder="1" applyAlignment="1">
      <alignment horizontal="center"/>
    </xf>
    <xf numFmtId="2" fontId="0" fillId="0" borderId="0" xfId="0" applyNumberFormat="1" applyBorder="1" applyAlignment="1">
      <alignment horizontal="center"/>
    </xf>
    <xf numFmtId="2" fontId="0" fillId="11" borderId="0" xfId="0" applyNumberFormat="1" applyFill="1" applyBorder="1" applyAlignment="1">
      <alignment horizontal="center"/>
    </xf>
    <xf numFmtId="2" fontId="21" fillId="11" borderId="0" xfId="0" applyNumberFormat="1" applyFont="1" applyFill="1" applyBorder="1" applyAlignment="1">
      <alignment horizontal="center"/>
    </xf>
    <xf numFmtId="2" fontId="21" fillId="0" borderId="0" xfId="0" applyNumberFormat="1" applyFont="1" applyBorder="1" applyAlignment="1">
      <alignment horizontal="center"/>
    </xf>
    <xf numFmtId="168" fontId="0" fillId="0" borderId="0" xfId="0" applyNumberFormat="1" applyBorder="1" applyAlignment="1">
      <alignment horizontal="center"/>
    </xf>
    <xf numFmtId="1" fontId="0" fillId="0" borderId="0" xfId="0" applyNumberFormat="1" applyBorder="1" applyAlignment="1">
      <alignment horizontal="center"/>
    </xf>
    <xf numFmtId="0" fontId="0" fillId="12" borderId="0" xfId="0" applyFill="1" applyBorder="1" applyAlignment="1">
      <alignment horizontal="center"/>
    </xf>
    <xf numFmtId="14" fontId="0" fillId="0" borderId="0" xfId="0" applyNumberFormat="1" applyBorder="1" applyAlignment="1">
      <alignment horizontal="center"/>
    </xf>
    <xf numFmtId="168" fontId="21" fillId="0" borderId="0" xfId="0" applyNumberFormat="1" applyFont="1" applyBorder="1" applyAlignment="1">
      <alignment horizontal="center"/>
    </xf>
    <xf numFmtId="0" fontId="0" fillId="16" borderId="0" xfId="0" applyFill="1" applyBorder="1" applyAlignment="1">
      <alignment horizontal="center"/>
    </xf>
    <xf numFmtId="14" fontId="0" fillId="17" borderId="0" xfId="8" applyNumberFormat="1" applyFont="1" applyFill="1" applyBorder="1" applyAlignment="1">
      <alignment horizontal="center"/>
    </xf>
    <xf numFmtId="2" fontId="0" fillId="17" borderId="0" xfId="8" applyNumberFormat="1" applyFont="1" applyFill="1" applyBorder="1" applyAlignment="1">
      <alignment horizontal="center"/>
    </xf>
    <xf numFmtId="0" fontId="0" fillId="17" borderId="0" xfId="0" applyFill="1" applyBorder="1" applyAlignment="1">
      <alignment horizontal="center"/>
    </xf>
    <xf numFmtId="167" fontId="0" fillId="17" borderId="0" xfId="0" applyNumberFormat="1" applyFill="1" applyBorder="1" applyAlignment="1">
      <alignment horizontal="center"/>
    </xf>
    <xf numFmtId="2" fontId="0" fillId="17" borderId="0" xfId="0" applyNumberFormat="1" applyFill="1" applyBorder="1" applyAlignment="1">
      <alignment horizontal="center"/>
    </xf>
    <xf numFmtId="168" fontId="0" fillId="0" borderId="0" xfId="0" applyNumberFormat="1" applyBorder="1"/>
    <xf numFmtId="0" fontId="0" fillId="18" borderId="0" xfId="9" applyFont="1" applyFill="1" applyBorder="1" applyAlignment="1">
      <alignment horizontal="center"/>
    </xf>
    <xf numFmtId="0" fontId="0" fillId="0" borderId="0" xfId="9" applyFont="1" applyFill="1" applyBorder="1" applyAlignment="1">
      <alignment horizontal="center"/>
    </xf>
    <xf numFmtId="14" fontId="0" fillId="17" borderId="0" xfId="0" applyNumberFormat="1" applyFill="1" applyBorder="1" applyAlignment="1">
      <alignment horizontal="center"/>
    </xf>
    <xf numFmtId="0" fontId="0" fillId="18" borderId="0" xfId="0" applyFill="1" applyBorder="1" applyAlignment="1">
      <alignment horizontal="center"/>
    </xf>
    <xf numFmtId="0" fontId="0" fillId="19" borderId="0" xfId="7" applyFont="1" applyFill="1" applyBorder="1" applyAlignment="1">
      <alignment horizontal="center"/>
    </xf>
    <xf numFmtId="0" fontId="0" fillId="0" borderId="0" xfId="7" applyFont="1" applyFill="1" applyBorder="1" applyAlignment="1">
      <alignment horizontal="center"/>
    </xf>
    <xf numFmtId="0" fontId="0" fillId="19" borderId="0" xfId="0" applyFill="1" applyBorder="1" applyAlignment="1">
      <alignment horizontal="center"/>
    </xf>
    <xf numFmtId="168" fontId="0" fillId="20" borderId="0" xfId="0" applyNumberFormat="1" applyFill="1" applyBorder="1" applyAlignment="1">
      <alignment horizontal="center"/>
    </xf>
    <xf numFmtId="0" fontId="21" fillId="0" borderId="0" xfId="0" applyFont="1" applyBorder="1" applyAlignment="1">
      <alignment horizontal="center"/>
    </xf>
    <xf numFmtId="0" fontId="21" fillId="0" borderId="0" xfId="0" applyFont="1" applyBorder="1" applyAlignment="1">
      <alignment horizontal="left" vertical="center" wrapText="1"/>
    </xf>
    <xf numFmtId="0" fontId="0" fillId="20" borderId="0" xfId="0" applyFill="1" applyBorder="1" applyAlignment="1">
      <alignment horizontal="center"/>
    </xf>
    <xf numFmtId="167" fontId="0" fillId="20" borderId="0" xfId="0" applyNumberFormat="1" applyFill="1" applyBorder="1" applyAlignment="1">
      <alignment horizontal="center"/>
    </xf>
    <xf numFmtId="2" fontId="0" fillId="20" borderId="0" xfId="0" applyNumberFormat="1" applyFill="1" applyBorder="1" applyAlignment="1">
      <alignment horizontal="center"/>
    </xf>
    <xf numFmtId="168" fontId="2" fillId="0" borderId="0" xfId="0" applyNumberFormat="1" applyFont="1" applyBorder="1" applyAlignment="1">
      <alignment horizontal="center"/>
    </xf>
    <xf numFmtId="167" fontId="0" fillId="0" borderId="0" xfId="0" applyNumberFormat="1" applyBorder="1"/>
    <xf numFmtId="2" fontId="0" fillId="0" borderId="0" xfId="0" applyNumberFormat="1" applyFill="1" applyBorder="1" applyAlignment="1">
      <alignment horizontal="center"/>
    </xf>
    <xf numFmtId="2" fontId="21" fillId="0" borderId="0" xfId="0" applyNumberFormat="1" applyFont="1" applyFill="1" applyBorder="1" applyAlignment="1">
      <alignment horizontal="center"/>
    </xf>
    <xf numFmtId="0" fontId="21" fillId="0" borderId="0" xfId="0" applyFont="1" applyFill="1" applyBorder="1" applyAlignment="1">
      <alignment horizontal="center"/>
    </xf>
    <xf numFmtId="2" fontId="21" fillId="25" borderId="0" xfId="0" applyNumberFormat="1" applyFont="1" applyFill="1" applyBorder="1" applyAlignment="1">
      <alignment horizontal="center"/>
    </xf>
    <xf numFmtId="0" fontId="0" fillId="0" borderId="0" xfId="0" applyFill="1" applyBorder="1" applyAlignment="1">
      <alignment horizontal="center"/>
    </xf>
    <xf numFmtId="0" fontId="22" fillId="0" borderId="0" xfId="0" applyFont="1" applyAlignment="1">
      <alignment horizontal="left" wrapText="1"/>
    </xf>
    <xf numFmtId="0" fontId="22" fillId="0" borderId="0" xfId="0" applyFont="1" applyAlignment="1">
      <alignment horizontal="center" wrapText="1"/>
    </xf>
    <xf numFmtId="164" fontId="22" fillId="0" borderId="0" xfId="0" applyNumberFormat="1" applyFont="1" applyAlignment="1">
      <alignment horizontal="center" wrapText="1"/>
    </xf>
    <xf numFmtId="164" fontId="41" fillId="0" borderId="0" xfId="0" applyNumberFormat="1" applyFont="1" applyAlignment="1" applyProtection="1">
      <alignment horizontal="center" wrapText="1"/>
      <protection locked="0"/>
    </xf>
    <xf numFmtId="2" fontId="38" fillId="0" borderId="0" xfId="0" applyNumberFormat="1" applyFont="1" applyAlignment="1">
      <alignment horizontal="left" wrapText="1"/>
    </xf>
    <xf numFmtId="0" fontId="0" fillId="0" borderId="0" xfId="0" applyAlignment="1" applyProtection="1">
      <alignment horizontal="left"/>
      <protection locked="0"/>
    </xf>
    <xf numFmtId="169" fontId="3" fillId="0" borderId="0" xfId="0" applyNumberFormat="1" applyFont="1" applyAlignment="1">
      <alignment horizontal="center"/>
    </xf>
    <xf numFmtId="164" fontId="0" fillId="0" borderId="0" xfId="0" applyNumberFormat="1" applyAlignment="1" applyProtection="1">
      <alignment horizontal="center"/>
      <protection locked="0"/>
    </xf>
    <xf numFmtId="2" fontId="0" fillId="0" borderId="0" xfId="0" applyNumberFormat="1" applyAlignment="1">
      <alignment horizontal="left"/>
    </xf>
    <xf numFmtId="0" fontId="21" fillId="0" borderId="0" xfId="0" applyFont="1" applyAlignment="1" applyProtection="1">
      <alignment horizontal="left"/>
      <protection locked="0"/>
    </xf>
    <xf numFmtId="167" fontId="21" fillId="0" borderId="0" xfId="0" applyNumberFormat="1" applyFont="1" applyAlignment="1">
      <alignment horizontal="center"/>
    </xf>
    <xf numFmtId="164" fontId="21" fillId="0" borderId="0" xfId="0" applyNumberFormat="1" applyFont="1" applyAlignment="1">
      <alignment horizontal="center"/>
    </xf>
    <xf numFmtId="0" fontId="42" fillId="0" borderId="0" xfId="0" applyFont="1" applyAlignment="1">
      <alignment horizontal="left"/>
    </xf>
    <xf numFmtId="164" fontId="40" fillId="0" borderId="0" xfId="0" applyNumberFormat="1" applyFont="1" applyAlignment="1">
      <alignment horizontal="center"/>
    </xf>
    <xf numFmtId="0" fontId="43" fillId="0" borderId="0" xfId="0" applyFont="1" applyAlignment="1">
      <alignment horizontal="left"/>
    </xf>
    <xf numFmtId="0" fontId="22" fillId="0" borderId="33" xfId="0" applyFont="1" applyBorder="1" applyAlignment="1">
      <alignment horizontal="left" wrapText="1"/>
    </xf>
    <xf numFmtId="2" fontId="38" fillId="0" borderId="33" xfId="0" applyNumberFormat="1" applyFont="1" applyBorder="1" applyAlignment="1">
      <alignment horizontal="center" wrapText="1"/>
    </xf>
    <xf numFmtId="0" fontId="44" fillId="0" borderId="0" xfId="0" applyFont="1" applyAlignment="1">
      <alignment horizontal="center" wrapText="1"/>
    </xf>
    <xf numFmtId="0" fontId="0" fillId="0" borderId="6" xfId="0" applyBorder="1"/>
    <xf numFmtId="0" fontId="22" fillId="0" borderId="0" xfId="0" applyFont="1"/>
    <xf numFmtId="167" fontId="22" fillId="0" borderId="0" xfId="0" applyNumberFormat="1" applyFont="1" applyAlignment="1">
      <alignment horizontal="center"/>
    </xf>
    <xf numFmtId="2" fontId="41" fillId="0" borderId="0" xfId="0" applyNumberFormat="1" applyFont="1" applyAlignment="1" applyProtection="1">
      <alignment horizontal="center"/>
      <protection locked="0"/>
    </xf>
    <xf numFmtId="2" fontId="22" fillId="0" borderId="0" xfId="0" applyNumberFormat="1" applyFont="1" applyAlignment="1" applyProtection="1">
      <alignment horizontal="center"/>
      <protection locked="0"/>
    </xf>
    <xf numFmtId="0" fontId="38" fillId="18" borderId="0" xfId="0" applyFont="1" applyFill="1" applyAlignment="1">
      <alignment horizontal="center" wrapText="1"/>
    </xf>
    <xf numFmtId="0" fontId="0" fillId="26" borderId="0" xfId="0" applyFill="1"/>
    <xf numFmtId="2" fontId="40" fillId="0" borderId="0" xfId="0" applyNumberFormat="1" applyFont="1" applyAlignment="1">
      <alignment horizontal="center"/>
    </xf>
    <xf numFmtId="0" fontId="0" fillId="18" borderId="0" xfId="0" applyFill="1" applyAlignment="1">
      <alignment horizontal="left"/>
    </xf>
    <xf numFmtId="0" fontId="0" fillId="18" borderId="0" xfId="0" applyFill="1"/>
    <xf numFmtId="167" fontId="21" fillId="18" borderId="0" xfId="0" applyNumberFormat="1" applyFont="1" applyFill="1" applyAlignment="1">
      <alignment horizontal="center"/>
    </xf>
    <xf numFmtId="2" fontId="40" fillId="18" borderId="0" xfId="0" applyNumberFormat="1" applyFont="1" applyFill="1" applyAlignment="1">
      <alignment horizontal="center"/>
    </xf>
    <xf numFmtId="0" fontId="43" fillId="0" borderId="0" xfId="0" applyFont="1" applyAlignment="1">
      <alignment horizontal="left" wrapText="1"/>
    </xf>
    <xf numFmtId="2" fontId="0" fillId="0" borderId="0" xfId="0" applyNumberFormat="1" applyAlignment="1" applyProtection="1">
      <alignment horizontal="center"/>
      <protection locked="0"/>
    </xf>
    <xf numFmtId="0" fontId="43" fillId="0" borderId="0" xfId="0" quotePrefix="1" applyFont="1" applyAlignment="1">
      <alignment horizontal="left"/>
    </xf>
    <xf numFmtId="0" fontId="21" fillId="0" borderId="0" xfId="0" applyFont="1" applyAlignment="1">
      <alignment horizontal="left" vertical="top" wrapText="1"/>
    </xf>
    <xf numFmtId="167" fontId="39" fillId="0" borderId="0" xfId="0" applyNumberFormat="1" applyFont="1" applyAlignment="1">
      <alignment horizontal="center" vertical="top" shrinkToFit="1"/>
    </xf>
    <xf numFmtId="0" fontId="21" fillId="0" borderId="0" xfId="0" applyFont="1"/>
    <xf numFmtId="0" fontId="39" fillId="0" borderId="0" xfId="0" applyFont="1" applyAlignment="1">
      <alignment horizontal="left" vertical="top" wrapText="1"/>
    </xf>
    <xf numFmtId="167" fontId="39" fillId="0" borderId="0" xfId="0" applyNumberFormat="1" applyFont="1" applyAlignment="1">
      <alignment horizontal="center" vertical="top" wrapText="1"/>
    </xf>
    <xf numFmtId="0" fontId="39" fillId="0" borderId="0" xfId="0" applyFont="1" applyAlignment="1">
      <alignment horizontal="left" vertical="center" wrapText="1"/>
    </xf>
    <xf numFmtId="167" fontId="39" fillId="0" borderId="0" xfId="0" applyNumberFormat="1" applyFont="1" applyAlignment="1">
      <alignment horizontal="center" vertical="center" wrapText="1"/>
    </xf>
    <xf numFmtId="0" fontId="0" fillId="18" borderId="31" xfId="0" applyFill="1" applyBorder="1"/>
    <xf numFmtId="0" fontId="0" fillId="18" borderId="32" xfId="0" applyFill="1" applyBorder="1"/>
    <xf numFmtId="0" fontId="0" fillId="18" borderId="32" xfId="0" applyFill="1" applyBorder="1" applyAlignment="1">
      <alignment horizontal="left"/>
    </xf>
    <xf numFmtId="167" fontId="0" fillId="18" borderId="32" xfId="0" applyNumberFormat="1" applyFill="1" applyBorder="1" applyAlignment="1">
      <alignment horizontal="center"/>
    </xf>
    <xf numFmtId="2" fontId="0" fillId="18" borderId="32" xfId="0" applyNumberFormat="1" applyFill="1" applyBorder="1" applyAlignment="1">
      <alignment horizontal="center"/>
    </xf>
    <xf numFmtId="2" fontId="0" fillId="18" borderId="0" xfId="0" applyNumberFormat="1" applyFill="1" applyAlignment="1">
      <alignment horizontal="center"/>
    </xf>
    <xf numFmtId="167" fontId="0" fillId="18" borderId="0" xfId="0" applyNumberFormat="1" applyFill="1" applyAlignment="1">
      <alignment horizontal="center"/>
    </xf>
    <xf numFmtId="49" fontId="0" fillId="18" borderId="0" xfId="0" applyNumberFormat="1" applyFill="1"/>
    <xf numFmtId="14" fontId="0" fillId="0" borderId="0" xfId="0" applyNumberFormat="1"/>
    <xf numFmtId="0" fontId="0" fillId="0" borderId="0" xfId="0" applyProtection="1">
      <protection locked="0"/>
    </xf>
    <xf numFmtId="0" fontId="21" fillId="0" borderId="0" xfId="11" applyFont="1" applyAlignment="1">
      <alignment vertical="center"/>
    </xf>
    <xf numFmtId="0" fontId="21" fillId="0" borderId="0" xfId="12" applyFont="1" applyAlignment="1">
      <alignment horizontal="left" vertical="center"/>
    </xf>
    <xf numFmtId="0" fontId="0" fillId="18" borderId="0" xfId="0" applyFill="1" applyProtection="1">
      <protection locked="0"/>
    </xf>
    <xf numFmtId="49" fontId="0" fillId="18" borderId="0" xfId="0" applyNumberFormat="1" applyFill="1" applyProtection="1">
      <protection locked="0"/>
    </xf>
    <xf numFmtId="2" fontId="0" fillId="18" borderId="0" xfId="0" applyNumberFormat="1" applyFill="1" applyAlignment="1" applyProtection="1">
      <alignment horizontal="center"/>
      <protection locked="0"/>
    </xf>
    <xf numFmtId="49" fontId="0" fillId="0" borderId="0" xfId="0" applyNumberFormat="1" applyAlignment="1" applyProtection="1">
      <alignment horizontal="left"/>
      <protection locked="0"/>
    </xf>
    <xf numFmtId="0" fontId="0" fillId="0" borderId="0" xfId="0" applyAlignment="1">
      <alignment vertical="center"/>
    </xf>
    <xf numFmtId="167" fontId="36" fillId="13" borderId="0" xfId="0" applyNumberFormat="1" applyFont="1" applyFill="1" applyBorder="1" applyAlignment="1">
      <alignment horizontal="center" vertical="top" wrapText="1"/>
    </xf>
    <xf numFmtId="0" fontId="38" fillId="0" borderId="12" xfId="0" applyFont="1" applyBorder="1"/>
    <xf numFmtId="0" fontId="47" fillId="0" borderId="0" xfId="0" applyFont="1" applyAlignment="1">
      <alignment vertical="center"/>
    </xf>
    <xf numFmtId="0" fontId="38" fillId="0" borderId="0" xfId="0" applyFont="1" applyBorder="1"/>
    <xf numFmtId="0" fontId="5" fillId="2" borderId="15" xfId="1" applyFont="1" applyBorder="1" applyAlignment="1">
      <alignment horizontal="center" vertical="center" wrapText="1"/>
    </xf>
    <xf numFmtId="0" fontId="4" fillId="0" borderId="0" xfId="0" applyFont="1" applyAlignment="1">
      <alignment horizontal="center"/>
    </xf>
    <xf numFmtId="0" fontId="5" fillId="0" borderId="0" xfId="0" applyFont="1" applyAlignment="1">
      <alignment horizontal="center"/>
    </xf>
    <xf numFmtId="0" fontId="4" fillId="0" borderId="0" xfId="0" applyFont="1" applyAlignment="1">
      <alignment horizontal="left"/>
    </xf>
    <xf numFmtId="0" fontId="12" fillId="0" borderId="0" xfId="0" applyFont="1" applyBorder="1" applyAlignment="1" applyProtection="1">
      <alignment horizontal="left" vertical="top" wrapText="1"/>
      <protection locked="0"/>
    </xf>
    <xf numFmtId="0" fontId="4" fillId="0" borderId="0" xfId="0" applyFont="1" applyAlignment="1" applyProtection="1">
      <alignment horizontal="left" vertical="top" wrapText="1"/>
      <protection locked="0"/>
    </xf>
    <xf numFmtId="0" fontId="12" fillId="0" borderId="0" xfId="0" applyFont="1" applyAlignment="1">
      <alignment horizontal="left"/>
    </xf>
    <xf numFmtId="0" fontId="13" fillId="0" borderId="0" xfId="0" applyFont="1" applyAlignment="1">
      <alignment horizontal="left"/>
    </xf>
    <xf numFmtId="0" fontId="12" fillId="0" borderId="0" xfId="0" applyFont="1" applyAlignment="1" applyProtection="1">
      <alignment horizontal="left" vertical="top" wrapText="1"/>
      <protection locked="0"/>
    </xf>
    <xf numFmtId="0" fontId="4" fillId="0" borderId="6" xfId="0" applyFont="1" applyBorder="1" applyAlignment="1">
      <alignment horizontal="center"/>
    </xf>
    <xf numFmtId="0" fontId="4" fillId="0" borderId="22" xfId="0" applyFont="1" applyBorder="1" applyAlignment="1">
      <alignment horizontal="center" vertical="center" wrapText="1"/>
    </xf>
    <xf numFmtId="0" fontId="4" fillId="0" borderId="9" xfId="0" applyFont="1" applyBorder="1" applyAlignment="1">
      <alignment horizontal="center" vertical="center" wrapText="1"/>
    </xf>
    <xf numFmtId="0" fontId="4" fillId="0" borderId="9" xfId="0" applyFont="1" applyBorder="1" applyAlignment="1">
      <alignment horizontal="center" wrapText="1"/>
    </xf>
    <xf numFmtId="0" fontId="5" fillId="2" borderId="15" xfId="1" applyFont="1" applyBorder="1" applyAlignment="1">
      <alignment horizontal="center" vertical="center" wrapText="1"/>
    </xf>
    <xf numFmtId="0" fontId="4" fillId="0" borderId="0" xfId="0" applyFont="1" applyAlignment="1">
      <alignment horizontal="left" wrapText="1"/>
    </xf>
    <xf numFmtId="0" fontId="4" fillId="0" borderId="0" xfId="0" applyFont="1" applyAlignment="1">
      <alignment horizontal="center"/>
    </xf>
    <xf numFmtId="0" fontId="5" fillId="0" borderId="0" xfId="0" applyFont="1" applyAlignment="1">
      <alignment horizontal="center"/>
    </xf>
    <xf numFmtId="0" fontId="4" fillId="0" borderId="0" xfId="0" applyFont="1" applyAlignment="1">
      <alignment horizontal="left"/>
    </xf>
    <xf numFmtId="0" fontId="12" fillId="0" borderId="0" xfId="0" applyFont="1" applyBorder="1" applyAlignment="1" applyProtection="1">
      <alignment horizontal="left" vertical="top" wrapText="1"/>
      <protection locked="0"/>
    </xf>
    <xf numFmtId="0" fontId="4" fillId="0" borderId="0" xfId="0" applyFont="1" applyAlignment="1" applyProtection="1">
      <alignment horizontal="left" vertical="top" wrapText="1"/>
      <protection locked="0"/>
    </xf>
    <xf numFmtId="0" fontId="4" fillId="0" borderId="11" xfId="0" applyFont="1" applyBorder="1" applyAlignment="1">
      <alignment horizontal="left"/>
    </xf>
    <xf numFmtId="0" fontId="12" fillId="0" borderId="0" xfId="0" applyFont="1" applyAlignment="1">
      <alignment horizontal="left"/>
    </xf>
    <xf numFmtId="0" fontId="13" fillId="0" borderId="0" xfId="0" applyFont="1" applyAlignment="1">
      <alignment horizontal="left"/>
    </xf>
    <xf numFmtId="0" fontId="12" fillId="0" borderId="0" xfId="0" applyFont="1" applyAlignment="1" applyProtection="1">
      <alignment horizontal="left" vertical="top" wrapText="1"/>
      <protection locked="0"/>
    </xf>
    <xf numFmtId="0" fontId="16" fillId="0" borderId="0" xfId="0" applyFont="1" applyAlignment="1" applyProtection="1">
      <alignment horizontal="left" vertical="top" wrapText="1"/>
      <protection locked="0"/>
    </xf>
    <xf numFmtId="0" fontId="4" fillId="0" borderId="13" xfId="0" applyFont="1" applyBorder="1" applyAlignment="1">
      <alignment horizontal="center"/>
    </xf>
    <xf numFmtId="0" fontId="4" fillId="0" borderId="6" xfId="0" applyFont="1" applyBorder="1" applyAlignment="1">
      <alignment horizontal="center"/>
    </xf>
    <xf numFmtId="0" fontId="5" fillId="0" borderId="6" xfId="0" applyFont="1" applyBorder="1" applyAlignment="1">
      <alignment horizontal="center" vertical="center"/>
    </xf>
    <xf numFmtId="0" fontId="4" fillId="0" borderId="22" xfId="0" applyFont="1" applyBorder="1" applyAlignment="1">
      <alignment horizontal="center" vertical="center" wrapText="1"/>
    </xf>
    <xf numFmtId="0" fontId="4" fillId="0" borderId="21" xfId="0" applyFont="1" applyBorder="1" applyAlignment="1">
      <alignment vertical="center" wrapText="1"/>
    </xf>
    <xf numFmtId="0" fontId="25" fillId="0" borderId="0" xfId="0" applyFont="1" applyAlignment="1">
      <alignment horizontal="center" vertical="center" wrapText="1"/>
    </xf>
    <xf numFmtId="0" fontId="14" fillId="0" borderId="0" xfId="0" applyFont="1" applyAlignment="1" applyProtection="1">
      <alignment horizontal="left" vertical="top" wrapText="1"/>
      <protection locked="0"/>
    </xf>
    <xf numFmtId="0" fontId="4" fillId="0" borderId="10" xfId="0" applyFont="1" applyBorder="1" applyAlignment="1">
      <alignment horizontal="center" vertical="center" wrapText="1"/>
    </xf>
    <xf numFmtId="0" fontId="4" fillId="0" borderId="9" xfId="0" applyFont="1" applyBorder="1" applyAlignment="1">
      <alignment horizontal="center" vertical="center" wrapText="1"/>
    </xf>
    <xf numFmtId="0" fontId="4" fillId="0" borderId="10" xfId="0" applyFont="1" applyBorder="1" applyAlignment="1">
      <alignment horizontal="center" wrapText="1"/>
    </xf>
    <xf numFmtId="0" fontId="4" fillId="0" borderId="9" xfId="0" applyFont="1" applyBorder="1" applyAlignment="1">
      <alignment horizontal="center" wrapText="1"/>
    </xf>
    <xf numFmtId="0" fontId="8" fillId="0" borderId="26" xfId="0" applyFont="1" applyBorder="1" applyAlignment="1">
      <alignment horizontal="center" vertical="center" wrapText="1"/>
    </xf>
    <xf numFmtId="0" fontId="8" fillId="0" borderId="25" xfId="0" applyFont="1" applyBorder="1" applyAlignment="1">
      <alignment horizontal="center" vertical="center" wrapText="1"/>
    </xf>
  </cellXfs>
  <cellStyles count="13">
    <cellStyle name="20% - Accent1" xfId="1" builtinId="30"/>
    <cellStyle name="20% - Accent6" xfId="8" builtinId="50"/>
    <cellStyle name="60% - Accent1" xfId="6" builtinId="32"/>
    <cellStyle name="60% - Accent2" xfId="7" builtinId="36"/>
    <cellStyle name="60% - Accent6" xfId="9" builtinId="52"/>
    <cellStyle name="Bad" xfId="5" builtinId="27"/>
    <cellStyle name="Good" xfId="10" builtinId="26"/>
    <cellStyle name="Normal" xfId="0" builtinId="0"/>
    <cellStyle name="Normal 2" xfId="2" xr:uid="{A9F9E5A0-A53F-4806-B208-2087126FEAD0}"/>
    <cellStyle name="Normal 2 2" xfId="3" xr:uid="{122B4D1B-C66F-49CE-8AA0-494D7EBC5C19}"/>
    <cellStyle name="Normal 3 2" xfId="12" xr:uid="{69052179-27E9-4FDB-ADF3-AFF16F92473F}"/>
    <cellStyle name="Normal 4 2" xfId="11" xr:uid="{589D3714-F056-4C9D-AC2B-35EBFE8BA64C}"/>
    <cellStyle name="Percent" xfId="4" builtinId="5"/>
  </cellStyles>
  <dxfs count="30">
    <dxf>
      <font>
        <color rgb="FF9C0006"/>
      </font>
      <fill>
        <patternFill>
          <bgColor rgb="FFFFC7CE"/>
        </patternFill>
      </fill>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color rgb="FFFF0000"/>
      </font>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ont>
        <b/>
        <i val="0"/>
      </font>
    </dxf>
    <dxf>
      <border>
        <left style="thin">
          <color theme="4"/>
        </left>
      </border>
    </dxf>
    <dxf>
      <border>
        <left style="thin">
          <color theme="4"/>
        </left>
      </border>
    </dxf>
    <dxf>
      <border>
        <top style="thin">
          <color theme="4"/>
        </top>
      </border>
    </dxf>
    <dxf>
      <font>
        <color theme="1"/>
      </font>
      <border>
        <top style="thin">
          <color theme="4"/>
        </top>
      </border>
    </dxf>
    <dxf>
      <font>
        <b/>
        <color theme="1"/>
      </font>
    </dxf>
    <dxf>
      <font>
        <b/>
        <color theme="1"/>
      </font>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ableStyleLight9 2" pivot="0" count="9" xr9:uid="{699C2390-D2C2-4444-8CA5-C1BFCE6E6A9E}">
      <tableStyleElement type="wholeTable" dxfId="29"/>
      <tableStyleElement type="headerRow" dxfId="28"/>
      <tableStyleElement type="totalRow" dxfId="27"/>
      <tableStyleElement type="firstColumn" dxfId="26"/>
      <tableStyleElement type="lastColumn" dxfId="25"/>
      <tableStyleElement type="firstRowStripe" dxfId="24"/>
      <tableStyleElement type="secondRowStripe" dxfId="23"/>
      <tableStyleElement type="firstColumnStripe" dxfId="22"/>
      <tableStyleElement type="secondColumnStripe" dxfId="21"/>
    </tableStyle>
  </tableStyles>
  <colors>
    <mruColors>
      <color rgb="FFCC99FF"/>
      <color rgb="FFFF9999"/>
      <color rgb="FFFF33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2.xml"/><Relationship Id="rId22" Type="http://schemas.openxmlformats.org/officeDocument/2006/relationships/customXml" Target="../customXml/item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usepa.sharepoint.com/Users/SherryBlack/Documents/Rtifile02/healthsciences/Projects/0213211-Navarro%20(EDSP)/TO12/Task%205/PPBTracking.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Rtifile02\healthsciences\Projects\0213211-Navarro%20(EDSP)\TO12\Task%205\PPBTracking.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2"/>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PB Tracking"/>
      <sheetName val="1_26_17_PPB1"/>
      <sheetName val="2_7_17_PPB2"/>
      <sheetName val="2_15_17_PPB3"/>
      <sheetName val="2_22_17_PPB4"/>
      <sheetName val="3_9_17_PPB5"/>
      <sheetName val="3_14_17_PPB6"/>
      <sheetName val="3_17_16_PPB7"/>
      <sheetName val="3_22_17_PPB8"/>
      <sheetName val="3_28_17_PPB9"/>
      <sheetName val="4_28_17_PPB10"/>
      <sheetName val="5_3_17_PPB11"/>
      <sheetName val="6_9_17_PPB12"/>
      <sheetName val="6_27_17_PPB13"/>
      <sheetName val="Sheet2"/>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ow r="1">
          <cell r="A1" t="str">
            <v>Human</v>
          </cell>
        </row>
        <row r="2">
          <cell r="A2" t="str">
            <v>Rat</v>
          </cell>
        </row>
        <row r="3">
          <cell r="A3" t="str">
            <v>Trout</v>
          </cell>
        </row>
      </sheetData>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6BE65D-D5EA-4842-BB2F-54C3C9148478}">
  <dimension ref="A1:M65"/>
  <sheetViews>
    <sheetView tabSelected="1" zoomScaleNormal="100" workbookViewId="0">
      <selection activeCell="D1" sqref="D1:D1048576"/>
    </sheetView>
  </sheetViews>
  <sheetFormatPr defaultColWidth="8.81640625" defaultRowHeight="14.5" x14ac:dyDescent="0.35"/>
  <cols>
    <col min="1" max="1" width="39.26953125" style="119" bestFit="1" customWidth="1"/>
    <col min="2" max="2" width="11.453125" style="119" bestFit="1" customWidth="1"/>
    <col min="3" max="3" width="16.7265625" style="126" customWidth="1"/>
    <col min="4" max="4" width="32.81640625" style="119" bestFit="1" customWidth="1"/>
    <col min="5" max="5" width="16.453125" style="119" bestFit="1" customWidth="1"/>
    <col min="6" max="6" width="8.81640625" style="137"/>
    <col min="7" max="9" width="8.81640625" style="119"/>
    <col min="10" max="10" width="15.1796875" style="119" customWidth="1"/>
    <col min="11" max="11" width="17.26953125" style="119" customWidth="1"/>
    <col min="12" max="16384" width="8.81640625" style="119"/>
  </cols>
  <sheetData>
    <row r="1" spans="1:11" ht="25.15" customHeight="1" x14ac:dyDescent="0.35">
      <c r="A1" s="117" t="s">
        <v>0</v>
      </c>
      <c r="B1" s="118"/>
      <c r="C1" s="118"/>
      <c r="D1" s="118"/>
      <c r="E1" s="118"/>
      <c r="F1" s="118"/>
      <c r="G1" s="118"/>
      <c r="H1" s="118"/>
      <c r="I1" s="118"/>
      <c r="J1" s="118"/>
      <c r="K1" s="118"/>
    </row>
    <row r="2" spans="1:11" ht="65.150000000000006" customHeight="1" x14ac:dyDescent="0.35">
      <c r="A2" s="139" t="s">
        <v>1</v>
      </c>
      <c r="B2" s="139" t="s">
        <v>2</v>
      </c>
      <c r="C2" s="139" t="s">
        <v>3</v>
      </c>
      <c r="D2" s="139" t="s">
        <v>4</v>
      </c>
      <c r="E2" s="139" t="s">
        <v>5</v>
      </c>
      <c r="F2" s="140" t="s">
        <v>6</v>
      </c>
      <c r="G2" s="140" t="s">
        <v>7</v>
      </c>
      <c r="H2" s="140" t="s">
        <v>8</v>
      </c>
      <c r="I2" s="140" t="s">
        <v>9</v>
      </c>
      <c r="J2" s="140" t="s">
        <v>10</v>
      </c>
      <c r="K2" s="140" t="s">
        <v>11</v>
      </c>
    </row>
    <row r="3" spans="1:11" x14ac:dyDescent="0.35">
      <c r="A3" s="120" t="s">
        <v>12</v>
      </c>
      <c r="B3" s="121" t="s">
        <v>13</v>
      </c>
      <c r="C3" s="120" t="s">
        <v>14</v>
      </c>
      <c r="D3" s="120" t="s">
        <v>15</v>
      </c>
      <c r="E3" s="122" t="s">
        <v>16</v>
      </c>
      <c r="F3" s="123">
        <v>0.99</v>
      </c>
      <c r="G3" s="122" t="s">
        <v>17</v>
      </c>
      <c r="H3" s="122" t="s">
        <v>17</v>
      </c>
      <c r="I3" s="122"/>
      <c r="J3" s="124">
        <v>1.00092E-10</v>
      </c>
      <c r="K3" s="125">
        <v>1.65221</v>
      </c>
    </row>
    <row r="4" spans="1:11" x14ac:dyDescent="0.35">
      <c r="A4" s="120" t="s">
        <v>18</v>
      </c>
      <c r="B4" s="121" t="s">
        <v>19</v>
      </c>
      <c r="C4" s="126" t="s">
        <v>20</v>
      </c>
      <c r="D4" s="120" t="s">
        <v>21</v>
      </c>
      <c r="E4" s="122" t="s">
        <v>22</v>
      </c>
      <c r="F4" s="123">
        <v>0.98599999999999999</v>
      </c>
      <c r="G4" s="122"/>
      <c r="H4" s="122" t="s">
        <v>17</v>
      </c>
      <c r="I4" s="122" t="s">
        <v>17</v>
      </c>
      <c r="J4" s="124">
        <v>6.9864799999999997E-11</v>
      </c>
      <c r="K4" s="125">
        <v>2.5979399999999999</v>
      </c>
    </row>
    <row r="5" spans="1:11" x14ac:dyDescent="0.35">
      <c r="A5" s="120" t="s">
        <v>23</v>
      </c>
      <c r="B5" s="121" t="s">
        <v>24</v>
      </c>
      <c r="C5" s="120" t="s">
        <v>25</v>
      </c>
      <c r="D5" s="120" t="s">
        <v>21</v>
      </c>
      <c r="E5" s="122" t="s">
        <v>26</v>
      </c>
      <c r="F5" s="123">
        <v>0.997</v>
      </c>
      <c r="G5" s="122" t="s">
        <v>17</v>
      </c>
      <c r="H5" s="122" t="s">
        <v>17</v>
      </c>
      <c r="I5" s="122"/>
      <c r="J5" s="124">
        <v>9.744750000000001E-7</v>
      </c>
      <c r="K5" s="125">
        <v>4.5895599999999996</v>
      </c>
    </row>
    <row r="6" spans="1:11" x14ac:dyDescent="0.35">
      <c r="A6" s="120" t="s">
        <v>27</v>
      </c>
      <c r="B6" s="121" t="s">
        <v>28</v>
      </c>
      <c r="C6" s="120" t="s">
        <v>29</v>
      </c>
      <c r="D6" s="120" t="s">
        <v>30</v>
      </c>
      <c r="E6" s="122" t="s">
        <v>31</v>
      </c>
      <c r="F6" s="123">
        <v>0.99299999999999999</v>
      </c>
      <c r="G6" s="122" t="s">
        <v>17</v>
      </c>
      <c r="H6" s="122"/>
      <c r="I6" s="122" t="s">
        <v>17</v>
      </c>
      <c r="J6" s="124">
        <v>5.1466700000000002E-10</v>
      </c>
      <c r="K6" s="125">
        <v>4.1011199999999999</v>
      </c>
    </row>
    <row r="7" spans="1:11" x14ac:dyDescent="0.35">
      <c r="A7" s="120" t="s">
        <v>32</v>
      </c>
      <c r="B7" s="121" t="s">
        <v>33</v>
      </c>
      <c r="C7" s="120" t="s">
        <v>34</v>
      </c>
      <c r="D7" s="120" t="s">
        <v>35</v>
      </c>
      <c r="E7" s="122">
        <v>10153881</v>
      </c>
      <c r="F7" s="123">
        <v>0.995</v>
      </c>
      <c r="G7" s="122" t="s">
        <v>17</v>
      </c>
      <c r="H7" s="122" t="s">
        <v>17</v>
      </c>
      <c r="I7" s="122" t="s">
        <v>17</v>
      </c>
      <c r="J7" s="124">
        <v>1.76603E-8</v>
      </c>
      <c r="K7" s="125">
        <v>6.6628400000000001</v>
      </c>
    </row>
    <row r="8" spans="1:11" x14ac:dyDescent="0.35">
      <c r="A8" s="120" t="s">
        <v>36</v>
      </c>
      <c r="B8" s="121" t="s">
        <v>37</v>
      </c>
      <c r="C8" s="120" t="s">
        <v>38</v>
      </c>
      <c r="D8" s="120" t="s">
        <v>39</v>
      </c>
      <c r="E8" s="122" t="s">
        <v>40</v>
      </c>
      <c r="F8" s="123">
        <v>0.98499999999999999</v>
      </c>
      <c r="G8" s="122"/>
      <c r="H8" s="122"/>
      <c r="I8" s="122" t="s">
        <v>17</v>
      </c>
      <c r="J8" s="124">
        <v>7.90096E-6</v>
      </c>
      <c r="K8" s="125">
        <v>4.8670799999999996</v>
      </c>
    </row>
    <row r="9" spans="1:11" x14ac:dyDescent="0.35">
      <c r="A9" s="120" t="s">
        <v>41</v>
      </c>
      <c r="B9" s="121" t="s">
        <v>42</v>
      </c>
      <c r="C9" s="120" t="s">
        <v>43</v>
      </c>
      <c r="D9" s="120" t="s">
        <v>44</v>
      </c>
      <c r="E9" s="122" t="s">
        <v>45</v>
      </c>
      <c r="F9" s="123">
        <v>0.98</v>
      </c>
      <c r="G9" s="122" t="s">
        <v>17</v>
      </c>
      <c r="H9" s="122" t="s">
        <v>17</v>
      </c>
      <c r="I9" s="122" t="s">
        <v>17</v>
      </c>
      <c r="J9" s="124">
        <v>3.1090700000000003E-11</v>
      </c>
      <c r="K9" s="125">
        <v>2.8430900000000001</v>
      </c>
    </row>
    <row r="10" spans="1:11" x14ac:dyDescent="0.35">
      <c r="A10" s="120" t="s">
        <v>46</v>
      </c>
      <c r="B10" s="121" t="s">
        <v>47</v>
      </c>
      <c r="C10" s="120" t="s">
        <v>48</v>
      </c>
      <c r="D10" s="120" t="s">
        <v>49</v>
      </c>
      <c r="E10" s="122">
        <v>10174231</v>
      </c>
      <c r="F10" s="123">
        <v>0.998</v>
      </c>
      <c r="G10" s="122" t="s">
        <v>17</v>
      </c>
      <c r="H10" s="122" t="s">
        <v>17</v>
      </c>
      <c r="I10" s="122"/>
      <c r="J10" s="124">
        <v>5.2627099999999999E-7</v>
      </c>
      <c r="K10" s="125">
        <v>3.4510200000000002</v>
      </c>
    </row>
    <row r="11" spans="1:11" x14ac:dyDescent="0.35">
      <c r="A11" s="120" t="s">
        <v>50</v>
      </c>
      <c r="B11" s="121" t="s">
        <v>51</v>
      </c>
      <c r="C11" s="120" t="s">
        <v>52</v>
      </c>
      <c r="D11" s="120" t="s">
        <v>15</v>
      </c>
      <c r="E11" s="122" t="s">
        <v>53</v>
      </c>
      <c r="F11" s="123">
        <v>0.99199999999999999</v>
      </c>
      <c r="G11" s="122" t="s">
        <v>17</v>
      </c>
      <c r="H11" s="122" t="s">
        <v>17</v>
      </c>
      <c r="I11" s="122" t="s">
        <v>17</v>
      </c>
      <c r="J11" s="124">
        <v>1.2650299999999999E-9</v>
      </c>
      <c r="K11" s="125">
        <v>1.3880399999999999</v>
      </c>
    </row>
    <row r="12" spans="1:11" x14ac:dyDescent="0.35">
      <c r="A12" s="120" t="s">
        <v>54</v>
      </c>
      <c r="B12" s="121" t="s">
        <v>55</v>
      </c>
      <c r="C12" s="120" t="s">
        <v>56</v>
      </c>
      <c r="D12" s="120" t="s">
        <v>49</v>
      </c>
      <c r="E12" s="122">
        <v>10176093</v>
      </c>
      <c r="F12" s="123">
        <v>0.996</v>
      </c>
      <c r="G12" s="122" t="s">
        <v>17</v>
      </c>
      <c r="H12" s="122" t="s">
        <v>17</v>
      </c>
      <c r="I12" s="122" t="s">
        <v>17</v>
      </c>
      <c r="J12" s="124">
        <v>1.0556200000000001E-5</v>
      </c>
      <c r="K12" s="125">
        <v>5.75732</v>
      </c>
    </row>
    <row r="13" spans="1:11" x14ac:dyDescent="0.35">
      <c r="A13" s="120" t="s">
        <v>57</v>
      </c>
      <c r="B13" s="121" t="s">
        <v>58</v>
      </c>
      <c r="C13" s="120" t="s">
        <v>59</v>
      </c>
      <c r="D13" s="120" t="s">
        <v>60</v>
      </c>
      <c r="E13" s="122" t="s">
        <v>61</v>
      </c>
      <c r="F13" s="123">
        <v>0.92900000000000005</v>
      </c>
      <c r="G13" s="122" t="s">
        <v>17</v>
      </c>
      <c r="H13" s="122"/>
      <c r="I13" s="122" t="s">
        <v>17</v>
      </c>
      <c r="J13" s="127" t="s">
        <v>62</v>
      </c>
      <c r="K13" s="128" t="s">
        <v>62</v>
      </c>
    </row>
    <row r="14" spans="1:11" x14ac:dyDescent="0.35">
      <c r="A14" s="120" t="s">
        <v>63</v>
      </c>
      <c r="B14" s="121" t="s">
        <v>64</v>
      </c>
      <c r="C14" s="120" t="s">
        <v>65</v>
      </c>
      <c r="D14" s="120" t="s">
        <v>49</v>
      </c>
      <c r="E14" s="122">
        <v>10133944</v>
      </c>
      <c r="F14" s="123">
        <v>0.99</v>
      </c>
      <c r="G14" s="122"/>
      <c r="H14" s="122"/>
      <c r="I14" s="122" t="s">
        <v>17</v>
      </c>
      <c r="J14" s="124">
        <v>1.03359E-5</v>
      </c>
      <c r="K14" s="125">
        <v>5.1870700000000003</v>
      </c>
    </row>
    <row r="15" spans="1:11" x14ac:dyDescent="0.35">
      <c r="A15" s="120" t="s">
        <v>66</v>
      </c>
      <c r="B15" s="121" t="s">
        <v>67</v>
      </c>
      <c r="C15" s="120" t="s">
        <v>68</v>
      </c>
      <c r="D15" s="120" t="s">
        <v>69</v>
      </c>
      <c r="E15" s="122" t="s">
        <v>70</v>
      </c>
      <c r="F15" s="123">
        <v>0.98</v>
      </c>
      <c r="G15" s="122" t="s">
        <v>17</v>
      </c>
      <c r="H15" s="122" t="s">
        <v>17</v>
      </c>
      <c r="I15" s="122" t="s">
        <v>17</v>
      </c>
      <c r="J15" s="124">
        <v>2.6170300000000001E-10</v>
      </c>
      <c r="K15" s="125">
        <v>4.57254</v>
      </c>
    </row>
    <row r="16" spans="1:11" x14ac:dyDescent="0.35">
      <c r="A16" s="120" t="s">
        <v>71</v>
      </c>
      <c r="B16" s="121" t="s">
        <v>72</v>
      </c>
      <c r="C16" s="120" t="s">
        <v>73</v>
      </c>
      <c r="D16" s="120" t="s">
        <v>74</v>
      </c>
      <c r="E16" s="122" t="s">
        <v>75</v>
      </c>
      <c r="F16" s="123">
        <v>0.98699999999999999</v>
      </c>
      <c r="G16" s="122"/>
      <c r="H16" s="122" t="s">
        <v>17</v>
      </c>
      <c r="I16" s="122" t="s">
        <v>17</v>
      </c>
      <c r="J16" s="124">
        <v>1.23943E-8</v>
      </c>
      <c r="K16" s="125">
        <v>2.6114799999999998</v>
      </c>
    </row>
    <row r="17" spans="1:11" x14ac:dyDescent="0.35">
      <c r="A17" s="120" t="s">
        <v>76</v>
      </c>
      <c r="B17" s="121" t="s">
        <v>77</v>
      </c>
      <c r="C17" s="120" t="s">
        <v>78</v>
      </c>
      <c r="D17" s="120" t="s">
        <v>21</v>
      </c>
      <c r="E17" s="122" t="s">
        <v>79</v>
      </c>
      <c r="F17" s="123">
        <v>0.98799999999999999</v>
      </c>
      <c r="G17" s="122" t="s">
        <v>17</v>
      </c>
      <c r="H17" s="122"/>
      <c r="I17" s="122" t="s">
        <v>17</v>
      </c>
      <c r="J17" s="124">
        <v>2.90513E-8</v>
      </c>
      <c r="K17" s="125">
        <v>4.8159400000000003</v>
      </c>
    </row>
    <row r="18" spans="1:11" x14ac:dyDescent="0.35">
      <c r="A18" s="120" t="s">
        <v>80</v>
      </c>
      <c r="B18" s="121" t="s">
        <v>81</v>
      </c>
      <c r="C18" s="120" t="s">
        <v>82</v>
      </c>
      <c r="D18" s="120" t="s">
        <v>21</v>
      </c>
      <c r="E18" s="122" t="s">
        <v>83</v>
      </c>
      <c r="F18" s="123">
        <v>0.99</v>
      </c>
      <c r="G18" s="122" t="s">
        <v>17</v>
      </c>
      <c r="H18" s="122" t="s">
        <v>17</v>
      </c>
      <c r="I18" s="122"/>
      <c r="J18" s="124">
        <v>2.7276300000000002E-10</v>
      </c>
      <c r="K18" s="125">
        <v>3.55599</v>
      </c>
    </row>
    <row r="19" spans="1:11" x14ac:dyDescent="0.35">
      <c r="A19" s="120" t="s">
        <v>84</v>
      </c>
      <c r="B19" s="121" t="s">
        <v>85</v>
      </c>
      <c r="C19" s="120" t="s">
        <v>86</v>
      </c>
      <c r="D19" s="120" t="s">
        <v>87</v>
      </c>
      <c r="E19" s="122" t="s">
        <v>88</v>
      </c>
      <c r="F19" s="123">
        <v>0.997</v>
      </c>
      <c r="G19" s="122"/>
      <c r="H19" s="122"/>
      <c r="I19" s="122" t="s">
        <v>17</v>
      </c>
      <c r="J19" s="124">
        <v>1.2515500000000001E-7</v>
      </c>
      <c r="K19" s="125">
        <v>3.3204400000000001</v>
      </c>
    </row>
    <row r="20" spans="1:11" x14ac:dyDescent="0.35">
      <c r="A20" s="120" t="s">
        <v>89</v>
      </c>
      <c r="B20" s="121" t="s">
        <v>90</v>
      </c>
      <c r="C20" s="120" t="s">
        <v>91</v>
      </c>
      <c r="D20" s="120" t="s">
        <v>87</v>
      </c>
      <c r="E20" s="122" t="s">
        <v>92</v>
      </c>
      <c r="F20" s="123">
        <v>0.99099999999999999</v>
      </c>
      <c r="G20" s="122"/>
      <c r="H20" s="122" t="s">
        <v>17</v>
      </c>
      <c r="I20" s="122" t="s">
        <v>17</v>
      </c>
      <c r="J20" s="124">
        <v>7.98671E-6</v>
      </c>
      <c r="K20" s="125">
        <v>4.01722</v>
      </c>
    </row>
    <row r="21" spans="1:11" x14ac:dyDescent="0.35">
      <c r="A21" s="120" t="s">
        <v>93</v>
      </c>
      <c r="B21" s="121" t="s">
        <v>94</v>
      </c>
      <c r="C21" s="120" t="s">
        <v>95</v>
      </c>
      <c r="D21" s="120" t="s">
        <v>69</v>
      </c>
      <c r="E21" s="122" t="s">
        <v>96</v>
      </c>
      <c r="F21" s="129" t="s">
        <v>97</v>
      </c>
      <c r="G21" s="122" t="s">
        <v>17</v>
      </c>
      <c r="H21" s="122" t="s">
        <v>17</v>
      </c>
      <c r="I21" s="122"/>
      <c r="J21" s="124">
        <v>5.14766E-9</v>
      </c>
      <c r="K21" s="125">
        <v>3.5662400000000001</v>
      </c>
    </row>
    <row r="22" spans="1:11" x14ac:dyDescent="0.35">
      <c r="A22" s="120" t="s">
        <v>98</v>
      </c>
      <c r="B22" s="121" t="s">
        <v>99</v>
      </c>
      <c r="C22" s="120" t="s">
        <v>100</v>
      </c>
      <c r="D22" s="120" t="s">
        <v>69</v>
      </c>
      <c r="E22" s="122" t="s">
        <v>101</v>
      </c>
      <c r="F22" s="123">
        <v>0.98</v>
      </c>
      <c r="G22" s="122" t="s">
        <v>17</v>
      </c>
      <c r="H22" s="122" t="s">
        <v>17</v>
      </c>
      <c r="I22" s="122"/>
      <c r="J22" s="124">
        <v>5.20777E-11</v>
      </c>
      <c r="K22" s="125">
        <v>0.58787</v>
      </c>
    </row>
    <row r="23" spans="1:11" x14ac:dyDescent="0.35">
      <c r="A23" s="120" t="s">
        <v>102</v>
      </c>
      <c r="B23" s="121" t="s">
        <v>103</v>
      </c>
      <c r="C23" s="120" t="s">
        <v>104</v>
      </c>
      <c r="D23" s="120" t="s">
        <v>69</v>
      </c>
      <c r="E23" s="122" t="s">
        <v>105</v>
      </c>
      <c r="F23" s="123">
        <v>0.998</v>
      </c>
      <c r="G23" s="122" t="s">
        <v>17</v>
      </c>
      <c r="H23" s="122" t="s">
        <v>17</v>
      </c>
      <c r="I23" s="122"/>
      <c r="J23" s="124">
        <v>3.5266899999999999E-11</v>
      </c>
      <c r="K23" s="125">
        <v>0.97170299999999998</v>
      </c>
    </row>
    <row r="24" spans="1:11" x14ac:dyDescent="0.35">
      <c r="A24" s="120" t="s">
        <v>106</v>
      </c>
      <c r="B24" s="121" t="s">
        <v>107</v>
      </c>
      <c r="C24" s="120" t="s">
        <v>108</v>
      </c>
      <c r="D24" s="120" t="s">
        <v>21</v>
      </c>
      <c r="E24" s="122" t="s">
        <v>109</v>
      </c>
      <c r="F24" s="123">
        <v>0.99</v>
      </c>
      <c r="G24" s="122" t="s">
        <v>17</v>
      </c>
      <c r="H24" s="122" t="s">
        <v>17</v>
      </c>
      <c r="I24" s="122" t="s">
        <v>17</v>
      </c>
      <c r="J24" s="124">
        <v>1.8720899999999999E-9</v>
      </c>
      <c r="K24" s="125">
        <v>6.2004299999999999</v>
      </c>
    </row>
    <row r="25" spans="1:11" x14ac:dyDescent="0.35">
      <c r="A25" s="120" t="s">
        <v>110</v>
      </c>
      <c r="B25" s="121" t="s">
        <v>111</v>
      </c>
      <c r="C25" s="120" t="s">
        <v>112</v>
      </c>
      <c r="D25" s="120" t="s">
        <v>39</v>
      </c>
      <c r="E25" s="122" t="s">
        <v>113</v>
      </c>
      <c r="F25" s="123">
        <v>0.997</v>
      </c>
      <c r="G25" s="122" t="s">
        <v>17</v>
      </c>
      <c r="H25" s="122"/>
      <c r="I25" s="122" t="s">
        <v>17</v>
      </c>
      <c r="J25" s="124">
        <v>2.6050399999999999E-7</v>
      </c>
      <c r="K25" s="125">
        <v>7.5247900000000003</v>
      </c>
    </row>
    <row r="26" spans="1:11" x14ac:dyDescent="0.35">
      <c r="A26" s="120" t="s">
        <v>114</v>
      </c>
      <c r="B26" s="121" t="s">
        <v>115</v>
      </c>
      <c r="C26" s="120" t="s">
        <v>116</v>
      </c>
      <c r="D26" s="120" t="s">
        <v>39</v>
      </c>
      <c r="E26" s="122" t="s">
        <v>117</v>
      </c>
      <c r="F26" s="123">
        <v>0.995</v>
      </c>
      <c r="G26" s="122"/>
      <c r="H26" s="122" t="s">
        <v>17</v>
      </c>
      <c r="I26" s="122" t="s">
        <v>17</v>
      </c>
      <c r="J26" s="124">
        <v>1.8016799999999999E-6</v>
      </c>
      <c r="K26" s="125">
        <v>4.6090200000000001</v>
      </c>
    </row>
    <row r="27" spans="1:11" x14ac:dyDescent="0.35">
      <c r="A27" s="120" t="s">
        <v>118</v>
      </c>
      <c r="B27" s="121" t="s">
        <v>119</v>
      </c>
      <c r="C27" s="120" t="s">
        <v>120</v>
      </c>
      <c r="D27" s="120" t="s">
        <v>49</v>
      </c>
      <c r="E27" s="122" t="s">
        <v>121</v>
      </c>
      <c r="F27" s="123">
        <v>0.98</v>
      </c>
      <c r="G27" s="122"/>
      <c r="H27" s="122"/>
      <c r="I27" s="122" t="s">
        <v>17</v>
      </c>
      <c r="J27" s="124">
        <v>1.16922E-5</v>
      </c>
      <c r="K27" s="125">
        <v>2.7414900000000002</v>
      </c>
    </row>
    <row r="28" spans="1:11" x14ac:dyDescent="0.35">
      <c r="A28" s="120" t="s">
        <v>122</v>
      </c>
      <c r="B28" s="121" t="s">
        <v>123</v>
      </c>
      <c r="C28" s="120" t="s">
        <v>124</v>
      </c>
      <c r="D28" s="120" t="s">
        <v>15</v>
      </c>
      <c r="E28" s="122" t="s">
        <v>125</v>
      </c>
      <c r="F28" s="123">
        <v>0.997</v>
      </c>
      <c r="G28" s="122" t="s">
        <v>17</v>
      </c>
      <c r="H28" s="122" t="s">
        <v>17</v>
      </c>
      <c r="I28" s="122" t="s">
        <v>17</v>
      </c>
      <c r="J28" s="124">
        <v>3.1649100000000002E-5</v>
      </c>
      <c r="K28" s="125">
        <v>5.4997800000000003</v>
      </c>
    </row>
    <row r="29" spans="1:11" x14ac:dyDescent="0.35">
      <c r="A29" s="120" t="s">
        <v>126</v>
      </c>
      <c r="B29" s="121" t="s">
        <v>127</v>
      </c>
      <c r="C29" s="120" t="s">
        <v>128</v>
      </c>
      <c r="D29" s="120" t="s">
        <v>21</v>
      </c>
      <c r="E29" s="122" t="s">
        <v>129</v>
      </c>
      <c r="F29" s="123">
        <v>0.99</v>
      </c>
      <c r="G29" s="122"/>
      <c r="H29" s="122"/>
      <c r="I29" s="122" t="s">
        <v>17</v>
      </c>
      <c r="J29" s="124">
        <v>2.9672800000000001E-9</v>
      </c>
      <c r="K29" s="125">
        <v>2.4637899999999999</v>
      </c>
    </row>
    <row r="30" spans="1:11" x14ac:dyDescent="0.35">
      <c r="A30" s="120" t="s">
        <v>130</v>
      </c>
      <c r="B30" s="121" t="s">
        <v>131</v>
      </c>
      <c r="C30" s="120" t="s">
        <v>132</v>
      </c>
      <c r="D30" s="120" t="s">
        <v>21</v>
      </c>
      <c r="E30" s="122" t="s">
        <v>133</v>
      </c>
      <c r="F30" s="123">
        <v>0.97899999999999998</v>
      </c>
      <c r="G30" s="122" t="s">
        <v>17</v>
      </c>
      <c r="H30" s="122" t="s">
        <v>17</v>
      </c>
      <c r="I30" s="122" t="s">
        <v>17</v>
      </c>
      <c r="J30" s="124">
        <v>1.09166E-6</v>
      </c>
      <c r="K30" s="125">
        <v>4.0897600000000001</v>
      </c>
    </row>
    <row r="31" spans="1:11" x14ac:dyDescent="0.35">
      <c r="A31" s="120" t="s">
        <v>134</v>
      </c>
      <c r="B31" s="121" t="s">
        <v>135</v>
      </c>
      <c r="C31" s="120" t="s">
        <v>136</v>
      </c>
      <c r="D31" s="120" t="s">
        <v>69</v>
      </c>
      <c r="E31" s="122" t="s">
        <v>137</v>
      </c>
      <c r="F31" s="123">
        <v>0.998</v>
      </c>
      <c r="G31" s="122" t="s">
        <v>17</v>
      </c>
      <c r="H31" s="122" t="s">
        <v>17</v>
      </c>
      <c r="I31" s="122" t="s">
        <v>17</v>
      </c>
      <c r="J31" s="124">
        <v>5.1498000000000001E-10</v>
      </c>
      <c r="K31" s="125">
        <v>4.8252899999999999</v>
      </c>
    </row>
    <row r="32" spans="1:11" x14ac:dyDescent="0.35">
      <c r="A32" s="120" t="s">
        <v>138</v>
      </c>
      <c r="B32" s="121" t="s">
        <v>139</v>
      </c>
      <c r="C32" s="120" t="s">
        <v>140</v>
      </c>
      <c r="D32" s="120" t="s">
        <v>21</v>
      </c>
      <c r="E32" s="122" t="s">
        <v>141</v>
      </c>
      <c r="F32" s="129" t="s">
        <v>97</v>
      </c>
      <c r="G32" s="122" t="s">
        <v>17</v>
      </c>
      <c r="H32" s="122" t="s">
        <v>17</v>
      </c>
      <c r="I32" s="122" t="s">
        <v>17</v>
      </c>
      <c r="J32" s="124">
        <v>6.22761E-12</v>
      </c>
      <c r="K32" s="125">
        <v>5.6769299999999996</v>
      </c>
    </row>
    <row r="33" spans="1:11" x14ac:dyDescent="0.35">
      <c r="A33" s="120" t="s">
        <v>142</v>
      </c>
      <c r="B33" s="121" t="s">
        <v>143</v>
      </c>
      <c r="C33" s="120" t="s">
        <v>144</v>
      </c>
      <c r="D33" s="120" t="s">
        <v>145</v>
      </c>
      <c r="E33" s="122" t="s">
        <v>146</v>
      </c>
      <c r="F33" s="123">
        <v>0.97499999999999998</v>
      </c>
      <c r="G33" s="122" t="s">
        <v>17</v>
      </c>
      <c r="H33" s="122" t="s">
        <v>17</v>
      </c>
      <c r="I33" s="122" t="s">
        <v>17</v>
      </c>
      <c r="J33" s="124">
        <v>1.2135700000000001E-8</v>
      </c>
      <c r="K33" s="125">
        <v>2.7003900000000001</v>
      </c>
    </row>
    <row r="34" spans="1:11" x14ac:dyDescent="0.35">
      <c r="A34" s="120" t="s">
        <v>147</v>
      </c>
      <c r="B34" s="121" t="s">
        <v>148</v>
      </c>
      <c r="C34" s="120" t="s">
        <v>149</v>
      </c>
      <c r="D34" s="120" t="s">
        <v>150</v>
      </c>
      <c r="E34" s="122">
        <v>31219</v>
      </c>
      <c r="F34" s="123">
        <v>0.98</v>
      </c>
      <c r="G34" s="122" t="s">
        <v>17</v>
      </c>
      <c r="H34" s="122"/>
      <c r="I34" s="122" t="s">
        <v>17</v>
      </c>
      <c r="J34" s="124">
        <v>5.6188E-8</v>
      </c>
      <c r="K34" s="125">
        <v>4.2080200000000003</v>
      </c>
    </row>
    <row r="35" spans="1:11" x14ac:dyDescent="0.35">
      <c r="A35" s="120" t="s">
        <v>151</v>
      </c>
      <c r="B35" s="121" t="s">
        <v>152</v>
      </c>
      <c r="C35" s="120" t="s">
        <v>153</v>
      </c>
      <c r="D35" s="120" t="s">
        <v>145</v>
      </c>
      <c r="E35" s="122" t="s">
        <v>154</v>
      </c>
      <c r="F35" s="123">
        <v>0.99199999999999999</v>
      </c>
      <c r="G35" s="122" t="s">
        <v>17</v>
      </c>
      <c r="H35" s="122" t="s">
        <v>17</v>
      </c>
      <c r="I35" s="122" t="s">
        <v>17</v>
      </c>
      <c r="J35" s="124">
        <v>1.26555E-9</v>
      </c>
      <c r="K35" s="125">
        <v>4.1168500000000003</v>
      </c>
    </row>
    <row r="36" spans="1:11" x14ac:dyDescent="0.35">
      <c r="A36" s="120" t="s">
        <v>155</v>
      </c>
      <c r="B36" s="121" t="s">
        <v>156</v>
      </c>
      <c r="C36" s="120" t="s">
        <v>157</v>
      </c>
      <c r="D36" s="120" t="s">
        <v>69</v>
      </c>
      <c r="E36" s="122" t="s">
        <v>158</v>
      </c>
      <c r="F36" s="123">
        <v>0.998</v>
      </c>
      <c r="G36" s="122" t="s">
        <v>17</v>
      </c>
      <c r="H36" s="122"/>
      <c r="I36" s="122"/>
      <c r="J36" s="124">
        <v>8.9466299999999999E-11</v>
      </c>
      <c r="K36" s="125">
        <v>2.15774</v>
      </c>
    </row>
    <row r="37" spans="1:11" x14ac:dyDescent="0.35">
      <c r="A37" s="120" t="s">
        <v>159</v>
      </c>
      <c r="B37" s="121" t="s">
        <v>160</v>
      </c>
      <c r="C37" s="120" t="s">
        <v>161</v>
      </c>
      <c r="D37" s="120" t="s">
        <v>21</v>
      </c>
      <c r="E37" s="122" t="s">
        <v>162</v>
      </c>
      <c r="F37" s="123">
        <v>0.997</v>
      </c>
      <c r="G37" s="122" t="s">
        <v>17</v>
      </c>
      <c r="H37" s="122" t="s">
        <v>17</v>
      </c>
      <c r="I37" s="122"/>
      <c r="J37" s="124">
        <v>2.0494599999999999E-7</v>
      </c>
      <c r="K37" s="125">
        <v>4.1503100000000002</v>
      </c>
    </row>
    <row r="38" spans="1:11" x14ac:dyDescent="0.35">
      <c r="A38" s="120" t="s">
        <v>163</v>
      </c>
      <c r="B38" s="121" t="s">
        <v>164</v>
      </c>
      <c r="C38" s="120" t="s">
        <v>165</v>
      </c>
      <c r="D38" s="120" t="s">
        <v>166</v>
      </c>
      <c r="E38" s="122" t="s">
        <v>167</v>
      </c>
      <c r="F38" s="123">
        <v>0.99399999999999999</v>
      </c>
      <c r="G38" s="122" t="s">
        <v>17</v>
      </c>
      <c r="H38" s="122"/>
      <c r="I38" s="122" t="s">
        <v>17</v>
      </c>
      <c r="J38" s="124">
        <v>5.7579299999999999E-8</v>
      </c>
      <c r="K38" s="125">
        <v>3.8495300000000001</v>
      </c>
    </row>
    <row r="39" spans="1:11" x14ac:dyDescent="0.35">
      <c r="A39" s="120" t="s">
        <v>168</v>
      </c>
      <c r="B39" s="121" t="s">
        <v>169</v>
      </c>
      <c r="C39" s="120" t="s">
        <v>170</v>
      </c>
      <c r="D39" s="120" t="s">
        <v>74</v>
      </c>
      <c r="E39" s="122" t="s">
        <v>171</v>
      </c>
      <c r="F39" s="123">
        <v>0.999</v>
      </c>
      <c r="G39" s="122"/>
      <c r="H39" s="122" t="s">
        <v>17</v>
      </c>
      <c r="I39" s="122" t="s">
        <v>17</v>
      </c>
      <c r="J39" s="124">
        <v>2.0517600000000001E-7</v>
      </c>
      <c r="K39" s="125">
        <v>5.0801499999999997</v>
      </c>
    </row>
    <row r="40" spans="1:11" x14ac:dyDescent="0.35">
      <c r="A40" s="120" t="s">
        <v>172</v>
      </c>
      <c r="B40" s="121" t="s">
        <v>173</v>
      </c>
      <c r="C40" s="120" t="s">
        <v>174</v>
      </c>
      <c r="D40" s="120" t="s">
        <v>60</v>
      </c>
      <c r="E40" s="122" t="s">
        <v>175</v>
      </c>
      <c r="F40" s="123">
        <v>0.99399999999999999</v>
      </c>
      <c r="G40" s="122"/>
      <c r="H40" s="122" t="s">
        <v>17</v>
      </c>
      <c r="I40" s="122" t="s">
        <v>17</v>
      </c>
      <c r="J40" s="124">
        <v>3.1822099999999997E-7</v>
      </c>
      <c r="K40" s="125">
        <v>2.9394999999999998</v>
      </c>
    </row>
    <row r="41" spans="1:11" x14ac:dyDescent="0.35">
      <c r="A41" s="120" t="s">
        <v>176</v>
      </c>
      <c r="B41" s="121" t="s">
        <v>177</v>
      </c>
      <c r="C41" s="120" t="s">
        <v>178</v>
      </c>
      <c r="D41" s="120" t="s">
        <v>21</v>
      </c>
      <c r="E41" s="122" t="s">
        <v>179</v>
      </c>
      <c r="F41" s="123">
        <v>0.999</v>
      </c>
      <c r="G41" s="122" t="s">
        <v>17</v>
      </c>
      <c r="H41" s="122" t="s">
        <v>17</v>
      </c>
      <c r="I41" s="122" t="s">
        <v>17</v>
      </c>
      <c r="J41" s="124">
        <v>9.5413300000000002E-10</v>
      </c>
      <c r="K41" s="125">
        <v>3.65916</v>
      </c>
    </row>
    <row r="42" spans="1:11" x14ac:dyDescent="0.35">
      <c r="A42" s="120" t="s">
        <v>180</v>
      </c>
      <c r="B42" s="121" t="s">
        <v>181</v>
      </c>
      <c r="C42" s="120" t="s">
        <v>182</v>
      </c>
      <c r="D42" s="120" t="s">
        <v>69</v>
      </c>
      <c r="E42" s="122" t="s">
        <v>183</v>
      </c>
      <c r="F42" s="123">
        <v>0.99</v>
      </c>
      <c r="G42" s="122" t="s">
        <v>17</v>
      </c>
      <c r="H42" s="122" t="s">
        <v>17</v>
      </c>
      <c r="I42" s="122" t="s">
        <v>17</v>
      </c>
      <c r="J42" s="124">
        <v>4.1561999999999999E-5</v>
      </c>
      <c r="K42" s="125">
        <v>6.7330100000000002</v>
      </c>
    </row>
    <row r="43" spans="1:11" x14ac:dyDescent="0.35">
      <c r="A43" s="120" t="s">
        <v>184</v>
      </c>
      <c r="B43" s="130" t="s">
        <v>185</v>
      </c>
      <c r="C43" s="120" t="s">
        <v>186</v>
      </c>
      <c r="D43" s="120" t="s">
        <v>21</v>
      </c>
      <c r="E43" s="122" t="s">
        <v>187</v>
      </c>
      <c r="F43" s="123">
        <v>0.98799999999999999</v>
      </c>
      <c r="G43" s="122" t="s">
        <v>17</v>
      </c>
      <c r="H43" s="122" t="s">
        <v>17</v>
      </c>
      <c r="I43" s="122" t="s">
        <v>17</v>
      </c>
      <c r="J43" s="124">
        <v>1.40299E-7</v>
      </c>
      <c r="K43" s="125">
        <v>3.6901600000000001</v>
      </c>
    </row>
    <row r="44" spans="1:11" x14ac:dyDescent="0.35">
      <c r="A44" s="120" t="s">
        <v>188</v>
      </c>
      <c r="B44" s="121" t="s">
        <v>189</v>
      </c>
      <c r="C44" s="120" t="s">
        <v>190</v>
      </c>
      <c r="D44" s="120" t="s">
        <v>21</v>
      </c>
      <c r="E44" s="122" t="s">
        <v>191</v>
      </c>
      <c r="F44" s="123">
        <v>0.98</v>
      </c>
      <c r="G44" s="122" t="s">
        <v>17</v>
      </c>
      <c r="H44" s="122" t="s">
        <v>17</v>
      </c>
      <c r="I44" s="122" t="s">
        <v>17</v>
      </c>
      <c r="J44" s="124">
        <v>2.0284699999999999E-7</v>
      </c>
      <c r="K44" s="125">
        <v>2.9562200000000001</v>
      </c>
    </row>
    <row r="45" spans="1:11" x14ac:dyDescent="0.35">
      <c r="A45" s="120" t="s">
        <v>192</v>
      </c>
      <c r="B45" s="121" t="s">
        <v>193</v>
      </c>
      <c r="C45" s="120" t="s">
        <v>194</v>
      </c>
      <c r="D45" s="120" t="s">
        <v>145</v>
      </c>
      <c r="E45" s="122" t="s">
        <v>195</v>
      </c>
      <c r="F45" s="123">
        <v>0.999</v>
      </c>
      <c r="G45" s="122" t="s">
        <v>17</v>
      </c>
      <c r="H45" s="122" t="s">
        <v>17</v>
      </c>
      <c r="I45" s="122"/>
      <c r="J45" s="124">
        <v>3.8991700000000003E-9</v>
      </c>
      <c r="K45" s="125">
        <v>3.7016800000000001</v>
      </c>
    </row>
    <row r="46" spans="1:11" x14ac:dyDescent="0.35">
      <c r="A46" s="120" t="s">
        <v>196</v>
      </c>
      <c r="B46" s="121" t="s">
        <v>197</v>
      </c>
      <c r="C46" s="120" t="s">
        <v>198</v>
      </c>
      <c r="D46" s="120" t="s">
        <v>21</v>
      </c>
      <c r="E46" s="122" t="s">
        <v>199</v>
      </c>
      <c r="F46" s="123">
        <v>0.98899999999999999</v>
      </c>
      <c r="G46" s="122" t="s">
        <v>17</v>
      </c>
      <c r="H46" s="122" t="s">
        <v>17</v>
      </c>
      <c r="I46" s="122"/>
      <c r="J46" s="124">
        <v>9.44352E-6</v>
      </c>
      <c r="K46" s="125">
        <v>4.9986100000000002</v>
      </c>
    </row>
    <row r="47" spans="1:11" x14ac:dyDescent="0.35">
      <c r="A47" s="120" t="s">
        <v>200</v>
      </c>
      <c r="B47" s="121" t="s">
        <v>201</v>
      </c>
      <c r="C47" s="120" t="s">
        <v>202</v>
      </c>
      <c r="D47" s="120" t="s">
        <v>21</v>
      </c>
      <c r="E47" s="122" t="s">
        <v>203</v>
      </c>
      <c r="F47" s="123">
        <v>0.98399999999999999</v>
      </c>
      <c r="G47" s="122"/>
      <c r="H47" s="122" t="s">
        <v>17</v>
      </c>
      <c r="I47" s="122" t="s">
        <v>17</v>
      </c>
      <c r="J47" s="124">
        <v>3.8293199999999996E-6</v>
      </c>
      <c r="K47" s="125">
        <v>3.7170399999999999</v>
      </c>
    </row>
    <row r="48" spans="1:11" x14ac:dyDescent="0.35">
      <c r="A48" s="120" t="s">
        <v>204</v>
      </c>
      <c r="B48" s="121" t="s">
        <v>205</v>
      </c>
      <c r="C48" s="120" t="s">
        <v>206</v>
      </c>
      <c r="D48" s="120" t="s">
        <v>49</v>
      </c>
      <c r="E48" s="122">
        <v>10163400</v>
      </c>
      <c r="F48" s="123">
        <v>0.999</v>
      </c>
      <c r="G48" s="122"/>
      <c r="H48" s="122"/>
      <c r="I48" s="122" t="s">
        <v>17</v>
      </c>
      <c r="J48" s="124">
        <v>1.8637500000000001E-8</v>
      </c>
      <c r="K48" s="125">
        <v>2.1800700000000002</v>
      </c>
    </row>
    <row r="49" spans="1:13" x14ac:dyDescent="0.35">
      <c r="A49" s="120" t="s">
        <v>207</v>
      </c>
      <c r="B49" s="121" t="s">
        <v>208</v>
      </c>
      <c r="C49" s="120" t="s">
        <v>209</v>
      </c>
      <c r="D49" s="120" t="s">
        <v>21</v>
      </c>
      <c r="E49" s="122" t="s">
        <v>210</v>
      </c>
      <c r="F49" s="123">
        <v>0.99399999999999999</v>
      </c>
      <c r="G49" s="122" t="s">
        <v>17</v>
      </c>
      <c r="H49" s="122" t="s">
        <v>17</v>
      </c>
      <c r="I49" s="122"/>
      <c r="J49" s="124">
        <v>1.22804E-8</v>
      </c>
      <c r="K49" s="125">
        <v>3.2099199999999999</v>
      </c>
    </row>
    <row r="50" spans="1:13" x14ac:dyDescent="0.35">
      <c r="A50" s="120" t="s">
        <v>211</v>
      </c>
      <c r="B50" s="121" t="s">
        <v>212</v>
      </c>
      <c r="C50" s="120" t="s">
        <v>213</v>
      </c>
      <c r="D50" s="120" t="s">
        <v>214</v>
      </c>
      <c r="E50" s="122" t="s">
        <v>215</v>
      </c>
      <c r="F50" s="123">
        <v>0.99099999999999999</v>
      </c>
      <c r="G50" s="122" t="s">
        <v>17</v>
      </c>
      <c r="H50" s="122" t="s">
        <v>17</v>
      </c>
      <c r="I50" s="122" t="s">
        <v>17</v>
      </c>
      <c r="J50" s="124">
        <v>8.4006600000000004E-10</v>
      </c>
      <c r="K50" s="125">
        <v>4.6664599999999998</v>
      </c>
    </row>
    <row r="51" spans="1:13" x14ac:dyDescent="0.35">
      <c r="A51" s="120" t="s">
        <v>216</v>
      </c>
      <c r="B51" s="121" t="s">
        <v>217</v>
      </c>
      <c r="C51" s="120" t="s">
        <v>218</v>
      </c>
      <c r="D51" s="120" t="s">
        <v>49</v>
      </c>
      <c r="E51" s="122">
        <v>10183513</v>
      </c>
      <c r="F51" s="123">
        <v>0.996</v>
      </c>
      <c r="G51" s="122"/>
      <c r="H51" s="122"/>
      <c r="I51" s="122" t="s">
        <v>17</v>
      </c>
      <c r="J51" s="124">
        <v>6.5244600000000002E-10</v>
      </c>
      <c r="K51" s="125">
        <v>4.7624000000000004</v>
      </c>
    </row>
    <row r="52" spans="1:13" x14ac:dyDescent="0.35">
      <c r="A52" s="120" t="s">
        <v>219</v>
      </c>
      <c r="B52" s="121" t="s">
        <v>220</v>
      </c>
      <c r="C52" s="120" t="s">
        <v>221</v>
      </c>
      <c r="D52" s="120" t="s">
        <v>21</v>
      </c>
      <c r="E52" s="122" t="s">
        <v>222</v>
      </c>
      <c r="F52" s="123">
        <v>1</v>
      </c>
      <c r="G52" s="122" t="s">
        <v>17</v>
      </c>
      <c r="H52" s="122" t="s">
        <v>17</v>
      </c>
      <c r="I52" s="122"/>
      <c r="J52" s="124">
        <v>7.2569800000000003E-9</v>
      </c>
      <c r="K52" s="125">
        <v>-0.64859</v>
      </c>
    </row>
    <row r="53" spans="1:13" x14ac:dyDescent="0.35">
      <c r="A53" s="120" t="s">
        <v>223</v>
      </c>
      <c r="B53" s="121" t="s">
        <v>224</v>
      </c>
      <c r="C53" s="120" t="s">
        <v>225</v>
      </c>
      <c r="D53" s="120" t="s">
        <v>226</v>
      </c>
      <c r="E53" s="122" t="s">
        <v>227</v>
      </c>
      <c r="F53" s="123">
        <v>0.999</v>
      </c>
      <c r="G53" s="122"/>
      <c r="H53" s="122" t="s">
        <v>17</v>
      </c>
      <c r="I53" s="122" t="s">
        <v>17</v>
      </c>
      <c r="J53" s="124">
        <v>1.8610799999999999E-6</v>
      </c>
      <c r="K53" s="125">
        <v>4.5892299999999997</v>
      </c>
    </row>
    <row r="54" spans="1:13" x14ac:dyDescent="0.35">
      <c r="A54" s="120" t="s">
        <v>228</v>
      </c>
      <c r="B54" s="121" t="s">
        <v>229</v>
      </c>
      <c r="C54" s="120" t="s">
        <v>230</v>
      </c>
      <c r="D54" s="120" t="s">
        <v>21</v>
      </c>
      <c r="E54" s="122" t="s">
        <v>231</v>
      </c>
      <c r="F54" s="123">
        <v>0.99099999999999999</v>
      </c>
      <c r="G54" s="122" t="s">
        <v>17</v>
      </c>
      <c r="H54" s="122" t="s">
        <v>17</v>
      </c>
      <c r="I54" s="122"/>
      <c r="J54" s="124">
        <v>3.8802100000000004E-6</v>
      </c>
      <c r="K54" s="125">
        <v>4.0762999999999998</v>
      </c>
    </row>
    <row r="55" spans="1:13" x14ac:dyDescent="0.35">
      <c r="A55" s="120" t="s">
        <v>232</v>
      </c>
      <c r="B55" s="121" t="s">
        <v>233</v>
      </c>
      <c r="C55" s="120" t="s">
        <v>234</v>
      </c>
      <c r="D55" s="120" t="s">
        <v>69</v>
      </c>
      <c r="E55" s="122" t="s">
        <v>235</v>
      </c>
      <c r="F55" s="123">
        <v>0.998</v>
      </c>
      <c r="G55" s="122" t="s">
        <v>17</v>
      </c>
      <c r="H55" s="122" t="s">
        <v>17</v>
      </c>
      <c r="I55" s="122" t="s">
        <v>17</v>
      </c>
      <c r="J55" s="124">
        <v>4.46377E-6</v>
      </c>
      <c r="K55" s="125">
        <v>5.7478499999999997</v>
      </c>
    </row>
    <row r="56" spans="1:13" x14ac:dyDescent="0.35">
      <c r="A56" s="120" t="s">
        <v>236</v>
      </c>
      <c r="B56" s="121" t="s">
        <v>237</v>
      </c>
      <c r="C56" s="120" t="s">
        <v>238</v>
      </c>
      <c r="D56" s="120" t="s">
        <v>145</v>
      </c>
      <c r="E56" s="122" t="s">
        <v>239</v>
      </c>
      <c r="F56" s="123">
        <v>0.98</v>
      </c>
      <c r="G56" s="122" t="s">
        <v>17</v>
      </c>
      <c r="H56" s="122" t="s">
        <v>17</v>
      </c>
      <c r="I56" s="122" t="s">
        <v>17</v>
      </c>
      <c r="J56" s="124">
        <v>7.5430800000000001E-11</v>
      </c>
      <c r="K56" s="125">
        <v>3.7450899999999998</v>
      </c>
    </row>
    <row r="57" spans="1:13" s="135" customFormat="1" x14ac:dyDescent="0.35">
      <c r="A57" s="131" t="s">
        <v>240</v>
      </c>
      <c r="B57" s="131" t="s">
        <v>241</v>
      </c>
      <c r="C57" s="131" t="s">
        <v>242</v>
      </c>
      <c r="D57" s="131" t="s">
        <v>243</v>
      </c>
      <c r="E57" s="132" t="s">
        <v>244</v>
      </c>
      <c r="F57" s="133">
        <v>0.996</v>
      </c>
      <c r="G57" s="132" t="s">
        <v>245</v>
      </c>
      <c r="H57" s="132" t="s">
        <v>245</v>
      </c>
      <c r="I57" s="132" t="s">
        <v>245</v>
      </c>
      <c r="J57" s="134">
        <v>1.43663E-9</v>
      </c>
      <c r="K57" s="134">
        <v>0.165576</v>
      </c>
    </row>
    <row r="58" spans="1:13" s="135" customFormat="1" x14ac:dyDescent="0.35">
      <c r="A58" s="131" t="s">
        <v>246</v>
      </c>
      <c r="B58" s="131" t="s">
        <v>247</v>
      </c>
      <c r="C58" s="131" t="s">
        <v>248</v>
      </c>
      <c r="D58" s="131" t="s">
        <v>145</v>
      </c>
      <c r="E58" s="132" t="s">
        <v>249</v>
      </c>
      <c r="F58" s="133">
        <v>0.96599999999999997</v>
      </c>
      <c r="G58" s="132" t="s">
        <v>245</v>
      </c>
      <c r="H58" s="132" t="s">
        <v>245</v>
      </c>
      <c r="I58" s="132" t="s">
        <v>245</v>
      </c>
      <c r="J58" s="134">
        <v>2.4738100000000001E-7</v>
      </c>
      <c r="K58" s="134">
        <v>1.40364</v>
      </c>
    </row>
    <row r="59" spans="1:13" x14ac:dyDescent="0.35">
      <c r="C59" s="136"/>
    </row>
    <row r="60" spans="1:13" x14ac:dyDescent="0.35">
      <c r="A60" s="126" t="s">
        <v>250</v>
      </c>
      <c r="J60" s="138"/>
      <c r="K60" s="138"/>
      <c r="L60" s="138"/>
      <c r="M60" s="138"/>
    </row>
    <row r="61" spans="1:13" x14ac:dyDescent="0.35">
      <c r="A61" s="126" t="s">
        <v>251</v>
      </c>
      <c r="J61" s="138"/>
      <c r="K61" s="138"/>
      <c r="L61" s="138"/>
      <c r="M61" s="138"/>
    </row>
    <row r="62" spans="1:13" x14ac:dyDescent="0.35">
      <c r="A62" s="126" t="s">
        <v>252</v>
      </c>
    </row>
    <row r="64" spans="1:13" x14ac:dyDescent="0.35">
      <c r="A64" s="126"/>
    </row>
    <row r="65" spans="1:1" x14ac:dyDescent="0.35">
      <c r="A65" s="126"/>
    </row>
  </sheetData>
  <pageMargins left="0.7" right="0.7" top="0.75" bottom="0.75" header="0.3" footer="0.3"/>
  <pageSetup orientation="portrait" horizontalDpi="1200" verticalDpi="12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B8F4C2-3E99-46FA-A27A-37169D16975D}">
  <dimension ref="A1:BG294"/>
  <sheetViews>
    <sheetView zoomScale="70" zoomScaleNormal="70" workbookViewId="0">
      <pane ySplit="2" topLeftCell="A9" activePane="bottomLeft" state="frozen"/>
      <selection activeCell="J1" sqref="J1"/>
      <selection pane="bottomLeft" activeCell="J19" sqref="J19"/>
    </sheetView>
  </sheetViews>
  <sheetFormatPr defaultColWidth="9.1796875" defaultRowHeight="14.5" x14ac:dyDescent="0.35"/>
  <cols>
    <col min="1" max="1" width="6.81640625" style="1" customWidth="1"/>
    <col min="2" max="2" width="41.81640625" style="1" customWidth="1"/>
    <col min="3" max="3" width="15.54296875" style="1" customWidth="1"/>
    <col min="4" max="4" width="16.54296875" style="1" customWidth="1"/>
    <col min="5" max="5" width="9.453125" style="105" customWidth="1"/>
    <col min="6" max="6" width="11" style="1" customWidth="1"/>
    <col min="7" max="7" width="10.26953125" style="1" customWidth="1"/>
    <col min="8" max="8" width="3.7265625" style="1" customWidth="1"/>
    <col min="9" max="9" width="14.26953125" style="2" customWidth="1"/>
    <col min="10" max="10" width="14.26953125" style="106" customWidth="1"/>
    <col min="11" max="11" width="20.1796875" style="2" customWidth="1"/>
    <col min="12" max="12" width="3.7265625" style="1" customWidth="1"/>
    <col min="13" max="13" width="13.26953125" style="2" customWidth="1"/>
    <col min="14" max="15" width="13.26953125" style="150" customWidth="1"/>
    <col min="16" max="16" width="13.26953125" style="105" customWidth="1"/>
    <col min="17" max="17" width="4.54296875" style="2" customWidth="1"/>
    <col min="18" max="18" width="9.81640625" style="105" customWidth="1"/>
    <col min="19" max="19" width="9.81640625" style="108" customWidth="1"/>
    <col min="20" max="20" width="4.7265625" style="2" customWidth="1"/>
    <col min="21" max="21" width="9.81640625" style="153" customWidth="1"/>
    <col min="22" max="22" width="9.81640625" style="108" customWidth="1"/>
    <col min="23" max="23" width="4.1796875" style="2" customWidth="1"/>
    <col min="24" max="24" width="3.7265625" style="2" customWidth="1"/>
    <col min="25" max="30" width="9.54296875" style="2" customWidth="1"/>
    <col min="31" max="36" width="9.1796875" style="2"/>
    <col min="37" max="37" width="11.1796875" style="2" customWidth="1"/>
    <col min="38" max="39" width="9.1796875" style="2"/>
    <col min="40" max="41" width="4" style="2" customWidth="1"/>
    <col min="42" max="42" width="9.1796875" style="2"/>
    <col min="43" max="43" width="8.81640625" style="2" customWidth="1"/>
    <col min="44" max="45" width="9.26953125" style="2" bestFit="1" customWidth="1"/>
    <col min="46" max="46" width="3.453125" style="2" customWidth="1"/>
    <col min="47" max="49" width="9.1796875" style="2"/>
    <col min="50" max="50" width="9.81640625" style="2" customWidth="1"/>
    <col min="51" max="51" width="3.7265625" style="2" customWidth="1"/>
    <col min="52" max="55" width="9.1796875" style="2"/>
    <col min="56" max="56" width="3.7265625" style="2" customWidth="1"/>
    <col min="57" max="59" width="9.1796875" style="2"/>
    <col min="60" max="16384" width="9.1796875" style="1"/>
  </cols>
  <sheetData>
    <row r="1" spans="1:59" x14ac:dyDescent="0.35">
      <c r="A1" s="197" t="s">
        <v>640</v>
      </c>
    </row>
    <row r="2" spans="1:59" s="147" customFormat="1" ht="72" customHeight="1" x14ac:dyDescent="0.35">
      <c r="A2" s="141"/>
      <c r="B2" s="141" t="s">
        <v>481</v>
      </c>
      <c r="C2" s="141" t="s">
        <v>641</v>
      </c>
      <c r="D2" s="154" t="s">
        <v>3</v>
      </c>
      <c r="E2" s="155" t="s">
        <v>642</v>
      </c>
      <c r="F2" s="141" t="s">
        <v>643</v>
      </c>
      <c r="G2" s="141" t="s">
        <v>644</v>
      </c>
      <c r="H2" s="156"/>
      <c r="I2" s="157" t="s">
        <v>645</v>
      </c>
      <c r="J2" s="158" t="s">
        <v>646</v>
      </c>
      <c r="K2" s="157" t="s">
        <v>647</v>
      </c>
      <c r="L2" s="156"/>
      <c r="M2" s="159" t="s">
        <v>648</v>
      </c>
      <c r="N2" s="160" t="s">
        <v>649</v>
      </c>
      <c r="O2" s="160" t="s">
        <v>650</v>
      </c>
      <c r="P2" s="161" t="s">
        <v>651</v>
      </c>
      <c r="Q2" s="162"/>
      <c r="R2" s="163" t="s">
        <v>652</v>
      </c>
      <c r="S2" s="163" t="s">
        <v>653</v>
      </c>
      <c r="T2" s="164"/>
      <c r="U2" s="165" t="s">
        <v>654</v>
      </c>
      <c r="V2" s="163" t="s">
        <v>655</v>
      </c>
      <c r="W2" s="162"/>
      <c r="X2" s="142"/>
      <c r="Y2" s="142" t="s">
        <v>656</v>
      </c>
      <c r="Z2" s="142" t="s">
        <v>657</v>
      </c>
      <c r="AA2" s="142" t="s">
        <v>658</v>
      </c>
      <c r="AB2" s="142" t="s">
        <v>659</v>
      </c>
      <c r="AC2" s="142" t="s">
        <v>660</v>
      </c>
      <c r="AD2" s="142" t="s">
        <v>661</v>
      </c>
      <c r="AE2" s="143" t="s">
        <v>662</v>
      </c>
      <c r="AF2" s="143" t="s">
        <v>663</v>
      </c>
      <c r="AG2" s="143" t="s">
        <v>664</v>
      </c>
      <c r="AH2" s="143" t="s">
        <v>665</v>
      </c>
      <c r="AI2" s="143" t="s">
        <v>666</v>
      </c>
      <c r="AJ2" s="143" t="s">
        <v>667</v>
      </c>
      <c r="AK2" s="144" t="s">
        <v>668</v>
      </c>
      <c r="AL2" s="145" t="s">
        <v>669</v>
      </c>
      <c r="AM2" s="146" t="s">
        <v>670</v>
      </c>
      <c r="AN2" s="143"/>
      <c r="AO2" s="166"/>
      <c r="AP2" s="167" t="s">
        <v>671</v>
      </c>
      <c r="AQ2" s="167" t="s">
        <v>672</v>
      </c>
      <c r="AR2" s="167" t="s">
        <v>673</v>
      </c>
      <c r="AS2" s="167" t="s">
        <v>674</v>
      </c>
      <c r="AT2" s="167"/>
      <c r="AU2" s="167" t="s">
        <v>675</v>
      </c>
      <c r="AV2" s="167" t="s">
        <v>676</v>
      </c>
      <c r="AW2" s="167" t="s">
        <v>677</v>
      </c>
      <c r="AX2" s="168" t="s">
        <v>678</v>
      </c>
      <c r="AY2" s="167"/>
      <c r="AZ2" s="167" t="s">
        <v>679</v>
      </c>
      <c r="BA2" s="167" t="s">
        <v>680</v>
      </c>
      <c r="BB2" s="167" t="s">
        <v>681</v>
      </c>
      <c r="BC2" s="167" t="s">
        <v>682</v>
      </c>
      <c r="BD2" s="167"/>
      <c r="BE2" s="167" t="s">
        <v>683</v>
      </c>
      <c r="BF2" s="167" t="s">
        <v>684</v>
      </c>
      <c r="BG2" s="167" t="s">
        <v>685</v>
      </c>
    </row>
    <row r="3" spans="1:59" x14ac:dyDescent="0.35">
      <c r="A3" s="2">
        <f t="shared" ref="A3:A66" si="0">A2+1</f>
        <v>1</v>
      </c>
      <c r="B3" s="50" t="s">
        <v>426</v>
      </c>
      <c r="C3" s="2" t="s">
        <v>13</v>
      </c>
      <c r="D3" s="1" t="s">
        <v>14</v>
      </c>
      <c r="E3" s="169">
        <v>1.65221</v>
      </c>
      <c r="F3" s="170" t="s">
        <v>686</v>
      </c>
      <c r="G3" s="2">
        <v>1</v>
      </c>
      <c r="I3" s="171" t="s">
        <v>288</v>
      </c>
      <c r="J3" s="172"/>
      <c r="K3" s="171" t="s">
        <v>687</v>
      </c>
      <c r="M3" s="173" t="str">
        <f>IF(AZ3&gt;=2, "Limited", "Quantified")</f>
        <v>Limited</v>
      </c>
      <c r="N3" s="174">
        <f>AVERAGE(BE3:BG3)</f>
        <v>0.15777392648697688</v>
      </c>
      <c r="O3" s="174">
        <f>STDEV(BE3:BG3)</f>
        <v>2.1507698425012173E-2</v>
      </c>
      <c r="P3" s="175">
        <f>O3/N3</f>
        <v>0.13631972597695019</v>
      </c>
      <c r="R3" s="176">
        <f>AVERAGE(AQ3:AS3)</f>
        <v>105.8059542796385</v>
      </c>
      <c r="S3" s="177">
        <f>AVERAGE(AP3/G3)*100</f>
        <v>141.45548666706799</v>
      </c>
      <c r="T3" s="178"/>
      <c r="U3" s="177">
        <f>AX3/G3*100</f>
        <v>193.36924898172114</v>
      </c>
      <c r="V3" s="177">
        <f>AX3/AP3*100</f>
        <v>136.69971631205672</v>
      </c>
      <c r="W3" s="151"/>
      <c r="X3" s="152"/>
      <c r="Y3" s="107">
        <v>1.4446517787275026</v>
      </c>
      <c r="Z3" s="107">
        <v>1.2580509239752002</v>
      </c>
      <c r="AA3" s="107">
        <v>1.3543610425570336</v>
      </c>
      <c r="AB3" s="107">
        <v>1.083488834045627</v>
      </c>
      <c r="AC3" s="107">
        <v>1.6071751038343467</v>
      </c>
      <c r="AD3" s="107">
        <v>1.5530006621320653</v>
      </c>
      <c r="AE3" s="107">
        <v>0</v>
      </c>
      <c r="AF3" s="107">
        <v>1.9141636068139409E-3</v>
      </c>
      <c r="AG3" s="107">
        <v>2.4980437007163063E-3</v>
      </c>
      <c r="AH3" s="107">
        <v>2.2271714922048997</v>
      </c>
      <c r="AI3" s="107">
        <v>1.8780473123457533</v>
      </c>
      <c r="AJ3" s="107">
        <v>1.6914464575934509</v>
      </c>
      <c r="AK3" s="2">
        <v>50</v>
      </c>
      <c r="AL3" s="106">
        <v>0.30096549045995052</v>
      </c>
      <c r="AM3" s="2">
        <v>166.13200378417969</v>
      </c>
      <c r="AN3" s="152"/>
      <c r="AP3" s="106">
        <f>AVERAGE(AB3:AD3)</f>
        <v>1.4145548666706798</v>
      </c>
      <c r="AQ3" s="105">
        <f t="shared" ref="AQ3:AS4" si="1">AB3/Y3*100</f>
        <v>75</v>
      </c>
      <c r="AR3" s="105">
        <f t="shared" si="1"/>
        <v>127.7511961722488</v>
      </c>
      <c r="AS3" s="105">
        <f t="shared" si="1"/>
        <v>114.66666666666667</v>
      </c>
      <c r="AU3" s="106">
        <f t="shared" ref="AU3:AW4" si="2">SUM(AE3+AH3)</f>
        <v>2.2271714922048997</v>
      </c>
      <c r="AV3" s="106">
        <f t="shared" si="2"/>
        <v>1.8799614759525671</v>
      </c>
      <c r="AW3" s="106">
        <f t="shared" si="2"/>
        <v>1.6939445012941672</v>
      </c>
      <c r="AX3" s="106">
        <f>AVERAGE(AU3:AW3)</f>
        <v>1.9336924898172114</v>
      </c>
      <c r="AZ3" s="2">
        <f>SUM(BA3:BC3)</f>
        <v>3</v>
      </c>
      <c r="BA3" s="2">
        <f t="shared" ref="BA3:BC4" si="3">IF(AE3&lt;=$AL3,1,0)</f>
        <v>1</v>
      </c>
      <c r="BB3" s="2">
        <f t="shared" si="3"/>
        <v>1</v>
      </c>
      <c r="BC3" s="2">
        <f t="shared" si="3"/>
        <v>1</v>
      </c>
      <c r="BE3" s="2">
        <f t="shared" ref="BE3:BG4" si="4">IF(BA3=1, $AL3/AH3, AE3/AH3)</f>
        <v>0.13513350521651779</v>
      </c>
      <c r="BF3" s="2">
        <f t="shared" si="4"/>
        <v>0.16025447734010123</v>
      </c>
      <c r="BG3" s="2">
        <f t="shared" si="4"/>
        <v>0.17793379690431169</v>
      </c>
    </row>
    <row r="4" spans="1:59" x14ac:dyDescent="0.35">
      <c r="A4" s="2">
        <f t="shared" si="0"/>
        <v>2</v>
      </c>
      <c r="B4" s="50" t="s">
        <v>426</v>
      </c>
      <c r="C4" s="2" t="s">
        <v>13</v>
      </c>
      <c r="D4" s="1" t="s">
        <v>14</v>
      </c>
      <c r="E4" s="169">
        <v>1.65221</v>
      </c>
      <c r="F4" s="170" t="s">
        <v>686</v>
      </c>
      <c r="G4" s="2">
        <v>10</v>
      </c>
      <c r="I4" s="171" t="s">
        <v>288</v>
      </c>
      <c r="J4" s="172"/>
      <c r="K4" s="171" t="s">
        <v>687</v>
      </c>
      <c r="M4" s="173" t="str">
        <f>IF(AZ4&gt;=2, "Limited", "Quantified")</f>
        <v>Quantified</v>
      </c>
      <c r="N4" s="174">
        <f>AVERAGE(BE4:BG4)</f>
        <v>8.4148803451480556E-2</v>
      </c>
      <c r="O4" s="174">
        <f>STDEV(BE4:BG4)</f>
        <v>6.3974777498429529E-3</v>
      </c>
      <c r="P4" s="175">
        <f>O4/N4</f>
        <v>7.6025772054283347E-2</v>
      </c>
      <c r="R4" s="176">
        <f>AVERAGE(AQ4:AS4)</f>
        <v>85.596292360698797</v>
      </c>
      <c r="S4" s="177">
        <f>AVERAGE(AP4/G4)*100</f>
        <v>103.93466963622866</v>
      </c>
      <c r="T4" s="178"/>
      <c r="U4" s="177">
        <f>AX4/G4*100</f>
        <v>126.04586769397459</v>
      </c>
      <c r="V4" s="177">
        <f>AX4/AP4*100</f>
        <v>121.27413127413126</v>
      </c>
      <c r="W4" s="151"/>
      <c r="X4" s="152"/>
      <c r="Y4" s="107">
        <v>12.88147836032023</v>
      </c>
      <c r="Z4" s="107">
        <v>12.369830855354241</v>
      </c>
      <c r="AA4" s="107">
        <v>11.165954373081322</v>
      </c>
      <c r="AB4" s="107">
        <v>12.339733943297418</v>
      </c>
      <c r="AC4" s="107">
        <v>8.8785890567627774</v>
      </c>
      <c r="AD4" s="107">
        <v>9.962077890808402</v>
      </c>
      <c r="AE4" s="107">
        <v>1.3001866008547522</v>
      </c>
      <c r="AF4" s="107">
        <v>0.84873292000240774</v>
      </c>
      <c r="AG4" s="107">
        <v>0.8126166255342202</v>
      </c>
      <c r="AH4" s="107">
        <v>14.205742490820443</v>
      </c>
      <c r="AI4" s="107">
        <v>10.503822307831216</v>
      </c>
      <c r="AJ4" s="107">
        <v>10.142659363149342</v>
      </c>
      <c r="AK4" s="2">
        <v>50</v>
      </c>
      <c r="AL4" s="106">
        <v>0.30096549045995052</v>
      </c>
      <c r="AM4" s="2">
        <v>166.13200378417969</v>
      </c>
      <c r="AN4" s="152"/>
      <c r="AP4" s="106">
        <f>AVERAGE(AB4:AD4)</f>
        <v>10.393466963622865</v>
      </c>
      <c r="AQ4" s="105">
        <f t="shared" si="1"/>
        <v>95.794392523364493</v>
      </c>
      <c r="AR4" s="105">
        <f t="shared" si="1"/>
        <v>71.776155717761569</v>
      </c>
      <c r="AS4" s="105">
        <f t="shared" si="1"/>
        <v>89.218328840970344</v>
      </c>
      <c r="AU4" s="106">
        <f t="shared" si="2"/>
        <v>15.505929091675196</v>
      </c>
      <c r="AV4" s="106">
        <f t="shared" si="2"/>
        <v>11.352555227833625</v>
      </c>
      <c r="AW4" s="106">
        <f t="shared" si="2"/>
        <v>10.955275988683562</v>
      </c>
      <c r="AX4" s="106">
        <f>AVERAGE(AU4:AW4)</f>
        <v>12.604586769397459</v>
      </c>
      <c r="AZ4" s="2">
        <f>SUM(BA4:BC4)</f>
        <v>0</v>
      </c>
      <c r="BA4" s="2">
        <f t="shared" si="3"/>
        <v>0</v>
      </c>
      <c r="BB4" s="2">
        <f t="shared" si="3"/>
        <v>0</v>
      </c>
      <c r="BC4" s="2">
        <f t="shared" si="3"/>
        <v>0</v>
      </c>
      <c r="BE4" s="2">
        <f t="shared" si="4"/>
        <v>9.1525423728813546E-2</v>
      </c>
      <c r="BF4" s="2">
        <f t="shared" si="4"/>
        <v>8.0802292263610312E-2</v>
      </c>
      <c r="BG4" s="2">
        <f t="shared" si="4"/>
        <v>8.0118694362017795E-2</v>
      </c>
    </row>
    <row r="5" spans="1:59" x14ac:dyDescent="0.35">
      <c r="A5" s="2">
        <f t="shared" si="0"/>
        <v>3</v>
      </c>
      <c r="B5" s="179" t="s">
        <v>426</v>
      </c>
      <c r="C5" s="2" t="s">
        <v>13</v>
      </c>
      <c r="D5" s="1" t="s">
        <v>14</v>
      </c>
      <c r="E5" s="169">
        <v>1.65221</v>
      </c>
      <c r="F5" s="180" t="s">
        <v>688</v>
      </c>
      <c r="G5" s="2">
        <v>1</v>
      </c>
      <c r="I5" s="171" t="s">
        <v>270</v>
      </c>
      <c r="J5" s="172"/>
      <c r="K5" s="171" t="s">
        <v>689</v>
      </c>
      <c r="M5" s="173"/>
      <c r="N5" s="174"/>
      <c r="O5" s="174"/>
      <c r="P5" s="175"/>
      <c r="R5" s="176"/>
      <c r="S5" s="177"/>
      <c r="T5" s="178"/>
      <c r="U5" s="181"/>
      <c r="V5" s="177"/>
      <c r="X5" s="152"/>
      <c r="AN5" s="152"/>
    </row>
    <row r="6" spans="1:59" x14ac:dyDescent="0.35">
      <c r="A6" s="2">
        <f t="shared" si="0"/>
        <v>4</v>
      </c>
      <c r="B6" s="179" t="s">
        <v>426</v>
      </c>
      <c r="C6" s="2" t="s">
        <v>13</v>
      </c>
      <c r="D6" s="1" t="s">
        <v>14</v>
      </c>
      <c r="E6" s="169">
        <v>1.65221</v>
      </c>
      <c r="F6" s="180" t="s">
        <v>688</v>
      </c>
      <c r="G6" s="2">
        <v>10</v>
      </c>
      <c r="I6" s="182">
        <v>0.31399685101846003</v>
      </c>
      <c r="J6" s="172">
        <v>0.14207047266303516</v>
      </c>
      <c r="K6" s="171" t="s">
        <v>690</v>
      </c>
      <c r="M6" s="173" t="str">
        <f t="shared" ref="M6:M12" si="5">IF(AZ6&gt;=2, "Limited", "Quantified")</f>
        <v>Quantified</v>
      </c>
      <c r="N6" s="174">
        <f t="shared" ref="N6:N12" si="6">AVERAGE(BE6:BG6)</f>
        <v>0.31399685101846003</v>
      </c>
      <c r="O6" s="174">
        <f t="shared" ref="O6:O12" si="7">STDEV(BE6:BG6)</f>
        <v>0.14207047266303516</v>
      </c>
      <c r="P6" s="175">
        <f t="shared" ref="P6:P12" si="8">O6/N6</f>
        <v>0.4524582721203238</v>
      </c>
      <c r="R6" s="176">
        <f t="shared" ref="R6:R12" si="9">AVERAGE(AQ6:AS6)</f>
        <v>122.62897835190169</v>
      </c>
      <c r="S6" s="177">
        <f t="shared" ref="S6:S12" si="10">AVERAGE(AP6/G6)*100</f>
        <v>116.97666486085194</v>
      </c>
      <c r="T6" s="178"/>
      <c r="U6" s="177">
        <f t="shared" ref="U6:U12" si="11">AX6/G6*100</f>
        <v>105.3391921988804</v>
      </c>
      <c r="V6" s="177">
        <f t="shared" ref="V6:V12" si="12">AX6/AP6*100</f>
        <v>90.051457975986267</v>
      </c>
      <c r="W6" s="151"/>
      <c r="X6" s="152"/>
      <c r="Y6" s="107">
        <v>11.466923493649553</v>
      </c>
      <c r="Z6" s="107">
        <v>6.8019021248419911</v>
      </c>
      <c r="AA6" s="107">
        <v>12.88147836032023</v>
      </c>
      <c r="AB6" s="107">
        <v>10.052368626978872</v>
      </c>
      <c r="AC6" s="107">
        <v>12.369830855354241</v>
      </c>
      <c r="AD6" s="107">
        <v>12.670799975922471</v>
      </c>
      <c r="AE6" s="107">
        <v>3.0819237946186724</v>
      </c>
      <c r="AF6" s="107">
        <v>2.2271714922048997</v>
      </c>
      <c r="AG6" s="107">
        <v>1.7034852224161801</v>
      </c>
      <c r="AH6" s="107">
        <v>10.052368626978872</v>
      </c>
      <c r="AI6" s="107">
        <v>4.8456028411484979</v>
      </c>
      <c r="AJ6" s="107">
        <v>9.6912056822969959</v>
      </c>
      <c r="AK6" s="2">
        <v>50</v>
      </c>
      <c r="AL6" s="106">
        <v>0.30096549045995052</v>
      </c>
      <c r="AM6" s="2">
        <v>166.13200378417969</v>
      </c>
      <c r="AN6" s="152"/>
      <c r="AP6" s="106">
        <f t="shared" ref="AP6:AP12" si="13">AVERAGE(AB6:AD6)</f>
        <v>11.697666486085195</v>
      </c>
      <c r="AQ6" s="105">
        <f t="shared" ref="AQ6:AS12" si="14">AB6/Y6*100</f>
        <v>87.664041994750647</v>
      </c>
      <c r="AR6" s="105">
        <f t="shared" si="14"/>
        <v>181.85840707964601</v>
      </c>
      <c r="AS6" s="105">
        <f t="shared" si="14"/>
        <v>98.36448598130842</v>
      </c>
      <c r="AU6" s="106">
        <f t="shared" ref="AU6:AW12" si="15">SUM(AE6+AH6)</f>
        <v>13.134292421597545</v>
      </c>
      <c r="AV6" s="106">
        <f t="shared" si="15"/>
        <v>7.0727743333533972</v>
      </c>
      <c r="AW6" s="106">
        <f t="shared" si="15"/>
        <v>11.394690904713176</v>
      </c>
      <c r="AX6" s="106">
        <f t="shared" ref="AX6:AX12" si="16">AVERAGE(AU6:AW6)</f>
        <v>10.533919219888039</v>
      </c>
      <c r="AZ6" s="2">
        <f t="shared" ref="AZ6:AZ12" si="17">SUM(BA6:BC6)</f>
        <v>0</v>
      </c>
      <c r="BA6" s="2">
        <f t="shared" ref="BA6:BC12" si="18">IF(AE6&lt;=$AL6,1,0)</f>
        <v>0</v>
      </c>
      <c r="BB6" s="2">
        <f t="shared" si="18"/>
        <v>0</v>
      </c>
      <c r="BC6" s="2">
        <f t="shared" si="18"/>
        <v>0</v>
      </c>
      <c r="BE6" s="2">
        <f t="shared" ref="BE6:BG12" si="19">IF(BA6=1, $AL6/AH6, AE6/AH6)</f>
        <v>0.30658682634730544</v>
      </c>
      <c r="BF6" s="2">
        <f t="shared" si="19"/>
        <v>0.45962732919254662</v>
      </c>
      <c r="BG6" s="2">
        <f t="shared" si="19"/>
        <v>0.17577639751552795</v>
      </c>
    </row>
    <row r="7" spans="1:59" x14ac:dyDescent="0.35">
      <c r="A7" s="2">
        <f t="shared" si="0"/>
        <v>5</v>
      </c>
      <c r="B7" s="179" t="s">
        <v>691</v>
      </c>
      <c r="C7" s="2" t="s">
        <v>19</v>
      </c>
      <c r="D7" s="1" t="s">
        <v>20</v>
      </c>
      <c r="E7" s="169">
        <v>2.5979399999999999</v>
      </c>
      <c r="F7" s="180" t="s">
        <v>688</v>
      </c>
      <c r="G7" s="2">
        <v>1</v>
      </c>
      <c r="I7" s="171" t="s">
        <v>648</v>
      </c>
      <c r="J7" s="172"/>
      <c r="K7" s="171"/>
      <c r="M7" s="173" t="str">
        <f t="shared" si="5"/>
        <v>Limited</v>
      </c>
      <c r="N7" s="174">
        <f t="shared" si="6"/>
        <v>3.517940266574146E-2</v>
      </c>
      <c r="O7" s="174">
        <f t="shared" si="7"/>
        <v>2.1749764294442041E-3</v>
      </c>
      <c r="P7" s="175">
        <f t="shared" si="8"/>
        <v>6.1825280267258427E-2</v>
      </c>
      <c r="R7" s="176">
        <f t="shared" si="9"/>
        <v>93.851697185831242</v>
      </c>
      <c r="S7" s="177">
        <f t="shared" si="10"/>
        <v>124.41448027509274</v>
      </c>
      <c r="T7" s="178"/>
      <c r="U7" s="177">
        <f t="shared" si="11"/>
        <v>118.77047626783634</v>
      </c>
      <c r="V7" s="177">
        <f t="shared" si="12"/>
        <v>95.463547334058745</v>
      </c>
      <c r="W7" s="151"/>
      <c r="X7" s="152"/>
      <c r="Y7" s="107">
        <v>1.3199577613516367</v>
      </c>
      <c r="Z7" s="107">
        <v>1.4702298757209</v>
      </c>
      <c r="AA7" s="107">
        <v>1.2143611404435057</v>
      </c>
      <c r="AB7" s="107">
        <v>1.1778084639753066</v>
      </c>
      <c r="AC7" s="107">
        <v>1.2590366339046382</v>
      </c>
      <c r="AD7" s="107">
        <v>1.2955893103728373</v>
      </c>
      <c r="AE7" s="107">
        <v>2.6114856632280074E-2</v>
      </c>
      <c r="AF7" s="107">
        <v>2.388108195922346E-2</v>
      </c>
      <c r="AG7" s="107">
        <v>4.0614084964665745E-2</v>
      </c>
      <c r="AH7" s="107">
        <v>1.1371943790106409</v>
      </c>
      <c r="AI7" s="107">
        <v>1.2387295914223053</v>
      </c>
      <c r="AJ7" s="107">
        <v>1.0965802940459752</v>
      </c>
      <c r="AK7" s="2">
        <v>10</v>
      </c>
      <c r="AL7" s="106">
        <v>4.0614084964665745E-2</v>
      </c>
      <c r="AM7" s="2">
        <v>246.22</v>
      </c>
      <c r="AN7" s="152"/>
      <c r="AP7" s="106">
        <f t="shared" si="13"/>
        <v>1.2441448027509274</v>
      </c>
      <c r="AQ7" s="105">
        <f t="shared" si="14"/>
        <v>89.230769230769241</v>
      </c>
      <c r="AR7" s="105">
        <f t="shared" si="14"/>
        <v>85.635359116022101</v>
      </c>
      <c r="AS7" s="105">
        <f t="shared" si="14"/>
        <v>106.68896321070235</v>
      </c>
      <c r="AU7" s="106">
        <f t="shared" si="15"/>
        <v>1.1633092356429209</v>
      </c>
      <c r="AV7" s="106">
        <f t="shared" si="15"/>
        <v>1.2626106733815288</v>
      </c>
      <c r="AW7" s="106">
        <f t="shared" si="15"/>
        <v>1.1371943790106409</v>
      </c>
      <c r="AX7" s="106">
        <f t="shared" si="16"/>
        <v>1.1877047626783634</v>
      </c>
      <c r="AZ7" s="2">
        <f t="shared" si="17"/>
        <v>3</v>
      </c>
      <c r="BA7" s="2">
        <f t="shared" si="18"/>
        <v>1</v>
      </c>
      <c r="BB7" s="2">
        <f t="shared" si="18"/>
        <v>1</v>
      </c>
      <c r="BC7" s="2">
        <f t="shared" si="18"/>
        <v>1</v>
      </c>
      <c r="BE7" s="2">
        <f t="shared" si="19"/>
        <v>3.5714285714285712E-2</v>
      </c>
      <c r="BF7" s="2">
        <f t="shared" si="19"/>
        <v>3.2786885245901634E-2</v>
      </c>
      <c r="BG7" s="2">
        <f t="shared" si="19"/>
        <v>3.7037037037037035E-2</v>
      </c>
    </row>
    <row r="8" spans="1:59" x14ac:dyDescent="0.35">
      <c r="A8" s="2">
        <f t="shared" si="0"/>
        <v>6</v>
      </c>
      <c r="B8" s="179" t="s">
        <v>691</v>
      </c>
      <c r="C8" s="2" t="s">
        <v>19</v>
      </c>
      <c r="D8" s="1" t="s">
        <v>20</v>
      </c>
      <c r="E8" s="169">
        <v>2.5979399999999999</v>
      </c>
      <c r="F8" s="180" t="s">
        <v>688</v>
      </c>
      <c r="G8" s="2">
        <v>10</v>
      </c>
      <c r="I8" s="182">
        <f>N8</f>
        <v>2.1735161347993207E-2</v>
      </c>
      <c r="J8" s="172">
        <f>O8</f>
        <v>1.5092590532593468E-3</v>
      </c>
      <c r="K8" s="171"/>
      <c r="M8" s="173" t="str">
        <f t="shared" si="5"/>
        <v>Quantified</v>
      </c>
      <c r="N8" s="174">
        <f t="shared" si="6"/>
        <v>2.1735161347993207E-2</v>
      </c>
      <c r="O8" s="174">
        <f t="shared" si="7"/>
        <v>1.5092590532593468E-3</v>
      </c>
      <c r="P8" s="175">
        <f t="shared" si="8"/>
        <v>6.943859440908616E-2</v>
      </c>
      <c r="R8" s="176">
        <f t="shared" si="9"/>
        <v>101.38707729178527</v>
      </c>
      <c r="S8" s="177">
        <f t="shared" si="10"/>
        <v>114.73479002518074</v>
      </c>
      <c r="T8" s="178"/>
      <c r="U8" s="177">
        <f t="shared" si="11"/>
        <v>99.180949286545896</v>
      </c>
      <c r="V8" s="177">
        <f t="shared" si="12"/>
        <v>86.443657817109127</v>
      </c>
      <c r="W8" s="151"/>
      <c r="X8" s="152"/>
      <c r="Y8" s="107">
        <v>11.493786045000407</v>
      </c>
      <c r="Z8" s="107">
        <v>11.859312809682399</v>
      </c>
      <c r="AA8" s="107">
        <v>10.640890260742426</v>
      </c>
      <c r="AB8" s="107">
        <v>11.189180407765413</v>
      </c>
      <c r="AC8" s="107">
        <v>11.920233937129396</v>
      </c>
      <c r="AD8" s="107">
        <v>11.311022662659411</v>
      </c>
      <c r="AE8" s="107">
        <v>0.24084152384046786</v>
      </c>
      <c r="AF8" s="107">
        <v>0.20875639671838192</v>
      </c>
      <c r="AG8" s="107">
        <v>0.18438794573958248</v>
      </c>
      <c r="AH8" s="107">
        <v>10.722118430671756</v>
      </c>
      <c r="AI8" s="107">
        <v>9.1787832020144595</v>
      </c>
      <c r="AJ8" s="107">
        <v>9.2193972869791239</v>
      </c>
      <c r="AK8" s="2">
        <v>10</v>
      </c>
      <c r="AL8" s="106">
        <v>4.0614084964665745E-2</v>
      </c>
      <c r="AM8" s="2">
        <v>246.22</v>
      </c>
      <c r="AN8" s="152"/>
      <c r="AP8" s="106">
        <f t="shared" si="13"/>
        <v>11.473479002518074</v>
      </c>
      <c r="AQ8" s="105">
        <f t="shared" si="14"/>
        <v>97.349823321554766</v>
      </c>
      <c r="AR8" s="105">
        <f t="shared" si="14"/>
        <v>100.51369863013697</v>
      </c>
      <c r="AS8" s="105">
        <f t="shared" si="14"/>
        <v>106.29770992366414</v>
      </c>
      <c r="AU8" s="106">
        <f t="shared" si="15"/>
        <v>10.962959954512224</v>
      </c>
      <c r="AV8" s="106">
        <f t="shared" si="15"/>
        <v>9.3875395987328414</v>
      </c>
      <c r="AW8" s="106">
        <f t="shared" si="15"/>
        <v>9.4037852327187057</v>
      </c>
      <c r="AX8" s="106">
        <f t="shared" si="16"/>
        <v>9.9180949286545896</v>
      </c>
      <c r="AZ8" s="2">
        <f t="shared" si="17"/>
        <v>0</v>
      </c>
      <c r="BA8" s="2">
        <f t="shared" si="18"/>
        <v>0</v>
      </c>
      <c r="BB8" s="2">
        <f t="shared" si="18"/>
        <v>0</v>
      </c>
      <c r="BC8" s="2">
        <f t="shared" si="18"/>
        <v>0</v>
      </c>
      <c r="BE8" s="2">
        <f t="shared" si="19"/>
        <v>2.2462121212121215E-2</v>
      </c>
      <c r="BF8" s="2">
        <f t="shared" si="19"/>
        <v>2.2743362831858405E-2</v>
      </c>
      <c r="BG8" s="2">
        <f t="shared" si="19"/>
        <v>0.02</v>
      </c>
    </row>
    <row r="9" spans="1:59" x14ac:dyDescent="0.35">
      <c r="A9" s="2">
        <f t="shared" si="0"/>
        <v>7</v>
      </c>
      <c r="B9" s="179" t="s">
        <v>691</v>
      </c>
      <c r="C9" s="2" t="s">
        <v>19</v>
      </c>
      <c r="D9" s="1" t="s">
        <v>20</v>
      </c>
      <c r="E9" s="169">
        <v>2.5979399999999999</v>
      </c>
      <c r="F9" s="183" t="s">
        <v>692</v>
      </c>
      <c r="G9" s="2">
        <v>1</v>
      </c>
      <c r="I9" s="171" t="s">
        <v>648</v>
      </c>
      <c r="J9" s="172"/>
      <c r="K9" s="171"/>
      <c r="M9" s="173" t="str">
        <f t="shared" si="5"/>
        <v>Limited</v>
      </c>
      <c r="N9" s="174">
        <f t="shared" si="6"/>
        <v>2.9643824608032512E-2</v>
      </c>
      <c r="O9" s="174">
        <f t="shared" si="7"/>
        <v>1.5332870022279583E-2</v>
      </c>
      <c r="P9" s="175">
        <f t="shared" si="8"/>
        <v>0.51723656528870687</v>
      </c>
      <c r="R9" s="176">
        <f t="shared" si="9"/>
        <v>103.60047287908469</v>
      </c>
      <c r="S9" s="177">
        <f t="shared" si="10"/>
        <v>103.02439552703547</v>
      </c>
      <c r="T9" s="178"/>
      <c r="U9" s="177">
        <f t="shared" si="11"/>
        <v>101.14396339317142</v>
      </c>
      <c r="V9" s="177">
        <f t="shared" si="12"/>
        <v>98.174770039421801</v>
      </c>
      <c r="W9" s="151"/>
      <c r="X9" s="152"/>
      <c r="Y9" s="107">
        <v>0.90569409471204609</v>
      </c>
      <c r="Z9" s="107">
        <v>1.1209487450247746</v>
      </c>
      <c r="AA9" s="107">
        <v>0.99504508163431082</v>
      </c>
      <c r="AB9" s="107">
        <v>1.0640890260742426</v>
      </c>
      <c r="AC9" s="107">
        <v>0.91787832020144589</v>
      </c>
      <c r="AD9" s="107">
        <v>1.1087645195353748</v>
      </c>
      <c r="AE9" s="107">
        <v>1.9088619933392902E-2</v>
      </c>
      <c r="AF9" s="107">
        <v>1.9535374868004222E-2</v>
      </c>
      <c r="AG9" s="107">
        <v>4.7112338559012264E-2</v>
      </c>
      <c r="AH9" s="107">
        <v>0.98692226464137767</v>
      </c>
      <c r="AI9" s="107">
        <v>0.96661522215904472</v>
      </c>
      <c r="AJ9" s="107">
        <v>0.99504508163431082</v>
      </c>
      <c r="AK9" s="2">
        <v>5</v>
      </c>
      <c r="AL9" s="106">
        <v>2.0307042482332872E-2</v>
      </c>
      <c r="AM9" s="2">
        <v>246.22</v>
      </c>
      <c r="AN9" s="152"/>
      <c r="AP9" s="106">
        <f t="shared" si="13"/>
        <v>1.0302439552703546</v>
      </c>
      <c r="AQ9" s="105">
        <f t="shared" si="14"/>
        <v>117.48878923766817</v>
      </c>
      <c r="AR9" s="105">
        <f t="shared" si="14"/>
        <v>81.884057971014485</v>
      </c>
      <c r="AS9" s="105">
        <f t="shared" si="14"/>
        <v>111.42857142857142</v>
      </c>
      <c r="AU9" s="106">
        <f t="shared" si="15"/>
        <v>1.0060108845747706</v>
      </c>
      <c r="AV9" s="106">
        <f t="shared" si="15"/>
        <v>0.98615059702704899</v>
      </c>
      <c r="AW9" s="106">
        <f t="shared" si="15"/>
        <v>1.042157420193323</v>
      </c>
      <c r="AX9" s="106">
        <f t="shared" si="16"/>
        <v>1.0114396339317142</v>
      </c>
      <c r="AZ9" s="2">
        <f t="shared" si="17"/>
        <v>2</v>
      </c>
      <c r="BA9" s="2">
        <f t="shared" si="18"/>
        <v>1</v>
      </c>
      <c r="BB9" s="2">
        <f t="shared" si="18"/>
        <v>1</v>
      </c>
      <c r="BC9" s="2">
        <f t="shared" si="18"/>
        <v>0</v>
      </c>
      <c r="BE9" s="2">
        <f t="shared" si="19"/>
        <v>2.0576131687242798E-2</v>
      </c>
      <c r="BF9" s="2">
        <f t="shared" si="19"/>
        <v>2.100840336134454E-2</v>
      </c>
      <c r="BG9" s="2">
        <f t="shared" si="19"/>
        <v>4.7346938775510203E-2</v>
      </c>
    </row>
    <row r="10" spans="1:59" x14ac:dyDescent="0.35">
      <c r="A10" s="2">
        <f t="shared" si="0"/>
        <v>8</v>
      </c>
      <c r="B10" s="179" t="s">
        <v>691</v>
      </c>
      <c r="C10" s="2" t="s">
        <v>19</v>
      </c>
      <c r="D10" s="1" t="s">
        <v>20</v>
      </c>
      <c r="E10" s="169">
        <v>2.5979399999999999</v>
      </c>
      <c r="F10" s="183" t="s">
        <v>692</v>
      </c>
      <c r="G10" s="2">
        <v>10</v>
      </c>
      <c r="I10" s="182">
        <f>N10</f>
        <v>3.0023892384749968E-2</v>
      </c>
      <c r="J10" s="172">
        <f>O10</f>
        <v>4.7150420737879376E-3</v>
      </c>
      <c r="K10" s="171"/>
      <c r="M10" s="173" t="str">
        <f t="shared" si="5"/>
        <v>Quantified</v>
      </c>
      <c r="N10" s="174">
        <f t="shared" si="6"/>
        <v>3.0023892384749968E-2</v>
      </c>
      <c r="O10" s="174">
        <f t="shared" si="7"/>
        <v>4.7150420737879376E-3</v>
      </c>
      <c r="P10" s="175">
        <f t="shared" si="8"/>
        <v>0.15704299806852653</v>
      </c>
      <c r="R10" s="176">
        <f t="shared" si="9"/>
        <v>99.637565545124858</v>
      </c>
      <c r="S10" s="177">
        <f t="shared" si="10"/>
        <v>109.04881813012753</v>
      </c>
      <c r="T10" s="178"/>
      <c r="U10" s="177">
        <f t="shared" si="11"/>
        <v>99.157934638399269</v>
      </c>
      <c r="V10" s="177">
        <f t="shared" si="12"/>
        <v>90.929857231533234</v>
      </c>
      <c r="W10" s="151"/>
      <c r="X10" s="152"/>
      <c r="Y10" s="107">
        <v>11.148566322800749</v>
      </c>
      <c r="Z10" s="107">
        <v>10.783039558118757</v>
      </c>
      <c r="AA10" s="107">
        <v>10.884574770530421</v>
      </c>
      <c r="AB10" s="107">
        <v>11.7374705547884</v>
      </c>
      <c r="AC10" s="107">
        <v>10.478433920883763</v>
      </c>
      <c r="AD10" s="107">
        <v>10.498740963366096</v>
      </c>
      <c r="AE10" s="107">
        <v>0.34765656729753874</v>
      </c>
      <c r="AF10" s="107">
        <v>0.29039070749736007</v>
      </c>
      <c r="AG10" s="107">
        <v>0.23271870684753471</v>
      </c>
      <c r="AH10" s="107">
        <v>9.9301437738607738</v>
      </c>
      <c r="AI10" s="107">
        <v>9.8692226464137764</v>
      </c>
      <c r="AJ10" s="107">
        <v>9.0772479896027942</v>
      </c>
      <c r="AK10" s="2">
        <v>5</v>
      </c>
      <c r="AL10" s="106">
        <v>2.0307042482332872E-2</v>
      </c>
      <c r="AM10" s="2">
        <v>246.22</v>
      </c>
      <c r="AN10" s="152"/>
      <c r="AP10" s="106">
        <f t="shared" si="13"/>
        <v>10.904881813012752</v>
      </c>
      <c r="AQ10" s="105">
        <f t="shared" si="14"/>
        <v>105.2823315118397</v>
      </c>
      <c r="AR10" s="105">
        <f t="shared" si="14"/>
        <v>97.175141242937841</v>
      </c>
      <c r="AS10" s="105">
        <f t="shared" si="14"/>
        <v>96.455223880597018</v>
      </c>
      <c r="AU10" s="106">
        <f t="shared" si="15"/>
        <v>10.277800341158313</v>
      </c>
      <c r="AV10" s="106">
        <f t="shared" si="15"/>
        <v>10.159613353911137</v>
      </c>
      <c r="AW10" s="106">
        <f t="shared" si="15"/>
        <v>9.3099666964503296</v>
      </c>
      <c r="AX10" s="106">
        <f t="shared" si="16"/>
        <v>9.9157934638399272</v>
      </c>
      <c r="AZ10" s="2">
        <f t="shared" si="17"/>
        <v>0</v>
      </c>
      <c r="BA10" s="2">
        <f t="shared" si="18"/>
        <v>0</v>
      </c>
      <c r="BB10" s="2">
        <f t="shared" si="18"/>
        <v>0</v>
      </c>
      <c r="BC10" s="2">
        <f t="shared" si="18"/>
        <v>0</v>
      </c>
      <c r="BE10" s="2">
        <f t="shared" si="19"/>
        <v>3.5010224948875256E-2</v>
      </c>
      <c r="BF10" s="2">
        <f t="shared" si="19"/>
        <v>2.9423868312757201E-2</v>
      </c>
      <c r="BG10" s="2">
        <f t="shared" si="19"/>
        <v>2.5637583892617447E-2</v>
      </c>
    </row>
    <row r="11" spans="1:59" x14ac:dyDescent="0.35">
      <c r="A11" s="2">
        <f t="shared" si="0"/>
        <v>9</v>
      </c>
      <c r="B11" s="50" t="s">
        <v>23</v>
      </c>
      <c r="C11" s="2" t="s">
        <v>24</v>
      </c>
      <c r="D11" s="1" t="s">
        <v>25</v>
      </c>
      <c r="E11" s="169">
        <v>4.5895599999999996</v>
      </c>
      <c r="F11" s="170" t="s">
        <v>686</v>
      </c>
      <c r="G11" s="2">
        <v>1</v>
      </c>
      <c r="I11" s="171" t="s">
        <v>280</v>
      </c>
      <c r="J11" s="172"/>
      <c r="K11" s="171" t="s">
        <v>693</v>
      </c>
      <c r="M11" s="173" t="str">
        <f t="shared" si="5"/>
        <v>Quantified</v>
      </c>
      <c r="N11" s="174">
        <f t="shared" si="6"/>
        <v>2.3402177644846982</v>
      </c>
      <c r="O11" s="174">
        <f t="shared" si="7"/>
        <v>3.3528366363507347</v>
      </c>
      <c r="P11" s="175">
        <f t="shared" si="8"/>
        <v>1.4327028395534844</v>
      </c>
      <c r="R11" s="176">
        <f t="shared" si="9"/>
        <v>186.77916136349859</v>
      </c>
      <c r="S11" s="177">
        <f t="shared" si="10"/>
        <v>141.1755885440096</v>
      </c>
      <c r="T11" s="178"/>
      <c r="U11" s="177">
        <f t="shared" si="11"/>
        <v>104.06357774778829</v>
      </c>
      <c r="V11" s="177">
        <f t="shared" si="12"/>
        <v>73.712161444503465</v>
      </c>
      <c r="W11" s="151"/>
      <c r="X11" s="152"/>
      <c r="Y11" s="107">
        <v>0.70400359874044094</v>
      </c>
      <c r="Z11" s="107">
        <v>0.84345479082321217</v>
      </c>
      <c r="AA11" s="107">
        <v>0.64552406657669836</v>
      </c>
      <c r="AB11" s="107">
        <v>1.8690958164642377</v>
      </c>
      <c r="AC11" s="107">
        <v>1.9725596041385516</v>
      </c>
      <c r="AD11" s="107">
        <v>0.39361223571749893</v>
      </c>
      <c r="AE11" s="107">
        <v>0.27665317139001355</v>
      </c>
      <c r="AF11" s="107">
        <v>0.60053981106612686</v>
      </c>
      <c r="AG11" s="107">
        <v>0.40710751237067044</v>
      </c>
      <c r="AH11" s="107">
        <v>0.96491228070175428</v>
      </c>
      <c r="AI11" s="107">
        <v>9.6716149347728431E-2</v>
      </c>
      <c r="AJ11" s="107">
        <v>0.77597840755735503</v>
      </c>
      <c r="AK11" s="2">
        <v>10</v>
      </c>
      <c r="AL11" s="106">
        <v>4.4984255510571294E-2</v>
      </c>
      <c r="AM11" s="2">
        <v>222.3</v>
      </c>
      <c r="AN11" s="152"/>
      <c r="AP11" s="106">
        <f t="shared" si="13"/>
        <v>1.411755885440096</v>
      </c>
      <c r="AQ11" s="105">
        <f t="shared" si="14"/>
        <v>265.49520766773162</v>
      </c>
      <c r="AR11" s="105">
        <f t="shared" si="14"/>
        <v>233.86666666666659</v>
      </c>
      <c r="AS11" s="105">
        <f t="shared" si="14"/>
        <v>60.975609756097548</v>
      </c>
      <c r="AU11" s="106">
        <f t="shared" si="15"/>
        <v>1.2415654520917678</v>
      </c>
      <c r="AV11" s="106">
        <f t="shared" si="15"/>
        <v>0.69725596041385529</v>
      </c>
      <c r="AW11" s="106">
        <f t="shared" si="15"/>
        <v>1.1830859199280255</v>
      </c>
      <c r="AX11" s="106">
        <f t="shared" si="16"/>
        <v>1.0406357774778829</v>
      </c>
      <c r="AZ11" s="2">
        <f t="shared" si="17"/>
        <v>0</v>
      </c>
      <c r="BA11" s="2">
        <f t="shared" si="18"/>
        <v>0</v>
      </c>
      <c r="BB11" s="2">
        <f t="shared" si="18"/>
        <v>0</v>
      </c>
      <c r="BC11" s="2">
        <f t="shared" si="18"/>
        <v>0</v>
      </c>
      <c r="BE11" s="2">
        <f t="shared" si="19"/>
        <v>0.28671328671328683</v>
      </c>
      <c r="BF11" s="2">
        <f t="shared" si="19"/>
        <v>6.2093023255813868</v>
      </c>
      <c r="BG11" s="2">
        <f t="shared" si="19"/>
        <v>0.52463768115942044</v>
      </c>
    </row>
    <row r="12" spans="1:59" x14ac:dyDescent="0.35">
      <c r="A12" s="2">
        <f t="shared" si="0"/>
        <v>10</v>
      </c>
      <c r="B12" s="50" t="s">
        <v>23</v>
      </c>
      <c r="C12" s="2" t="s">
        <v>24</v>
      </c>
      <c r="D12" s="1" t="s">
        <v>25</v>
      </c>
      <c r="E12" s="169">
        <v>4.5895599999999996</v>
      </c>
      <c r="F12" s="170" t="s">
        <v>686</v>
      </c>
      <c r="G12" s="2">
        <v>10</v>
      </c>
      <c r="I12" s="182">
        <f>N12</f>
        <v>6.7383053103607968E-2</v>
      </c>
      <c r="J12" s="172">
        <f>O12</f>
        <v>1.3252572352851617E-2</v>
      </c>
      <c r="K12" s="171"/>
      <c r="M12" s="173" t="str">
        <f t="shared" si="5"/>
        <v>Quantified</v>
      </c>
      <c r="N12" s="174">
        <f t="shared" si="6"/>
        <v>6.7383053103607968E-2</v>
      </c>
      <c r="O12" s="174">
        <f t="shared" si="7"/>
        <v>1.3252572352851617E-2</v>
      </c>
      <c r="P12" s="175">
        <f t="shared" si="8"/>
        <v>0.19667515409957018</v>
      </c>
      <c r="R12" s="176">
        <f t="shared" si="9"/>
        <v>112.1610829219029</v>
      </c>
      <c r="S12" s="177">
        <f t="shared" si="10"/>
        <v>135.81496476233318</v>
      </c>
      <c r="T12" s="178"/>
      <c r="U12" s="177">
        <f t="shared" si="11"/>
        <v>100.14994751836856</v>
      </c>
      <c r="V12" s="177">
        <f t="shared" si="12"/>
        <v>73.739994479712962</v>
      </c>
      <c r="W12" s="151"/>
      <c r="X12" s="152"/>
      <c r="Y12" s="107">
        <v>12.269455690508321</v>
      </c>
      <c r="Z12" s="107">
        <v>11.909581646423753</v>
      </c>
      <c r="AA12" s="107">
        <v>12.134502923976608</v>
      </c>
      <c r="AB12" s="107">
        <v>12.584345479082321</v>
      </c>
      <c r="AC12" s="107">
        <v>11.887089518668466</v>
      </c>
      <c r="AD12" s="107">
        <v>16.273054430949166</v>
      </c>
      <c r="AE12" s="107">
        <v>0.6230319388214125</v>
      </c>
      <c r="AF12" s="107">
        <v>0.62753036437246967</v>
      </c>
      <c r="AG12" s="107">
        <v>0.60053981106612686</v>
      </c>
      <c r="AH12" s="107">
        <v>8.1309041835357636</v>
      </c>
      <c r="AI12" s="107">
        <v>8.5582546108861894</v>
      </c>
      <c r="AJ12" s="107">
        <v>11.504723346828609</v>
      </c>
      <c r="AK12" s="2">
        <v>10</v>
      </c>
      <c r="AL12" s="106">
        <v>4.4984255510571294E-2</v>
      </c>
      <c r="AM12" s="2">
        <v>222.3</v>
      </c>
      <c r="AN12" s="152"/>
      <c r="AP12" s="106">
        <f t="shared" si="13"/>
        <v>13.581496476233317</v>
      </c>
      <c r="AQ12" s="105">
        <f t="shared" si="14"/>
        <v>102.56645279560037</v>
      </c>
      <c r="AR12" s="105">
        <f t="shared" si="14"/>
        <v>99.811142587346552</v>
      </c>
      <c r="AS12" s="105">
        <f t="shared" si="14"/>
        <v>134.1056533827618</v>
      </c>
      <c r="AU12" s="106">
        <f t="shared" si="15"/>
        <v>8.7539361223571763</v>
      </c>
      <c r="AV12" s="106">
        <f t="shared" si="15"/>
        <v>9.1857849752586596</v>
      </c>
      <c r="AW12" s="106">
        <f t="shared" si="15"/>
        <v>12.105263157894736</v>
      </c>
      <c r="AX12" s="106">
        <f t="shared" si="16"/>
        <v>10.014994751836857</v>
      </c>
      <c r="AZ12" s="2">
        <f t="shared" si="17"/>
        <v>0</v>
      </c>
      <c r="BA12" s="2">
        <f t="shared" si="18"/>
        <v>0</v>
      </c>
      <c r="BB12" s="2">
        <f t="shared" si="18"/>
        <v>0</v>
      </c>
      <c r="BC12" s="2">
        <f t="shared" si="18"/>
        <v>0</v>
      </c>
      <c r="BE12" s="2">
        <f t="shared" si="19"/>
        <v>7.6625172890733048E-2</v>
      </c>
      <c r="BF12" s="2">
        <f t="shared" si="19"/>
        <v>7.3324572930354798E-2</v>
      </c>
      <c r="BG12" s="2">
        <f t="shared" si="19"/>
        <v>5.2199413489736078E-2</v>
      </c>
    </row>
    <row r="13" spans="1:59" x14ac:dyDescent="0.35">
      <c r="A13" s="2">
        <f t="shared" si="0"/>
        <v>11</v>
      </c>
      <c r="B13" s="179" t="s">
        <v>23</v>
      </c>
      <c r="C13" s="2" t="s">
        <v>24</v>
      </c>
      <c r="D13" s="1" t="s">
        <v>25</v>
      </c>
      <c r="E13" s="169">
        <v>4.5895599999999996</v>
      </c>
      <c r="F13" s="180" t="s">
        <v>688</v>
      </c>
      <c r="G13" s="2">
        <v>1</v>
      </c>
      <c r="I13" s="171" t="s">
        <v>270</v>
      </c>
      <c r="J13" s="172"/>
      <c r="K13" s="171" t="s">
        <v>689</v>
      </c>
      <c r="M13" s="173"/>
      <c r="N13" s="174"/>
      <c r="O13" s="174"/>
      <c r="P13" s="175"/>
      <c r="R13" s="176"/>
      <c r="S13" s="177"/>
      <c r="T13" s="178"/>
      <c r="U13" s="181"/>
      <c r="V13" s="177"/>
      <c r="X13" s="152"/>
      <c r="AN13" s="152"/>
    </row>
    <row r="14" spans="1:59" x14ac:dyDescent="0.35">
      <c r="A14" s="2">
        <f t="shared" si="0"/>
        <v>12</v>
      </c>
      <c r="B14" s="179" t="s">
        <v>23</v>
      </c>
      <c r="C14" s="2" t="s">
        <v>24</v>
      </c>
      <c r="D14" s="1" t="s">
        <v>25</v>
      </c>
      <c r="E14" s="169">
        <v>4.5895599999999996</v>
      </c>
      <c r="F14" s="180" t="s">
        <v>688</v>
      </c>
      <c r="G14" s="2">
        <v>10</v>
      </c>
      <c r="I14" s="171" t="s">
        <v>270</v>
      </c>
      <c r="J14" s="172"/>
      <c r="K14" s="171" t="s">
        <v>689</v>
      </c>
      <c r="M14" s="173"/>
      <c r="N14" s="174"/>
      <c r="O14" s="174"/>
      <c r="P14" s="175"/>
      <c r="R14" s="176"/>
      <c r="S14" s="177"/>
      <c r="T14" s="178"/>
      <c r="U14" s="181"/>
      <c r="V14" s="177"/>
      <c r="X14" s="152"/>
      <c r="AN14" s="152"/>
    </row>
    <row r="15" spans="1:59" x14ac:dyDescent="0.35">
      <c r="A15" s="2">
        <f t="shared" si="0"/>
        <v>13</v>
      </c>
      <c r="B15" s="179" t="s">
        <v>694</v>
      </c>
      <c r="C15" s="2" t="s">
        <v>28</v>
      </c>
      <c r="D15" s="1" t="s">
        <v>29</v>
      </c>
      <c r="E15" s="169">
        <v>4.1011199999999999</v>
      </c>
      <c r="F15" s="184" t="s">
        <v>686</v>
      </c>
      <c r="G15" s="2">
        <v>1</v>
      </c>
      <c r="I15" s="171" t="s">
        <v>278</v>
      </c>
      <c r="J15" s="172"/>
      <c r="K15" s="171" t="s">
        <v>695</v>
      </c>
      <c r="M15" s="173" t="str">
        <f t="shared" ref="M15:M78" si="20">IF(AZ15&gt;=2, "Limited", "Quantified")</f>
        <v>Limited</v>
      </c>
      <c r="N15" s="174">
        <f t="shared" ref="N15:N78" si="21">AVERAGE(BE15:BG15)</f>
        <v>1.317648779300983E-2</v>
      </c>
      <c r="O15" s="174">
        <f t="shared" ref="O15:O78" si="22">STDEV(BE15:BG15)</f>
        <v>3.7302068411656792E-4</v>
      </c>
      <c r="P15" s="175">
        <f t="shared" ref="P15:P78" si="23">O15/N15</f>
        <v>2.830956852663398E-2</v>
      </c>
      <c r="R15" s="176">
        <f t="shared" ref="R15:R78" si="24">AVERAGE(AQ15:AS15)</f>
        <v>48.441735486032741</v>
      </c>
      <c r="S15" s="177">
        <f t="shared" ref="S15:S78" si="25">AVERAGE(AP15/G15)*100</f>
        <v>54.858725466698623</v>
      </c>
      <c r="T15" s="178"/>
      <c r="U15" s="177">
        <f t="shared" ref="U15:U78" si="26">AX15/G15*100</f>
        <v>30.351122473436128</v>
      </c>
      <c r="V15" s="177">
        <f t="shared" ref="V15:V78" si="27">AX15/AP15*100</f>
        <v>55.32597087378641</v>
      </c>
      <c r="W15" s="151"/>
      <c r="X15" s="152"/>
      <c r="Y15" s="107">
        <v>1.2902452664376447</v>
      </c>
      <c r="Z15" s="107">
        <v>1.1544299752336822</v>
      </c>
      <c r="AA15" s="107">
        <v>1.0146201166413678</v>
      </c>
      <c r="AB15" s="107">
        <v>0.50731005832068388</v>
      </c>
      <c r="AC15" s="107">
        <v>0.51929376048573939</v>
      </c>
      <c r="AD15" s="107">
        <v>0.61915794519453538</v>
      </c>
      <c r="AE15" s="107">
        <v>0</v>
      </c>
      <c r="AF15" s="107">
        <v>0</v>
      </c>
      <c r="AG15" s="107">
        <v>5.712231365343133E-4</v>
      </c>
      <c r="AH15" s="107">
        <v>0.29479907326036586</v>
      </c>
      <c r="AI15" s="107">
        <v>0.30318766477590481</v>
      </c>
      <c r="AJ15" s="107">
        <v>0.31197571303027877</v>
      </c>
      <c r="AK15" s="2">
        <v>1</v>
      </c>
      <c r="AL15" s="106">
        <v>3.9945673883518412E-3</v>
      </c>
      <c r="AM15" s="2">
        <v>250.34</v>
      </c>
      <c r="AN15" s="152"/>
      <c r="AP15" s="106">
        <f t="shared" ref="AP15:AP78" si="28">AVERAGE(AB15:AD15)</f>
        <v>0.54858725466698621</v>
      </c>
      <c r="AQ15" s="105">
        <f t="shared" ref="AQ15:AS78" si="29">AB15/Y15*100</f>
        <v>39.318885448916411</v>
      </c>
      <c r="AR15" s="105">
        <f t="shared" si="29"/>
        <v>44.982698961937714</v>
      </c>
      <c r="AS15" s="105">
        <f t="shared" si="29"/>
        <v>61.023622047244089</v>
      </c>
      <c r="AU15" s="106">
        <f t="shared" ref="AU15:AW30" si="30">SUM(AE15+AH15)</f>
        <v>0.29479907326036586</v>
      </c>
      <c r="AV15" s="106">
        <f t="shared" si="30"/>
        <v>0.30318766477590481</v>
      </c>
      <c r="AW15" s="106">
        <f t="shared" si="30"/>
        <v>0.31254693616681306</v>
      </c>
      <c r="AX15" s="106">
        <f t="shared" ref="AX15:AX78" si="31">AVERAGE(AU15:AW15)</f>
        <v>0.30351122473436126</v>
      </c>
      <c r="AZ15" s="2">
        <f t="shared" ref="AZ15:AZ78" si="32">SUM(BA15:BC15)</f>
        <v>3</v>
      </c>
      <c r="BA15" s="2">
        <f t="shared" ref="BA15:BC78" si="33">IF(AE15&lt;=$AL15,1,0)</f>
        <v>1</v>
      </c>
      <c r="BB15" s="2">
        <f t="shared" si="33"/>
        <v>1</v>
      </c>
      <c r="BC15" s="2">
        <f t="shared" si="33"/>
        <v>1</v>
      </c>
      <c r="BE15" s="2">
        <f t="shared" ref="BE15:BG30" si="34">IF(BA15=1, $AL15/AH15, AE15/AH15)</f>
        <v>1.3550135501355014E-2</v>
      </c>
      <c r="BF15" s="2">
        <f t="shared" si="34"/>
        <v>1.3175230566534912E-2</v>
      </c>
      <c r="BG15" s="2">
        <f t="shared" si="34"/>
        <v>1.2804097311139566E-2</v>
      </c>
    </row>
    <row r="16" spans="1:59" x14ac:dyDescent="0.35">
      <c r="A16" s="2">
        <f t="shared" si="0"/>
        <v>14</v>
      </c>
      <c r="B16" s="179" t="s">
        <v>694</v>
      </c>
      <c r="C16" s="2" t="s">
        <v>28</v>
      </c>
      <c r="D16" s="1" t="s">
        <v>29</v>
      </c>
      <c r="E16" s="169">
        <v>4.1011199999999999</v>
      </c>
      <c r="F16" s="185" t="s">
        <v>686</v>
      </c>
      <c r="G16" s="2">
        <v>10</v>
      </c>
      <c r="I16" s="171" t="s">
        <v>278</v>
      </c>
      <c r="J16" s="172"/>
      <c r="K16" s="171" t="s">
        <v>695</v>
      </c>
      <c r="M16" s="173" t="str">
        <f t="shared" si="20"/>
        <v>Limited</v>
      </c>
      <c r="N16" s="174">
        <f t="shared" si="21"/>
        <v>2.0567161605275562E-3</v>
      </c>
      <c r="O16" s="174">
        <f t="shared" si="22"/>
        <v>3.9617251923324002E-5</v>
      </c>
      <c r="P16" s="175">
        <f t="shared" si="23"/>
        <v>1.9262381792712717E-2</v>
      </c>
      <c r="R16" s="176">
        <f t="shared" si="24"/>
        <v>38.025232433161257</v>
      </c>
      <c r="S16" s="177">
        <f t="shared" si="25"/>
        <v>42.009533700833536</v>
      </c>
      <c r="T16" s="178"/>
      <c r="U16" s="177">
        <f t="shared" si="26"/>
        <v>19.441351761604214</v>
      </c>
      <c r="V16" s="177">
        <f t="shared" si="27"/>
        <v>46.278427892234539</v>
      </c>
      <c r="W16" s="151"/>
      <c r="X16" s="152"/>
      <c r="Y16" s="107">
        <v>11.044978828792843</v>
      </c>
      <c r="Z16" s="107">
        <v>11.104897339618118</v>
      </c>
      <c r="AA16" s="107">
        <v>11.005033154909324</v>
      </c>
      <c r="AB16" s="107">
        <v>4.1543500838859151</v>
      </c>
      <c r="AC16" s="107">
        <v>3.7548933450507311</v>
      </c>
      <c r="AD16" s="107">
        <v>4.6936166813134141</v>
      </c>
      <c r="AE16" s="107">
        <v>2.4127187025645121E-3</v>
      </c>
      <c r="AF16" s="107">
        <v>1.8494847008069027E-3</v>
      </c>
      <c r="AG16" s="107">
        <v>6.9505472557322042E-5</v>
      </c>
      <c r="AH16" s="107">
        <v>1.9852999920108652</v>
      </c>
      <c r="AI16" s="107">
        <v>1.9293760485739391</v>
      </c>
      <c r="AJ16" s="107">
        <v>1.9133977790205319</v>
      </c>
      <c r="AK16" s="2">
        <v>1</v>
      </c>
      <c r="AL16" s="106">
        <v>3.9945673883518412E-3</v>
      </c>
      <c r="AM16" s="2">
        <v>250.34</v>
      </c>
      <c r="AN16" s="152"/>
      <c r="AP16" s="106">
        <f t="shared" si="28"/>
        <v>4.2009533700833535</v>
      </c>
      <c r="AQ16" s="105">
        <f t="shared" si="29"/>
        <v>37.613019891500898</v>
      </c>
      <c r="AR16" s="105">
        <f t="shared" si="29"/>
        <v>33.812949640287776</v>
      </c>
      <c r="AS16" s="105">
        <f t="shared" si="29"/>
        <v>42.649727767695097</v>
      </c>
      <c r="AU16" s="106">
        <f t="shared" si="30"/>
        <v>1.9877127107134296</v>
      </c>
      <c r="AV16" s="106">
        <f t="shared" si="30"/>
        <v>1.9312255332747459</v>
      </c>
      <c r="AW16" s="106">
        <f t="shared" si="30"/>
        <v>1.9134672844930891</v>
      </c>
      <c r="AX16" s="106">
        <f t="shared" si="31"/>
        <v>1.9441351761604215</v>
      </c>
      <c r="AZ16" s="2">
        <f t="shared" si="32"/>
        <v>3</v>
      </c>
      <c r="BA16" s="2">
        <f t="shared" si="33"/>
        <v>1</v>
      </c>
      <c r="BB16" s="2">
        <f t="shared" si="33"/>
        <v>1</v>
      </c>
      <c r="BC16" s="2">
        <f t="shared" si="33"/>
        <v>1</v>
      </c>
      <c r="BE16" s="2">
        <f t="shared" si="34"/>
        <v>2.0120724346076456E-3</v>
      </c>
      <c r="BF16" s="2">
        <f t="shared" si="34"/>
        <v>2.070393374741201E-3</v>
      </c>
      <c r="BG16" s="2">
        <f t="shared" si="34"/>
        <v>2.0876826722338207E-3</v>
      </c>
    </row>
    <row r="17" spans="1:59" x14ac:dyDescent="0.35">
      <c r="A17" s="2">
        <f t="shared" si="0"/>
        <v>15</v>
      </c>
      <c r="B17" s="179" t="s">
        <v>694</v>
      </c>
      <c r="C17" s="2" t="s">
        <v>28</v>
      </c>
      <c r="D17" s="1" t="s">
        <v>29</v>
      </c>
      <c r="E17" s="169">
        <v>4.1011199999999999</v>
      </c>
      <c r="F17" s="186" t="s">
        <v>692</v>
      </c>
      <c r="G17" s="2">
        <v>1</v>
      </c>
      <c r="I17" s="171" t="s">
        <v>648</v>
      </c>
      <c r="J17" s="172"/>
      <c r="K17" s="171"/>
      <c r="M17" s="173" t="str">
        <f t="shared" si="20"/>
        <v>Limited</v>
      </c>
      <c r="N17" s="174">
        <f t="shared" si="21"/>
        <v>4.7478510400175179E-3</v>
      </c>
      <c r="O17" s="174">
        <f t="shared" si="22"/>
        <v>8.0388923631646088E-4</v>
      </c>
      <c r="P17" s="175">
        <f t="shared" si="23"/>
        <v>0.16931644012013797</v>
      </c>
      <c r="R17" s="176">
        <f t="shared" si="24"/>
        <v>67.983986047249076</v>
      </c>
      <c r="S17" s="177">
        <f t="shared" si="25"/>
        <v>59.652206332720837</v>
      </c>
      <c r="T17" s="178"/>
      <c r="U17" s="177">
        <f t="shared" si="26"/>
        <v>85.750046603286194</v>
      </c>
      <c r="V17" s="177">
        <f t="shared" si="27"/>
        <v>143.75</v>
      </c>
      <c r="W17" s="151"/>
      <c r="X17" s="152"/>
      <c r="Y17" s="107">
        <v>0.95070703842773829</v>
      </c>
      <c r="Z17" s="107">
        <v>0.84684828633059039</v>
      </c>
      <c r="AA17" s="107">
        <v>0.84684828633059039</v>
      </c>
      <c r="AB17" s="107">
        <v>0.57122313653431334</v>
      </c>
      <c r="AC17" s="107">
        <v>0.6391307821362946</v>
      </c>
      <c r="AD17" s="107">
        <v>0.57921227131101705</v>
      </c>
      <c r="AE17" s="107">
        <v>0</v>
      </c>
      <c r="AF17" s="107">
        <v>0</v>
      </c>
      <c r="AG17" s="107">
        <v>0</v>
      </c>
      <c r="AH17" s="107">
        <v>1.0026364144763122</v>
      </c>
      <c r="AI17" s="107">
        <v>0.8548374211072941</v>
      </c>
      <c r="AJ17" s="107">
        <v>0.71502756251497956</v>
      </c>
      <c r="AK17" s="2">
        <v>1</v>
      </c>
      <c r="AL17" s="106">
        <v>3.9945673883518412E-3</v>
      </c>
      <c r="AM17" s="2">
        <v>250.34</v>
      </c>
      <c r="AN17" s="152"/>
      <c r="AP17" s="106">
        <f t="shared" si="28"/>
        <v>0.59652206332720836</v>
      </c>
      <c r="AQ17" s="105">
        <f t="shared" si="29"/>
        <v>60.084033613445378</v>
      </c>
      <c r="AR17" s="105">
        <f t="shared" si="29"/>
        <v>75.471698113207538</v>
      </c>
      <c r="AS17" s="105">
        <f t="shared" si="29"/>
        <v>68.396226415094347</v>
      </c>
      <c r="AU17" s="106">
        <f t="shared" si="30"/>
        <v>1.0026364144763122</v>
      </c>
      <c r="AV17" s="106">
        <f t="shared" si="30"/>
        <v>0.8548374211072941</v>
      </c>
      <c r="AW17" s="106">
        <f t="shared" si="30"/>
        <v>0.71502756251497956</v>
      </c>
      <c r="AX17" s="106">
        <f t="shared" si="31"/>
        <v>0.85750046603286201</v>
      </c>
      <c r="AZ17" s="2">
        <f t="shared" si="32"/>
        <v>3</v>
      </c>
      <c r="BA17" s="2">
        <f t="shared" si="33"/>
        <v>1</v>
      </c>
      <c r="BB17" s="2">
        <f t="shared" si="33"/>
        <v>1</v>
      </c>
      <c r="BC17" s="2">
        <f t="shared" si="33"/>
        <v>1</v>
      </c>
      <c r="BE17" s="2">
        <f t="shared" si="34"/>
        <v>3.9840637450199202E-3</v>
      </c>
      <c r="BF17" s="2">
        <f t="shared" si="34"/>
        <v>4.6728971962616819E-3</v>
      </c>
      <c r="BG17" s="2">
        <f t="shared" si="34"/>
        <v>5.5865921787709499E-3</v>
      </c>
    </row>
    <row r="18" spans="1:59" x14ac:dyDescent="0.35">
      <c r="A18" s="2">
        <f t="shared" si="0"/>
        <v>16</v>
      </c>
      <c r="B18" s="179" t="s">
        <v>694</v>
      </c>
      <c r="C18" s="2" t="s">
        <v>28</v>
      </c>
      <c r="D18" s="1" t="s">
        <v>29</v>
      </c>
      <c r="E18" s="169">
        <v>4.1011199999999999</v>
      </c>
      <c r="F18" s="186" t="s">
        <v>692</v>
      </c>
      <c r="G18" s="2">
        <v>10</v>
      </c>
      <c r="I18" s="171" t="s">
        <v>696</v>
      </c>
      <c r="J18" s="172"/>
      <c r="K18" s="171"/>
      <c r="M18" s="173" t="str">
        <f t="shared" si="20"/>
        <v>Limited</v>
      </c>
      <c r="N18" s="174">
        <f t="shared" si="21"/>
        <v>5.8748440259053598E-4</v>
      </c>
      <c r="O18" s="174">
        <f t="shared" si="22"/>
        <v>9.123960854569204E-5</v>
      </c>
      <c r="P18" s="175">
        <f t="shared" si="23"/>
        <v>0.15530558452848678</v>
      </c>
      <c r="R18" s="176">
        <f t="shared" si="24"/>
        <v>66.417435304044631</v>
      </c>
      <c r="S18" s="177">
        <f t="shared" si="25"/>
        <v>58.586988362493678</v>
      </c>
      <c r="T18" s="178"/>
      <c r="U18" s="177">
        <f t="shared" si="26"/>
        <v>69.039439695347653</v>
      </c>
      <c r="V18" s="177">
        <f t="shared" si="27"/>
        <v>117.84090909090909</v>
      </c>
      <c r="W18" s="151"/>
      <c r="X18" s="152"/>
      <c r="Y18" s="107">
        <v>9.606934568986178</v>
      </c>
      <c r="Z18" s="107">
        <v>8.1089717983542382</v>
      </c>
      <c r="AA18" s="107">
        <v>8.7281297435487737</v>
      </c>
      <c r="AB18" s="107">
        <v>6.391307821362946</v>
      </c>
      <c r="AC18" s="107">
        <v>5.2328832787409123</v>
      </c>
      <c r="AD18" s="107">
        <v>5.9519054086442438</v>
      </c>
      <c r="AE18" s="107">
        <v>0</v>
      </c>
      <c r="AF18" s="107">
        <v>0</v>
      </c>
      <c r="AG18" s="107">
        <v>0</v>
      </c>
      <c r="AH18" s="107">
        <v>5.7921227131101709</v>
      </c>
      <c r="AI18" s="107">
        <v>7.1502756251497956</v>
      </c>
      <c r="AJ18" s="107">
        <v>7.769433570344332</v>
      </c>
      <c r="AK18" s="2">
        <v>1</v>
      </c>
      <c r="AL18" s="106">
        <v>3.9945673883518412E-3</v>
      </c>
      <c r="AM18" s="2">
        <v>250.34</v>
      </c>
      <c r="AN18" s="152"/>
      <c r="AP18" s="106">
        <f t="shared" si="28"/>
        <v>5.858698836249367</v>
      </c>
      <c r="AQ18" s="105">
        <f t="shared" si="29"/>
        <v>66.528066528066532</v>
      </c>
      <c r="AR18" s="105">
        <f t="shared" si="29"/>
        <v>64.532019704433495</v>
      </c>
      <c r="AS18" s="105">
        <f t="shared" si="29"/>
        <v>68.192219679633865</v>
      </c>
      <c r="AU18" s="106">
        <f t="shared" si="30"/>
        <v>5.7921227131101709</v>
      </c>
      <c r="AV18" s="106">
        <f t="shared" si="30"/>
        <v>7.1502756251497956</v>
      </c>
      <c r="AW18" s="106">
        <f t="shared" si="30"/>
        <v>7.769433570344332</v>
      </c>
      <c r="AX18" s="106">
        <f t="shared" si="31"/>
        <v>6.9039439695347662</v>
      </c>
      <c r="AZ18" s="2">
        <f t="shared" si="32"/>
        <v>3</v>
      </c>
      <c r="BA18" s="2">
        <f t="shared" si="33"/>
        <v>1</v>
      </c>
      <c r="BB18" s="2">
        <f t="shared" si="33"/>
        <v>1</v>
      </c>
      <c r="BC18" s="2">
        <f t="shared" si="33"/>
        <v>1</v>
      </c>
      <c r="BE18" s="2">
        <f t="shared" si="34"/>
        <v>6.8965517241379294E-4</v>
      </c>
      <c r="BF18" s="2">
        <f t="shared" si="34"/>
        <v>5.5865921787709503E-4</v>
      </c>
      <c r="BG18" s="2">
        <f t="shared" si="34"/>
        <v>5.1413881748071976E-4</v>
      </c>
    </row>
    <row r="19" spans="1:59" x14ac:dyDescent="0.35">
      <c r="A19" s="2">
        <f t="shared" si="0"/>
        <v>17</v>
      </c>
      <c r="B19" s="179" t="s">
        <v>697</v>
      </c>
      <c r="C19" s="2" t="s">
        <v>33</v>
      </c>
      <c r="D19" s="1" t="s">
        <v>34</v>
      </c>
      <c r="E19" s="169">
        <v>6.6628400000000001</v>
      </c>
      <c r="F19" s="185" t="s">
        <v>686</v>
      </c>
      <c r="G19" s="2">
        <v>1</v>
      </c>
      <c r="I19" s="171" t="s">
        <v>648</v>
      </c>
      <c r="J19" s="172"/>
      <c r="K19" s="171"/>
      <c r="M19" s="173" t="str">
        <f t="shared" si="20"/>
        <v>Limited</v>
      </c>
      <c r="N19" s="174">
        <f t="shared" si="21"/>
        <v>1.7211137193531564E-2</v>
      </c>
      <c r="O19" s="174">
        <f t="shared" si="22"/>
        <v>4.8711800691224967E-4</v>
      </c>
      <c r="P19" s="175">
        <f t="shared" si="23"/>
        <v>2.8302488175814582E-2</v>
      </c>
      <c r="R19" s="176">
        <f t="shared" si="24"/>
        <v>110.68827353865288</v>
      </c>
      <c r="S19" s="177">
        <f t="shared" si="25"/>
        <v>108.84954125066653</v>
      </c>
      <c r="T19" s="178"/>
      <c r="U19" s="177">
        <f t="shared" si="26"/>
        <v>108.48793522961984</v>
      </c>
      <c r="V19" s="177">
        <f t="shared" si="27"/>
        <v>99.667792792792795</v>
      </c>
      <c r="W19" s="151"/>
      <c r="X19" s="152"/>
      <c r="Y19" s="107">
        <v>1.0314964973247283</v>
      </c>
      <c r="Z19" s="107">
        <v>1.0241417985915753</v>
      </c>
      <c r="AA19" s="107">
        <v>0.91198264291098974</v>
      </c>
      <c r="AB19" s="107">
        <v>1.0002390277088276</v>
      </c>
      <c r="AC19" s="107">
        <v>1.1068821593395481</v>
      </c>
      <c r="AD19" s="107">
        <v>1.1583650504716201</v>
      </c>
      <c r="AE19" s="107">
        <v>1.5904536010443674E-2</v>
      </c>
      <c r="AF19" s="107">
        <v>1.5830989023112141E-2</v>
      </c>
      <c r="AG19" s="107">
        <v>1.6253884200268447E-2</v>
      </c>
      <c r="AH19" s="107">
        <v>1.0590766175740527</v>
      </c>
      <c r="AI19" s="107">
        <v>1.1032048099729714</v>
      </c>
      <c r="AJ19" s="107">
        <v>1.0443672201077463</v>
      </c>
      <c r="AK19" s="2">
        <v>10</v>
      </c>
      <c r="AL19" s="106">
        <v>1.8386746832882859E-2</v>
      </c>
      <c r="AM19" s="2">
        <v>543.87</v>
      </c>
      <c r="AN19" s="152"/>
      <c r="AP19" s="106">
        <f t="shared" si="28"/>
        <v>1.0884954125066653</v>
      </c>
      <c r="AQ19" s="105">
        <f t="shared" si="29"/>
        <v>96.969696969696983</v>
      </c>
      <c r="AR19" s="105">
        <f t="shared" si="29"/>
        <v>108.07899461400359</v>
      </c>
      <c r="AS19" s="105">
        <f t="shared" si="29"/>
        <v>127.01612903225808</v>
      </c>
      <c r="AU19" s="106">
        <f t="shared" si="30"/>
        <v>1.0749811535844964</v>
      </c>
      <c r="AV19" s="106">
        <f t="shared" si="30"/>
        <v>1.1190357989960835</v>
      </c>
      <c r="AW19" s="106">
        <f t="shared" si="30"/>
        <v>1.0606211043080147</v>
      </c>
      <c r="AX19" s="106">
        <f t="shared" si="31"/>
        <v>1.0848793522961984</v>
      </c>
      <c r="AZ19" s="2">
        <f t="shared" si="32"/>
        <v>3</v>
      </c>
      <c r="BA19" s="2">
        <f t="shared" si="33"/>
        <v>1</v>
      </c>
      <c r="BB19" s="2">
        <f t="shared" si="33"/>
        <v>1</v>
      </c>
      <c r="BC19" s="2">
        <f t="shared" si="33"/>
        <v>1</v>
      </c>
      <c r="BE19" s="2">
        <f t="shared" si="34"/>
        <v>1.7361111111111112E-2</v>
      </c>
      <c r="BF19" s="2">
        <f t="shared" si="34"/>
        <v>1.6666666666666666E-2</v>
      </c>
      <c r="BG19" s="2">
        <f t="shared" si="34"/>
        <v>1.7605633802816902E-2</v>
      </c>
    </row>
    <row r="20" spans="1:59" x14ac:dyDescent="0.35">
      <c r="A20" s="2">
        <f t="shared" si="0"/>
        <v>18</v>
      </c>
      <c r="B20" s="179" t="s">
        <v>697</v>
      </c>
      <c r="C20" s="2" t="s">
        <v>33</v>
      </c>
      <c r="D20" s="1" t="s">
        <v>34</v>
      </c>
      <c r="E20" s="169">
        <v>6.6628400000000001</v>
      </c>
      <c r="F20" s="185" t="s">
        <v>686</v>
      </c>
      <c r="G20" s="2">
        <v>10</v>
      </c>
      <c r="I20" s="171" t="s">
        <v>698</v>
      </c>
      <c r="J20" s="172"/>
      <c r="K20" s="171"/>
      <c r="M20" s="173" t="str">
        <f t="shared" si="20"/>
        <v>Limited</v>
      </c>
      <c r="N20" s="174">
        <f t="shared" si="21"/>
        <v>1.9784142664720124E-3</v>
      </c>
      <c r="O20" s="174">
        <f t="shared" si="22"/>
        <v>9.0743086765758012E-5</v>
      </c>
      <c r="P20" s="175">
        <f t="shared" si="23"/>
        <v>4.5866575218128973E-2</v>
      </c>
      <c r="R20" s="176">
        <f t="shared" si="24"/>
        <v>108.65731610887231</v>
      </c>
      <c r="S20" s="177">
        <f t="shared" si="25"/>
        <v>111.8527099000374</v>
      </c>
      <c r="T20" s="178"/>
      <c r="U20" s="177">
        <f t="shared" si="26"/>
        <v>93.232451382376908</v>
      </c>
      <c r="V20" s="177">
        <f t="shared" si="27"/>
        <v>83.352876712328751</v>
      </c>
      <c r="W20" s="151"/>
      <c r="X20" s="152"/>
      <c r="Y20" s="107">
        <v>10.020777023921157</v>
      </c>
      <c r="Z20" s="107">
        <v>9.8369095555923298</v>
      </c>
      <c r="AA20" s="107">
        <v>11.032048099729714</v>
      </c>
      <c r="AB20" s="107">
        <v>10.112710758085573</v>
      </c>
      <c r="AC20" s="107">
        <v>11.399783036387372</v>
      </c>
      <c r="AD20" s="107">
        <v>12.043319175538272</v>
      </c>
      <c r="AE20" s="107">
        <v>1.5849375769945023E-2</v>
      </c>
      <c r="AF20" s="107">
        <v>1.7540956478570246E-2</v>
      </c>
      <c r="AG20" s="107">
        <v>1.6070016731939619E-2</v>
      </c>
      <c r="AH20" s="107">
        <v>9.2853071506058438</v>
      </c>
      <c r="AI20" s="107">
        <v>8.8899920936988615</v>
      </c>
      <c r="AJ20" s="107">
        <v>9.7449758214279143</v>
      </c>
      <c r="AK20" s="2">
        <v>10</v>
      </c>
      <c r="AL20" s="106">
        <v>1.8386746832882859E-2</v>
      </c>
      <c r="AM20" s="2">
        <v>543.87</v>
      </c>
      <c r="AN20" s="152"/>
      <c r="AP20" s="106">
        <f t="shared" si="28"/>
        <v>11.185270990003739</v>
      </c>
      <c r="AQ20" s="105">
        <f t="shared" si="29"/>
        <v>100.91743119266057</v>
      </c>
      <c r="AR20" s="105">
        <f t="shared" si="29"/>
        <v>115.88785046728971</v>
      </c>
      <c r="AS20" s="105">
        <f t="shared" si="29"/>
        <v>109.16666666666669</v>
      </c>
      <c r="AU20" s="106">
        <f t="shared" si="30"/>
        <v>9.301156526375788</v>
      </c>
      <c r="AV20" s="106">
        <f t="shared" si="30"/>
        <v>8.907533050177431</v>
      </c>
      <c r="AW20" s="106">
        <f t="shared" si="30"/>
        <v>9.7610458381598537</v>
      </c>
      <c r="AX20" s="106">
        <f t="shared" si="31"/>
        <v>9.3232451382376897</v>
      </c>
      <c r="AZ20" s="2">
        <f t="shared" si="32"/>
        <v>3</v>
      </c>
      <c r="BA20" s="2">
        <f t="shared" si="33"/>
        <v>1</v>
      </c>
      <c r="BB20" s="2">
        <f t="shared" si="33"/>
        <v>1</v>
      </c>
      <c r="BC20" s="2">
        <f t="shared" si="33"/>
        <v>1</v>
      </c>
      <c r="BE20" s="2">
        <f t="shared" si="34"/>
        <v>1.9801980198019802E-3</v>
      </c>
      <c r="BF20" s="2">
        <f t="shared" si="34"/>
        <v>2.0682523267838678E-3</v>
      </c>
      <c r="BG20" s="2">
        <f t="shared" si="34"/>
        <v>1.8867924528301889E-3</v>
      </c>
    </row>
    <row r="21" spans="1:59" x14ac:dyDescent="0.35">
      <c r="A21" s="2">
        <f t="shared" si="0"/>
        <v>19</v>
      </c>
      <c r="B21" s="179" t="s">
        <v>697</v>
      </c>
      <c r="C21" s="2" t="s">
        <v>33</v>
      </c>
      <c r="D21" s="1" t="s">
        <v>34</v>
      </c>
      <c r="E21" s="169">
        <v>6.6628400000000001</v>
      </c>
      <c r="F21" s="180" t="s">
        <v>688</v>
      </c>
      <c r="G21" s="2">
        <v>1</v>
      </c>
      <c r="I21" s="171" t="s">
        <v>648</v>
      </c>
      <c r="J21" s="172"/>
      <c r="K21" s="171"/>
      <c r="M21" s="173" t="str">
        <f t="shared" si="20"/>
        <v>Limited</v>
      </c>
      <c r="N21" s="174">
        <f t="shared" si="21"/>
        <v>1.8624578958340191E-2</v>
      </c>
      <c r="O21" s="174">
        <f t="shared" si="22"/>
        <v>2.6866665908708485E-4</v>
      </c>
      <c r="P21" s="175">
        <f t="shared" si="23"/>
        <v>1.4425381625433976E-2</v>
      </c>
      <c r="R21" s="176">
        <f t="shared" si="24"/>
        <v>99.705582362402424</v>
      </c>
      <c r="S21" s="177">
        <f t="shared" si="25"/>
        <v>107.37860150403591</v>
      </c>
      <c r="T21" s="178"/>
      <c r="U21" s="177">
        <f t="shared" si="26"/>
        <v>100.16302915525156</v>
      </c>
      <c r="V21" s="177">
        <f t="shared" si="27"/>
        <v>93.280251141552512</v>
      </c>
      <c r="W21" s="151"/>
      <c r="X21" s="152"/>
      <c r="Y21" s="107">
        <v>1.0664313163072057</v>
      </c>
      <c r="Z21" s="107">
        <v>1.0866567378233769</v>
      </c>
      <c r="AA21" s="107">
        <v>1.0774633644069356</v>
      </c>
      <c r="AB21" s="107">
        <v>1.035173846691305</v>
      </c>
      <c r="AC21" s="107">
        <v>1.0866567378233769</v>
      </c>
      <c r="AD21" s="107">
        <v>1.0995274606063949</v>
      </c>
      <c r="AE21" s="107">
        <v>1.4617463732141872E-2</v>
      </c>
      <c r="AF21" s="107">
        <v>1.421295530181845E-2</v>
      </c>
      <c r="AG21" s="107">
        <v>1.3955540846158089E-2</v>
      </c>
      <c r="AH21" s="107">
        <v>0.97817493150936807</v>
      </c>
      <c r="AI21" s="107">
        <v>0.98001360619265632</v>
      </c>
      <c r="AJ21" s="107">
        <v>1.003916377075404</v>
      </c>
      <c r="AK21" s="2">
        <v>10</v>
      </c>
      <c r="AL21" s="106">
        <v>1.8386746832882859E-2</v>
      </c>
      <c r="AM21" s="2">
        <v>543.87</v>
      </c>
      <c r="AN21" s="152"/>
      <c r="AP21" s="106">
        <f t="shared" si="28"/>
        <v>1.0737860150403591</v>
      </c>
      <c r="AQ21" s="105">
        <f t="shared" si="29"/>
        <v>97.068965517241395</v>
      </c>
      <c r="AR21" s="105">
        <f t="shared" si="29"/>
        <v>100</v>
      </c>
      <c r="AS21" s="105">
        <f t="shared" si="29"/>
        <v>102.04778156996585</v>
      </c>
      <c r="AU21" s="106">
        <f t="shared" si="30"/>
        <v>0.99279239524150997</v>
      </c>
      <c r="AV21" s="106">
        <f t="shared" si="30"/>
        <v>0.99422656149447475</v>
      </c>
      <c r="AW21" s="106">
        <f t="shared" si="30"/>
        <v>1.0178719179215621</v>
      </c>
      <c r="AX21" s="106">
        <f t="shared" si="31"/>
        <v>1.0016302915525157</v>
      </c>
      <c r="AZ21" s="2">
        <f t="shared" si="32"/>
        <v>3</v>
      </c>
      <c r="BA21" s="2">
        <f t="shared" si="33"/>
        <v>1</v>
      </c>
      <c r="BB21" s="2">
        <f t="shared" si="33"/>
        <v>1</v>
      </c>
      <c r="BC21" s="2">
        <f t="shared" si="33"/>
        <v>1</v>
      </c>
      <c r="BE21" s="2">
        <f t="shared" si="34"/>
        <v>1.8796992481203006E-2</v>
      </c>
      <c r="BF21" s="2">
        <f t="shared" si="34"/>
        <v>1.8761726078799251E-2</v>
      </c>
      <c r="BG21" s="2">
        <f t="shared" si="34"/>
        <v>1.8315018315018316E-2</v>
      </c>
    </row>
    <row r="22" spans="1:59" x14ac:dyDescent="0.35">
      <c r="A22" s="2">
        <f t="shared" si="0"/>
        <v>20</v>
      </c>
      <c r="B22" s="179" t="s">
        <v>697</v>
      </c>
      <c r="C22" s="2" t="s">
        <v>33</v>
      </c>
      <c r="D22" s="1" t="s">
        <v>34</v>
      </c>
      <c r="E22" s="169">
        <v>6.6628400000000001</v>
      </c>
      <c r="F22" s="180" t="s">
        <v>688</v>
      </c>
      <c r="G22" s="2">
        <v>10</v>
      </c>
      <c r="I22" s="171" t="s">
        <v>699</v>
      </c>
      <c r="J22" s="172"/>
      <c r="K22" s="171"/>
      <c r="M22" s="173" t="str">
        <f t="shared" si="20"/>
        <v>Limited</v>
      </c>
      <c r="N22" s="174">
        <f t="shared" si="21"/>
        <v>2.3142188170369167E-3</v>
      </c>
      <c r="O22" s="174">
        <f t="shared" si="22"/>
        <v>1.785158139185083E-4</v>
      </c>
      <c r="P22" s="175">
        <f t="shared" si="23"/>
        <v>7.7138692592205543E-2</v>
      </c>
      <c r="R22" s="176">
        <f t="shared" si="24"/>
        <v>98.631585015213375</v>
      </c>
      <c r="S22" s="177">
        <f t="shared" si="25"/>
        <v>110.62692677784518</v>
      </c>
      <c r="T22" s="178"/>
      <c r="U22" s="177">
        <f t="shared" si="26"/>
        <v>79.916708036847055</v>
      </c>
      <c r="V22" s="177">
        <f t="shared" si="27"/>
        <v>72.239833795013865</v>
      </c>
      <c r="W22" s="151"/>
      <c r="X22" s="152"/>
      <c r="Y22" s="107">
        <v>11.307849302222959</v>
      </c>
      <c r="Z22" s="107">
        <v>11.215915568058543</v>
      </c>
      <c r="AA22" s="107">
        <v>11.123981833894129</v>
      </c>
      <c r="AB22" s="107">
        <v>11.215915568058543</v>
      </c>
      <c r="AC22" s="107">
        <v>11.032048099729714</v>
      </c>
      <c r="AD22" s="107">
        <v>10.9401143655653</v>
      </c>
      <c r="AE22" s="107">
        <v>1.4176181808152683E-2</v>
      </c>
      <c r="AF22" s="107">
        <v>1.531616011179142E-2</v>
      </c>
      <c r="AG22" s="107">
        <v>1.5169066137128357E-2</v>
      </c>
      <c r="AH22" s="107">
        <v>7.9522680052218364</v>
      </c>
      <c r="AI22" s="107">
        <v>7.3730854799860257</v>
      </c>
      <c r="AJ22" s="107">
        <v>8.6049975177891778</v>
      </c>
      <c r="AK22" s="2">
        <v>10</v>
      </c>
      <c r="AL22" s="106">
        <v>1.8386746832882859E-2</v>
      </c>
      <c r="AM22" s="2">
        <v>543.87</v>
      </c>
      <c r="AN22" s="152"/>
      <c r="AP22" s="106">
        <f t="shared" si="28"/>
        <v>11.062692677784518</v>
      </c>
      <c r="AQ22" s="105">
        <f t="shared" si="29"/>
        <v>99.186991869918685</v>
      </c>
      <c r="AR22" s="105">
        <f t="shared" si="29"/>
        <v>98.360655737704917</v>
      </c>
      <c r="AS22" s="105">
        <f t="shared" si="29"/>
        <v>98.347107438016522</v>
      </c>
      <c r="AU22" s="106">
        <f t="shared" si="30"/>
        <v>7.9664441870299889</v>
      </c>
      <c r="AV22" s="106">
        <f t="shared" si="30"/>
        <v>7.3884016400978174</v>
      </c>
      <c r="AW22" s="106">
        <f t="shared" si="30"/>
        <v>8.6201665839263057</v>
      </c>
      <c r="AX22" s="106">
        <f t="shared" si="31"/>
        <v>7.9916708036847046</v>
      </c>
      <c r="AZ22" s="2">
        <f t="shared" si="32"/>
        <v>3</v>
      </c>
      <c r="BA22" s="2">
        <f t="shared" si="33"/>
        <v>1</v>
      </c>
      <c r="BB22" s="2">
        <f t="shared" si="33"/>
        <v>1</v>
      </c>
      <c r="BC22" s="2">
        <f t="shared" si="33"/>
        <v>1</v>
      </c>
      <c r="BE22" s="2">
        <f t="shared" si="34"/>
        <v>2.3121387283236996E-3</v>
      </c>
      <c r="BF22" s="2">
        <f t="shared" si="34"/>
        <v>2.4937655860349131E-3</v>
      </c>
      <c r="BG22" s="2">
        <f t="shared" si="34"/>
        <v>2.136752136752137E-3</v>
      </c>
    </row>
    <row r="23" spans="1:59" x14ac:dyDescent="0.35">
      <c r="A23" s="2">
        <f t="shared" si="0"/>
        <v>21</v>
      </c>
      <c r="B23" s="179" t="s">
        <v>697</v>
      </c>
      <c r="C23" s="2" t="s">
        <v>33</v>
      </c>
      <c r="D23" s="1" t="s">
        <v>34</v>
      </c>
      <c r="E23" s="169">
        <v>6.6628400000000001</v>
      </c>
      <c r="F23" s="183" t="s">
        <v>692</v>
      </c>
      <c r="G23" s="2">
        <v>1</v>
      </c>
      <c r="I23" s="171" t="s">
        <v>648</v>
      </c>
      <c r="J23" s="172"/>
      <c r="K23" s="171"/>
      <c r="M23" s="173" t="str">
        <f t="shared" si="20"/>
        <v>Limited</v>
      </c>
      <c r="N23" s="174">
        <f t="shared" si="21"/>
        <v>1.9918393030640923E-2</v>
      </c>
      <c r="O23" s="174">
        <f t="shared" si="22"/>
        <v>8.4811327027583074E-4</v>
      </c>
      <c r="P23" s="175">
        <f t="shared" si="23"/>
        <v>4.2579402312784898E-2</v>
      </c>
      <c r="R23" s="176">
        <f t="shared" si="24"/>
        <v>110.83037424252126</v>
      </c>
      <c r="S23" s="177">
        <f t="shared" si="25"/>
        <v>95.611083530990854</v>
      </c>
      <c r="T23" s="178"/>
      <c r="U23" s="177">
        <f t="shared" si="26"/>
        <v>94.160982097437497</v>
      </c>
      <c r="V23" s="177">
        <f t="shared" si="27"/>
        <v>98.483333333333334</v>
      </c>
      <c r="W23" s="151"/>
      <c r="X23" s="152"/>
      <c r="Y23" s="107">
        <v>0.80901686064684575</v>
      </c>
      <c r="Z23" s="107">
        <v>0.88807987202824201</v>
      </c>
      <c r="AA23" s="107">
        <v>0.89175722139481861</v>
      </c>
      <c r="AB23" s="107">
        <v>0.9064666188611249</v>
      </c>
      <c r="AC23" s="107">
        <v>0.95978818467648519</v>
      </c>
      <c r="AD23" s="107">
        <v>1.0020777023921157</v>
      </c>
      <c r="AE23" s="107">
        <v>1.8055785389890968E-2</v>
      </c>
      <c r="AF23" s="107">
        <v>1.7026127567249527E-2</v>
      </c>
      <c r="AG23" s="107">
        <v>1.7026127567249527E-2</v>
      </c>
      <c r="AH23" s="107">
        <v>0.96898155809292663</v>
      </c>
      <c r="AI23" s="107">
        <v>0.89175722139481861</v>
      </c>
      <c r="AJ23" s="107">
        <v>0.91198264291098974</v>
      </c>
      <c r="AK23" s="2">
        <v>10</v>
      </c>
      <c r="AL23" s="106">
        <v>1.8386746832882859E-2</v>
      </c>
      <c r="AM23" s="2">
        <v>543.87</v>
      </c>
      <c r="AN23" s="152"/>
      <c r="AP23" s="106">
        <f t="shared" si="28"/>
        <v>0.95611083530990859</v>
      </c>
      <c r="AQ23" s="105">
        <f t="shared" si="29"/>
        <v>112.04545454545453</v>
      </c>
      <c r="AR23" s="105">
        <f t="shared" si="29"/>
        <v>108.07453416149069</v>
      </c>
      <c r="AS23" s="105">
        <f t="shared" si="29"/>
        <v>112.37113402061856</v>
      </c>
      <c r="AU23" s="106">
        <f t="shared" si="30"/>
        <v>0.98703734348281758</v>
      </c>
      <c r="AV23" s="106">
        <f t="shared" si="30"/>
        <v>0.90878334896206814</v>
      </c>
      <c r="AW23" s="106">
        <f t="shared" si="30"/>
        <v>0.92900877047823927</v>
      </c>
      <c r="AX23" s="106">
        <f t="shared" si="31"/>
        <v>0.94160982097437496</v>
      </c>
      <c r="AZ23" s="2">
        <f t="shared" si="32"/>
        <v>3</v>
      </c>
      <c r="BA23" s="2">
        <f t="shared" si="33"/>
        <v>1</v>
      </c>
      <c r="BB23" s="2">
        <f t="shared" si="33"/>
        <v>1</v>
      </c>
      <c r="BC23" s="2">
        <f t="shared" si="33"/>
        <v>1</v>
      </c>
      <c r="BE23" s="2">
        <f t="shared" si="34"/>
        <v>1.8975332068311195E-2</v>
      </c>
      <c r="BF23" s="2">
        <f t="shared" si="34"/>
        <v>2.0618556701030927E-2</v>
      </c>
      <c r="BG23" s="2">
        <f t="shared" si="34"/>
        <v>2.0161290322580648E-2</v>
      </c>
    </row>
    <row r="24" spans="1:59" x14ac:dyDescent="0.35">
      <c r="A24" s="2">
        <f t="shared" si="0"/>
        <v>22</v>
      </c>
      <c r="B24" s="179" t="s">
        <v>697</v>
      </c>
      <c r="C24" s="2" t="s">
        <v>33</v>
      </c>
      <c r="D24" s="1" t="s">
        <v>34</v>
      </c>
      <c r="E24" s="169">
        <v>6.6628400000000001</v>
      </c>
      <c r="F24" s="183" t="s">
        <v>692</v>
      </c>
      <c r="G24" s="2">
        <v>10</v>
      </c>
      <c r="I24" s="171" t="s">
        <v>698</v>
      </c>
      <c r="J24" s="172"/>
      <c r="K24" s="171"/>
      <c r="M24" s="173" t="str">
        <f t="shared" si="20"/>
        <v>Limited</v>
      </c>
      <c r="N24" s="174">
        <f t="shared" si="21"/>
        <v>2.0007004861373793E-3</v>
      </c>
      <c r="O24" s="174">
        <f t="shared" si="22"/>
        <v>1.7391719248931967E-4</v>
      </c>
      <c r="P24" s="175">
        <f t="shared" si="23"/>
        <v>8.6928150262556361E-2</v>
      </c>
      <c r="R24" s="176">
        <f t="shared" si="24"/>
        <v>106.94689728159506</v>
      </c>
      <c r="S24" s="177">
        <f t="shared" si="25"/>
        <v>102.04644492249986</v>
      </c>
      <c r="T24" s="178"/>
      <c r="U24" s="177">
        <f t="shared" si="26"/>
        <v>93.769957281458204</v>
      </c>
      <c r="V24" s="177">
        <f t="shared" si="27"/>
        <v>91.889489489489492</v>
      </c>
      <c r="W24" s="151"/>
      <c r="X24" s="152"/>
      <c r="Y24" s="107">
        <v>9.0554728151948076</v>
      </c>
      <c r="Z24" s="107">
        <v>9.7449758214279143</v>
      </c>
      <c r="AA24" s="107">
        <v>9.8369095555923298</v>
      </c>
      <c r="AB24" s="107">
        <v>9.8369095555923298</v>
      </c>
      <c r="AC24" s="107">
        <v>10.388511960578814</v>
      </c>
      <c r="AD24" s="107">
        <v>10.388511960578814</v>
      </c>
      <c r="AE24" s="107">
        <v>1.7596116719068897E-2</v>
      </c>
      <c r="AF24" s="107">
        <v>1.9122216706198174E-2</v>
      </c>
      <c r="AG24" s="107">
        <v>1.7706437200066195E-2</v>
      </c>
      <c r="AH24" s="107">
        <v>8.4946770367918809</v>
      </c>
      <c r="AI24" s="107">
        <v>9.4691746189346713</v>
      </c>
      <c r="AJ24" s="107">
        <v>10.112710758085573</v>
      </c>
      <c r="AK24" s="2">
        <v>10</v>
      </c>
      <c r="AL24" s="106">
        <v>1.8386746832882859E-2</v>
      </c>
      <c r="AM24" s="2">
        <v>543.87</v>
      </c>
      <c r="AN24" s="152"/>
      <c r="AP24" s="106">
        <f t="shared" si="28"/>
        <v>10.204644492249987</v>
      </c>
      <c r="AQ24" s="105">
        <f t="shared" si="29"/>
        <v>108.6294416243655</v>
      </c>
      <c r="AR24" s="105">
        <f t="shared" si="29"/>
        <v>106.60377358490565</v>
      </c>
      <c r="AS24" s="105">
        <f t="shared" si="29"/>
        <v>105.60747663551399</v>
      </c>
      <c r="AU24" s="106">
        <f t="shared" si="30"/>
        <v>8.5122731535109502</v>
      </c>
      <c r="AV24" s="106">
        <f t="shared" si="30"/>
        <v>9.4882968356408686</v>
      </c>
      <c r="AW24" s="106">
        <f t="shared" si="30"/>
        <v>10.13041719528564</v>
      </c>
      <c r="AX24" s="106">
        <f t="shared" si="31"/>
        <v>9.3769957281458201</v>
      </c>
      <c r="AZ24" s="2">
        <f t="shared" si="32"/>
        <v>2</v>
      </c>
      <c r="BA24" s="2">
        <f t="shared" si="33"/>
        <v>1</v>
      </c>
      <c r="BB24" s="2">
        <f t="shared" si="33"/>
        <v>0</v>
      </c>
      <c r="BC24" s="2">
        <f t="shared" si="33"/>
        <v>1</v>
      </c>
      <c r="BE24" s="2">
        <f t="shared" si="34"/>
        <v>2.1645021645021645E-3</v>
      </c>
      <c r="BF24" s="2">
        <f t="shared" si="34"/>
        <v>2.0194174757281556E-3</v>
      </c>
      <c r="BG24" s="2">
        <f t="shared" si="34"/>
        <v>1.8181818181818182E-3</v>
      </c>
    </row>
    <row r="25" spans="1:59" x14ac:dyDescent="0.35">
      <c r="A25" s="2">
        <f t="shared" si="0"/>
        <v>23</v>
      </c>
      <c r="B25" s="187" t="s">
        <v>36</v>
      </c>
      <c r="C25" s="2" t="s">
        <v>37</v>
      </c>
      <c r="D25" s="1" t="s">
        <v>38</v>
      </c>
      <c r="E25" s="169">
        <v>4.8670799999999996</v>
      </c>
      <c r="F25" s="183" t="s">
        <v>692</v>
      </c>
      <c r="G25" s="2">
        <v>1</v>
      </c>
      <c r="I25" s="171" t="s">
        <v>648</v>
      </c>
      <c r="J25" s="172"/>
      <c r="K25" s="171"/>
      <c r="M25" s="173" t="str">
        <f t="shared" si="20"/>
        <v>Limited</v>
      </c>
      <c r="N25" s="174">
        <f t="shared" si="21"/>
        <v>2.0744212028533163E-2</v>
      </c>
      <c r="O25" s="174">
        <f t="shared" si="22"/>
        <v>5.7892469212930371E-4</v>
      </c>
      <c r="P25" s="175">
        <f t="shared" si="23"/>
        <v>2.7907769711040687E-2</v>
      </c>
      <c r="R25" s="176">
        <f t="shared" si="24"/>
        <v>111.58771980513325</v>
      </c>
      <c r="S25" s="177">
        <f t="shared" si="25"/>
        <v>114.38542070569989</v>
      </c>
      <c r="T25" s="178"/>
      <c r="U25" s="177">
        <f t="shared" si="26"/>
        <v>124.81743569859118</v>
      </c>
      <c r="V25" s="177">
        <f t="shared" si="27"/>
        <v>109.12005649717513</v>
      </c>
      <c r="W25" s="151"/>
      <c r="X25" s="152"/>
      <c r="Y25" s="107">
        <v>1.0711516091508337</v>
      </c>
      <c r="Z25" s="107">
        <v>1.0226832105467236</v>
      </c>
      <c r="AA25" s="107">
        <v>0.98390849166343552</v>
      </c>
      <c r="AB25" s="107">
        <v>1.1729352462194649</v>
      </c>
      <c r="AC25" s="107">
        <v>1.1147731678945327</v>
      </c>
      <c r="AD25" s="107">
        <v>1.1438542070569988</v>
      </c>
      <c r="AE25" s="107">
        <v>2.3701046917409849E-2</v>
      </c>
      <c r="AF25" s="107">
        <v>1.91450174486235E-2</v>
      </c>
      <c r="AG25" s="107">
        <v>2.7772392400155103E-2</v>
      </c>
      <c r="AH25" s="107">
        <v>1.1535478867778208</v>
      </c>
      <c r="AI25" s="107">
        <v>1.2068631252423421</v>
      </c>
      <c r="AJ25" s="107">
        <v>1.3134936021713843</v>
      </c>
      <c r="AK25" s="2">
        <v>5</v>
      </c>
      <c r="AL25" s="106">
        <v>2.4234199302055059E-2</v>
      </c>
      <c r="AM25" s="2">
        <v>206.32</v>
      </c>
      <c r="AN25" s="152"/>
      <c r="AP25" s="106">
        <f t="shared" si="28"/>
        <v>1.1438542070569988</v>
      </c>
      <c r="AQ25" s="105">
        <f t="shared" si="29"/>
        <v>109.50226244343891</v>
      </c>
      <c r="AR25" s="105">
        <f t="shared" si="29"/>
        <v>109.00473933649289</v>
      </c>
      <c r="AS25" s="105">
        <f t="shared" si="29"/>
        <v>116.25615763546797</v>
      </c>
      <c r="AU25" s="106">
        <f t="shared" si="30"/>
        <v>1.1772489336952308</v>
      </c>
      <c r="AV25" s="106">
        <f t="shared" si="30"/>
        <v>1.2260081426909655</v>
      </c>
      <c r="AW25" s="106">
        <f t="shared" si="30"/>
        <v>1.3412659945715395</v>
      </c>
      <c r="AX25" s="106">
        <f t="shared" si="31"/>
        <v>1.2481743569859118</v>
      </c>
      <c r="AZ25" s="2">
        <f t="shared" si="32"/>
        <v>2</v>
      </c>
      <c r="BA25" s="2">
        <f t="shared" si="33"/>
        <v>1</v>
      </c>
      <c r="BB25" s="2">
        <f t="shared" si="33"/>
        <v>1</v>
      </c>
      <c r="BC25" s="2">
        <f t="shared" si="33"/>
        <v>0</v>
      </c>
      <c r="BE25" s="2">
        <f t="shared" si="34"/>
        <v>2.100840336134454E-2</v>
      </c>
      <c r="BF25" s="2">
        <f t="shared" si="34"/>
        <v>2.0080321285140559E-2</v>
      </c>
      <c r="BG25" s="2">
        <f t="shared" si="34"/>
        <v>2.1143911439114392E-2</v>
      </c>
    </row>
    <row r="26" spans="1:59" x14ac:dyDescent="0.35">
      <c r="A26" s="2">
        <f t="shared" si="0"/>
        <v>24</v>
      </c>
      <c r="B26" s="187" t="s">
        <v>36</v>
      </c>
      <c r="C26" s="2" t="s">
        <v>37</v>
      </c>
      <c r="D26" s="1" t="s">
        <v>38</v>
      </c>
      <c r="E26" s="169">
        <v>4.8670799999999996</v>
      </c>
      <c r="F26" s="183" t="s">
        <v>692</v>
      </c>
      <c r="G26" s="2">
        <v>10</v>
      </c>
      <c r="I26" s="182">
        <f t="shared" ref="I26:J30" si="35">N26</f>
        <v>3.3476630321550107E-3</v>
      </c>
      <c r="J26" s="172">
        <f t="shared" si="35"/>
        <v>1.2230444394058994E-3</v>
      </c>
      <c r="K26" s="171"/>
      <c r="M26" s="173" t="str">
        <f t="shared" si="20"/>
        <v>Quantified</v>
      </c>
      <c r="N26" s="174">
        <f t="shared" si="21"/>
        <v>3.3476630321550107E-3</v>
      </c>
      <c r="O26" s="174">
        <f t="shared" si="22"/>
        <v>1.2230444394058994E-3</v>
      </c>
      <c r="P26" s="175">
        <f t="shared" si="23"/>
        <v>0.36534275632233565</v>
      </c>
      <c r="R26" s="176">
        <f t="shared" si="24"/>
        <v>119.31031576661896</v>
      </c>
      <c r="S26" s="177">
        <f t="shared" si="25"/>
        <v>102.59144371203308</v>
      </c>
      <c r="T26" s="178"/>
      <c r="U26" s="177">
        <f t="shared" si="26"/>
        <v>116.98429623885227</v>
      </c>
      <c r="V26" s="177">
        <f t="shared" si="27"/>
        <v>114.02929133858271</v>
      </c>
      <c r="W26" s="151"/>
      <c r="X26" s="152"/>
      <c r="Y26" s="107">
        <v>8.6273749515316016</v>
      </c>
      <c r="Z26" s="107">
        <v>8.9181853431562619</v>
      </c>
      <c r="AA26" s="107">
        <v>8.2880961613028301</v>
      </c>
      <c r="AB26" s="107">
        <v>9.9844901124466858</v>
      </c>
      <c r="AC26" s="107">
        <v>10.178363706863125</v>
      </c>
      <c r="AD26" s="107">
        <v>10.614579294300116</v>
      </c>
      <c r="AE26" s="107">
        <v>7.948817371074059E-3</v>
      </c>
      <c r="AF26" s="107">
        <v>5.3315238464521131E-2</v>
      </c>
      <c r="AG26" s="107">
        <v>3.9841023652578522E-2</v>
      </c>
      <c r="AH26" s="107">
        <v>11.53547886777821</v>
      </c>
      <c r="AI26" s="107">
        <v>11.729352462194649</v>
      </c>
      <c r="AJ26" s="107">
        <v>11.729352462194649</v>
      </c>
      <c r="AK26" s="2">
        <v>5</v>
      </c>
      <c r="AL26" s="106">
        <v>2.4234199302055059E-2</v>
      </c>
      <c r="AM26" s="2">
        <v>206.32</v>
      </c>
      <c r="AN26" s="152"/>
      <c r="AP26" s="106">
        <f t="shared" si="28"/>
        <v>10.259144371203307</v>
      </c>
      <c r="AQ26" s="105">
        <f t="shared" si="29"/>
        <v>115.7303370786517</v>
      </c>
      <c r="AR26" s="105">
        <f t="shared" si="29"/>
        <v>114.13043478260869</v>
      </c>
      <c r="AS26" s="105">
        <f t="shared" si="29"/>
        <v>128.07017543859649</v>
      </c>
      <c r="AU26" s="106">
        <f t="shared" si="30"/>
        <v>11.543427685149284</v>
      </c>
      <c r="AV26" s="106">
        <f t="shared" si="30"/>
        <v>11.78266770065917</v>
      </c>
      <c r="AW26" s="106">
        <f t="shared" si="30"/>
        <v>11.769193485847227</v>
      </c>
      <c r="AX26" s="106">
        <f t="shared" si="31"/>
        <v>11.698429623885227</v>
      </c>
      <c r="AZ26" s="2">
        <f t="shared" si="32"/>
        <v>1</v>
      </c>
      <c r="BA26" s="2">
        <f t="shared" si="33"/>
        <v>1</v>
      </c>
      <c r="BB26" s="2">
        <f t="shared" si="33"/>
        <v>0</v>
      </c>
      <c r="BC26" s="2">
        <f t="shared" si="33"/>
        <v>0</v>
      </c>
      <c r="BE26" s="2">
        <f t="shared" si="34"/>
        <v>2.1008403361344537E-3</v>
      </c>
      <c r="BF26" s="2">
        <f t="shared" si="34"/>
        <v>4.5454545454545452E-3</v>
      </c>
      <c r="BG26" s="2">
        <f t="shared" si="34"/>
        <v>3.3966942148760332E-3</v>
      </c>
    </row>
    <row r="27" spans="1:59" x14ac:dyDescent="0.35">
      <c r="A27" s="2">
        <f t="shared" si="0"/>
        <v>25</v>
      </c>
      <c r="B27" s="179" t="s">
        <v>41</v>
      </c>
      <c r="C27" s="2" t="s">
        <v>42</v>
      </c>
      <c r="D27" s="1" t="s">
        <v>43</v>
      </c>
      <c r="E27" s="169">
        <v>2.8430900000000001</v>
      </c>
      <c r="F27" s="185" t="s">
        <v>686</v>
      </c>
      <c r="G27" s="2">
        <v>1</v>
      </c>
      <c r="I27" s="182">
        <f t="shared" si="35"/>
        <v>7.5895760690668765E-2</v>
      </c>
      <c r="J27" s="172">
        <f t="shared" si="35"/>
        <v>7.9090696740472768E-2</v>
      </c>
      <c r="K27" s="171" t="s">
        <v>690</v>
      </c>
      <c r="M27" s="173" t="str">
        <f t="shared" si="20"/>
        <v>Quantified</v>
      </c>
      <c r="N27" s="174">
        <f t="shared" si="21"/>
        <v>7.5895760690668765E-2</v>
      </c>
      <c r="O27" s="174">
        <f t="shared" si="22"/>
        <v>7.9090696740472768E-2</v>
      </c>
      <c r="P27" s="175">
        <f t="shared" si="23"/>
        <v>1.0420963703470307</v>
      </c>
      <c r="R27" s="176">
        <f t="shared" si="24"/>
        <v>100</v>
      </c>
      <c r="S27" s="177">
        <f t="shared" si="25"/>
        <v>94.531880548829719</v>
      </c>
      <c r="T27" s="178"/>
      <c r="U27" s="177">
        <f t="shared" si="26"/>
        <v>94.188861985472172</v>
      </c>
      <c r="V27" s="177">
        <f t="shared" si="27"/>
        <v>99.63713980789754</v>
      </c>
      <c r="W27" s="151"/>
      <c r="X27" s="152"/>
      <c r="Y27" s="107">
        <v>0.89891041162227614</v>
      </c>
      <c r="Z27" s="107">
        <v>0.98062953995157387</v>
      </c>
      <c r="AA27" s="107">
        <v>0.95641646489104126</v>
      </c>
      <c r="AB27" s="107">
        <v>0.89891041162227614</v>
      </c>
      <c r="AC27" s="107">
        <v>0.98062953995157387</v>
      </c>
      <c r="AD27" s="107">
        <v>0.95641646489104126</v>
      </c>
      <c r="AE27" s="107">
        <v>4.5399515738498795E-3</v>
      </c>
      <c r="AF27" s="107">
        <v>5.4782082324455215E-2</v>
      </c>
      <c r="AG27" s="107">
        <v>0.13317191283292978</v>
      </c>
      <c r="AH27" s="107">
        <v>0.91707021791767562</v>
      </c>
      <c r="AI27" s="107">
        <v>0.88983050847457634</v>
      </c>
      <c r="AJ27" s="107">
        <v>0.82627118644067798</v>
      </c>
      <c r="AK27" s="2">
        <v>1</v>
      </c>
      <c r="AL27" s="106">
        <v>3.0266343825665863E-3</v>
      </c>
      <c r="AM27" s="2">
        <v>330.4</v>
      </c>
      <c r="AN27" s="152"/>
      <c r="AP27" s="106">
        <f t="shared" si="28"/>
        <v>0.94531880548829716</v>
      </c>
      <c r="AQ27" s="105">
        <f t="shared" si="29"/>
        <v>100</v>
      </c>
      <c r="AR27" s="105">
        <f t="shared" si="29"/>
        <v>100</v>
      </c>
      <c r="AS27" s="105">
        <f t="shared" si="29"/>
        <v>100</v>
      </c>
      <c r="AU27" s="106">
        <f t="shared" si="30"/>
        <v>0.92161016949152552</v>
      </c>
      <c r="AV27" s="106">
        <f t="shared" si="30"/>
        <v>0.94461259079903159</v>
      </c>
      <c r="AW27" s="106">
        <f t="shared" si="30"/>
        <v>0.95944309927360782</v>
      </c>
      <c r="AX27" s="106">
        <f t="shared" si="31"/>
        <v>0.94188861985472172</v>
      </c>
      <c r="AZ27" s="2">
        <f t="shared" si="32"/>
        <v>0</v>
      </c>
      <c r="BA27" s="2">
        <f t="shared" si="33"/>
        <v>0</v>
      </c>
      <c r="BB27" s="2">
        <f t="shared" si="33"/>
        <v>0</v>
      </c>
      <c r="BC27" s="2">
        <f t="shared" si="33"/>
        <v>0</v>
      </c>
      <c r="BE27" s="2">
        <f t="shared" si="34"/>
        <v>4.9504950495049506E-3</v>
      </c>
      <c r="BF27" s="2">
        <f t="shared" si="34"/>
        <v>6.1564625850340143E-2</v>
      </c>
      <c r="BG27" s="2">
        <f t="shared" si="34"/>
        <v>0.16117216117216118</v>
      </c>
    </row>
    <row r="28" spans="1:59" x14ac:dyDescent="0.35">
      <c r="A28" s="2">
        <f t="shared" si="0"/>
        <v>26</v>
      </c>
      <c r="B28" s="179" t="s">
        <v>41</v>
      </c>
      <c r="C28" s="2" t="s">
        <v>42</v>
      </c>
      <c r="D28" s="1" t="s">
        <v>43</v>
      </c>
      <c r="E28" s="169">
        <v>2.8430900000000001</v>
      </c>
      <c r="F28" s="185" t="s">
        <v>686</v>
      </c>
      <c r="G28" s="2">
        <v>10</v>
      </c>
      <c r="I28" s="182">
        <f t="shared" si="35"/>
        <v>3.6430699785465637E-3</v>
      </c>
      <c r="J28" s="172">
        <f t="shared" si="35"/>
        <v>3.247629657133746E-3</v>
      </c>
      <c r="K28" s="171" t="s">
        <v>690</v>
      </c>
      <c r="M28" s="173" t="str">
        <f t="shared" si="20"/>
        <v>Quantified</v>
      </c>
      <c r="N28" s="174">
        <f t="shared" si="21"/>
        <v>3.6430699785465637E-3</v>
      </c>
      <c r="O28" s="174">
        <f t="shared" si="22"/>
        <v>3.247629657133746E-3</v>
      </c>
      <c r="P28" s="175">
        <f t="shared" si="23"/>
        <v>0.89145409675315035</v>
      </c>
      <c r="R28" s="176">
        <f t="shared" si="24"/>
        <v>104.23734454564618</v>
      </c>
      <c r="S28" s="177">
        <f t="shared" si="25"/>
        <v>90.647699757869276</v>
      </c>
      <c r="T28" s="178"/>
      <c r="U28" s="177">
        <f t="shared" si="26"/>
        <v>80.94047619047619</v>
      </c>
      <c r="V28" s="177">
        <f t="shared" si="27"/>
        <v>89.29126321647189</v>
      </c>
      <c r="W28" s="151"/>
      <c r="X28" s="152"/>
      <c r="Y28" s="107">
        <v>8.0508474576271194</v>
      </c>
      <c r="Z28" s="107">
        <v>9.8668280871670717</v>
      </c>
      <c r="AA28" s="107">
        <v>8.3686440677966107</v>
      </c>
      <c r="AB28" s="107">
        <v>8.9134382566585977</v>
      </c>
      <c r="AC28" s="107">
        <v>9.0647699757869269</v>
      </c>
      <c r="AD28" s="107">
        <v>9.2161016949152561</v>
      </c>
      <c r="AE28" s="107">
        <v>5.4479418886198554E-2</v>
      </c>
      <c r="AF28" s="107">
        <v>1.4981840193704602E-2</v>
      </c>
      <c r="AG28" s="107">
        <v>1.4739709443099274E-2</v>
      </c>
      <c r="AH28" s="107">
        <v>7.3698547215496371</v>
      </c>
      <c r="AI28" s="107">
        <v>8.1416464891041169</v>
      </c>
      <c r="AJ28" s="107">
        <v>8.6864406779661021</v>
      </c>
      <c r="AK28" s="2">
        <v>1</v>
      </c>
      <c r="AL28" s="106">
        <v>3.0266343825665863E-3</v>
      </c>
      <c r="AM28" s="2">
        <v>330.4</v>
      </c>
      <c r="AN28" s="152"/>
      <c r="AP28" s="106">
        <f t="shared" si="28"/>
        <v>9.0647699757869269</v>
      </c>
      <c r="AQ28" s="105">
        <f t="shared" si="29"/>
        <v>110.71428571428572</v>
      </c>
      <c r="AR28" s="105">
        <f t="shared" si="29"/>
        <v>91.871165644171782</v>
      </c>
      <c r="AS28" s="105">
        <f t="shared" si="29"/>
        <v>110.12658227848102</v>
      </c>
      <c r="AU28" s="106">
        <f t="shared" si="30"/>
        <v>7.4243341404358354</v>
      </c>
      <c r="AV28" s="106">
        <f t="shared" si="30"/>
        <v>8.1566283292978223</v>
      </c>
      <c r="AW28" s="106">
        <f t="shared" si="30"/>
        <v>8.7011803874092006</v>
      </c>
      <c r="AX28" s="106">
        <f t="shared" si="31"/>
        <v>8.09404761904762</v>
      </c>
      <c r="AZ28" s="2">
        <f t="shared" si="32"/>
        <v>0</v>
      </c>
      <c r="BA28" s="2">
        <f t="shared" si="33"/>
        <v>0</v>
      </c>
      <c r="BB28" s="2">
        <f t="shared" si="33"/>
        <v>0</v>
      </c>
      <c r="BC28" s="2">
        <f t="shared" si="33"/>
        <v>0</v>
      </c>
      <c r="BE28" s="2">
        <f t="shared" si="34"/>
        <v>7.3921971252566745E-3</v>
      </c>
      <c r="BF28" s="2">
        <f t="shared" si="34"/>
        <v>1.8401486988847584E-3</v>
      </c>
      <c r="BG28" s="2">
        <f t="shared" si="34"/>
        <v>1.6968641114982579E-3</v>
      </c>
    </row>
    <row r="29" spans="1:59" x14ac:dyDescent="0.35">
      <c r="A29" s="2">
        <f t="shared" si="0"/>
        <v>27</v>
      </c>
      <c r="B29" s="179" t="s">
        <v>41</v>
      </c>
      <c r="C29" s="2" t="s">
        <v>42</v>
      </c>
      <c r="D29" s="1" t="s">
        <v>43</v>
      </c>
      <c r="E29" s="169">
        <v>2.8430900000000001</v>
      </c>
      <c r="F29" s="180" t="s">
        <v>688</v>
      </c>
      <c r="G29" s="2">
        <v>1</v>
      </c>
      <c r="I29" s="182">
        <f t="shared" si="35"/>
        <v>2.9681304526915701E-2</v>
      </c>
      <c r="J29" s="172">
        <f t="shared" si="35"/>
        <v>4.5471733758986624E-2</v>
      </c>
      <c r="K29" s="171" t="s">
        <v>690</v>
      </c>
      <c r="M29" s="173" t="str">
        <f t="shared" si="20"/>
        <v>Quantified</v>
      </c>
      <c r="N29" s="174">
        <f t="shared" si="21"/>
        <v>2.9681304526915701E-2</v>
      </c>
      <c r="O29" s="174">
        <f t="shared" si="22"/>
        <v>4.5471733758986624E-2</v>
      </c>
      <c r="P29" s="175">
        <f t="shared" si="23"/>
        <v>1.5319991652574365</v>
      </c>
      <c r="R29" s="176">
        <f t="shared" si="24"/>
        <v>97.063375113660626</v>
      </c>
      <c r="S29" s="177">
        <f t="shared" si="25"/>
        <v>101.49313962873285</v>
      </c>
      <c r="T29" s="178"/>
      <c r="U29" s="177">
        <f t="shared" si="26"/>
        <v>98.714689265536734</v>
      </c>
      <c r="V29" s="177">
        <f t="shared" si="27"/>
        <v>97.262425447316119</v>
      </c>
      <c r="W29" s="151"/>
      <c r="X29" s="152"/>
      <c r="Y29" s="107">
        <v>1.1077481840193706</v>
      </c>
      <c r="Z29" s="107">
        <v>1.0774818401937047</v>
      </c>
      <c r="AA29" s="107">
        <v>0.95338983050847459</v>
      </c>
      <c r="AB29" s="107">
        <v>1.1047215496368039</v>
      </c>
      <c r="AC29" s="107">
        <v>0.9957627118644069</v>
      </c>
      <c r="AD29" s="107">
        <v>0.9443099273607749</v>
      </c>
      <c r="AE29" s="107">
        <v>3.5108958837772397E-3</v>
      </c>
      <c r="AF29" s="107">
        <v>7.9600484261501223E-2</v>
      </c>
      <c r="AG29" s="107">
        <v>0</v>
      </c>
      <c r="AH29" s="107">
        <v>1.0411622276029056</v>
      </c>
      <c r="AI29" s="107">
        <v>0.96852300242130762</v>
      </c>
      <c r="AJ29" s="107">
        <v>0.86864406779661019</v>
      </c>
      <c r="AK29" s="2">
        <v>1</v>
      </c>
      <c r="AL29" s="106">
        <v>3.0266343825665863E-3</v>
      </c>
      <c r="AM29" s="2">
        <v>330.4</v>
      </c>
      <c r="AN29" s="152"/>
      <c r="AP29" s="106">
        <f t="shared" si="28"/>
        <v>1.0149313962873285</v>
      </c>
      <c r="AQ29" s="105">
        <f t="shared" si="29"/>
        <v>99.726775956284143</v>
      </c>
      <c r="AR29" s="105">
        <f t="shared" si="29"/>
        <v>92.415730337078656</v>
      </c>
      <c r="AS29" s="105">
        <f t="shared" si="29"/>
        <v>99.047619047619051</v>
      </c>
      <c r="AU29" s="106">
        <f t="shared" si="30"/>
        <v>1.0446731234866828</v>
      </c>
      <c r="AV29" s="106">
        <f t="shared" si="30"/>
        <v>1.0481234866828089</v>
      </c>
      <c r="AW29" s="106">
        <f t="shared" si="30"/>
        <v>0.86864406779661019</v>
      </c>
      <c r="AX29" s="106">
        <f t="shared" si="31"/>
        <v>0.98714689265536737</v>
      </c>
      <c r="AZ29" s="2">
        <f t="shared" si="32"/>
        <v>1</v>
      </c>
      <c r="BA29" s="2">
        <f t="shared" si="33"/>
        <v>0</v>
      </c>
      <c r="BB29" s="2">
        <f t="shared" si="33"/>
        <v>0</v>
      </c>
      <c r="BC29" s="2">
        <f t="shared" si="33"/>
        <v>1</v>
      </c>
      <c r="BE29" s="2">
        <f t="shared" si="34"/>
        <v>3.372093023255814E-3</v>
      </c>
      <c r="BF29" s="2">
        <f t="shared" si="34"/>
        <v>8.2187499999999997E-2</v>
      </c>
      <c r="BG29" s="2">
        <f t="shared" si="34"/>
        <v>3.4843205574912896E-3</v>
      </c>
    </row>
    <row r="30" spans="1:59" x14ac:dyDescent="0.35">
      <c r="A30" s="2">
        <f t="shared" si="0"/>
        <v>28</v>
      </c>
      <c r="B30" s="179" t="s">
        <v>41</v>
      </c>
      <c r="C30" s="2" t="s">
        <v>42</v>
      </c>
      <c r="D30" s="1" t="s">
        <v>43</v>
      </c>
      <c r="E30" s="169">
        <v>2.8430900000000001</v>
      </c>
      <c r="F30" s="180" t="s">
        <v>688</v>
      </c>
      <c r="G30" s="2">
        <v>10</v>
      </c>
      <c r="I30" s="182">
        <f t="shared" si="35"/>
        <v>2.8885167909324834E-3</v>
      </c>
      <c r="J30" s="172">
        <f t="shared" si="35"/>
        <v>7.1975588787518861E-4</v>
      </c>
      <c r="K30" s="171"/>
      <c r="M30" s="173" t="str">
        <f t="shared" si="20"/>
        <v>Quantified</v>
      </c>
      <c r="N30" s="174">
        <f t="shared" si="21"/>
        <v>2.8885167909324834E-3</v>
      </c>
      <c r="O30" s="174">
        <f t="shared" si="22"/>
        <v>7.1975588787518861E-4</v>
      </c>
      <c r="P30" s="175">
        <f t="shared" si="23"/>
        <v>0.24917836383524497</v>
      </c>
      <c r="R30" s="176">
        <f t="shared" si="24"/>
        <v>100.25064866514033</v>
      </c>
      <c r="S30" s="177">
        <f t="shared" si="25"/>
        <v>103.71267150928168</v>
      </c>
      <c r="T30" s="178"/>
      <c r="U30" s="177">
        <f t="shared" si="26"/>
        <v>75.528551251008878</v>
      </c>
      <c r="V30" s="177">
        <f t="shared" si="27"/>
        <v>72.824805447470823</v>
      </c>
      <c r="W30" s="151"/>
      <c r="X30" s="152"/>
      <c r="Y30" s="107">
        <v>11.107748184019371</v>
      </c>
      <c r="Z30" s="107">
        <v>9.5944309927360791</v>
      </c>
      <c r="AA30" s="107">
        <v>10.320823244552059</v>
      </c>
      <c r="AB30" s="107">
        <v>10.986682808716708</v>
      </c>
      <c r="AC30" s="107">
        <v>9.3069007263922519</v>
      </c>
      <c r="AD30" s="107">
        <v>10.820217917675546</v>
      </c>
      <c r="AE30" s="107">
        <v>1.6374092009685232E-2</v>
      </c>
      <c r="AF30" s="107">
        <v>2.4364406779661021E-2</v>
      </c>
      <c r="AG30" s="107">
        <v>2.4001210653753026E-2</v>
      </c>
      <c r="AH30" s="107">
        <v>7.929782082324456</v>
      </c>
      <c r="AI30" s="107">
        <v>7.17312348668281</v>
      </c>
      <c r="AJ30" s="107">
        <v>7.4909200968523004</v>
      </c>
      <c r="AK30" s="2">
        <v>1</v>
      </c>
      <c r="AL30" s="106">
        <v>3.0266343825665863E-3</v>
      </c>
      <c r="AM30" s="2">
        <v>330.4</v>
      </c>
      <c r="AN30" s="152"/>
      <c r="AP30" s="106">
        <f t="shared" si="28"/>
        <v>10.371267150928167</v>
      </c>
      <c r="AQ30" s="105">
        <f t="shared" si="29"/>
        <v>98.910081743869213</v>
      </c>
      <c r="AR30" s="105">
        <f t="shared" si="29"/>
        <v>97.003154574132481</v>
      </c>
      <c r="AS30" s="105">
        <f t="shared" si="29"/>
        <v>104.83870967741935</v>
      </c>
      <c r="AU30" s="106">
        <f t="shared" si="30"/>
        <v>7.9461561743341411</v>
      </c>
      <c r="AV30" s="106">
        <f t="shared" si="30"/>
        <v>7.1974878934624709</v>
      </c>
      <c r="AW30" s="106">
        <f t="shared" si="30"/>
        <v>7.5149213075060537</v>
      </c>
      <c r="AX30" s="106">
        <f t="shared" si="31"/>
        <v>7.552855125100888</v>
      </c>
      <c r="AZ30" s="2">
        <f t="shared" si="32"/>
        <v>0</v>
      </c>
      <c r="BA30" s="2">
        <f t="shared" si="33"/>
        <v>0</v>
      </c>
      <c r="BB30" s="2">
        <f t="shared" si="33"/>
        <v>0</v>
      </c>
      <c r="BC30" s="2">
        <f t="shared" si="33"/>
        <v>0</v>
      </c>
      <c r="BE30" s="2">
        <f t="shared" si="34"/>
        <v>2.0648854961832059E-3</v>
      </c>
      <c r="BF30" s="2">
        <f t="shared" si="34"/>
        <v>3.3966244725738399E-3</v>
      </c>
      <c r="BG30" s="2">
        <f t="shared" si="34"/>
        <v>3.204040404040404E-3</v>
      </c>
    </row>
    <row r="31" spans="1:59" x14ac:dyDescent="0.35">
      <c r="A31" s="2">
        <f t="shared" si="0"/>
        <v>29</v>
      </c>
      <c r="B31" s="179" t="s">
        <v>700</v>
      </c>
      <c r="C31" s="2" t="s">
        <v>42</v>
      </c>
      <c r="D31" s="1" t="s">
        <v>43</v>
      </c>
      <c r="E31" s="169">
        <v>2.8430900000000001</v>
      </c>
      <c r="F31" s="183" t="s">
        <v>692</v>
      </c>
      <c r="G31" s="2">
        <v>1</v>
      </c>
      <c r="I31" s="171" t="s">
        <v>648</v>
      </c>
      <c r="J31" s="172"/>
      <c r="K31" s="171"/>
      <c r="M31" s="173" t="str">
        <f t="shared" si="20"/>
        <v>Limited</v>
      </c>
      <c r="N31" s="174">
        <f t="shared" si="21"/>
        <v>2.53489089366952E-3</v>
      </c>
      <c r="O31" s="174">
        <f t="shared" si="22"/>
        <v>1.3630711334461921E-5</v>
      </c>
      <c r="P31" s="175">
        <f t="shared" si="23"/>
        <v>5.377237879745601E-3</v>
      </c>
      <c r="R31" s="176">
        <f t="shared" si="24"/>
        <v>97.118317788592847</v>
      </c>
      <c r="S31" s="177">
        <f t="shared" si="25"/>
        <v>107.14285714285714</v>
      </c>
      <c r="T31" s="178"/>
      <c r="U31" s="177">
        <f t="shared" si="26"/>
        <v>119.40072639225181</v>
      </c>
      <c r="V31" s="177">
        <f t="shared" si="27"/>
        <v>111.44067796610169</v>
      </c>
      <c r="W31" s="151"/>
      <c r="X31" s="152"/>
      <c r="Y31" s="107">
        <v>1.053268765133172</v>
      </c>
      <c r="Z31" s="107">
        <v>1.1380145278450364</v>
      </c>
      <c r="AA31" s="107">
        <v>1.1228813559322035</v>
      </c>
      <c r="AB31" s="107">
        <v>1.0835351089588379</v>
      </c>
      <c r="AC31" s="107">
        <v>1.0774818401937047</v>
      </c>
      <c r="AD31" s="107">
        <v>1.053268765133172</v>
      </c>
      <c r="AE31" s="107">
        <v>0</v>
      </c>
      <c r="AF31" s="107">
        <v>0</v>
      </c>
      <c r="AG31" s="107">
        <v>0</v>
      </c>
      <c r="AH31" s="188" t="s">
        <v>354</v>
      </c>
      <c r="AI31" s="107">
        <v>1.1985472154963681</v>
      </c>
      <c r="AJ31" s="107">
        <v>1.1894673123486683</v>
      </c>
      <c r="AK31" s="2">
        <v>1</v>
      </c>
      <c r="AL31" s="106">
        <v>3.0266343825665863E-3</v>
      </c>
      <c r="AM31" s="2">
        <v>330.4</v>
      </c>
      <c r="AN31" s="152"/>
      <c r="AP31" s="106">
        <f t="shared" si="28"/>
        <v>1.0714285714285714</v>
      </c>
      <c r="AQ31" s="105">
        <f t="shared" si="29"/>
        <v>102.87356321839081</v>
      </c>
      <c r="AR31" s="105">
        <f t="shared" si="29"/>
        <v>94.680851063829792</v>
      </c>
      <c r="AS31" s="105">
        <f t="shared" si="29"/>
        <v>93.80053908355795</v>
      </c>
      <c r="AU31" s="189" t="s">
        <v>354</v>
      </c>
      <c r="AV31" s="106">
        <f t="shared" ref="AV31:AW44" si="36">SUM(AF31+AI31)</f>
        <v>1.1985472154963681</v>
      </c>
      <c r="AW31" s="106">
        <f t="shared" si="36"/>
        <v>1.1894673123486683</v>
      </c>
      <c r="AX31" s="106">
        <f t="shared" si="31"/>
        <v>1.1940072639225181</v>
      </c>
      <c r="AZ31" s="2">
        <f t="shared" si="32"/>
        <v>3</v>
      </c>
      <c r="BA31" s="2">
        <f t="shared" si="33"/>
        <v>1</v>
      </c>
      <c r="BB31" s="2">
        <f t="shared" si="33"/>
        <v>1</v>
      </c>
      <c r="BC31" s="2">
        <f t="shared" si="33"/>
        <v>1</v>
      </c>
      <c r="BE31" s="190" t="s">
        <v>354</v>
      </c>
      <c r="BF31" s="2">
        <f t="shared" ref="BF31:BG46" si="37">IF(BB31=1, $AL31/AI31, AF31/AI31)</f>
        <v>2.5252525252525255E-3</v>
      </c>
      <c r="BG31" s="2">
        <f t="shared" si="37"/>
        <v>2.5445292620865142E-3</v>
      </c>
    </row>
    <row r="32" spans="1:59" x14ac:dyDescent="0.35">
      <c r="A32" s="2">
        <f t="shared" si="0"/>
        <v>30</v>
      </c>
      <c r="B32" s="179" t="s">
        <v>700</v>
      </c>
      <c r="C32" s="2" t="s">
        <v>42</v>
      </c>
      <c r="D32" s="1" t="s">
        <v>43</v>
      </c>
      <c r="E32" s="169">
        <v>2.8430900000000001</v>
      </c>
      <c r="F32" s="183" t="s">
        <v>692</v>
      </c>
      <c r="G32" s="2">
        <v>10</v>
      </c>
      <c r="I32" s="182">
        <f>N32</f>
        <v>3.4007934261196714E-4</v>
      </c>
      <c r="J32" s="172">
        <f>O32</f>
        <v>5.1896723580815117E-5</v>
      </c>
      <c r="K32" s="171"/>
      <c r="M32" s="173" t="str">
        <f t="shared" si="20"/>
        <v>Quantified</v>
      </c>
      <c r="N32" s="174">
        <f t="shared" si="21"/>
        <v>3.4007934261196714E-4</v>
      </c>
      <c r="O32" s="174">
        <f t="shared" si="22"/>
        <v>5.1896723580815117E-5</v>
      </c>
      <c r="P32" s="175">
        <f t="shared" si="23"/>
        <v>0.15260181104275314</v>
      </c>
      <c r="R32" s="176">
        <f t="shared" si="24"/>
        <v>108.247710864189</v>
      </c>
      <c r="S32" s="177">
        <f t="shared" si="25"/>
        <v>112.28813559322035</v>
      </c>
      <c r="T32" s="178"/>
      <c r="U32" s="177">
        <f t="shared" si="26"/>
        <v>115.90910008071027</v>
      </c>
      <c r="V32" s="177">
        <f t="shared" si="27"/>
        <v>103.22470799640612</v>
      </c>
      <c r="W32" s="151"/>
      <c r="X32" s="152"/>
      <c r="Y32" s="107">
        <v>10.42675544794189</v>
      </c>
      <c r="Z32" s="107">
        <v>10.668886198547217</v>
      </c>
      <c r="AA32" s="107">
        <v>10.033292978208232</v>
      </c>
      <c r="AB32" s="107">
        <v>11.576876513317192</v>
      </c>
      <c r="AC32" s="107">
        <v>11.198547215496369</v>
      </c>
      <c r="AD32" s="107">
        <v>10.911016949152543</v>
      </c>
      <c r="AE32" s="107">
        <v>4.6004842615012106E-3</v>
      </c>
      <c r="AF32" s="107">
        <v>3.2687651331719135E-3</v>
      </c>
      <c r="AG32" s="107">
        <v>3.964891041162228E-3</v>
      </c>
      <c r="AH32" s="107">
        <v>12.015738498789348</v>
      </c>
      <c r="AI32" s="107">
        <v>11.576876513317192</v>
      </c>
      <c r="AJ32" s="107">
        <v>11.168280871670703</v>
      </c>
      <c r="AK32" s="2">
        <v>1</v>
      </c>
      <c r="AL32" s="106">
        <v>3.0266343825665863E-3</v>
      </c>
      <c r="AM32" s="2">
        <v>330.4</v>
      </c>
      <c r="AN32" s="152"/>
      <c r="AP32" s="106">
        <f t="shared" si="28"/>
        <v>11.228813559322035</v>
      </c>
      <c r="AQ32" s="105">
        <f t="shared" si="29"/>
        <v>111.03047895500724</v>
      </c>
      <c r="AR32" s="105">
        <f t="shared" si="29"/>
        <v>104.9645390070922</v>
      </c>
      <c r="AS32" s="105">
        <f t="shared" si="29"/>
        <v>108.74811463046758</v>
      </c>
      <c r="AU32" s="106">
        <f t="shared" ref="AU32:AU95" si="38">SUM(AE32+AH32)</f>
        <v>12.02033898305085</v>
      </c>
      <c r="AV32" s="106">
        <f t="shared" si="36"/>
        <v>11.580145278450363</v>
      </c>
      <c r="AW32" s="106">
        <f t="shared" si="36"/>
        <v>11.172245762711865</v>
      </c>
      <c r="AX32" s="106">
        <f t="shared" si="31"/>
        <v>11.590910008071027</v>
      </c>
      <c r="AZ32" s="2">
        <f t="shared" si="32"/>
        <v>0</v>
      </c>
      <c r="BA32" s="2">
        <f t="shared" si="33"/>
        <v>0</v>
      </c>
      <c r="BB32" s="2">
        <f t="shared" si="33"/>
        <v>0</v>
      </c>
      <c r="BC32" s="2">
        <f t="shared" si="33"/>
        <v>0</v>
      </c>
      <c r="BE32" s="2">
        <f t="shared" ref="BE32:BG95" si="39">IF(BA32=1, $AL32/AH32, AE32/AH32)</f>
        <v>3.8287153652392941E-4</v>
      </c>
      <c r="BF32" s="2">
        <f t="shared" si="37"/>
        <v>2.8235294117647062E-4</v>
      </c>
      <c r="BG32" s="2">
        <f t="shared" si="37"/>
        <v>3.5501355013550139E-4</v>
      </c>
    </row>
    <row r="33" spans="1:59" x14ac:dyDescent="0.35">
      <c r="A33" s="2">
        <f t="shared" si="0"/>
        <v>31</v>
      </c>
      <c r="B33" s="179" t="s">
        <v>46</v>
      </c>
      <c r="C33" s="2" t="s">
        <v>47</v>
      </c>
      <c r="D33" s="1" t="s">
        <v>48</v>
      </c>
      <c r="E33" s="169">
        <v>3.4510200000000002</v>
      </c>
      <c r="F33" s="185" t="s">
        <v>686</v>
      </c>
      <c r="G33" s="2">
        <v>1</v>
      </c>
      <c r="I33" s="171" t="s">
        <v>648</v>
      </c>
      <c r="J33" s="172"/>
      <c r="K33" s="171"/>
      <c r="M33" s="173" t="str">
        <f t="shared" si="20"/>
        <v>Limited</v>
      </c>
      <c r="N33" s="174">
        <f t="shared" si="21"/>
        <v>3.8923275403351304E-2</v>
      </c>
      <c r="O33" s="174">
        <f t="shared" si="22"/>
        <v>1.8965705605633874E-3</v>
      </c>
      <c r="P33" s="175">
        <f t="shared" si="23"/>
        <v>4.8725872653566357E-2</v>
      </c>
      <c r="R33" s="176">
        <f t="shared" si="24"/>
        <v>113.81572269874698</v>
      </c>
      <c r="S33" s="177">
        <f t="shared" si="25"/>
        <v>64.686604553799697</v>
      </c>
      <c r="T33" s="178"/>
      <c r="U33" s="177">
        <f t="shared" si="26"/>
        <v>66.268389355021355</v>
      </c>
      <c r="V33" s="177">
        <f t="shared" si="27"/>
        <v>102.4453050397878</v>
      </c>
      <c r="W33" s="151"/>
      <c r="X33" s="152"/>
      <c r="Y33" s="107">
        <v>0.60740206928501572</v>
      </c>
      <c r="Z33" s="107">
        <v>0.59195964379471866</v>
      </c>
      <c r="AA33" s="107">
        <v>0.50702630359808509</v>
      </c>
      <c r="AB33" s="107">
        <v>0.69490914706336537</v>
      </c>
      <c r="AC33" s="107">
        <v>0.65887682091933908</v>
      </c>
      <c r="AD33" s="107">
        <v>0.58681216863128627</v>
      </c>
      <c r="AE33" s="107">
        <v>0</v>
      </c>
      <c r="AF33" s="107">
        <v>1.0397899830133319E-3</v>
      </c>
      <c r="AG33" s="107">
        <v>8.647758274566324E-5</v>
      </c>
      <c r="AH33" s="107">
        <v>0.70005662222679776</v>
      </c>
      <c r="AI33" s="107">
        <v>0.64858187059247441</v>
      </c>
      <c r="AJ33" s="107">
        <v>0.63828692026560974</v>
      </c>
      <c r="AK33" s="2">
        <v>5</v>
      </c>
      <c r="AL33" s="106">
        <v>2.5737375817161682E-2</v>
      </c>
      <c r="AM33" s="2">
        <v>194.27</v>
      </c>
      <c r="AN33" s="152"/>
      <c r="AP33" s="106">
        <f t="shared" si="28"/>
        <v>0.64686604553799698</v>
      </c>
      <c r="AQ33" s="105">
        <f t="shared" si="29"/>
        <v>114.40677966101693</v>
      </c>
      <c r="AR33" s="105">
        <f t="shared" si="29"/>
        <v>111.30434782608695</v>
      </c>
      <c r="AS33" s="105">
        <f t="shared" si="29"/>
        <v>115.73604060913705</v>
      </c>
      <c r="AU33" s="106">
        <f t="shared" si="38"/>
        <v>0.70005662222679776</v>
      </c>
      <c r="AV33" s="106">
        <f t="shared" si="36"/>
        <v>0.64962166057548776</v>
      </c>
      <c r="AW33" s="106">
        <f t="shared" si="36"/>
        <v>0.63837339784835545</v>
      </c>
      <c r="AX33" s="106">
        <f t="shared" si="31"/>
        <v>0.66268389355021362</v>
      </c>
      <c r="AZ33" s="2">
        <f t="shared" si="32"/>
        <v>3</v>
      </c>
      <c r="BA33" s="2">
        <f t="shared" si="33"/>
        <v>1</v>
      </c>
      <c r="BB33" s="2">
        <f t="shared" si="33"/>
        <v>1</v>
      </c>
      <c r="BC33" s="2">
        <f t="shared" si="33"/>
        <v>1</v>
      </c>
      <c r="BE33" s="2">
        <f t="shared" si="39"/>
        <v>3.6764705882352942E-2</v>
      </c>
      <c r="BF33" s="2">
        <f t="shared" si="37"/>
        <v>3.968253968253968E-2</v>
      </c>
      <c r="BG33" s="2">
        <f t="shared" si="37"/>
        <v>4.0322580645161289E-2</v>
      </c>
    </row>
    <row r="34" spans="1:59" x14ac:dyDescent="0.35">
      <c r="A34" s="2">
        <f t="shared" si="0"/>
        <v>32</v>
      </c>
      <c r="B34" s="179" t="s">
        <v>46</v>
      </c>
      <c r="C34" s="2" t="s">
        <v>47</v>
      </c>
      <c r="D34" s="1" t="s">
        <v>48</v>
      </c>
      <c r="E34" s="169">
        <v>3.4510200000000002</v>
      </c>
      <c r="F34" s="185" t="s">
        <v>686</v>
      </c>
      <c r="G34" s="2">
        <v>10</v>
      </c>
      <c r="I34" s="171" t="s">
        <v>701</v>
      </c>
      <c r="J34" s="172"/>
      <c r="K34" s="171"/>
      <c r="M34" s="173" t="str">
        <f t="shared" si="20"/>
        <v>Limited</v>
      </c>
      <c r="N34" s="174">
        <f t="shared" si="21"/>
        <v>4.9027443156517197E-3</v>
      </c>
      <c r="O34" s="174">
        <f t="shared" si="22"/>
        <v>4.9077953909250523E-4</v>
      </c>
      <c r="P34" s="175">
        <f t="shared" si="23"/>
        <v>0.10010302546794471</v>
      </c>
      <c r="R34" s="176">
        <f t="shared" si="24"/>
        <v>110.07065162174229</v>
      </c>
      <c r="S34" s="177">
        <f t="shared" si="25"/>
        <v>71.635696024433344</v>
      </c>
      <c r="T34" s="178"/>
      <c r="U34" s="177">
        <f t="shared" si="26"/>
        <v>53.050050616839108</v>
      </c>
      <c r="V34" s="177">
        <f t="shared" si="27"/>
        <v>74.055329341317375</v>
      </c>
      <c r="W34" s="151"/>
      <c r="X34" s="152"/>
      <c r="Y34" s="107">
        <v>6.7689298399135218</v>
      </c>
      <c r="Z34" s="107">
        <v>6.3571318268389359</v>
      </c>
      <c r="AA34" s="107">
        <v>6.4343439542904202</v>
      </c>
      <c r="AB34" s="107">
        <v>6.5372934575590671</v>
      </c>
      <c r="AC34" s="107">
        <v>6.5372934575590671</v>
      </c>
      <c r="AD34" s="107">
        <v>8.4161218922118692</v>
      </c>
      <c r="AE34" s="107">
        <v>1.9714829875945847E-2</v>
      </c>
      <c r="AF34" s="107">
        <v>2.1259072424975548E-2</v>
      </c>
      <c r="AG34" s="107">
        <v>1.9817779379214494E-2</v>
      </c>
      <c r="AH34" s="107">
        <v>5.8166469346785394</v>
      </c>
      <c r="AI34" s="107">
        <v>4.761414526174911</v>
      </c>
      <c r="AJ34" s="107">
        <v>5.2761620425181448</v>
      </c>
      <c r="AK34" s="2">
        <v>5</v>
      </c>
      <c r="AL34" s="106">
        <v>2.5737375817161682E-2</v>
      </c>
      <c r="AM34" s="2">
        <v>194.27</v>
      </c>
      <c r="AN34" s="152"/>
      <c r="AP34" s="106">
        <f t="shared" si="28"/>
        <v>7.1635696024433342</v>
      </c>
      <c r="AQ34" s="105">
        <f t="shared" si="29"/>
        <v>96.577946768060841</v>
      </c>
      <c r="AR34" s="105">
        <f t="shared" si="29"/>
        <v>102.83400809716599</v>
      </c>
      <c r="AS34" s="105">
        <f t="shared" si="29"/>
        <v>130.80000000000001</v>
      </c>
      <c r="AU34" s="106">
        <f t="shared" si="38"/>
        <v>5.8363617645544856</v>
      </c>
      <c r="AV34" s="106">
        <f t="shared" si="36"/>
        <v>4.7826735985998869</v>
      </c>
      <c r="AW34" s="106">
        <f t="shared" si="36"/>
        <v>5.2959798218973591</v>
      </c>
      <c r="AX34" s="106">
        <f t="shared" si="31"/>
        <v>5.3050050616839108</v>
      </c>
      <c r="AZ34" s="2">
        <f t="shared" si="32"/>
        <v>3</v>
      </c>
      <c r="BA34" s="2">
        <f t="shared" si="33"/>
        <v>1</v>
      </c>
      <c r="BB34" s="2">
        <f t="shared" si="33"/>
        <v>1</v>
      </c>
      <c r="BC34" s="2">
        <f t="shared" si="33"/>
        <v>1</v>
      </c>
      <c r="BE34" s="2">
        <f t="shared" si="39"/>
        <v>4.4247787610619477E-3</v>
      </c>
      <c r="BF34" s="2">
        <f t="shared" si="37"/>
        <v>5.4054054054054057E-3</v>
      </c>
      <c r="BG34" s="2">
        <f t="shared" si="37"/>
        <v>4.8780487804878049E-3</v>
      </c>
    </row>
    <row r="35" spans="1:59" x14ac:dyDescent="0.35">
      <c r="A35" s="2">
        <f t="shared" si="0"/>
        <v>33</v>
      </c>
      <c r="B35" s="179" t="s">
        <v>46</v>
      </c>
      <c r="C35" s="2" t="s">
        <v>47</v>
      </c>
      <c r="D35" s="1" t="s">
        <v>48</v>
      </c>
      <c r="E35" s="169">
        <v>3.4510200000000002</v>
      </c>
      <c r="F35" s="180" t="s">
        <v>688</v>
      </c>
      <c r="G35" s="2">
        <v>1</v>
      </c>
      <c r="I35" s="171" t="s">
        <v>648</v>
      </c>
      <c r="J35" s="172"/>
      <c r="K35" s="171"/>
      <c r="M35" s="173" t="str">
        <f t="shared" si="20"/>
        <v>Limited</v>
      </c>
      <c r="N35" s="174">
        <f t="shared" si="21"/>
        <v>2.5373371531190164E-2</v>
      </c>
      <c r="O35" s="174">
        <f t="shared" si="22"/>
        <v>1.1666536306044915E-3</v>
      </c>
      <c r="P35" s="175">
        <f t="shared" si="23"/>
        <v>4.5979448539993396E-2</v>
      </c>
      <c r="R35" s="176">
        <f t="shared" si="24"/>
        <v>112.42882109488278</v>
      </c>
      <c r="S35" s="177">
        <f t="shared" si="25"/>
        <v>110.49913350834748</v>
      </c>
      <c r="T35" s="178"/>
      <c r="U35" s="177">
        <f t="shared" si="26"/>
        <v>101.73006640242959</v>
      </c>
      <c r="V35" s="177">
        <f t="shared" si="27"/>
        <v>92.064130434782598</v>
      </c>
      <c r="W35" s="151"/>
      <c r="X35" s="152"/>
      <c r="Y35" s="107">
        <v>0.92654552941782053</v>
      </c>
      <c r="Z35" s="107">
        <v>1.0449374581767643</v>
      </c>
      <c r="AA35" s="107">
        <v>0.97802028105214389</v>
      </c>
      <c r="AB35" s="107">
        <v>1.1375920111185462</v>
      </c>
      <c r="AC35" s="107">
        <v>1.240541514387193</v>
      </c>
      <c r="AD35" s="107">
        <v>0.93684047974468521</v>
      </c>
      <c r="AE35" s="107">
        <v>1.3229011170021105E-3</v>
      </c>
      <c r="AF35" s="107">
        <v>1.3126061666752457E-3</v>
      </c>
      <c r="AG35" s="107">
        <v>1.9611880372677202E-3</v>
      </c>
      <c r="AH35" s="107">
        <v>0.96772533072527922</v>
      </c>
      <c r="AI35" s="107">
        <v>1.0603798836670613</v>
      </c>
      <c r="AJ35" s="107">
        <v>1.0192000823596026</v>
      </c>
      <c r="AK35" s="2">
        <v>5</v>
      </c>
      <c r="AL35" s="106">
        <v>2.5737375817161682E-2</v>
      </c>
      <c r="AM35" s="2">
        <v>194.27</v>
      </c>
      <c r="AN35" s="152"/>
      <c r="AP35" s="106">
        <f t="shared" si="28"/>
        <v>1.1049913350834748</v>
      </c>
      <c r="AQ35" s="105">
        <f t="shared" si="29"/>
        <v>122.77777777777776</v>
      </c>
      <c r="AR35" s="105">
        <f t="shared" si="29"/>
        <v>118.71921182266007</v>
      </c>
      <c r="AS35" s="105">
        <f t="shared" si="29"/>
        <v>95.78947368421052</v>
      </c>
      <c r="AU35" s="106">
        <f t="shared" si="38"/>
        <v>0.96904823184228128</v>
      </c>
      <c r="AV35" s="106">
        <f t="shared" si="36"/>
        <v>1.0616924898337365</v>
      </c>
      <c r="AW35" s="106">
        <f t="shared" si="36"/>
        <v>1.0211612703968702</v>
      </c>
      <c r="AX35" s="106">
        <f t="shared" si="31"/>
        <v>1.0173006640242959</v>
      </c>
      <c r="AZ35" s="2">
        <f t="shared" si="32"/>
        <v>3</v>
      </c>
      <c r="BA35" s="2">
        <f t="shared" si="33"/>
        <v>1</v>
      </c>
      <c r="BB35" s="2">
        <f t="shared" si="33"/>
        <v>1</v>
      </c>
      <c r="BC35" s="2">
        <f t="shared" si="33"/>
        <v>1</v>
      </c>
      <c r="BE35" s="2">
        <f t="shared" si="39"/>
        <v>2.6595744680851064E-2</v>
      </c>
      <c r="BF35" s="2">
        <f t="shared" si="37"/>
        <v>2.4271844660194174E-2</v>
      </c>
      <c r="BG35" s="2">
        <f t="shared" si="37"/>
        <v>2.5252525252525252E-2</v>
      </c>
    </row>
    <row r="36" spans="1:59" x14ac:dyDescent="0.35">
      <c r="A36" s="2">
        <f t="shared" si="0"/>
        <v>34</v>
      </c>
      <c r="B36" s="179" t="s">
        <v>46</v>
      </c>
      <c r="C36" s="2" t="s">
        <v>47</v>
      </c>
      <c r="D36" s="1" t="s">
        <v>48</v>
      </c>
      <c r="E36" s="169">
        <v>3.4510200000000002</v>
      </c>
      <c r="F36" s="180" t="s">
        <v>688</v>
      </c>
      <c r="G36" s="2">
        <v>10</v>
      </c>
      <c r="I36" s="182">
        <f t="shared" ref="I36:J37" si="40">N36</f>
        <v>3.1618661487619131E-3</v>
      </c>
      <c r="J36" s="172">
        <f t="shared" si="40"/>
        <v>2.4784391053028196E-4</v>
      </c>
      <c r="K36" s="171"/>
      <c r="M36" s="173" t="str">
        <f t="shared" si="20"/>
        <v>Quantified</v>
      </c>
      <c r="N36" s="174">
        <f t="shared" si="21"/>
        <v>3.1618661487619131E-3</v>
      </c>
      <c r="O36" s="174">
        <f t="shared" si="22"/>
        <v>2.4784391053028196E-4</v>
      </c>
      <c r="P36" s="175">
        <f t="shared" si="23"/>
        <v>7.8385326534878716E-2</v>
      </c>
      <c r="R36" s="176">
        <f t="shared" si="24"/>
        <v>90.711708252030846</v>
      </c>
      <c r="S36" s="177">
        <f t="shared" si="25"/>
        <v>105.52324085036288</v>
      </c>
      <c r="T36" s="178"/>
      <c r="U36" s="177">
        <f t="shared" si="26"/>
        <v>94.138570031399595</v>
      </c>
      <c r="V36" s="177">
        <f t="shared" si="27"/>
        <v>89.211219512195115</v>
      </c>
      <c r="W36" s="151"/>
      <c r="X36" s="152"/>
      <c r="Y36" s="107">
        <v>11.427394862819787</v>
      </c>
      <c r="Z36" s="107">
        <v>11.967879754980181</v>
      </c>
      <c r="AA36" s="107">
        <v>11.530344366088432</v>
      </c>
      <c r="AB36" s="107">
        <v>9.7802028105214394</v>
      </c>
      <c r="AC36" s="107">
        <v>10.037576568693057</v>
      </c>
      <c r="AD36" s="107">
        <v>11.839192875894373</v>
      </c>
      <c r="AE36" s="107">
        <v>2.2082668451124721E-2</v>
      </c>
      <c r="AF36" s="107">
        <v>3.0524527719153753E-2</v>
      </c>
      <c r="AG36" s="107">
        <v>3.2274669274720745E-2</v>
      </c>
      <c r="AH36" s="107">
        <v>8.1844855098574136</v>
      </c>
      <c r="AI36" s="107">
        <v>8.9308694085551039</v>
      </c>
      <c r="AJ36" s="107">
        <v>11.041334225562361</v>
      </c>
      <c r="AK36" s="2">
        <v>5</v>
      </c>
      <c r="AL36" s="106">
        <v>2.5737375817161682E-2</v>
      </c>
      <c r="AM36" s="2">
        <v>194.27</v>
      </c>
      <c r="AN36" s="152"/>
      <c r="AP36" s="106">
        <f t="shared" si="28"/>
        <v>10.55232408503629</v>
      </c>
      <c r="AQ36" s="105">
        <f t="shared" si="29"/>
        <v>85.585585585585591</v>
      </c>
      <c r="AR36" s="105">
        <f t="shared" si="29"/>
        <v>83.870967741935502</v>
      </c>
      <c r="AS36" s="105">
        <f t="shared" si="29"/>
        <v>102.67857142857144</v>
      </c>
      <c r="AU36" s="106">
        <f t="shared" si="38"/>
        <v>8.2065681783085385</v>
      </c>
      <c r="AV36" s="106">
        <f t="shared" si="36"/>
        <v>8.9613939362742574</v>
      </c>
      <c r="AW36" s="106">
        <f t="shared" si="36"/>
        <v>11.073608894837081</v>
      </c>
      <c r="AX36" s="106">
        <f t="shared" si="31"/>
        <v>9.4138570031399595</v>
      </c>
      <c r="AZ36" s="2">
        <f t="shared" si="32"/>
        <v>1</v>
      </c>
      <c r="BA36" s="2">
        <f t="shared" si="33"/>
        <v>1</v>
      </c>
      <c r="BB36" s="2">
        <f t="shared" si="33"/>
        <v>0</v>
      </c>
      <c r="BC36" s="2">
        <f t="shared" si="33"/>
        <v>0</v>
      </c>
      <c r="BE36" s="2">
        <f t="shared" si="39"/>
        <v>3.1446540880503151E-3</v>
      </c>
      <c r="BF36" s="2">
        <f t="shared" si="37"/>
        <v>3.417867435158501E-3</v>
      </c>
      <c r="BG36" s="2">
        <f t="shared" si="37"/>
        <v>2.9230769230769228E-3</v>
      </c>
    </row>
    <row r="37" spans="1:59" x14ac:dyDescent="0.35">
      <c r="A37" s="2">
        <f t="shared" si="0"/>
        <v>35</v>
      </c>
      <c r="B37" s="179" t="s">
        <v>50</v>
      </c>
      <c r="C37" s="2" t="s">
        <v>51</v>
      </c>
      <c r="D37" s="1" t="s">
        <v>52</v>
      </c>
      <c r="E37" s="169">
        <v>1.3880399999999999</v>
      </c>
      <c r="F37" s="185" t="s">
        <v>686</v>
      </c>
      <c r="G37" s="2">
        <v>1</v>
      </c>
      <c r="I37" s="182">
        <f t="shared" si="40"/>
        <v>0.38916621650850436</v>
      </c>
      <c r="J37" s="172">
        <f t="shared" si="40"/>
        <v>5.1688256030292909E-2</v>
      </c>
      <c r="K37" s="171"/>
      <c r="M37" s="173" t="str">
        <f t="shared" si="20"/>
        <v>Quantified</v>
      </c>
      <c r="N37" s="174">
        <f t="shared" si="21"/>
        <v>0.38916621650850436</v>
      </c>
      <c r="O37" s="174">
        <f t="shared" si="22"/>
        <v>5.1688256030292909E-2</v>
      </c>
      <c r="P37" s="175">
        <f t="shared" si="23"/>
        <v>0.13281794214828352</v>
      </c>
      <c r="R37" s="176">
        <f t="shared" si="24"/>
        <v>91.54872293752878</v>
      </c>
      <c r="S37" s="177">
        <f t="shared" si="25"/>
        <v>60.764014575641298</v>
      </c>
      <c r="T37" s="178"/>
      <c r="U37" s="177">
        <f t="shared" si="26"/>
        <v>49.663360602331139</v>
      </c>
      <c r="V37" s="177">
        <f t="shared" si="27"/>
        <v>81.731532962668794</v>
      </c>
      <c r="W37" s="151"/>
      <c r="X37" s="152"/>
      <c r="Y37" s="107">
        <v>0.5480344602910302</v>
      </c>
      <c r="Z37" s="107">
        <v>0.6616955042351409</v>
      </c>
      <c r="AA37" s="107">
        <v>0.79635126330268591</v>
      </c>
      <c r="AB37" s="107">
        <v>0.50894085281980739</v>
      </c>
      <c r="AC37" s="107">
        <v>0.65662781437776008</v>
      </c>
      <c r="AD37" s="107">
        <v>0.65735177007167156</v>
      </c>
      <c r="AE37" s="107">
        <v>0.12741620212842975</v>
      </c>
      <c r="AF37" s="107">
        <v>0.1527546514153334</v>
      </c>
      <c r="AG37" s="107">
        <v>0.13610367045536814</v>
      </c>
      <c r="AH37" s="107">
        <v>0.37573300514008545</v>
      </c>
      <c r="AI37" s="107">
        <v>0.34532686599580109</v>
      </c>
      <c r="AJ37" s="107">
        <v>0.35256642293491641</v>
      </c>
      <c r="AK37" s="2">
        <v>1</v>
      </c>
      <c r="AL37" s="107">
        <v>7.2395569391153266E-3</v>
      </c>
      <c r="AM37" s="2">
        <v>138.13</v>
      </c>
      <c r="AN37" s="152"/>
      <c r="AP37" s="106">
        <f t="shared" si="28"/>
        <v>0.60764014575641301</v>
      </c>
      <c r="AQ37" s="105">
        <f t="shared" si="29"/>
        <v>92.866578599735789</v>
      </c>
      <c r="AR37" s="105">
        <f t="shared" si="29"/>
        <v>99.234135667396046</v>
      </c>
      <c r="AS37" s="105">
        <f t="shared" si="29"/>
        <v>82.545454545454533</v>
      </c>
      <c r="AU37" s="106">
        <f t="shared" si="38"/>
        <v>0.5031492072685152</v>
      </c>
      <c r="AV37" s="106">
        <f t="shared" si="36"/>
        <v>0.49808151741113449</v>
      </c>
      <c r="AW37" s="106">
        <f t="shared" si="36"/>
        <v>0.48867009339028455</v>
      </c>
      <c r="AX37" s="106">
        <f t="shared" si="31"/>
        <v>0.49663360602331141</v>
      </c>
      <c r="AZ37" s="2">
        <f t="shared" si="32"/>
        <v>0</v>
      </c>
      <c r="BA37" s="2">
        <f t="shared" si="33"/>
        <v>0</v>
      </c>
      <c r="BB37" s="2">
        <f t="shared" si="33"/>
        <v>0</v>
      </c>
      <c r="BC37" s="2">
        <f t="shared" si="33"/>
        <v>0</v>
      </c>
      <c r="BE37" s="2">
        <f t="shared" si="39"/>
        <v>0.33911368015414256</v>
      </c>
      <c r="BF37" s="2">
        <f t="shared" si="37"/>
        <v>0.44234800838574423</v>
      </c>
      <c r="BG37" s="2">
        <f t="shared" si="37"/>
        <v>0.38603696098562629</v>
      </c>
    </row>
    <row r="38" spans="1:59" x14ac:dyDescent="0.35">
      <c r="A38" s="2">
        <f t="shared" si="0"/>
        <v>36</v>
      </c>
      <c r="B38" s="179" t="s">
        <v>50</v>
      </c>
      <c r="C38" s="2" t="s">
        <v>51</v>
      </c>
      <c r="D38" s="1" t="s">
        <v>52</v>
      </c>
      <c r="E38" s="169">
        <v>1.3880399999999999</v>
      </c>
      <c r="F38" s="185" t="s">
        <v>686</v>
      </c>
      <c r="G38" s="2">
        <v>10</v>
      </c>
      <c r="I38" s="171" t="s">
        <v>283</v>
      </c>
      <c r="J38" s="172"/>
      <c r="K38" s="171" t="s">
        <v>702</v>
      </c>
      <c r="M38" s="173" t="str">
        <f t="shared" si="20"/>
        <v>Quantified</v>
      </c>
      <c r="N38" s="174">
        <f t="shared" si="21"/>
        <v>0.66318987214108738</v>
      </c>
      <c r="O38" s="174">
        <f t="shared" si="22"/>
        <v>4.5364287481343253E-2</v>
      </c>
      <c r="P38" s="175">
        <f t="shared" si="23"/>
        <v>6.8403166856101247E-2</v>
      </c>
      <c r="R38" s="176">
        <f t="shared" si="24"/>
        <v>90.054827901309793</v>
      </c>
      <c r="S38" s="177">
        <f t="shared" si="25"/>
        <v>67.327879533772546</v>
      </c>
      <c r="T38" s="178"/>
      <c r="U38" s="177">
        <f t="shared" si="26"/>
        <v>39.564178672265257</v>
      </c>
      <c r="V38" s="177">
        <f t="shared" si="27"/>
        <v>58.763440860215056</v>
      </c>
      <c r="W38" s="151"/>
      <c r="X38" s="152"/>
      <c r="Y38" s="107">
        <v>7.0947658003330192</v>
      </c>
      <c r="Z38" s="107">
        <v>8.1083037718091653</v>
      </c>
      <c r="AA38" s="107">
        <v>7.2757547238109037</v>
      </c>
      <c r="AB38" s="107">
        <v>6.7327879533772537</v>
      </c>
      <c r="AC38" s="107">
        <v>6.949974661550713</v>
      </c>
      <c r="AD38" s="107">
        <v>6.5156012452037935</v>
      </c>
      <c r="AE38" s="107">
        <v>1.4768696155795267</v>
      </c>
      <c r="AF38" s="107">
        <v>1.5275465141533338</v>
      </c>
      <c r="AG38" s="107">
        <v>1.730254108448563</v>
      </c>
      <c r="AH38" s="107">
        <v>2.3166582205169046</v>
      </c>
      <c r="AI38" s="107">
        <v>2.3999131253167305</v>
      </c>
      <c r="AJ38" s="107">
        <v>2.4180120176645188</v>
      </c>
      <c r="AK38" s="2">
        <v>1</v>
      </c>
      <c r="AL38" s="106">
        <v>7.2395569391153266E-3</v>
      </c>
      <c r="AM38" s="2">
        <v>138.13</v>
      </c>
      <c r="AN38" s="152"/>
      <c r="AP38" s="106">
        <f t="shared" si="28"/>
        <v>6.7327879533772537</v>
      </c>
      <c r="AQ38" s="105">
        <f t="shared" si="29"/>
        <v>94.897959183673478</v>
      </c>
      <c r="AR38" s="105">
        <f t="shared" si="29"/>
        <v>85.714285714285708</v>
      </c>
      <c r="AS38" s="105">
        <f t="shared" si="29"/>
        <v>89.552238805970148</v>
      </c>
      <c r="AU38" s="106">
        <f t="shared" si="38"/>
        <v>3.7935278360964313</v>
      </c>
      <c r="AV38" s="106">
        <f t="shared" si="36"/>
        <v>3.9274596394700643</v>
      </c>
      <c r="AW38" s="106">
        <f t="shared" si="36"/>
        <v>4.1482661261130822</v>
      </c>
      <c r="AX38" s="106">
        <f t="shared" si="31"/>
        <v>3.9564178672265258</v>
      </c>
      <c r="AZ38" s="2">
        <f t="shared" si="32"/>
        <v>0</v>
      </c>
      <c r="BA38" s="2">
        <f t="shared" si="33"/>
        <v>0</v>
      </c>
      <c r="BB38" s="2">
        <f t="shared" si="33"/>
        <v>0</v>
      </c>
      <c r="BC38" s="2">
        <f t="shared" si="33"/>
        <v>0</v>
      </c>
      <c r="BE38" s="2">
        <f t="shared" si="39"/>
        <v>0.63749999999999996</v>
      </c>
      <c r="BF38" s="2">
        <f t="shared" si="37"/>
        <v>0.63650075414781293</v>
      </c>
      <c r="BG38" s="2">
        <f t="shared" si="37"/>
        <v>0.71556886227544914</v>
      </c>
    </row>
    <row r="39" spans="1:59" x14ac:dyDescent="0.35">
      <c r="A39" s="2">
        <f t="shared" si="0"/>
        <v>37</v>
      </c>
      <c r="B39" s="179" t="s">
        <v>50</v>
      </c>
      <c r="C39" s="2" t="s">
        <v>51</v>
      </c>
      <c r="D39" s="1" t="s">
        <v>52</v>
      </c>
      <c r="E39" s="169">
        <v>1.3880399999999999</v>
      </c>
      <c r="F39" s="180" t="s">
        <v>688</v>
      </c>
      <c r="G39" s="2">
        <v>1</v>
      </c>
      <c r="I39" s="182">
        <f t="shared" ref="I39:J42" si="41">N39</f>
        <v>0.45187722888803289</v>
      </c>
      <c r="J39" s="172">
        <f t="shared" si="41"/>
        <v>4.8262288528956483E-2</v>
      </c>
      <c r="K39" s="171"/>
      <c r="M39" s="173" t="str">
        <f t="shared" si="20"/>
        <v>Quantified</v>
      </c>
      <c r="N39" s="174">
        <f t="shared" si="21"/>
        <v>0.45187722888803289</v>
      </c>
      <c r="O39" s="174">
        <f t="shared" si="22"/>
        <v>4.8262288528956483E-2</v>
      </c>
      <c r="P39" s="175">
        <f t="shared" si="23"/>
        <v>0.1068039844532972</v>
      </c>
      <c r="R39" s="176">
        <f t="shared" si="24"/>
        <v>106.30604877808457</v>
      </c>
      <c r="S39" s="177">
        <f t="shared" si="25"/>
        <v>110.76522116846448</v>
      </c>
      <c r="T39" s="178"/>
      <c r="U39" s="177">
        <f t="shared" si="26"/>
        <v>76.95649026279591</v>
      </c>
      <c r="V39" s="177">
        <f t="shared" si="27"/>
        <v>69.477124183006538</v>
      </c>
      <c r="W39" s="151"/>
      <c r="X39" s="152"/>
      <c r="Y39" s="107">
        <v>0.97734018678056911</v>
      </c>
      <c r="Z39" s="107">
        <v>1.0714544269890682</v>
      </c>
      <c r="AA39" s="107">
        <v>1.0786939839281837</v>
      </c>
      <c r="AB39" s="107">
        <v>1.0569753131108377</v>
      </c>
      <c r="AC39" s="107">
        <v>1.1221313255628755</v>
      </c>
      <c r="AD39" s="107">
        <v>1.1438499963802216</v>
      </c>
      <c r="AE39" s="107">
        <v>0.23383768913342501</v>
      </c>
      <c r="AF39" s="107">
        <v>0.23962933468471731</v>
      </c>
      <c r="AG39" s="107">
        <v>0.2418012017664519</v>
      </c>
      <c r="AH39" s="107">
        <v>0.58568015637442994</v>
      </c>
      <c r="AI39" s="107">
        <v>0.51835227684065732</v>
      </c>
      <c r="AJ39" s="107">
        <v>0.48939404908419604</v>
      </c>
      <c r="AK39" s="2">
        <v>1</v>
      </c>
      <c r="AL39" s="107">
        <v>7.2395569391153266E-3</v>
      </c>
      <c r="AM39" s="2">
        <v>138.13</v>
      </c>
      <c r="AN39" s="152"/>
      <c r="AP39" s="106">
        <f t="shared" si="28"/>
        <v>1.1076522116846448</v>
      </c>
      <c r="AQ39" s="105">
        <f t="shared" si="29"/>
        <v>108.14814814814815</v>
      </c>
      <c r="AR39" s="105">
        <f t="shared" si="29"/>
        <v>104.72972972972974</v>
      </c>
      <c r="AS39" s="105">
        <f t="shared" si="29"/>
        <v>106.04026845637581</v>
      </c>
      <c r="AU39" s="106">
        <f t="shared" si="38"/>
        <v>0.81951784550785489</v>
      </c>
      <c r="AV39" s="106">
        <f t="shared" si="36"/>
        <v>0.75798161152537458</v>
      </c>
      <c r="AW39" s="106">
        <f t="shared" si="36"/>
        <v>0.73119525085064796</v>
      </c>
      <c r="AX39" s="106">
        <f t="shared" si="31"/>
        <v>0.76956490262795907</v>
      </c>
      <c r="AZ39" s="2">
        <f t="shared" si="32"/>
        <v>0</v>
      </c>
      <c r="BA39" s="2">
        <f t="shared" si="33"/>
        <v>0</v>
      </c>
      <c r="BB39" s="2">
        <f t="shared" si="33"/>
        <v>0</v>
      </c>
      <c r="BC39" s="2">
        <f t="shared" si="33"/>
        <v>0</v>
      </c>
      <c r="BE39" s="2">
        <f t="shared" si="39"/>
        <v>0.39925834363411611</v>
      </c>
      <c r="BF39" s="2">
        <f t="shared" si="37"/>
        <v>0.46229050279329614</v>
      </c>
      <c r="BG39" s="2">
        <f t="shared" si="37"/>
        <v>0.49408284023668642</v>
      </c>
    </row>
    <row r="40" spans="1:59" x14ac:dyDescent="0.35">
      <c r="A40" s="2">
        <f t="shared" si="0"/>
        <v>38</v>
      </c>
      <c r="B40" s="179" t="s">
        <v>50</v>
      </c>
      <c r="C40" s="2" t="s">
        <v>51</v>
      </c>
      <c r="D40" s="1" t="s">
        <v>52</v>
      </c>
      <c r="E40" s="169">
        <v>1.3880399999999999</v>
      </c>
      <c r="F40" s="180" t="s">
        <v>688</v>
      </c>
      <c r="G40" s="2">
        <v>10</v>
      </c>
      <c r="I40" s="182">
        <f t="shared" si="41"/>
        <v>0.42660706683695188</v>
      </c>
      <c r="J40" s="172">
        <f t="shared" si="41"/>
        <v>4.7964073425851787E-2</v>
      </c>
      <c r="K40" s="171"/>
      <c r="M40" s="173" t="str">
        <f t="shared" si="20"/>
        <v>Quantified</v>
      </c>
      <c r="N40" s="174">
        <f t="shared" si="21"/>
        <v>0.42660706683695188</v>
      </c>
      <c r="O40" s="174">
        <f t="shared" si="22"/>
        <v>4.7964073425851787E-2</v>
      </c>
      <c r="P40" s="175">
        <f t="shared" si="23"/>
        <v>0.11243150232244871</v>
      </c>
      <c r="R40" s="176">
        <f t="shared" si="24"/>
        <v>104.52789723416787</v>
      </c>
      <c r="S40" s="177">
        <f t="shared" si="25"/>
        <v>117.03950384903111</v>
      </c>
      <c r="T40" s="178"/>
      <c r="U40" s="177">
        <f t="shared" si="26"/>
        <v>77.921764521344627</v>
      </c>
      <c r="V40" s="177">
        <f t="shared" si="27"/>
        <v>66.577319587628864</v>
      </c>
      <c r="W40" s="151"/>
      <c r="X40" s="152"/>
      <c r="Y40" s="107">
        <v>11.945268949540289</v>
      </c>
      <c r="Z40" s="107">
        <v>10.967928762759719</v>
      </c>
      <c r="AA40" s="107">
        <v>10.75074205458626</v>
      </c>
      <c r="AB40" s="107">
        <v>11.691884456671254</v>
      </c>
      <c r="AC40" s="107">
        <v>11.619488887280099</v>
      </c>
      <c r="AD40" s="107">
        <v>11.800477810757981</v>
      </c>
      <c r="AE40" s="107">
        <v>2.3166582205169046</v>
      </c>
      <c r="AF40" s="107">
        <v>2.2442626511257511</v>
      </c>
      <c r="AG40" s="107">
        <v>2.3818142329689422</v>
      </c>
      <c r="AH40" s="107">
        <v>4.886700933902846</v>
      </c>
      <c r="AI40" s="107">
        <v>5.2486787808586124</v>
      </c>
      <c r="AJ40" s="107">
        <v>6.2984145370303333</v>
      </c>
      <c r="AK40" s="2">
        <v>1</v>
      </c>
      <c r="AL40" s="106">
        <v>7.2395569391153266E-3</v>
      </c>
      <c r="AM40" s="2">
        <v>138.13</v>
      </c>
      <c r="AN40" s="152"/>
      <c r="AP40" s="106">
        <f t="shared" si="28"/>
        <v>11.703950384903111</v>
      </c>
      <c r="AQ40" s="105">
        <f t="shared" si="29"/>
        <v>97.87878787878789</v>
      </c>
      <c r="AR40" s="105">
        <f t="shared" si="29"/>
        <v>105.94059405940595</v>
      </c>
      <c r="AS40" s="105">
        <f t="shared" si="29"/>
        <v>109.76430976430976</v>
      </c>
      <c r="AU40" s="106">
        <f t="shared" si="38"/>
        <v>7.2033591544197506</v>
      </c>
      <c r="AV40" s="106">
        <f t="shared" si="36"/>
        <v>7.492941431984363</v>
      </c>
      <c r="AW40" s="106">
        <f t="shared" si="36"/>
        <v>8.6802287699992746</v>
      </c>
      <c r="AX40" s="106">
        <f t="shared" si="31"/>
        <v>7.7921764521344627</v>
      </c>
      <c r="AZ40" s="2">
        <f t="shared" si="32"/>
        <v>0</v>
      </c>
      <c r="BA40" s="2">
        <f t="shared" si="33"/>
        <v>0</v>
      </c>
      <c r="BB40" s="2">
        <f t="shared" si="33"/>
        <v>0</v>
      </c>
      <c r="BC40" s="2">
        <f t="shared" si="33"/>
        <v>0</v>
      </c>
      <c r="BE40" s="2">
        <f t="shared" si="39"/>
        <v>0.47407407407407404</v>
      </c>
      <c r="BF40" s="2">
        <f t="shared" si="37"/>
        <v>0.42758620689655163</v>
      </c>
      <c r="BG40" s="2">
        <f t="shared" si="37"/>
        <v>0.3781609195402299</v>
      </c>
    </row>
    <row r="41" spans="1:59" x14ac:dyDescent="0.35">
      <c r="A41" s="2">
        <f t="shared" si="0"/>
        <v>39</v>
      </c>
      <c r="B41" s="179" t="s">
        <v>50</v>
      </c>
      <c r="C41" s="2" t="s">
        <v>51</v>
      </c>
      <c r="D41" s="1" t="s">
        <v>52</v>
      </c>
      <c r="E41" s="169">
        <v>1.3880399999999999</v>
      </c>
      <c r="F41" s="183" t="s">
        <v>692</v>
      </c>
      <c r="G41" s="2">
        <v>1</v>
      </c>
      <c r="I41" s="182">
        <f t="shared" si="41"/>
        <v>0.33462932972730003</v>
      </c>
      <c r="J41" s="172">
        <f t="shared" si="41"/>
        <v>3.0698901317685084E-2</v>
      </c>
      <c r="K41" s="171"/>
      <c r="M41" s="173" t="str">
        <f t="shared" si="20"/>
        <v>Quantified</v>
      </c>
      <c r="N41" s="174">
        <f t="shared" si="21"/>
        <v>0.33462932972730003</v>
      </c>
      <c r="O41" s="174">
        <f t="shared" si="22"/>
        <v>3.0698901317685084E-2</v>
      </c>
      <c r="P41" s="175">
        <f t="shared" si="23"/>
        <v>9.1740019748724908E-2</v>
      </c>
      <c r="R41" s="176">
        <f t="shared" si="24"/>
        <v>90.227408951890126</v>
      </c>
      <c r="S41" s="177">
        <f t="shared" si="25"/>
        <v>99.664567195154333</v>
      </c>
      <c r="T41" s="178"/>
      <c r="U41" s="177">
        <f t="shared" si="26"/>
        <v>80.503873162962407</v>
      </c>
      <c r="V41" s="177">
        <f t="shared" si="27"/>
        <v>80.774818401937026</v>
      </c>
      <c r="W41" s="151"/>
      <c r="X41" s="152"/>
      <c r="Y41" s="107">
        <v>0.91942373126764643</v>
      </c>
      <c r="Z41" s="107">
        <v>1.1510895533193368</v>
      </c>
      <c r="AA41" s="107">
        <v>1.2596829074060667</v>
      </c>
      <c r="AB41" s="107">
        <v>0.8759863896329545</v>
      </c>
      <c r="AC41" s="107">
        <v>1.0135379714761457</v>
      </c>
      <c r="AD41" s="107">
        <v>1.1004126547455295</v>
      </c>
      <c r="AE41" s="107">
        <v>0.19402012596829074</v>
      </c>
      <c r="AF41" s="107">
        <v>0.20777528415260987</v>
      </c>
      <c r="AG41" s="107">
        <v>0.20125968290740609</v>
      </c>
      <c r="AH41" s="107">
        <v>0.56323752986317233</v>
      </c>
      <c r="AI41" s="107">
        <v>0.57844059943531467</v>
      </c>
      <c r="AJ41" s="107">
        <v>0.67038297256207913</v>
      </c>
      <c r="AK41" s="2">
        <v>1</v>
      </c>
      <c r="AL41" s="107">
        <v>7.2395569391153266E-3</v>
      </c>
      <c r="AM41" s="2">
        <v>138.13</v>
      </c>
      <c r="AN41" s="152"/>
      <c r="AP41" s="106">
        <f t="shared" si="28"/>
        <v>0.9966456719515433</v>
      </c>
      <c r="AQ41" s="105">
        <f t="shared" si="29"/>
        <v>95.275590551181111</v>
      </c>
      <c r="AR41" s="105">
        <f t="shared" si="29"/>
        <v>88.050314465408803</v>
      </c>
      <c r="AS41" s="105">
        <f t="shared" si="29"/>
        <v>87.356321839080465</v>
      </c>
      <c r="AU41" s="106">
        <f t="shared" si="38"/>
        <v>0.75725765583146309</v>
      </c>
      <c r="AV41" s="106">
        <f t="shared" si="36"/>
        <v>0.78621588358792449</v>
      </c>
      <c r="AW41" s="106">
        <f t="shared" si="36"/>
        <v>0.87164265546948516</v>
      </c>
      <c r="AX41" s="106">
        <f t="shared" si="31"/>
        <v>0.80503873162962414</v>
      </c>
      <c r="AZ41" s="2">
        <f t="shared" si="32"/>
        <v>0</v>
      </c>
      <c r="BA41" s="2">
        <f t="shared" si="33"/>
        <v>0</v>
      </c>
      <c r="BB41" s="2">
        <f t="shared" si="33"/>
        <v>0</v>
      </c>
      <c r="BC41" s="2">
        <f t="shared" si="33"/>
        <v>0</v>
      </c>
      <c r="BE41" s="2">
        <f t="shared" si="39"/>
        <v>0.34447300771208228</v>
      </c>
      <c r="BF41" s="2">
        <f t="shared" si="37"/>
        <v>0.35919899874843547</v>
      </c>
      <c r="BG41" s="2">
        <f t="shared" si="37"/>
        <v>0.30021598272138234</v>
      </c>
    </row>
    <row r="42" spans="1:59" x14ac:dyDescent="0.35">
      <c r="A42" s="2">
        <f t="shared" si="0"/>
        <v>40</v>
      </c>
      <c r="B42" s="179" t="s">
        <v>50</v>
      </c>
      <c r="C42" s="2" t="s">
        <v>51</v>
      </c>
      <c r="D42" s="1" t="s">
        <v>52</v>
      </c>
      <c r="E42" s="169">
        <v>1.3880399999999999</v>
      </c>
      <c r="F42" s="183" t="s">
        <v>692</v>
      </c>
      <c r="G42" s="2">
        <v>10</v>
      </c>
      <c r="I42" s="182">
        <f t="shared" si="41"/>
        <v>0.28462914700325981</v>
      </c>
      <c r="J42" s="172">
        <f t="shared" si="41"/>
        <v>2.5658229500691927E-2</v>
      </c>
      <c r="K42" s="171"/>
      <c r="M42" s="173" t="str">
        <f t="shared" si="20"/>
        <v>Quantified</v>
      </c>
      <c r="N42" s="174">
        <f t="shared" si="21"/>
        <v>0.28462914700325981</v>
      </c>
      <c r="O42" s="174">
        <f t="shared" si="22"/>
        <v>2.5658229500691927E-2</v>
      </c>
      <c r="P42" s="175">
        <f t="shared" si="23"/>
        <v>9.0146177124994398E-2</v>
      </c>
      <c r="R42" s="176">
        <f t="shared" si="24"/>
        <v>96.54826952439582</v>
      </c>
      <c r="S42" s="177">
        <f t="shared" si="25"/>
        <v>111.85115470933178</v>
      </c>
      <c r="T42" s="178"/>
      <c r="U42" s="177">
        <f t="shared" si="26"/>
        <v>91.411472284562862</v>
      </c>
      <c r="V42" s="177">
        <f t="shared" si="27"/>
        <v>81.725997842502693</v>
      </c>
      <c r="W42" s="151"/>
      <c r="X42" s="152"/>
      <c r="Y42" s="107">
        <v>13.212191413885471</v>
      </c>
      <c r="Z42" s="107">
        <v>10.243973068848186</v>
      </c>
      <c r="AA42" s="107">
        <v>11.547093317888946</v>
      </c>
      <c r="AB42" s="107">
        <v>12.307246796496054</v>
      </c>
      <c r="AC42" s="107">
        <v>11.329906609715486</v>
      </c>
      <c r="AD42" s="107">
        <v>9.9181930065879982</v>
      </c>
      <c r="AE42" s="107">
        <v>2.2080648664301745</v>
      </c>
      <c r="AF42" s="107">
        <v>1.9546803735611382</v>
      </c>
      <c r="AG42" s="107">
        <v>1.9040034749873309</v>
      </c>
      <c r="AH42" s="107">
        <v>7.1309635850285966</v>
      </c>
      <c r="AI42" s="107">
        <v>7.5653370013755161</v>
      </c>
      <c r="AJ42" s="107">
        <v>6.6603923839860997</v>
      </c>
      <c r="AK42" s="2">
        <v>1</v>
      </c>
      <c r="AL42" s="106">
        <v>7.2395569391153266E-3</v>
      </c>
      <c r="AM42" s="2">
        <v>138.13</v>
      </c>
      <c r="AN42" s="152"/>
      <c r="AP42" s="106">
        <f t="shared" si="28"/>
        <v>11.185115470933178</v>
      </c>
      <c r="AQ42" s="105">
        <f t="shared" si="29"/>
        <v>93.150684931506845</v>
      </c>
      <c r="AR42" s="105">
        <f t="shared" si="29"/>
        <v>110.60070671378092</v>
      </c>
      <c r="AS42" s="105">
        <f t="shared" si="29"/>
        <v>85.893416927899693</v>
      </c>
      <c r="AU42" s="106">
        <f t="shared" si="38"/>
        <v>9.3390284514587716</v>
      </c>
      <c r="AV42" s="106">
        <f t="shared" si="36"/>
        <v>9.5200173749366535</v>
      </c>
      <c r="AW42" s="106">
        <f t="shared" si="36"/>
        <v>8.5643958589734304</v>
      </c>
      <c r="AX42" s="106">
        <f t="shared" si="31"/>
        <v>9.1411472284562851</v>
      </c>
      <c r="AZ42" s="2">
        <f t="shared" si="32"/>
        <v>0</v>
      </c>
      <c r="BA42" s="2">
        <f t="shared" si="33"/>
        <v>0</v>
      </c>
      <c r="BB42" s="2">
        <f t="shared" si="33"/>
        <v>0</v>
      </c>
      <c r="BC42" s="2">
        <f t="shared" si="33"/>
        <v>0</v>
      </c>
      <c r="BE42" s="2">
        <f t="shared" si="39"/>
        <v>0.30964467005076141</v>
      </c>
      <c r="BF42" s="2">
        <f t="shared" si="37"/>
        <v>0.25837320574162681</v>
      </c>
      <c r="BG42" s="2">
        <f t="shared" si="37"/>
        <v>0.28586956521739132</v>
      </c>
    </row>
    <row r="43" spans="1:59" x14ac:dyDescent="0.35">
      <c r="A43" s="2">
        <f t="shared" si="0"/>
        <v>41</v>
      </c>
      <c r="B43" s="179" t="s">
        <v>471</v>
      </c>
      <c r="C43" s="2" t="s">
        <v>55</v>
      </c>
      <c r="D43" s="1" t="s">
        <v>56</v>
      </c>
      <c r="E43" s="169">
        <v>5.75732</v>
      </c>
      <c r="F43" s="185" t="s">
        <v>686</v>
      </c>
      <c r="G43" s="2">
        <v>1</v>
      </c>
      <c r="I43" s="171" t="s">
        <v>648</v>
      </c>
      <c r="J43" s="172"/>
      <c r="K43" s="171"/>
      <c r="M43" s="173" t="str">
        <f t="shared" si="20"/>
        <v>Limited</v>
      </c>
      <c r="N43" s="174">
        <f t="shared" si="21"/>
        <v>2.0898337647837845E-2</v>
      </c>
      <c r="O43" s="174">
        <f t="shared" si="22"/>
        <v>7.0462148657878334E-4</v>
      </c>
      <c r="P43" s="175">
        <f t="shared" si="23"/>
        <v>3.3716628492299429E-2</v>
      </c>
      <c r="R43" s="176">
        <f t="shared" si="24"/>
        <v>100.55326790996902</v>
      </c>
      <c r="S43" s="177">
        <f t="shared" si="25"/>
        <v>114.16969201912022</v>
      </c>
      <c r="T43" s="178"/>
      <c r="U43" s="177">
        <f t="shared" si="26"/>
        <v>109.54029769468143</v>
      </c>
      <c r="V43" s="177">
        <f t="shared" si="27"/>
        <v>95.945163517071165</v>
      </c>
      <c r="W43" s="151"/>
      <c r="X43" s="152"/>
      <c r="Y43" s="107">
        <v>1.1568478852786348</v>
      </c>
      <c r="Z43" s="107">
        <v>1.1255808676710835</v>
      </c>
      <c r="AA43" s="107">
        <v>1.1251996732619349</v>
      </c>
      <c r="AB43" s="107">
        <v>1.1122345253222001</v>
      </c>
      <c r="AC43" s="107">
        <v>1.1454483572336176</v>
      </c>
      <c r="AD43" s="107">
        <v>1.167407878017789</v>
      </c>
      <c r="AE43" s="107">
        <v>2.2603920856779813E-2</v>
      </c>
      <c r="AF43" s="107">
        <v>0</v>
      </c>
      <c r="AG43" s="107">
        <v>3.9027046650934832E-3</v>
      </c>
      <c r="AH43" s="107">
        <v>1.0817616627337086</v>
      </c>
      <c r="AI43" s="107">
        <v>1.1255899437284442</v>
      </c>
      <c r="AJ43" s="107">
        <v>1.0523506988564166</v>
      </c>
      <c r="AK43" s="2">
        <v>5</v>
      </c>
      <c r="AL43" s="107">
        <v>2.2690143401706296E-2</v>
      </c>
      <c r="AM43" s="2">
        <v>220.36</v>
      </c>
      <c r="AN43" s="152"/>
      <c r="AP43" s="106">
        <f t="shared" si="28"/>
        <v>1.1416969201912022</v>
      </c>
      <c r="AQ43" s="105">
        <f t="shared" si="29"/>
        <v>96.143541383084326</v>
      </c>
      <c r="AR43" s="105">
        <f t="shared" si="29"/>
        <v>101.7650877101031</v>
      </c>
      <c r="AS43" s="105">
        <f t="shared" si="29"/>
        <v>103.75117463671965</v>
      </c>
      <c r="AU43" s="106">
        <f t="shared" si="38"/>
        <v>1.1043655835904884</v>
      </c>
      <c r="AV43" s="106">
        <f t="shared" si="36"/>
        <v>1.1255899437284442</v>
      </c>
      <c r="AW43" s="106">
        <f t="shared" si="36"/>
        <v>1.0562534035215101</v>
      </c>
      <c r="AX43" s="106">
        <f t="shared" si="31"/>
        <v>1.0954029769468143</v>
      </c>
      <c r="AZ43" s="2">
        <f t="shared" si="32"/>
        <v>3</v>
      </c>
      <c r="BA43" s="2">
        <f t="shared" si="33"/>
        <v>1</v>
      </c>
      <c r="BB43" s="2">
        <f t="shared" si="33"/>
        <v>1</v>
      </c>
      <c r="BC43" s="2">
        <f t="shared" si="33"/>
        <v>1</v>
      </c>
      <c r="BE43" s="2">
        <f t="shared" si="39"/>
        <v>2.0975177974385108E-2</v>
      </c>
      <c r="BF43" s="2">
        <f t="shared" si="37"/>
        <v>2.0158445380692242E-2</v>
      </c>
      <c r="BG43" s="2">
        <f t="shared" si="37"/>
        <v>2.1561389588436196E-2</v>
      </c>
    </row>
    <row r="44" spans="1:59" x14ac:dyDescent="0.35">
      <c r="A44" s="2">
        <f t="shared" si="0"/>
        <v>42</v>
      </c>
      <c r="B44" s="179" t="s">
        <v>471</v>
      </c>
      <c r="C44" s="2" t="s">
        <v>55</v>
      </c>
      <c r="D44" s="1" t="s">
        <v>56</v>
      </c>
      <c r="E44" s="169">
        <v>5.75732</v>
      </c>
      <c r="F44" s="185" t="s">
        <v>686</v>
      </c>
      <c r="G44" s="2">
        <v>10</v>
      </c>
      <c r="I44" s="171" t="s">
        <v>703</v>
      </c>
      <c r="J44" s="172"/>
      <c r="K44" s="171"/>
      <c r="M44" s="173" t="str">
        <f t="shared" si="20"/>
        <v>Limited</v>
      </c>
      <c r="N44" s="174">
        <f t="shared" si="21"/>
        <v>2.8341661441584863E-3</v>
      </c>
      <c r="O44" s="174">
        <f t="shared" si="22"/>
        <v>1.269734338551598E-3</v>
      </c>
      <c r="P44" s="175">
        <f t="shared" si="23"/>
        <v>0.44800984627124052</v>
      </c>
      <c r="R44" s="176">
        <f t="shared" si="24"/>
        <v>87.29248953294659</v>
      </c>
      <c r="S44" s="177">
        <f t="shared" si="25"/>
        <v>107.00051430991712</v>
      </c>
      <c r="T44" s="178"/>
      <c r="U44" s="177">
        <f t="shared" si="26"/>
        <v>106.37214860531252</v>
      </c>
      <c r="V44" s="177">
        <f t="shared" si="27"/>
        <v>99.412745154864766</v>
      </c>
      <c r="W44" s="151"/>
      <c r="X44" s="152"/>
      <c r="Y44" s="107">
        <v>12.789616990379377</v>
      </c>
      <c r="Z44" s="107">
        <v>11.682859865674349</v>
      </c>
      <c r="AA44" s="107">
        <v>12.393742058449808</v>
      </c>
      <c r="AB44" s="107">
        <v>9.5259575240515506</v>
      </c>
      <c r="AC44" s="107">
        <v>10.700694318388091</v>
      </c>
      <c r="AD44" s="107">
        <v>11.873502450535486</v>
      </c>
      <c r="AE44" s="107">
        <v>0</v>
      </c>
      <c r="AF44" s="107">
        <v>4.3996188055908513E-2</v>
      </c>
      <c r="AG44" s="107">
        <v>0</v>
      </c>
      <c r="AH44" s="107">
        <v>10.285260482846251</v>
      </c>
      <c r="AI44" s="107">
        <v>10.242308041386821</v>
      </c>
      <c r="AJ44" s="107">
        <v>11.340079869304773</v>
      </c>
      <c r="AK44" s="2">
        <v>5</v>
      </c>
      <c r="AL44" s="106">
        <v>2.2690143401706296E-2</v>
      </c>
      <c r="AM44" s="2">
        <v>220.36</v>
      </c>
      <c r="AN44" s="152"/>
      <c r="AP44" s="106">
        <f t="shared" si="28"/>
        <v>10.700051430991712</v>
      </c>
      <c r="AQ44" s="105">
        <f t="shared" si="29"/>
        <v>74.481960884498562</v>
      </c>
      <c r="AR44" s="105">
        <f t="shared" si="29"/>
        <v>91.593106837034156</v>
      </c>
      <c r="AS44" s="105">
        <f t="shared" si="29"/>
        <v>95.802400877307008</v>
      </c>
      <c r="AU44" s="106">
        <f t="shared" si="38"/>
        <v>10.285260482846251</v>
      </c>
      <c r="AV44" s="106">
        <f t="shared" si="36"/>
        <v>10.286304229442729</v>
      </c>
      <c r="AW44" s="106">
        <f t="shared" si="36"/>
        <v>11.340079869304773</v>
      </c>
      <c r="AX44" s="106">
        <f t="shared" si="31"/>
        <v>10.637214860531252</v>
      </c>
      <c r="AZ44" s="2">
        <f t="shared" si="32"/>
        <v>2</v>
      </c>
      <c r="BA44" s="2">
        <f t="shared" si="33"/>
        <v>1</v>
      </c>
      <c r="BB44" s="2">
        <f t="shared" si="33"/>
        <v>0</v>
      </c>
      <c r="BC44" s="2">
        <f t="shared" si="33"/>
        <v>1</v>
      </c>
      <c r="BE44" s="2">
        <f t="shared" si="39"/>
        <v>2.2060834958481509E-3</v>
      </c>
      <c r="BF44" s="2">
        <f t="shared" si="37"/>
        <v>4.2955345492568658E-3</v>
      </c>
      <c r="BG44" s="2">
        <f t="shared" si="37"/>
        <v>2.000880387370443E-3</v>
      </c>
    </row>
    <row r="45" spans="1:59" x14ac:dyDescent="0.35">
      <c r="A45" s="2">
        <f t="shared" si="0"/>
        <v>43</v>
      </c>
      <c r="B45" s="179" t="s">
        <v>471</v>
      </c>
      <c r="C45" s="2" t="s">
        <v>55</v>
      </c>
      <c r="D45" s="1" t="s">
        <v>56</v>
      </c>
      <c r="E45" s="169">
        <v>5.75732</v>
      </c>
      <c r="F45" s="180" t="s">
        <v>688</v>
      </c>
      <c r="G45" s="2">
        <v>1</v>
      </c>
      <c r="I45" s="171" t="s">
        <v>648</v>
      </c>
      <c r="J45" s="172"/>
      <c r="K45" s="171"/>
      <c r="M45" s="173" t="str">
        <f t="shared" si="20"/>
        <v>Limited</v>
      </c>
      <c r="N45" s="174">
        <f t="shared" si="21"/>
        <v>4.8860739637233211E-2</v>
      </c>
      <c r="O45" s="174">
        <f t="shared" si="22"/>
        <v>3.6769430812372126E-4</v>
      </c>
      <c r="P45" s="175">
        <f t="shared" si="23"/>
        <v>7.5253528876899813E-3</v>
      </c>
      <c r="R45" s="176">
        <f t="shared" si="24"/>
        <v>98.157019495428003</v>
      </c>
      <c r="S45" s="177">
        <f t="shared" si="25"/>
        <v>107.82900707932474</v>
      </c>
      <c r="T45" s="178"/>
      <c r="U45" s="177">
        <f t="shared" si="26"/>
        <v>102.52223634053368</v>
      </c>
      <c r="V45" s="177">
        <f t="shared" si="27"/>
        <v>95.078531387303684</v>
      </c>
      <c r="W45" s="151"/>
      <c r="X45" s="152"/>
      <c r="Y45" s="107">
        <v>1.1052187329823924</v>
      </c>
      <c r="Z45" s="107">
        <v>1.0935469232165547</v>
      </c>
      <c r="AA45" s="107">
        <v>1.0978398983481574</v>
      </c>
      <c r="AB45" s="107">
        <v>0.99118714830277721</v>
      </c>
      <c r="AC45" s="107">
        <v>1.1636231620983843</v>
      </c>
      <c r="AD45" s="107">
        <v>1.0800599019785804</v>
      </c>
      <c r="AE45" s="107">
        <v>2.7228172082047556E-5</v>
      </c>
      <c r="AF45" s="107">
        <v>0</v>
      </c>
      <c r="AG45" s="107">
        <v>7.0702486839716826E-3</v>
      </c>
      <c r="AH45" s="107">
        <v>1.016237066618261</v>
      </c>
      <c r="AI45" s="191" t="s">
        <v>354</v>
      </c>
      <c r="AJ45" s="107">
        <v>1.0271101833363587</v>
      </c>
      <c r="AK45" s="2">
        <v>11</v>
      </c>
      <c r="AL45" s="106">
        <v>4.9918315483753854E-2</v>
      </c>
      <c r="AM45" s="2">
        <v>220.36</v>
      </c>
      <c r="AN45" s="152"/>
      <c r="AP45" s="106">
        <f t="shared" si="28"/>
        <v>1.0782900707932475</v>
      </c>
      <c r="AQ45" s="105">
        <f t="shared" si="29"/>
        <v>89.682441920622807</v>
      </c>
      <c r="AR45" s="105">
        <f t="shared" si="29"/>
        <v>106.40816021645487</v>
      </c>
      <c r="AS45" s="105">
        <f t="shared" si="29"/>
        <v>98.380456349206341</v>
      </c>
      <c r="AU45" s="106">
        <f t="shared" si="38"/>
        <v>1.0162642947903431</v>
      </c>
      <c r="AV45" s="189" t="s">
        <v>354</v>
      </c>
      <c r="AW45" s="106">
        <f t="shared" ref="AW45:AW108" si="42">SUM(AG45+AJ45)</f>
        <v>1.0341804320203305</v>
      </c>
      <c r="AX45" s="106">
        <f t="shared" si="31"/>
        <v>1.0252223634053368</v>
      </c>
      <c r="AZ45" s="2">
        <f t="shared" si="32"/>
        <v>3</v>
      </c>
      <c r="BA45" s="2">
        <f t="shared" si="33"/>
        <v>1</v>
      </c>
      <c r="BB45" s="2">
        <f t="shared" si="33"/>
        <v>1</v>
      </c>
      <c r="BC45" s="2">
        <f t="shared" si="33"/>
        <v>1</v>
      </c>
      <c r="BE45" s="2">
        <f t="shared" si="39"/>
        <v>4.9120738775911187E-2</v>
      </c>
      <c r="BF45" s="190" t="s">
        <v>354</v>
      </c>
      <c r="BG45" s="2">
        <f t="shared" si="37"/>
        <v>4.8600740498555228E-2</v>
      </c>
    </row>
    <row r="46" spans="1:59" x14ac:dyDescent="0.35">
      <c r="A46" s="2">
        <f t="shared" si="0"/>
        <v>44</v>
      </c>
      <c r="B46" s="179" t="s">
        <v>471</v>
      </c>
      <c r="C46" s="2" t="s">
        <v>55</v>
      </c>
      <c r="D46" s="1" t="s">
        <v>56</v>
      </c>
      <c r="E46" s="169">
        <v>5.75732</v>
      </c>
      <c r="F46" s="180" t="s">
        <v>688</v>
      </c>
      <c r="G46" s="2">
        <v>10</v>
      </c>
      <c r="I46" s="171" t="s">
        <v>704</v>
      </c>
      <c r="J46" s="172"/>
      <c r="K46" s="171"/>
      <c r="M46" s="173" t="str">
        <f t="shared" si="20"/>
        <v>Limited</v>
      </c>
      <c r="N46" s="174">
        <f t="shared" si="21"/>
        <v>7.0733207176220106E-3</v>
      </c>
      <c r="O46" s="174">
        <f t="shared" si="22"/>
        <v>3.4079065686851446E-3</v>
      </c>
      <c r="P46" s="175">
        <f t="shared" si="23"/>
        <v>0.48179726393501543</v>
      </c>
      <c r="R46" s="176">
        <f t="shared" si="24"/>
        <v>99.310468763702715</v>
      </c>
      <c r="S46" s="177">
        <f t="shared" si="25"/>
        <v>113.36872995703999</v>
      </c>
      <c r="T46" s="178"/>
      <c r="U46" s="177">
        <f t="shared" si="26"/>
        <v>98.270284988201112</v>
      </c>
      <c r="V46" s="177">
        <f t="shared" si="27"/>
        <v>86.68200219358522</v>
      </c>
      <c r="W46" s="151"/>
      <c r="X46" s="152"/>
      <c r="Y46" s="107">
        <v>11.000181521147214</v>
      </c>
      <c r="Z46" s="107">
        <v>12.03339989108731</v>
      </c>
      <c r="AA46" s="107">
        <v>11.248094027954256</v>
      </c>
      <c r="AB46" s="107">
        <v>10.877337084770375</v>
      </c>
      <c r="AC46" s="107">
        <v>11.402886186240696</v>
      </c>
      <c r="AD46" s="107">
        <v>11.730395716100926</v>
      </c>
      <c r="AE46" s="107">
        <v>0.10805953893628607</v>
      </c>
      <c r="AF46" s="107">
        <v>2.5412960609911056E-3</v>
      </c>
      <c r="AG46" s="107">
        <v>0</v>
      </c>
      <c r="AH46" s="107">
        <v>9.8162552187329819</v>
      </c>
      <c r="AI46" s="107">
        <v>9.8442094754038827</v>
      </c>
      <c r="AJ46" s="107">
        <v>9.7100199673261933</v>
      </c>
      <c r="AK46" s="2">
        <v>11</v>
      </c>
      <c r="AL46" s="106">
        <v>4.9918315483753854E-2</v>
      </c>
      <c r="AM46" s="2">
        <v>220.36</v>
      </c>
      <c r="AN46" s="152"/>
      <c r="AP46" s="106">
        <f t="shared" si="28"/>
        <v>11.336872995703999</v>
      </c>
      <c r="AQ46" s="105">
        <f t="shared" si="29"/>
        <v>98.883250825082484</v>
      </c>
      <c r="AR46" s="105">
        <f t="shared" si="29"/>
        <v>94.760302902310997</v>
      </c>
      <c r="AS46" s="105">
        <f t="shared" si="29"/>
        <v>104.28785256371465</v>
      </c>
      <c r="AU46" s="106">
        <f t="shared" si="38"/>
        <v>9.9243147576692685</v>
      </c>
      <c r="AV46" s="106">
        <f t="shared" ref="AV46:AW109" si="43">SUM(AF46+AI46)</f>
        <v>9.8467507714648743</v>
      </c>
      <c r="AW46" s="106">
        <f t="shared" si="42"/>
        <v>9.7100199673261933</v>
      </c>
      <c r="AX46" s="106">
        <f t="shared" si="31"/>
        <v>9.8270284988201109</v>
      </c>
      <c r="AZ46" s="2">
        <f t="shared" si="32"/>
        <v>2</v>
      </c>
      <c r="BA46" s="2">
        <f t="shared" si="33"/>
        <v>0</v>
      </c>
      <c r="BB46" s="2">
        <f t="shared" si="33"/>
        <v>1</v>
      </c>
      <c r="BC46" s="2">
        <f t="shared" si="33"/>
        <v>1</v>
      </c>
      <c r="BE46" s="2">
        <f t="shared" si="39"/>
        <v>1.1008224269685776E-2</v>
      </c>
      <c r="BF46" s="2">
        <f t="shared" si="39"/>
        <v>5.0708302793105522E-3</v>
      </c>
      <c r="BG46" s="2">
        <f t="shared" si="37"/>
        <v>5.1409076038697009E-3</v>
      </c>
    </row>
    <row r="47" spans="1:59" x14ac:dyDescent="0.35">
      <c r="A47" s="2">
        <f t="shared" si="0"/>
        <v>45</v>
      </c>
      <c r="B47" s="179" t="s">
        <v>471</v>
      </c>
      <c r="C47" s="2" t="s">
        <v>55</v>
      </c>
      <c r="D47" s="1" t="s">
        <v>56</v>
      </c>
      <c r="E47" s="169">
        <v>5.75732</v>
      </c>
      <c r="F47" s="183" t="s">
        <v>692</v>
      </c>
      <c r="G47" s="2">
        <v>1</v>
      </c>
      <c r="I47" s="182">
        <f>N47</f>
        <v>3.3160974882559306E-2</v>
      </c>
      <c r="J47" s="172">
        <f>O47</f>
        <v>2.1454118284740538E-2</v>
      </c>
      <c r="K47" s="171" t="s">
        <v>690</v>
      </c>
      <c r="M47" s="173" t="str">
        <f t="shared" si="20"/>
        <v>Quantified</v>
      </c>
      <c r="N47" s="174">
        <f t="shared" si="21"/>
        <v>3.3160974882559306E-2</v>
      </c>
      <c r="O47" s="174">
        <f t="shared" si="22"/>
        <v>2.1454118284740538E-2</v>
      </c>
      <c r="P47" s="175">
        <f t="shared" si="23"/>
        <v>0.64696886508074658</v>
      </c>
      <c r="R47" s="176">
        <f t="shared" si="24"/>
        <v>104.41470067330351</v>
      </c>
      <c r="S47" s="177">
        <f t="shared" si="25"/>
        <v>110.22054819386457</v>
      </c>
      <c r="T47" s="178"/>
      <c r="U47" s="177">
        <f t="shared" si="26"/>
        <v>121.06946209233375</v>
      </c>
      <c r="V47" s="177">
        <f t="shared" si="27"/>
        <v>109.84291411741781</v>
      </c>
      <c r="W47" s="151"/>
      <c r="X47" s="152"/>
      <c r="Y47" s="107">
        <v>1.0052368850971138</v>
      </c>
      <c r="Z47" s="107">
        <v>1.082528589580686</v>
      </c>
      <c r="AA47" s="107">
        <v>1.0788346342348882</v>
      </c>
      <c r="AB47" s="107">
        <v>1.0470412053004174</v>
      </c>
      <c r="AC47" s="107">
        <v>1.1396895988382645</v>
      </c>
      <c r="AD47" s="107">
        <v>1.1198856416772554</v>
      </c>
      <c r="AE47" s="107">
        <v>2.7400617171900527E-2</v>
      </c>
      <c r="AF47" s="107">
        <v>1.0092575785078961E-2</v>
      </c>
      <c r="AG47" s="107">
        <v>6.4648756580141589E-2</v>
      </c>
      <c r="AH47" s="107">
        <v>1.1652114721365039</v>
      </c>
      <c r="AI47" s="107">
        <v>1.245171537484117</v>
      </c>
      <c r="AJ47" s="107">
        <v>1.1195589036122706</v>
      </c>
      <c r="AK47" s="2">
        <v>5</v>
      </c>
      <c r="AL47" s="106">
        <v>2.2690143401706296E-2</v>
      </c>
      <c r="AM47" s="2">
        <v>220.36</v>
      </c>
      <c r="AN47" s="152"/>
      <c r="AP47" s="106">
        <f t="shared" si="28"/>
        <v>1.1022054819386458</v>
      </c>
      <c r="AQ47" s="105">
        <f t="shared" si="29"/>
        <v>104.15865362911599</v>
      </c>
      <c r="AR47" s="105">
        <f t="shared" si="29"/>
        <v>105.2803232919437</v>
      </c>
      <c r="AS47" s="105">
        <f t="shared" si="29"/>
        <v>103.80512509885082</v>
      </c>
      <c r="AU47" s="106">
        <f t="shared" si="38"/>
        <v>1.1926120893084045</v>
      </c>
      <c r="AV47" s="106">
        <f t="shared" si="43"/>
        <v>1.255264113269196</v>
      </c>
      <c r="AW47" s="106">
        <f t="shared" si="42"/>
        <v>1.1842076601924123</v>
      </c>
      <c r="AX47" s="106">
        <f t="shared" si="31"/>
        <v>1.2106946209233376</v>
      </c>
      <c r="AZ47" s="2">
        <f t="shared" si="32"/>
        <v>1</v>
      </c>
      <c r="BA47" s="2">
        <f t="shared" si="33"/>
        <v>0</v>
      </c>
      <c r="BB47" s="2">
        <f t="shared" si="33"/>
        <v>1</v>
      </c>
      <c r="BC47" s="2">
        <f t="shared" si="33"/>
        <v>0</v>
      </c>
      <c r="BE47" s="2">
        <f t="shared" si="39"/>
        <v>2.3515574491949871E-2</v>
      </c>
      <c r="BF47" s="2">
        <f t="shared" si="39"/>
        <v>1.8222504063618403E-2</v>
      </c>
      <c r="BG47" s="2">
        <f t="shared" si="39"/>
        <v>5.7744846092109649E-2</v>
      </c>
    </row>
    <row r="48" spans="1:59" x14ac:dyDescent="0.35">
      <c r="A48" s="2">
        <f t="shared" si="0"/>
        <v>46</v>
      </c>
      <c r="B48" s="179" t="s">
        <v>471</v>
      </c>
      <c r="C48" s="2" t="s">
        <v>55</v>
      </c>
      <c r="D48" s="1" t="s">
        <v>56</v>
      </c>
      <c r="E48" s="169">
        <v>5.75732</v>
      </c>
      <c r="F48" s="183" t="s">
        <v>692</v>
      </c>
      <c r="G48" s="2">
        <v>10</v>
      </c>
      <c r="I48" s="171" t="s">
        <v>288</v>
      </c>
      <c r="J48" s="172"/>
      <c r="K48" s="171" t="s">
        <v>687</v>
      </c>
      <c r="M48" s="173" t="str">
        <f t="shared" si="20"/>
        <v>Limited</v>
      </c>
      <c r="N48" s="174">
        <f t="shared" si="21"/>
        <v>1.7963969476333342E-3</v>
      </c>
      <c r="O48" s="174">
        <f t="shared" si="22"/>
        <v>5.6135964814293187E-5</v>
      </c>
      <c r="P48" s="175">
        <f t="shared" si="23"/>
        <v>3.1249198507183835E-2</v>
      </c>
      <c r="R48" s="176">
        <f t="shared" si="24"/>
        <v>101.26283328164249</v>
      </c>
      <c r="S48" s="177">
        <f t="shared" si="25"/>
        <v>115.22269619410659</v>
      </c>
      <c r="T48" s="178"/>
      <c r="U48" s="177">
        <f t="shared" si="26"/>
        <v>126.51243419858412</v>
      </c>
      <c r="V48" s="177">
        <f t="shared" si="27"/>
        <v>109.79818939964623</v>
      </c>
      <c r="W48" s="151"/>
      <c r="X48" s="152"/>
      <c r="Y48" s="107">
        <v>11.06330550009076</v>
      </c>
      <c r="Z48" s="107">
        <v>11.666736249773098</v>
      </c>
      <c r="AA48" s="107">
        <v>11.438319114176799</v>
      </c>
      <c r="AB48" s="107">
        <v>11.633989834815756</v>
      </c>
      <c r="AC48" s="107">
        <v>10.872590306770737</v>
      </c>
      <c r="AD48" s="107">
        <v>12.060228716645488</v>
      </c>
      <c r="AE48" s="107">
        <v>1.0637139226719912E-2</v>
      </c>
      <c r="AF48" s="107">
        <v>6.5529134144127789E-3</v>
      </c>
      <c r="AG48" s="107">
        <v>1.8950807769105099E-2</v>
      </c>
      <c r="AH48" s="107">
        <v>12.273370847703756</v>
      </c>
      <c r="AI48" s="107">
        <v>12.58218369940098</v>
      </c>
      <c r="AJ48" s="107">
        <v>13.062034852060263</v>
      </c>
      <c r="AK48" s="2">
        <v>5</v>
      </c>
      <c r="AL48" s="106">
        <v>2.2690143401706296E-2</v>
      </c>
      <c r="AM48" s="2">
        <v>220.36</v>
      </c>
      <c r="AN48" s="152"/>
      <c r="AP48" s="106">
        <f t="shared" si="28"/>
        <v>11.522269619410659</v>
      </c>
      <c r="AQ48" s="105">
        <f t="shared" si="29"/>
        <v>105.15835285141782</v>
      </c>
      <c r="AR48" s="105">
        <f t="shared" si="29"/>
        <v>93.193075372576402</v>
      </c>
      <c r="AS48" s="105">
        <f t="shared" si="29"/>
        <v>105.43707162093324</v>
      </c>
      <c r="AU48" s="106">
        <f t="shared" si="38"/>
        <v>12.284007986930476</v>
      </c>
      <c r="AV48" s="106">
        <f t="shared" si="43"/>
        <v>12.588736612815394</v>
      </c>
      <c r="AW48" s="106">
        <f t="shared" si="42"/>
        <v>13.080985659829368</v>
      </c>
      <c r="AX48" s="106">
        <f t="shared" si="31"/>
        <v>12.651243419858412</v>
      </c>
      <c r="AZ48" s="2">
        <f t="shared" si="32"/>
        <v>3</v>
      </c>
      <c r="BA48" s="2">
        <f t="shared" si="33"/>
        <v>1</v>
      </c>
      <c r="BB48" s="2">
        <f t="shared" si="33"/>
        <v>1</v>
      </c>
      <c r="BC48" s="2">
        <f t="shared" si="33"/>
        <v>1</v>
      </c>
      <c r="BE48" s="2">
        <f t="shared" si="39"/>
        <v>1.8487295530511432E-3</v>
      </c>
      <c r="BF48" s="2">
        <f t="shared" si="39"/>
        <v>1.8033549615705056E-3</v>
      </c>
      <c r="BG48" s="2">
        <f t="shared" si="39"/>
        <v>1.7371063282783539E-3</v>
      </c>
    </row>
    <row r="49" spans="1:59" x14ac:dyDescent="0.35">
      <c r="A49" s="2">
        <f t="shared" si="0"/>
        <v>47</v>
      </c>
      <c r="B49" s="179" t="s">
        <v>473</v>
      </c>
      <c r="C49" s="2" t="s">
        <v>64</v>
      </c>
      <c r="D49" s="1" t="s">
        <v>65</v>
      </c>
      <c r="E49" s="169">
        <v>5.1870700000000003</v>
      </c>
      <c r="F49" s="183" t="s">
        <v>692</v>
      </c>
      <c r="G49" s="2">
        <v>1</v>
      </c>
      <c r="I49" s="171" t="s">
        <v>648</v>
      </c>
      <c r="J49" s="172"/>
      <c r="K49" s="171"/>
      <c r="M49" s="173" t="str">
        <f t="shared" si="20"/>
        <v>Limited</v>
      </c>
      <c r="N49" s="174">
        <f t="shared" si="21"/>
        <v>2.1453603343712924E-2</v>
      </c>
      <c r="O49" s="174">
        <f t="shared" si="22"/>
        <v>8.6271535673902028E-4</v>
      </c>
      <c r="P49" s="175">
        <f t="shared" si="23"/>
        <v>4.0213074834901469E-2</v>
      </c>
      <c r="R49" s="176">
        <f t="shared" si="24"/>
        <v>90.972393300987861</v>
      </c>
      <c r="S49" s="177">
        <f t="shared" si="25"/>
        <v>114.65732842186893</v>
      </c>
      <c r="T49" s="178"/>
      <c r="U49" s="177">
        <f t="shared" si="26"/>
        <v>117.60339925035544</v>
      </c>
      <c r="V49" s="177">
        <f t="shared" si="27"/>
        <v>102.56945706745124</v>
      </c>
      <c r="W49" s="151"/>
      <c r="X49" s="152"/>
      <c r="Y49" s="107">
        <v>1.3288823187281893</v>
      </c>
      <c r="Z49" s="107">
        <v>1.2814462970143465</v>
      </c>
      <c r="AA49" s="107">
        <v>1.1767060876308646</v>
      </c>
      <c r="AB49" s="107">
        <v>1.1935827840248159</v>
      </c>
      <c r="AC49" s="107">
        <v>1.1207347809228383</v>
      </c>
      <c r="AD49" s="107">
        <v>1.1254022877084142</v>
      </c>
      <c r="AE49" s="107">
        <v>0</v>
      </c>
      <c r="AF49" s="107">
        <v>0</v>
      </c>
      <c r="AG49" s="107">
        <v>0</v>
      </c>
      <c r="AH49" s="107">
        <v>1.1228140752229547</v>
      </c>
      <c r="AI49" s="107">
        <v>1.1988076773943388</v>
      </c>
      <c r="AJ49" s="107">
        <v>1.2064802248933695</v>
      </c>
      <c r="AK49" s="2">
        <v>5.2</v>
      </c>
      <c r="AL49" s="106">
        <v>2.5203567274137265E-2</v>
      </c>
      <c r="AM49" s="2">
        <v>206.32</v>
      </c>
      <c r="AN49" s="152"/>
      <c r="AP49" s="106">
        <f t="shared" si="28"/>
        <v>1.1465732842186893</v>
      </c>
      <c r="AQ49" s="105">
        <f t="shared" si="29"/>
        <v>89.818546548737118</v>
      </c>
      <c r="AR49" s="105">
        <f t="shared" si="29"/>
        <v>87.458583596834956</v>
      </c>
      <c r="AS49" s="105">
        <f t="shared" si="29"/>
        <v>95.640049757391537</v>
      </c>
      <c r="AU49" s="106">
        <f t="shared" si="38"/>
        <v>1.1228140752229547</v>
      </c>
      <c r="AV49" s="106">
        <f t="shared" si="43"/>
        <v>1.1988076773943388</v>
      </c>
      <c r="AW49" s="106">
        <f t="shared" si="42"/>
        <v>1.2064802248933695</v>
      </c>
      <c r="AX49" s="106">
        <f t="shared" si="31"/>
        <v>1.1760339925035543</v>
      </c>
      <c r="AZ49" s="2">
        <f t="shared" si="32"/>
        <v>3</v>
      </c>
      <c r="BA49" s="2">
        <f t="shared" si="33"/>
        <v>1</v>
      </c>
      <c r="BB49" s="2">
        <f t="shared" si="33"/>
        <v>1</v>
      </c>
      <c r="BC49" s="2">
        <f t="shared" si="33"/>
        <v>1</v>
      </c>
      <c r="BE49" s="2">
        <f t="shared" si="39"/>
        <v>2.2446786008745612E-2</v>
      </c>
      <c r="BF49" s="2">
        <f t="shared" si="39"/>
        <v>2.1023862083464736E-2</v>
      </c>
      <c r="BG49" s="2">
        <f t="shared" si="39"/>
        <v>2.0890161938928418E-2</v>
      </c>
    </row>
    <row r="50" spans="1:59" x14ac:dyDescent="0.35">
      <c r="A50" s="2">
        <f t="shared" si="0"/>
        <v>48</v>
      </c>
      <c r="B50" s="179" t="s">
        <v>473</v>
      </c>
      <c r="C50" s="2" t="s">
        <v>64</v>
      </c>
      <c r="D50" s="1" t="s">
        <v>65</v>
      </c>
      <c r="E50" s="169">
        <v>5.1870700000000003</v>
      </c>
      <c r="F50" s="183" t="s">
        <v>692</v>
      </c>
      <c r="G50" s="2">
        <v>10</v>
      </c>
      <c r="I50" s="171" t="s">
        <v>705</v>
      </c>
      <c r="J50" s="172"/>
      <c r="K50" s="171"/>
      <c r="M50" s="173" t="str">
        <f t="shared" si="20"/>
        <v>Limited</v>
      </c>
      <c r="N50" s="174">
        <f t="shared" si="21"/>
        <v>2.1084238542136246E-3</v>
      </c>
      <c r="O50" s="174">
        <f t="shared" si="22"/>
        <v>1.4452935466585041E-4</v>
      </c>
      <c r="P50" s="175">
        <f t="shared" si="23"/>
        <v>6.854852945104592E-2</v>
      </c>
      <c r="R50" s="176">
        <f t="shared" si="24"/>
        <v>95.31639221019266</v>
      </c>
      <c r="S50" s="177">
        <f t="shared" si="25"/>
        <v>113.90978415406488</v>
      </c>
      <c r="T50" s="178"/>
      <c r="U50" s="177">
        <f t="shared" si="26"/>
        <v>119.89999353754686</v>
      </c>
      <c r="V50" s="177">
        <f t="shared" si="27"/>
        <v>105.25873122134979</v>
      </c>
      <c r="W50" s="151"/>
      <c r="X50" s="152"/>
      <c r="Y50" s="107">
        <v>11.905462388522682</v>
      </c>
      <c r="Z50" s="107">
        <v>11.667264443582784</v>
      </c>
      <c r="AA50" s="107">
        <v>12.276366808840638</v>
      </c>
      <c r="AB50" s="107">
        <v>11.050504071345484</v>
      </c>
      <c r="AC50" s="107">
        <v>11.243238658394727</v>
      </c>
      <c r="AD50" s="107">
        <v>11.879192516479256</v>
      </c>
      <c r="AE50" s="107">
        <v>0</v>
      </c>
      <c r="AF50" s="107">
        <v>0</v>
      </c>
      <c r="AG50" s="107">
        <v>0</v>
      </c>
      <c r="AH50" s="107">
        <v>11.084431950368359</v>
      </c>
      <c r="AI50" s="107">
        <v>12.562766576192324</v>
      </c>
      <c r="AJ50" s="107">
        <v>12.322799534703375</v>
      </c>
      <c r="AK50" s="2">
        <v>5.2</v>
      </c>
      <c r="AL50" s="106">
        <v>2.5203567274137265E-2</v>
      </c>
      <c r="AM50" s="2">
        <v>206.32</v>
      </c>
      <c r="AN50" s="152"/>
      <c r="AP50" s="106">
        <f t="shared" si="28"/>
        <v>11.390978415406488</v>
      </c>
      <c r="AQ50" s="105">
        <f t="shared" si="29"/>
        <v>92.81877268369341</v>
      </c>
      <c r="AR50" s="105">
        <f t="shared" si="29"/>
        <v>96.365679485208901</v>
      </c>
      <c r="AS50" s="105">
        <f t="shared" si="29"/>
        <v>96.764724461675712</v>
      </c>
      <c r="AU50" s="106">
        <f t="shared" si="38"/>
        <v>11.084431950368359</v>
      </c>
      <c r="AV50" s="106">
        <f t="shared" si="43"/>
        <v>12.562766576192324</v>
      </c>
      <c r="AW50" s="106">
        <f t="shared" si="42"/>
        <v>12.322799534703375</v>
      </c>
      <c r="AX50" s="106">
        <f t="shared" si="31"/>
        <v>11.989999353754685</v>
      </c>
      <c r="AZ50" s="2">
        <f t="shared" si="32"/>
        <v>3</v>
      </c>
      <c r="BA50" s="2">
        <f t="shared" si="33"/>
        <v>1</v>
      </c>
      <c r="BB50" s="2">
        <f t="shared" si="33"/>
        <v>1</v>
      </c>
      <c r="BC50" s="2">
        <f t="shared" si="33"/>
        <v>1</v>
      </c>
      <c r="BE50" s="2">
        <f t="shared" si="39"/>
        <v>2.2737806851076117E-3</v>
      </c>
      <c r="BF50" s="2">
        <f t="shared" si="39"/>
        <v>2.0062115395744515E-3</v>
      </c>
      <c r="BG50" s="2">
        <f t="shared" si="39"/>
        <v>2.0452793379588112E-3</v>
      </c>
    </row>
    <row r="51" spans="1:59" x14ac:dyDescent="0.35">
      <c r="A51" s="2">
        <f t="shared" si="0"/>
        <v>49</v>
      </c>
      <c r="B51" s="179" t="s">
        <v>706</v>
      </c>
      <c r="C51" s="2" t="s">
        <v>58</v>
      </c>
      <c r="D51" s="1" t="s">
        <v>59</v>
      </c>
      <c r="E51" s="105" t="s">
        <v>594</v>
      </c>
      <c r="F51" s="170" t="s">
        <v>686</v>
      </c>
      <c r="G51" s="2">
        <v>1</v>
      </c>
      <c r="I51" s="171" t="s">
        <v>283</v>
      </c>
      <c r="J51" s="172"/>
      <c r="K51" s="171" t="s">
        <v>702</v>
      </c>
      <c r="M51" s="173" t="str">
        <f t="shared" si="20"/>
        <v>Limited</v>
      </c>
      <c r="N51" s="174">
        <f t="shared" si="21"/>
        <v>304.66263238361518</v>
      </c>
      <c r="O51" s="174">
        <f t="shared" si="22"/>
        <v>258.5325399410292</v>
      </c>
      <c r="P51" s="175">
        <f t="shared" si="23"/>
        <v>0.84858631305823751</v>
      </c>
      <c r="R51" s="176">
        <f t="shared" si="24"/>
        <v>111.60602965058411</v>
      </c>
      <c r="S51" s="177">
        <f t="shared" si="25"/>
        <v>64.397034347102434</v>
      </c>
      <c r="T51" s="178"/>
      <c r="U51" s="177">
        <f t="shared" si="26"/>
        <v>0.25330004539264639</v>
      </c>
      <c r="V51" s="177">
        <f t="shared" si="27"/>
        <v>0.39334116541353381</v>
      </c>
      <c r="W51" s="151"/>
      <c r="X51" s="152"/>
      <c r="Y51" s="107">
        <v>0.76259645937358145</v>
      </c>
      <c r="Z51" s="107">
        <v>0.45846572855197454</v>
      </c>
      <c r="AA51" s="107">
        <v>0.49024058102587376</v>
      </c>
      <c r="AB51" s="107">
        <v>0.93054925102133446</v>
      </c>
      <c r="AC51" s="107">
        <v>0.60372219700408536</v>
      </c>
      <c r="AD51" s="107">
        <v>0.39763958238765318</v>
      </c>
      <c r="AE51" s="107">
        <v>0</v>
      </c>
      <c r="AF51" s="107">
        <v>0</v>
      </c>
      <c r="AG51" s="107">
        <v>0</v>
      </c>
      <c r="AH51" s="107">
        <v>7.3990013617793908E-3</v>
      </c>
      <c r="AI51" s="107">
        <v>1E-4</v>
      </c>
      <c r="AJ51" s="107">
        <v>1E-4</v>
      </c>
      <c r="AK51" s="2">
        <v>10</v>
      </c>
      <c r="AL51" s="106">
        <v>4.5392646391284611E-2</v>
      </c>
      <c r="AM51" s="2">
        <v>220.3</v>
      </c>
      <c r="AN51" s="152"/>
      <c r="AP51" s="106">
        <f t="shared" si="28"/>
        <v>0.64397034347102433</v>
      </c>
      <c r="AQ51" s="105">
        <f t="shared" si="29"/>
        <v>122.02380952380952</v>
      </c>
      <c r="AR51" s="105">
        <f t="shared" si="29"/>
        <v>131.68316831683168</v>
      </c>
      <c r="AS51" s="105">
        <f t="shared" si="29"/>
        <v>81.111111111111114</v>
      </c>
      <c r="AU51" s="106">
        <f t="shared" si="38"/>
        <v>7.3990013617793908E-3</v>
      </c>
      <c r="AV51" s="106">
        <f t="shared" si="43"/>
        <v>1E-4</v>
      </c>
      <c r="AW51" s="106">
        <f t="shared" si="42"/>
        <v>1E-4</v>
      </c>
      <c r="AX51" s="106">
        <f t="shared" si="31"/>
        <v>2.5330004539264638E-3</v>
      </c>
      <c r="AZ51" s="2">
        <f t="shared" si="32"/>
        <v>3</v>
      </c>
      <c r="BA51" s="2">
        <f t="shared" si="33"/>
        <v>1</v>
      </c>
      <c r="BB51" s="2">
        <f t="shared" si="33"/>
        <v>1</v>
      </c>
      <c r="BC51" s="2">
        <f t="shared" si="33"/>
        <v>1</v>
      </c>
      <c r="BE51" s="2">
        <f t="shared" si="39"/>
        <v>6.1349693251533752</v>
      </c>
      <c r="BF51" s="2">
        <f t="shared" si="39"/>
        <v>453.92646391284609</v>
      </c>
      <c r="BG51" s="2">
        <f t="shared" si="39"/>
        <v>453.92646391284609</v>
      </c>
    </row>
    <row r="52" spans="1:59" x14ac:dyDescent="0.35">
      <c r="A52" s="2">
        <f t="shared" si="0"/>
        <v>50</v>
      </c>
      <c r="B52" s="179" t="s">
        <v>706</v>
      </c>
      <c r="C52" s="2" t="s">
        <v>58</v>
      </c>
      <c r="D52" s="1" t="s">
        <v>59</v>
      </c>
      <c r="E52" s="105" t="s">
        <v>594</v>
      </c>
      <c r="F52" s="170" t="s">
        <v>686</v>
      </c>
      <c r="G52" s="2">
        <v>10</v>
      </c>
      <c r="I52" s="171" t="s">
        <v>283</v>
      </c>
      <c r="J52" s="172"/>
      <c r="K52" s="171" t="s">
        <v>702</v>
      </c>
      <c r="M52" s="173" t="str">
        <f t="shared" si="20"/>
        <v>Limited</v>
      </c>
      <c r="N52" s="174">
        <f t="shared" si="21"/>
        <v>8.5691346401065085E-2</v>
      </c>
      <c r="O52" s="174">
        <f t="shared" si="22"/>
        <v>6.2527297963219292E-2</v>
      </c>
      <c r="P52" s="175">
        <f t="shared" si="23"/>
        <v>0.72968042386182086</v>
      </c>
      <c r="R52" s="176">
        <f t="shared" si="24"/>
        <v>96.742928483863935</v>
      </c>
      <c r="S52" s="177">
        <f t="shared" si="25"/>
        <v>49.024058102587375</v>
      </c>
      <c r="T52" s="178"/>
      <c r="U52" s="177">
        <f t="shared" si="26"/>
        <v>8.7715085489484022</v>
      </c>
      <c r="V52" s="177">
        <f t="shared" si="27"/>
        <v>17.892253086419753</v>
      </c>
      <c r="W52" s="151"/>
      <c r="X52" s="152"/>
      <c r="Y52" s="107">
        <v>5.3336359509759408</v>
      </c>
      <c r="Z52" s="107">
        <v>5.22015433499773</v>
      </c>
      <c r="AA52" s="107">
        <v>4.6527462551066723</v>
      </c>
      <c r="AB52" s="107">
        <v>5.9691330004539269</v>
      </c>
      <c r="AC52" s="107">
        <v>4.0626418520199721</v>
      </c>
      <c r="AD52" s="107">
        <v>4.6754425783023148</v>
      </c>
      <c r="AE52" s="107">
        <v>2.0199727644121653E-2</v>
      </c>
      <c r="AF52" s="107">
        <v>8.3976395823876532E-2</v>
      </c>
      <c r="AG52" s="107">
        <v>1.1756695415342715E-3</v>
      </c>
      <c r="AH52" s="107">
        <v>1.3073082160689966</v>
      </c>
      <c r="AI52" s="107">
        <v>0.54017249205628681</v>
      </c>
      <c r="AJ52" s="107">
        <v>0.67862006354970483</v>
      </c>
      <c r="AK52" s="2">
        <v>10</v>
      </c>
      <c r="AL52" s="106">
        <v>4.5392646391284611E-2</v>
      </c>
      <c r="AM52" s="2">
        <v>220.3</v>
      </c>
      <c r="AN52" s="152"/>
      <c r="AP52" s="106">
        <f t="shared" si="28"/>
        <v>4.9024058102587373</v>
      </c>
      <c r="AQ52" s="105">
        <f t="shared" si="29"/>
        <v>111.91489361702132</v>
      </c>
      <c r="AR52" s="105">
        <f t="shared" si="29"/>
        <v>77.826086956521735</v>
      </c>
      <c r="AS52" s="105">
        <f t="shared" si="29"/>
        <v>100.48780487804878</v>
      </c>
      <c r="AU52" s="106">
        <f t="shared" si="38"/>
        <v>1.3275079437131183</v>
      </c>
      <c r="AV52" s="106">
        <f t="shared" si="43"/>
        <v>0.62414888788016332</v>
      </c>
      <c r="AW52" s="106">
        <f t="shared" si="42"/>
        <v>0.67979573309123908</v>
      </c>
      <c r="AX52" s="106">
        <f t="shared" si="31"/>
        <v>0.87715085489484024</v>
      </c>
      <c r="AZ52" s="2">
        <f t="shared" si="32"/>
        <v>2</v>
      </c>
      <c r="BA52" s="2">
        <f t="shared" si="33"/>
        <v>1</v>
      </c>
      <c r="BB52" s="2">
        <f t="shared" si="33"/>
        <v>0</v>
      </c>
      <c r="BC52" s="2">
        <f t="shared" si="33"/>
        <v>1</v>
      </c>
      <c r="BE52" s="2">
        <f t="shared" si="39"/>
        <v>3.4722222222222224E-2</v>
      </c>
      <c r="BF52" s="2">
        <f t="shared" si="39"/>
        <v>0.15546218487394961</v>
      </c>
      <c r="BG52" s="2">
        <f t="shared" si="39"/>
        <v>6.6889632107023422E-2</v>
      </c>
    </row>
    <row r="53" spans="1:59" x14ac:dyDescent="0.35">
      <c r="A53" s="2">
        <f t="shared" si="0"/>
        <v>51</v>
      </c>
      <c r="B53" s="179" t="s">
        <v>706</v>
      </c>
      <c r="C53" s="2" t="s">
        <v>58</v>
      </c>
      <c r="D53" s="1" t="s">
        <v>59</v>
      </c>
      <c r="E53" s="105" t="s">
        <v>594</v>
      </c>
      <c r="F53" s="183" t="s">
        <v>692</v>
      </c>
      <c r="G53" s="2">
        <v>1</v>
      </c>
      <c r="I53" s="171" t="s">
        <v>283</v>
      </c>
      <c r="J53" s="172"/>
      <c r="K53" s="171" t="s">
        <v>702</v>
      </c>
      <c r="M53" s="173" t="str">
        <f t="shared" si="20"/>
        <v>Limited</v>
      </c>
      <c r="N53" s="174">
        <f t="shared" si="21"/>
        <v>515.89441315438444</v>
      </c>
      <c r="O53" s="174">
        <f t="shared" si="22"/>
        <v>107.51003990781474</v>
      </c>
      <c r="P53" s="175">
        <f t="shared" si="23"/>
        <v>0.20839543357419871</v>
      </c>
      <c r="R53" s="176">
        <f t="shared" si="24"/>
        <v>104.42845777719448</v>
      </c>
      <c r="S53" s="177">
        <f t="shared" si="25"/>
        <v>29.247995158117718</v>
      </c>
      <c r="T53" s="178"/>
      <c r="U53" s="177">
        <f t="shared" si="26"/>
        <v>2.1434543803903767</v>
      </c>
      <c r="V53" s="177">
        <f t="shared" si="27"/>
        <v>7.3285514743921363</v>
      </c>
      <c r="W53" s="151"/>
      <c r="X53" s="152"/>
      <c r="Y53" s="107">
        <v>0.94870630957784829</v>
      </c>
      <c r="Z53" s="107">
        <v>0.12392192464820699</v>
      </c>
      <c r="AA53" s="107">
        <v>0.39809350885156602</v>
      </c>
      <c r="AB53" s="107">
        <v>0.22469359963685881</v>
      </c>
      <c r="AC53" s="107">
        <v>0.22605537902859735</v>
      </c>
      <c r="AD53" s="107">
        <v>0.42669087607807532</v>
      </c>
      <c r="AE53" s="107">
        <v>6.4003631411711295E-2</v>
      </c>
      <c r="AF53" s="107">
        <v>0</v>
      </c>
      <c r="AG53" s="107">
        <v>0</v>
      </c>
      <c r="AH53" s="107">
        <v>1E-4</v>
      </c>
      <c r="AI53" s="107">
        <v>1E-4</v>
      </c>
      <c r="AJ53" s="107">
        <v>1E-4</v>
      </c>
      <c r="AK53" s="2">
        <v>10</v>
      </c>
      <c r="AL53" s="106">
        <v>4.5382346267302018E-2</v>
      </c>
      <c r="AM53" s="2">
        <v>220.35</v>
      </c>
      <c r="AN53" s="152"/>
      <c r="AP53" s="106">
        <f t="shared" si="28"/>
        <v>0.29247995158117718</v>
      </c>
      <c r="AQ53" s="105">
        <f t="shared" si="29"/>
        <v>23.684210526315791</v>
      </c>
      <c r="AR53" s="105">
        <f t="shared" si="29"/>
        <v>182.41758241758239</v>
      </c>
      <c r="AS53" s="105">
        <f t="shared" si="29"/>
        <v>107.1835803876853</v>
      </c>
      <c r="AU53" s="106">
        <f t="shared" si="38"/>
        <v>6.4103631411711298E-2</v>
      </c>
      <c r="AV53" s="106">
        <f t="shared" si="43"/>
        <v>1E-4</v>
      </c>
      <c r="AW53" s="106">
        <f t="shared" si="42"/>
        <v>1E-4</v>
      </c>
      <c r="AX53" s="106">
        <f t="shared" si="31"/>
        <v>2.1434543803903767E-2</v>
      </c>
      <c r="AZ53" s="2">
        <f t="shared" si="32"/>
        <v>2</v>
      </c>
      <c r="BA53" s="2">
        <f t="shared" si="33"/>
        <v>0</v>
      </c>
      <c r="BB53" s="2">
        <f t="shared" si="33"/>
        <v>1</v>
      </c>
      <c r="BC53" s="2">
        <f t="shared" si="33"/>
        <v>1</v>
      </c>
      <c r="BE53" s="2">
        <f t="shared" si="39"/>
        <v>640.03631411711297</v>
      </c>
      <c r="BF53" s="2">
        <f t="shared" si="39"/>
        <v>453.82346267302017</v>
      </c>
      <c r="BG53" s="2">
        <f t="shared" si="39"/>
        <v>453.82346267302017</v>
      </c>
    </row>
    <row r="54" spans="1:59" x14ac:dyDescent="0.35">
      <c r="A54" s="2">
        <f t="shared" si="0"/>
        <v>52</v>
      </c>
      <c r="B54" s="179" t="s">
        <v>706</v>
      </c>
      <c r="C54" s="2" t="s">
        <v>58</v>
      </c>
      <c r="D54" s="1" t="s">
        <v>59</v>
      </c>
      <c r="E54" s="105" t="s">
        <v>594</v>
      </c>
      <c r="F54" s="186" t="s">
        <v>692</v>
      </c>
      <c r="G54" s="2">
        <v>10</v>
      </c>
      <c r="I54" s="171" t="s">
        <v>707</v>
      </c>
      <c r="J54" s="172"/>
      <c r="K54" s="171"/>
      <c r="M54" s="173" t="str">
        <f t="shared" si="20"/>
        <v>Limited</v>
      </c>
      <c r="N54" s="174">
        <f t="shared" si="21"/>
        <v>8.2918989441548557E-3</v>
      </c>
      <c r="O54" s="174">
        <f t="shared" si="22"/>
        <v>2.5006960183126606E-3</v>
      </c>
      <c r="P54" s="175">
        <f t="shared" si="23"/>
        <v>0.30158303123984126</v>
      </c>
      <c r="R54" s="176">
        <f t="shared" si="24"/>
        <v>126.77186351104233</v>
      </c>
      <c r="S54" s="177">
        <f t="shared" si="25"/>
        <v>112.27114540777727</v>
      </c>
      <c r="T54" s="178"/>
      <c r="U54" s="177">
        <f t="shared" si="26"/>
        <v>58.178241791496433</v>
      </c>
      <c r="V54" s="177">
        <f t="shared" si="27"/>
        <v>51.819407008086252</v>
      </c>
      <c r="W54" s="151"/>
      <c r="X54" s="152"/>
      <c r="Y54" s="107">
        <v>10.735360871538811</v>
      </c>
      <c r="Z54" s="107">
        <v>5.4925102133454375</v>
      </c>
      <c r="AA54" s="107">
        <v>10.34952337721289</v>
      </c>
      <c r="AB54" s="107">
        <v>16.205174761688607</v>
      </c>
      <c r="AC54" s="107">
        <v>7.0812528370403989</v>
      </c>
      <c r="AD54" s="107">
        <v>10.394916023604175</v>
      </c>
      <c r="AE54" s="107">
        <v>0</v>
      </c>
      <c r="AF54" s="107">
        <v>0</v>
      </c>
      <c r="AG54" s="107">
        <v>0</v>
      </c>
      <c r="AH54" s="107">
        <v>4.1534271448025422</v>
      </c>
      <c r="AI54" s="107">
        <v>5.6740807989105759</v>
      </c>
      <c r="AJ54" s="107">
        <v>7.625964593735814</v>
      </c>
      <c r="AK54" s="2">
        <v>10</v>
      </c>
      <c r="AL54" s="106">
        <v>4.5382346267302018E-2</v>
      </c>
      <c r="AM54" s="2">
        <v>220.35</v>
      </c>
      <c r="AN54" s="152"/>
      <c r="AP54" s="106">
        <f t="shared" si="28"/>
        <v>11.227114540777727</v>
      </c>
      <c r="AQ54" s="105">
        <f t="shared" si="29"/>
        <v>150.95137420718817</v>
      </c>
      <c r="AR54" s="105">
        <f t="shared" si="29"/>
        <v>128.92561983471074</v>
      </c>
      <c r="AS54" s="105">
        <f t="shared" si="29"/>
        <v>100.43859649122808</v>
      </c>
      <c r="AU54" s="106">
        <f t="shared" si="38"/>
        <v>4.1534271448025422</v>
      </c>
      <c r="AV54" s="106">
        <f t="shared" si="43"/>
        <v>5.6740807989105759</v>
      </c>
      <c r="AW54" s="106">
        <f t="shared" si="42"/>
        <v>7.625964593735814</v>
      </c>
      <c r="AX54" s="106">
        <f t="shared" si="31"/>
        <v>5.8178241791496434</v>
      </c>
      <c r="AZ54" s="2">
        <f t="shared" si="32"/>
        <v>3</v>
      </c>
      <c r="BA54" s="2">
        <f t="shared" si="33"/>
        <v>1</v>
      </c>
      <c r="BB54" s="2">
        <f t="shared" si="33"/>
        <v>1</v>
      </c>
      <c r="BC54" s="2">
        <f t="shared" si="33"/>
        <v>1</v>
      </c>
      <c r="BE54" s="2">
        <f t="shared" si="39"/>
        <v>1.0926481839001786E-2</v>
      </c>
      <c r="BF54" s="2">
        <f t="shared" si="39"/>
        <v>7.9981847061493076E-3</v>
      </c>
      <c r="BG54" s="2">
        <f t="shared" si="39"/>
        <v>5.9510302873134737E-3</v>
      </c>
    </row>
    <row r="55" spans="1:59" x14ac:dyDescent="0.35">
      <c r="A55" s="2">
        <f t="shared" si="0"/>
        <v>53</v>
      </c>
      <c r="B55" s="192" t="s">
        <v>708</v>
      </c>
      <c r="C55" s="2" t="s">
        <v>67</v>
      </c>
      <c r="D55" s="1" t="s">
        <v>68</v>
      </c>
      <c r="E55" s="169">
        <v>4.57254</v>
      </c>
      <c r="F55" s="170" t="s">
        <v>686</v>
      </c>
      <c r="G55" s="2">
        <v>1</v>
      </c>
      <c r="I55" s="171" t="s">
        <v>283</v>
      </c>
      <c r="J55" s="172"/>
      <c r="K55" s="171" t="s">
        <v>702</v>
      </c>
      <c r="M55" s="173" t="str">
        <f t="shared" si="20"/>
        <v>Limited</v>
      </c>
      <c r="N55" s="174">
        <f t="shared" si="21"/>
        <v>8.685988757903651E-2</v>
      </c>
      <c r="O55" s="174">
        <f t="shared" si="22"/>
        <v>4.2883044573431865E-3</v>
      </c>
      <c r="P55" s="175">
        <f t="shared" si="23"/>
        <v>4.9370366193959493E-2</v>
      </c>
      <c r="R55" s="176">
        <f t="shared" si="24"/>
        <v>94.213205878212946</v>
      </c>
      <c r="S55" s="177">
        <f t="shared" si="25"/>
        <v>79.826490236284087</v>
      </c>
      <c r="T55" s="178"/>
      <c r="U55" s="177">
        <f t="shared" si="26"/>
        <v>31.669754303876395</v>
      </c>
      <c r="V55" s="177">
        <f t="shared" si="27"/>
        <v>39.673239059032717</v>
      </c>
      <c r="W55" s="151"/>
      <c r="X55" s="152"/>
      <c r="Y55" s="107">
        <v>0.93262496578519682</v>
      </c>
      <c r="Z55" s="107">
        <v>0.8370391386547692</v>
      </c>
      <c r="AA55" s="107">
        <v>0.77411224179399085</v>
      </c>
      <c r="AB55" s="107">
        <v>0.87072611371198261</v>
      </c>
      <c r="AC55" s="107">
        <v>0.78287148357482073</v>
      </c>
      <c r="AD55" s="107">
        <v>0.74119710980171916</v>
      </c>
      <c r="AE55" s="107">
        <v>0</v>
      </c>
      <c r="AF55" s="107">
        <v>0</v>
      </c>
      <c r="AG55" s="107">
        <v>0</v>
      </c>
      <c r="AH55" s="107">
        <v>0.31942489875630548</v>
      </c>
      <c r="AI55" s="107">
        <v>0.33057720616307051</v>
      </c>
      <c r="AJ55" s="107">
        <v>0.30009052419691579</v>
      </c>
      <c r="AK55" s="2">
        <v>10</v>
      </c>
      <c r="AL55" s="106">
        <v>2.7464227843234188E-2</v>
      </c>
      <c r="AM55" s="2">
        <v>364.11</v>
      </c>
      <c r="AN55" s="152"/>
      <c r="AP55" s="106">
        <f t="shared" si="28"/>
        <v>0.79826490236284087</v>
      </c>
      <c r="AQ55" s="105">
        <f t="shared" si="29"/>
        <v>93.362942839397363</v>
      </c>
      <c r="AR55" s="105">
        <f t="shared" si="29"/>
        <v>93.528659225301823</v>
      </c>
      <c r="AS55" s="105">
        <f t="shared" si="29"/>
        <v>95.748015569939639</v>
      </c>
      <c r="AU55" s="106">
        <f t="shared" si="38"/>
        <v>0.31942489875630548</v>
      </c>
      <c r="AV55" s="106">
        <f t="shared" si="43"/>
        <v>0.33057720616307051</v>
      </c>
      <c r="AW55" s="106">
        <f t="shared" si="42"/>
        <v>0.30009052419691579</v>
      </c>
      <c r="AX55" s="106">
        <f t="shared" si="31"/>
        <v>0.31669754303876396</v>
      </c>
      <c r="AZ55" s="2">
        <f t="shared" si="32"/>
        <v>3</v>
      </c>
      <c r="BA55" s="2">
        <f t="shared" si="33"/>
        <v>1</v>
      </c>
      <c r="BB55" s="2">
        <f t="shared" si="33"/>
        <v>1</v>
      </c>
      <c r="BC55" s="2">
        <f t="shared" si="33"/>
        <v>1</v>
      </c>
      <c r="BE55" s="2">
        <f t="shared" si="39"/>
        <v>8.5980234947768117E-2</v>
      </c>
      <c r="BF55" s="2">
        <f t="shared" si="39"/>
        <v>8.3079617502987646E-2</v>
      </c>
      <c r="BG55" s="2">
        <f t="shared" si="39"/>
        <v>9.1519810286353767E-2</v>
      </c>
    </row>
    <row r="56" spans="1:59" x14ac:dyDescent="0.35">
      <c r="A56" s="2">
        <f t="shared" si="0"/>
        <v>54</v>
      </c>
      <c r="B56" s="192" t="s">
        <v>708</v>
      </c>
      <c r="C56" s="2" t="s">
        <v>67</v>
      </c>
      <c r="D56" s="1" t="s">
        <v>68</v>
      </c>
      <c r="E56" s="169">
        <v>4.57254</v>
      </c>
      <c r="F56" s="170" t="s">
        <v>686</v>
      </c>
      <c r="G56" s="2">
        <v>10</v>
      </c>
      <c r="I56" s="171" t="s">
        <v>709</v>
      </c>
      <c r="J56" s="172"/>
      <c r="K56" s="171"/>
      <c r="M56" s="173" t="str">
        <f t="shared" si="20"/>
        <v>Limited</v>
      </c>
      <c r="N56" s="174">
        <f t="shared" si="21"/>
        <v>5.432666899202898E-3</v>
      </c>
      <c r="O56" s="174">
        <f t="shared" si="22"/>
        <v>1.0095106656182052E-3</v>
      </c>
      <c r="P56" s="175">
        <f t="shared" si="23"/>
        <v>0.18582230133902092</v>
      </c>
      <c r="R56" s="176">
        <f t="shared" si="24"/>
        <v>102.01006731284811</v>
      </c>
      <c r="S56" s="177">
        <f t="shared" si="25"/>
        <v>86.095162443170366</v>
      </c>
      <c r="T56" s="178"/>
      <c r="U56" s="177">
        <f t="shared" si="26"/>
        <v>51.950697934894954</v>
      </c>
      <c r="V56" s="177">
        <f t="shared" si="27"/>
        <v>60.341018543505896</v>
      </c>
      <c r="W56" s="151"/>
      <c r="X56" s="152"/>
      <c r="Y56" s="107">
        <v>8.3609160402585214</v>
      </c>
      <c r="Z56" s="107">
        <v>8.5916487092486609</v>
      </c>
      <c r="AA56" s="107">
        <v>8.3588342215066866</v>
      </c>
      <c r="AB56" s="107">
        <v>8.4639296556382675</v>
      </c>
      <c r="AC56" s="107">
        <v>9.0739589044037778</v>
      </c>
      <c r="AD56" s="107">
        <v>8.2906601729090657</v>
      </c>
      <c r="AE56" s="107">
        <v>1.0179951750727141E-2</v>
      </c>
      <c r="AF56" s="107">
        <v>0</v>
      </c>
      <c r="AG56" s="107">
        <v>7.505032445372881E-3</v>
      </c>
      <c r="AH56" s="107">
        <v>4.5804008648476833</v>
      </c>
      <c r="AI56" s="107">
        <v>4.5509981002791458</v>
      </c>
      <c r="AJ56" s="107">
        <v>6.4361254311455598</v>
      </c>
      <c r="AK56" s="2">
        <v>10</v>
      </c>
      <c r="AL56" s="106">
        <v>2.7464227843234188E-2</v>
      </c>
      <c r="AM56" s="2">
        <v>364.11</v>
      </c>
      <c r="AN56" s="152"/>
      <c r="AP56" s="106">
        <f t="shared" si="28"/>
        <v>8.609516244317037</v>
      </c>
      <c r="AQ56" s="105">
        <f t="shared" si="29"/>
        <v>101.23208527491158</v>
      </c>
      <c r="AR56" s="105">
        <f t="shared" si="29"/>
        <v>105.61370944596378</v>
      </c>
      <c r="AS56" s="105">
        <f t="shared" si="29"/>
        <v>99.184407217669019</v>
      </c>
      <c r="AU56" s="106">
        <f t="shared" si="38"/>
        <v>4.5905808165984103</v>
      </c>
      <c r="AV56" s="106">
        <f t="shared" si="43"/>
        <v>4.5509981002791458</v>
      </c>
      <c r="AW56" s="106">
        <f t="shared" si="42"/>
        <v>6.4436304635909325</v>
      </c>
      <c r="AX56" s="106">
        <f t="shared" si="31"/>
        <v>5.1950697934894956</v>
      </c>
      <c r="AZ56" s="2">
        <f t="shared" si="32"/>
        <v>3</v>
      </c>
      <c r="BA56" s="2">
        <f t="shared" si="33"/>
        <v>1</v>
      </c>
      <c r="BB56" s="2">
        <f t="shared" si="33"/>
        <v>1</v>
      </c>
      <c r="BC56" s="2">
        <f t="shared" si="33"/>
        <v>1</v>
      </c>
      <c r="BE56" s="2">
        <f t="shared" si="39"/>
        <v>5.9960314945376476E-3</v>
      </c>
      <c r="BF56" s="2">
        <f t="shared" si="39"/>
        <v>6.0347702279967127E-3</v>
      </c>
      <c r="BG56" s="2">
        <f t="shared" si="39"/>
        <v>4.2671989750743336E-3</v>
      </c>
    </row>
    <row r="57" spans="1:59" x14ac:dyDescent="0.35">
      <c r="A57" s="2">
        <f t="shared" si="0"/>
        <v>55</v>
      </c>
      <c r="B57" s="192" t="s">
        <v>708</v>
      </c>
      <c r="C57" s="2" t="s">
        <v>67</v>
      </c>
      <c r="D57" s="1" t="s">
        <v>68</v>
      </c>
      <c r="E57" s="169">
        <v>4.57254</v>
      </c>
      <c r="F57" s="180" t="s">
        <v>688</v>
      </c>
      <c r="G57" s="2">
        <v>1</v>
      </c>
      <c r="I57" s="171" t="s">
        <v>648</v>
      </c>
      <c r="J57" s="172"/>
      <c r="K57" s="171"/>
      <c r="M57" s="173" t="str">
        <f t="shared" si="20"/>
        <v>Limited</v>
      </c>
      <c r="N57" s="174">
        <f t="shared" si="21"/>
        <v>3.8584414869642612E-2</v>
      </c>
      <c r="O57" s="174">
        <f t="shared" si="22"/>
        <v>4.6241751403503298E-3</v>
      </c>
      <c r="P57" s="175">
        <f t="shared" si="23"/>
        <v>0.11984567229989358</v>
      </c>
      <c r="R57" s="176">
        <f t="shared" si="24"/>
        <v>104.76194353609993</v>
      </c>
      <c r="S57" s="177">
        <f t="shared" si="25"/>
        <v>112.02708046873565</v>
      </c>
      <c r="T57" s="178"/>
      <c r="U57" s="177">
        <f t="shared" si="26"/>
        <v>74.167939587413784</v>
      </c>
      <c r="V57" s="177">
        <f t="shared" si="27"/>
        <v>66.205366842629147</v>
      </c>
      <c r="W57" s="151"/>
      <c r="X57" s="152"/>
      <c r="Y57" s="107">
        <v>1.0821017187964022</v>
      </c>
      <c r="Z57" s="107">
        <v>1.0137174454042022</v>
      </c>
      <c r="AA57" s="107">
        <v>1.1175820613467853</v>
      </c>
      <c r="AB57" s="107">
        <v>1.3162263780015049</v>
      </c>
      <c r="AC57" s="107">
        <v>1.0583023184084646</v>
      </c>
      <c r="AD57" s="107">
        <v>0.98628371765209966</v>
      </c>
      <c r="AE57" s="107">
        <v>2.1539691251021943E-2</v>
      </c>
      <c r="AF57" s="107">
        <v>2.0950985893025402E-2</v>
      </c>
      <c r="AG57" s="107">
        <v>2.5571664373667077E-2</v>
      </c>
      <c r="AH57" s="107">
        <v>0.64528169386199774</v>
      </c>
      <c r="AI57" s="107">
        <v>0.81957181445309935</v>
      </c>
      <c r="AJ57" s="107">
        <v>0.69212233778960197</v>
      </c>
      <c r="AK57" s="2">
        <v>10</v>
      </c>
      <c r="AL57" s="106">
        <v>2.7464227843234188E-2</v>
      </c>
      <c r="AM57" s="2">
        <v>364.11</v>
      </c>
      <c r="AN57" s="152"/>
      <c r="AP57" s="106">
        <f t="shared" si="28"/>
        <v>1.1202708046873564</v>
      </c>
      <c r="AQ57" s="105">
        <f t="shared" si="29"/>
        <v>121.63610454898033</v>
      </c>
      <c r="AR57" s="105">
        <f t="shared" si="29"/>
        <v>104.39815583784147</v>
      </c>
      <c r="AS57" s="105">
        <f t="shared" si="29"/>
        <v>88.251570221478005</v>
      </c>
      <c r="AU57" s="106">
        <f t="shared" si="38"/>
        <v>0.66682138511301969</v>
      </c>
      <c r="AV57" s="106">
        <f t="shared" si="43"/>
        <v>0.8405228003461247</v>
      </c>
      <c r="AW57" s="106">
        <f t="shared" si="42"/>
        <v>0.71769400216326906</v>
      </c>
      <c r="AX57" s="106">
        <f t="shared" si="31"/>
        <v>0.74167939587413778</v>
      </c>
      <c r="AZ57" s="2">
        <f t="shared" si="32"/>
        <v>3</v>
      </c>
      <c r="BA57" s="2">
        <f t="shared" si="33"/>
        <v>1</v>
      </c>
      <c r="BB57" s="2">
        <f t="shared" si="33"/>
        <v>1</v>
      </c>
      <c r="BC57" s="2">
        <f t="shared" si="33"/>
        <v>1</v>
      </c>
      <c r="BE57" s="2">
        <f t="shared" si="39"/>
        <v>4.256161007584354E-2</v>
      </c>
      <c r="BF57" s="2">
        <f t="shared" si="39"/>
        <v>3.3510459192110063E-2</v>
      </c>
      <c r="BG57" s="2">
        <f t="shared" si="39"/>
        <v>3.9681175340974227E-2</v>
      </c>
    </row>
    <row r="58" spans="1:59" x14ac:dyDescent="0.35">
      <c r="A58" s="2">
        <f t="shared" si="0"/>
        <v>56</v>
      </c>
      <c r="B58" s="192" t="s">
        <v>708</v>
      </c>
      <c r="C58" s="2" t="s">
        <v>67</v>
      </c>
      <c r="D58" s="1" t="s">
        <v>68</v>
      </c>
      <c r="E58" s="169">
        <v>4.57254</v>
      </c>
      <c r="F58" s="180" t="s">
        <v>688</v>
      </c>
      <c r="G58" s="2">
        <v>10</v>
      </c>
      <c r="I58" s="182">
        <f t="shared" ref="I58:J64" si="44">N58</f>
        <v>7.9453393862913418E-3</v>
      </c>
      <c r="J58" s="172">
        <f t="shared" si="44"/>
        <v>1.0155750753748692E-3</v>
      </c>
      <c r="K58" s="171"/>
      <c r="M58" s="173" t="str">
        <f t="shared" si="20"/>
        <v>Quantified</v>
      </c>
      <c r="N58" s="174">
        <f t="shared" si="21"/>
        <v>7.9453393862913418E-3</v>
      </c>
      <c r="O58" s="174">
        <f t="shared" si="22"/>
        <v>1.0155750753748692E-3</v>
      </c>
      <c r="P58" s="175">
        <f t="shared" si="23"/>
        <v>0.12782022592101139</v>
      </c>
      <c r="R58" s="176">
        <f t="shared" si="24"/>
        <v>77.943837828138911</v>
      </c>
      <c r="S58" s="177">
        <f t="shared" si="25"/>
        <v>73.642864022881085</v>
      </c>
      <c r="T58" s="178"/>
      <c r="U58" s="177">
        <f t="shared" si="26"/>
        <v>58.39778524455955</v>
      </c>
      <c r="V58" s="177">
        <f t="shared" si="27"/>
        <v>79.29863404879957</v>
      </c>
      <c r="W58" s="151"/>
      <c r="X58" s="152"/>
      <c r="Y58" s="107">
        <v>9.2944838066084419</v>
      </c>
      <c r="Z58" s="107">
        <v>9.4994941654074587</v>
      </c>
      <c r="AA58" s="107">
        <v>9.5353701873443466</v>
      </c>
      <c r="AB58" s="107">
        <v>6.9633475342767834</v>
      </c>
      <c r="AC58" s="107">
        <v>6.1883856518415588</v>
      </c>
      <c r="AD58" s="107">
        <v>8.9411260207459833</v>
      </c>
      <c r="AE58" s="107">
        <v>5.2840436421104559E-2</v>
      </c>
      <c r="AF58" s="107">
        <v>4.4701693460796735E-2</v>
      </c>
      <c r="AG58" s="107">
        <v>4.0554263223791437E-2</v>
      </c>
      <c r="AH58" s="107">
        <v>5.795201641356595</v>
      </c>
      <c r="AI58" s="107">
        <v>6.0829702721575893</v>
      </c>
      <c r="AJ58" s="107">
        <v>5.5030672667479887</v>
      </c>
      <c r="AK58" s="2">
        <v>10</v>
      </c>
      <c r="AL58" s="106">
        <v>2.7464227843234188E-2</v>
      </c>
      <c r="AM58" s="2">
        <v>364.11</v>
      </c>
      <c r="AN58" s="152"/>
      <c r="AP58" s="106">
        <f t="shared" si="28"/>
        <v>7.3642864022881085</v>
      </c>
      <c r="AQ58" s="105">
        <f t="shared" si="29"/>
        <v>74.919142140263844</v>
      </c>
      <c r="AR58" s="105">
        <f t="shared" si="29"/>
        <v>65.14437025896234</v>
      </c>
      <c r="AS58" s="105">
        <f t="shared" si="29"/>
        <v>93.768001085190562</v>
      </c>
      <c r="AU58" s="106">
        <f t="shared" si="38"/>
        <v>5.8480420777776994</v>
      </c>
      <c r="AV58" s="106">
        <f t="shared" si="43"/>
        <v>6.1276719656183865</v>
      </c>
      <c r="AW58" s="106">
        <f t="shared" si="42"/>
        <v>5.5436215299717801</v>
      </c>
      <c r="AX58" s="106">
        <f t="shared" si="31"/>
        <v>5.839778524455955</v>
      </c>
      <c r="AZ58" s="2">
        <f t="shared" si="32"/>
        <v>0</v>
      </c>
      <c r="BA58" s="2">
        <f t="shared" si="33"/>
        <v>0</v>
      </c>
      <c r="BB58" s="2">
        <f t="shared" si="33"/>
        <v>0</v>
      </c>
      <c r="BC58" s="2">
        <f t="shared" si="33"/>
        <v>0</v>
      </c>
      <c r="BE58" s="2">
        <f t="shared" si="39"/>
        <v>9.1179633930278878E-3</v>
      </c>
      <c r="BF58" s="2">
        <f t="shared" si="39"/>
        <v>7.3486621602280719E-3</v>
      </c>
      <c r="BG58" s="2">
        <f t="shared" si="39"/>
        <v>7.3693926056180642E-3</v>
      </c>
    </row>
    <row r="59" spans="1:59" x14ac:dyDescent="0.35">
      <c r="A59" s="2">
        <f t="shared" si="0"/>
        <v>57</v>
      </c>
      <c r="B59" s="192" t="s">
        <v>708</v>
      </c>
      <c r="C59" s="2" t="s">
        <v>67</v>
      </c>
      <c r="D59" s="1" t="s">
        <v>68</v>
      </c>
      <c r="E59" s="169">
        <v>4.57254</v>
      </c>
      <c r="F59" s="183" t="s">
        <v>692</v>
      </c>
      <c r="G59" s="2">
        <v>1</v>
      </c>
      <c r="I59" s="182">
        <f t="shared" si="44"/>
        <v>3.017890850908549E-2</v>
      </c>
      <c r="J59" s="172">
        <f t="shared" si="44"/>
        <v>1.5468767247565211E-3</v>
      </c>
      <c r="K59" s="171"/>
      <c r="M59" s="173" t="str">
        <f t="shared" si="20"/>
        <v>Quantified</v>
      </c>
      <c r="N59" s="174">
        <f t="shared" si="21"/>
        <v>3.017890850908549E-2</v>
      </c>
      <c r="O59" s="174">
        <f t="shared" si="22"/>
        <v>1.5468767247565211E-3</v>
      </c>
      <c r="P59" s="175">
        <f t="shared" si="23"/>
        <v>5.1256881086034878E-2</v>
      </c>
      <c r="R59" s="176">
        <f t="shared" si="24"/>
        <v>87.354287514777454</v>
      </c>
      <c r="S59" s="177">
        <f t="shared" si="25"/>
        <v>93.490112935960752</v>
      </c>
      <c r="T59" s="178"/>
      <c r="U59" s="177">
        <f t="shared" si="26"/>
        <v>101.18132849116674</v>
      </c>
      <c r="V59" s="177">
        <f t="shared" si="27"/>
        <v>108.22676892098137</v>
      </c>
      <c r="W59" s="151"/>
      <c r="X59" s="152"/>
      <c r="Y59" s="107">
        <v>1.0968812595783417</v>
      </c>
      <c r="Z59" s="107">
        <v>1.0836935953845321</v>
      </c>
      <c r="AA59" s="107">
        <v>1.0223563047279833</v>
      </c>
      <c r="AB59" s="107">
        <v>1.129244977120178</v>
      </c>
      <c r="AC59" s="107">
        <v>0.86154020262869468</v>
      </c>
      <c r="AD59" s="107">
        <v>0.81391820832994966</v>
      </c>
      <c r="AE59" s="107">
        <v>3.0900544077389579E-2</v>
      </c>
      <c r="AF59" s="107">
        <v>2.9320410543345526E-2</v>
      </c>
      <c r="AG59" s="107">
        <v>2.8663449909027049E-2</v>
      </c>
      <c r="AH59" s="107">
        <v>0.97183750189490525</v>
      </c>
      <c r="AI59" s="107">
        <v>0.97645779755373374</v>
      </c>
      <c r="AJ59" s="107">
        <v>0.99826015075660102</v>
      </c>
      <c r="AK59" s="2">
        <v>10</v>
      </c>
      <c r="AL59" s="106">
        <v>2.7464530499265571E-2</v>
      </c>
      <c r="AM59" s="2">
        <v>364.10598754882813</v>
      </c>
      <c r="AN59" s="152"/>
      <c r="AP59" s="106">
        <f t="shared" si="28"/>
        <v>0.93490112935960745</v>
      </c>
      <c r="AQ59" s="105">
        <f t="shared" si="29"/>
        <v>102.95052151353899</v>
      </c>
      <c r="AR59" s="105">
        <f t="shared" si="29"/>
        <v>79.500350126457136</v>
      </c>
      <c r="AS59" s="105">
        <f t="shared" si="29"/>
        <v>79.611990904336182</v>
      </c>
      <c r="AU59" s="106">
        <f t="shared" si="38"/>
        <v>1.0027380459722948</v>
      </c>
      <c r="AV59" s="106">
        <f t="shared" si="43"/>
        <v>1.0057782080970792</v>
      </c>
      <c r="AW59" s="106">
        <f t="shared" si="42"/>
        <v>1.0269236006656282</v>
      </c>
      <c r="AX59" s="106">
        <f t="shared" si="31"/>
        <v>1.0118132849116674</v>
      </c>
      <c r="AZ59" s="2">
        <f t="shared" si="32"/>
        <v>0</v>
      </c>
      <c r="BA59" s="2">
        <f t="shared" si="33"/>
        <v>0</v>
      </c>
      <c r="BB59" s="2">
        <f t="shared" si="33"/>
        <v>0</v>
      </c>
      <c r="BC59" s="2">
        <f t="shared" si="33"/>
        <v>0</v>
      </c>
      <c r="BE59" s="2">
        <f t="shared" si="39"/>
        <v>3.1795998834310439E-2</v>
      </c>
      <c r="BF59" s="2">
        <f t="shared" si="39"/>
        <v>3.002731978463416E-2</v>
      </c>
      <c r="BG59" s="2">
        <f t="shared" si="39"/>
        <v>2.8713406908311881E-2</v>
      </c>
    </row>
    <row r="60" spans="1:59" x14ac:dyDescent="0.35">
      <c r="A60" s="2">
        <f t="shared" si="0"/>
        <v>58</v>
      </c>
      <c r="B60" s="192" t="s">
        <v>708</v>
      </c>
      <c r="C60" s="2" t="s">
        <v>67</v>
      </c>
      <c r="D60" s="1" t="s">
        <v>68</v>
      </c>
      <c r="E60" s="169">
        <v>4.57254</v>
      </c>
      <c r="F60" s="183" t="s">
        <v>692</v>
      </c>
      <c r="G60" s="2">
        <v>10</v>
      </c>
      <c r="I60" s="182">
        <f t="shared" si="44"/>
        <v>5.3934828898727742E-3</v>
      </c>
      <c r="J60" s="172">
        <f t="shared" si="44"/>
        <v>1.4741972228131998E-3</v>
      </c>
      <c r="K60" s="171"/>
      <c r="M60" s="173" t="str">
        <f t="shared" si="20"/>
        <v>Quantified</v>
      </c>
      <c r="N60" s="174">
        <f t="shared" si="21"/>
        <v>5.3934828898727742E-3</v>
      </c>
      <c r="O60" s="174">
        <f t="shared" si="22"/>
        <v>1.4741972228131998E-3</v>
      </c>
      <c r="P60" s="175">
        <f t="shared" si="23"/>
        <v>0.27332935932387359</v>
      </c>
      <c r="R60" s="176">
        <f t="shared" si="24"/>
        <v>93.29456070508013</v>
      </c>
      <c r="S60" s="177">
        <f t="shared" si="25"/>
        <v>70.685578473716276</v>
      </c>
      <c r="T60" s="178"/>
      <c r="U60" s="177">
        <f t="shared" si="26"/>
        <v>81.013516435796106</v>
      </c>
      <c r="V60" s="177">
        <f t="shared" si="27"/>
        <v>114.61109632981238</v>
      </c>
      <c r="W60" s="151"/>
      <c r="X60" s="152"/>
      <c r="Y60" s="107">
        <v>8.9670073008591089</v>
      </c>
      <c r="Z60" s="107">
        <v>6.2261555959232373</v>
      </c>
      <c r="AA60" s="107">
        <v>8.0597815217925071</v>
      </c>
      <c r="AB60" s="107">
        <v>7.0986784078854734</v>
      </c>
      <c r="AC60" s="107">
        <v>7.0306064425840002</v>
      </c>
      <c r="AD60" s="107">
        <v>7.07638869164541</v>
      </c>
      <c r="AE60" s="107">
        <v>4.842516320238878E-2</v>
      </c>
      <c r="AF60" s="107">
        <v>4.5806328808292385E-2</v>
      </c>
      <c r="AG60" s="107">
        <v>3.3070063816831287E-2</v>
      </c>
      <c r="AH60" s="107">
        <v>6.8246987736944051</v>
      </c>
      <c r="AI60" s="107">
        <v>10.038858121754195</v>
      </c>
      <c r="AJ60" s="107">
        <v>7.3131964794627171</v>
      </c>
      <c r="AK60" s="2">
        <v>10</v>
      </c>
      <c r="AL60" s="106">
        <v>2.7464530499265571E-2</v>
      </c>
      <c r="AM60" s="2">
        <v>364.10598754882813</v>
      </c>
      <c r="AN60" s="152"/>
      <c r="AP60" s="106">
        <f t="shared" si="28"/>
        <v>7.0685578473716282</v>
      </c>
      <c r="AQ60" s="105">
        <f t="shared" si="29"/>
        <v>79.164409816030428</v>
      </c>
      <c r="AR60" s="105">
        <f t="shared" si="29"/>
        <v>112.92050663153202</v>
      </c>
      <c r="AS60" s="105">
        <f t="shared" si="29"/>
        <v>87.798765667677941</v>
      </c>
      <c r="AU60" s="106">
        <f t="shared" si="38"/>
        <v>6.8731239368967936</v>
      </c>
      <c r="AV60" s="106">
        <f t="shared" si="43"/>
        <v>10.084664450562489</v>
      </c>
      <c r="AW60" s="106">
        <f t="shared" si="42"/>
        <v>7.3462665432795484</v>
      </c>
      <c r="AX60" s="106">
        <f t="shared" si="31"/>
        <v>8.1013516435796102</v>
      </c>
      <c r="AZ60" s="2">
        <f t="shared" si="32"/>
        <v>0</v>
      </c>
      <c r="BA60" s="2">
        <f t="shared" si="33"/>
        <v>0</v>
      </c>
      <c r="BB60" s="2">
        <f t="shared" si="33"/>
        <v>0</v>
      </c>
      <c r="BC60" s="2">
        <f t="shared" si="33"/>
        <v>0</v>
      </c>
      <c r="BE60" s="2">
        <f t="shared" si="39"/>
        <v>7.0955751760124718E-3</v>
      </c>
      <c r="BF60" s="2">
        <f t="shared" si="39"/>
        <v>4.56290229951852E-3</v>
      </c>
      <c r="BG60" s="2">
        <f t="shared" si="39"/>
        <v>4.5219711940873309E-3</v>
      </c>
    </row>
    <row r="61" spans="1:59" x14ac:dyDescent="0.35">
      <c r="A61" s="2">
        <f t="shared" si="0"/>
        <v>59</v>
      </c>
      <c r="B61" s="179" t="s">
        <v>71</v>
      </c>
      <c r="C61" s="2" t="s">
        <v>72</v>
      </c>
      <c r="D61" s="1" t="s">
        <v>73</v>
      </c>
      <c r="E61" s="169">
        <v>2.6114799999999998</v>
      </c>
      <c r="F61" s="180" t="s">
        <v>688</v>
      </c>
      <c r="G61" s="2">
        <v>1</v>
      </c>
      <c r="I61" s="182">
        <f t="shared" si="44"/>
        <v>0.31065204380130751</v>
      </c>
      <c r="J61" s="172">
        <f t="shared" si="44"/>
        <v>2.8551741598966452E-3</v>
      </c>
      <c r="K61" s="171"/>
      <c r="M61" s="173" t="str">
        <f t="shared" si="20"/>
        <v>Quantified</v>
      </c>
      <c r="N61" s="174">
        <f t="shared" si="21"/>
        <v>0.31065204380130751</v>
      </c>
      <c r="O61" s="174">
        <f t="shared" si="22"/>
        <v>2.8551741598966452E-3</v>
      </c>
      <c r="P61" s="175">
        <f t="shared" si="23"/>
        <v>9.1909073732758355E-3</v>
      </c>
      <c r="R61" s="176">
        <f t="shared" si="24"/>
        <v>105.96781397162265</v>
      </c>
      <c r="S61" s="177">
        <f t="shared" si="25"/>
        <v>113.58368103847938</v>
      </c>
      <c r="T61" s="178"/>
      <c r="U61" s="177">
        <f t="shared" si="26"/>
        <v>100.46360686138156</v>
      </c>
      <c r="V61" s="177">
        <f t="shared" si="27"/>
        <v>88.448979591836746</v>
      </c>
      <c r="W61" s="151"/>
      <c r="X61" s="152"/>
      <c r="Y61" s="107">
        <v>1.0709318497913769</v>
      </c>
      <c r="Z61" s="107">
        <v>1.0987482614742698</v>
      </c>
      <c r="AA61" s="107">
        <v>1.0477515067222996</v>
      </c>
      <c r="AB61" s="107">
        <v>1.1265646731571628</v>
      </c>
      <c r="AC61" s="107">
        <v>1.1265646731571628</v>
      </c>
      <c r="AD61" s="107">
        <v>1.1543810848400557</v>
      </c>
      <c r="AE61" s="107">
        <v>0.23875753361149746</v>
      </c>
      <c r="AF61" s="107">
        <v>0.23133982382939269</v>
      </c>
      <c r="AG61" s="107">
        <v>0.24432081594807606</v>
      </c>
      <c r="AH61" s="107">
        <v>0.7695873898933705</v>
      </c>
      <c r="AI61" s="107">
        <v>0.75104311543810853</v>
      </c>
      <c r="AJ61" s="107">
        <v>0.77885952712100148</v>
      </c>
      <c r="AK61" s="2">
        <v>1</v>
      </c>
      <c r="AL61" s="106">
        <v>4.6360686138154847E-3</v>
      </c>
      <c r="AM61" s="2">
        <v>215.7</v>
      </c>
      <c r="AN61" s="152"/>
      <c r="AP61" s="106">
        <f t="shared" si="28"/>
        <v>1.1358368103847938</v>
      </c>
      <c r="AQ61" s="105">
        <f t="shared" si="29"/>
        <v>105.1948051948052</v>
      </c>
      <c r="AR61" s="105">
        <f t="shared" si="29"/>
        <v>102.53164556962027</v>
      </c>
      <c r="AS61" s="105">
        <f t="shared" si="29"/>
        <v>110.17699115044249</v>
      </c>
      <c r="AU61" s="106">
        <f t="shared" si="38"/>
        <v>1.008344923504868</v>
      </c>
      <c r="AV61" s="106">
        <f t="shared" si="43"/>
        <v>0.9823829392675012</v>
      </c>
      <c r="AW61" s="106">
        <f t="shared" si="42"/>
        <v>1.0231803430690776</v>
      </c>
      <c r="AX61" s="106">
        <f t="shared" si="31"/>
        <v>1.0046360686138156</v>
      </c>
      <c r="AZ61" s="2">
        <f t="shared" si="32"/>
        <v>0</v>
      </c>
      <c r="BA61" s="2">
        <f t="shared" si="33"/>
        <v>0</v>
      </c>
      <c r="BB61" s="2">
        <f t="shared" si="33"/>
        <v>0</v>
      </c>
      <c r="BC61" s="2">
        <f t="shared" si="33"/>
        <v>0</v>
      </c>
      <c r="BE61" s="2">
        <f t="shared" si="39"/>
        <v>0.31024096385542166</v>
      </c>
      <c r="BF61" s="2">
        <f t="shared" si="39"/>
        <v>0.30802469135802468</v>
      </c>
      <c r="BG61" s="2">
        <f t="shared" si="39"/>
        <v>0.31369047619047619</v>
      </c>
    </row>
    <row r="62" spans="1:59" x14ac:dyDescent="0.35">
      <c r="A62" s="2">
        <f t="shared" si="0"/>
        <v>60</v>
      </c>
      <c r="B62" s="179" t="s">
        <v>71</v>
      </c>
      <c r="C62" s="2" t="s">
        <v>72</v>
      </c>
      <c r="D62" s="1" t="s">
        <v>73</v>
      </c>
      <c r="E62" s="169">
        <v>2.6114799999999998</v>
      </c>
      <c r="F62" s="180" t="s">
        <v>688</v>
      </c>
      <c r="G62" s="2">
        <v>10</v>
      </c>
      <c r="I62" s="182">
        <f t="shared" si="44"/>
        <v>0.3538688346883469</v>
      </c>
      <c r="J62" s="172">
        <f t="shared" si="44"/>
        <v>8.91912551816673E-3</v>
      </c>
      <c r="K62" s="171"/>
      <c r="M62" s="173" t="str">
        <f t="shared" si="20"/>
        <v>Quantified</v>
      </c>
      <c r="N62" s="174">
        <f t="shared" si="21"/>
        <v>0.3538688346883469</v>
      </c>
      <c r="O62" s="174">
        <f t="shared" si="22"/>
        <v>8.91912551816673E-3</v>
      </c>
      <c r="P62" s="175">
        <f t="shared" si="23"/>
        <v>2.5204608724647436E-2</v>
      </c>
      <c r="R62" s="176">
        <f t="shared" si="24"/>
        <v>103.10144661589749</v>
      </c>
      <c r="S62" s="177">
        <f t="shared" si="25"/>
        <v>82.676556946376138</v>
      </c>
      <c r="T62" s="178"/>
      <c r="U62" s="177">
        <f t="shared" si="26"/>
        <v>78.040488332560656</v>
      </c>
      <c r="V62" s="177">
        <f t="shared" si="27"/>
        <v>94.392523364485982</v>
      </c>
      <c r="W62" s="151"/>
      <c r="X62" s="152"/>
      <c r="Y62" s="107">
        <v>8.0203987019007883</v>
      </c>
      <c r="Z62" s="107">
        <v>8.1131200741770986</v>
      </c>
      <c r="AA62" s="107">
        <v>7.9276773296244789</v>
      </c>
      <c r="AB62" s="107">
        <v>7.3713490959666208</v>
      </c>
      <c r="AC62" s="107">
        <v>8.6230876216968024</v>
      </c>
      <c r="AD62" s="107">
        <v>8.8085303662494212</v>
      </c>
      <c r="AE62" s="107">
        <v>1.9981455725544739</v>
      </c>
      <c r="AF62" s="107">
        <v>2.1094112192860455</v>
      </c>
      <c r="AG62" s="107">
        <v>2.0120537783959205</v>
      </c>
      <c r="AH62" s="107">
        <v>5.7023643949930465</v>
      </c>
      <c r="AI62" s="107">
        <v>5.7950857672693559</v>
      </c>
      <c r="AJ62" s="107">
        <v>5.7950857672693559</v>
      </c>
      <c r="AK62" s="2">
        <v>1</v>
      </c>
      <c r="AL62" s="106">
        <v>4.6360686138154847E-3</v>
      </c>
      <c r="AM62" s="2">
        <v>215.7</v>
      </c>
      <c r="AN62" s="152"/>
      <c r="AP62" s="106">
        <f t="shared" si="28"/>
        <v>8.2676556946376145</v>
      </c>
      <c r="AQ62" s="105">
        <f t="shared" si="29"/>
        <v>91.907514450867055</v>
      </c>
      <c r="AR62" s="105">
        <f t="shared" si="29"/>
        <v>106.28571428571429</v>
      </c>
      <c r="AS62" s="105">
        <f t="shared" si="29"/>
        <v>111.11111111111111</v>
      </c>
      <c r="AU62" s="106">
        <f t="shared" si="38"/>
        <v>7.7005099675475206</v>
      </c>
      <c r="AV62" s="106">
        <f t="shared" si="43"/>
        <v>7.9044969865554009</v>
      </c>
      <c r="AW62" s="106">
        <f t="shared" si="42"/>
        <v>7.8071395456652759</v>
      </c>
      <c r="AX62" s="106">
        <f t="shared" si="31"/>
        <v>7.8040488332560658</v>
      </c>
      <c r="AZ62" s="2">
        <f t="shared" si="32"/>
        <v>0</v>
      </c>
      <c r="BA62" s="2">
        <f t="shared" si="33"/>
        <v>0</v>
      </c>
      <c r="BB62" s="2">
        <f t="shared" si="33"/>
        <v>0</v>
      </c>
      <c r="BC62" s="2">
        <f t="shared" si="33"/>
        <v>0</v>
      </c>
      <c r="BE62" s="2">
        <f t="shared" si="39"/>
        <v>0.35040650406504065</v>
      </c>
      <c r="BF62" s="2">
        <f t="shared" si="39"/>
        <v>0.36399999999999999</v>
      </c>
      <c r="BG62" s="2">
        <f t="shared" si="39"/>
        <v>0.34720000000000001</v>
      </c>
    </row>
    <row r="63" spans="1:59" x14ac:dyDescent="0.35">
      <c r="A63" s="2">
        <f t="shared" si="0"/>
        <v>61</v>
      </c>
      <c r="B63" s="179" t="s">
        <v>71</v>
      </c>
      <c r="C63" s="2" t="s">
        <v>72</v>
      </c>
      <c r="D63" s="1" t="s">
        <v>73</v>
      </c>
      <c r="E63" s="169">
        <v>2.6114799999999998</v>
      </c>
      <c r="F63" s="183" t="s">
        <v>692</v>
      </c>
      <c r="G63" s="2">
        <v>1</v>
      </c>
      <c r="I63" s="182">
        <f t="shared" si="44"/>
        <v>0.1692965422375142</v>
      </c>
      <c r="J63" s="172">
        <f t="shared" si="44"/>
        <v>1.1179880465659306E-2</v>
      </c>
      <c r="K63" s="171"/>
      <c r="M63" s="173" t="str">
        <f t="shared" si="20"/>
        <v>Quantified</v>
      </c>
      <c r="N63" s="174">
        <f t="shared" si="21"/>
        <v>0.1692965422375142</v>
      </c>
      <c r="O63" s="174">
        <f t="shared" si="22"/>
        <v>1.1179880465659306E-2</v>
      </c>
      <c r="P63" s="175">
        <f t="shared" si="23"/>
        <v>6.6037264068716295E-2</v>
      </c>
      <c r="R63" s="176">
        <f t="shared" si="24"/>
        <v>82.949072265991404</v>
      </c>
      <c r="S63" s="177">
        <f t="shared" si="25"/>
        <v>109.87482614742699</v>
      </c>
      <c r="T63" s="178"/>
      <c r="U63" s="177">
        <f t="shared" si="26"/>
        <v>98.593725853809303</v>
      </c>
      <c r="V63" s="177">
        <f t="shared" si="27"/>
        <v>89.732770745428965</v>
      </c>
      <c r="W63" s="151"/>
      <c r="X63" s="152"/>
      <c r="Y63" s="107">
        <v>1.7292535929531758</v>
      </c>
      <c r="Z63" s="107">
        <v>1.223922114047288</v>
      </c>
      <c r="AA63" s="107">
        <v>1.1543810848400557</v>
      </c>
      <c r="AB63" s="107">
        <v>1.0848400556328235</v>
      </c>
      <c r="AC63" s="107">
        <v>1.1080203987019008</v>
      </c>
      <c r="AD63" s="107">
        <v>1.1033843300880855</v>
      </c>
      <c r="AE63" s="107">
        <v>0.14047287899860919</v>
      </c>
      <c r="AF63" s="107">
        <v>0.14881780250347706</v>
      </c>
      <c r="AG63" s="107">
        <v>0.13722763096893836</v>
      </c>
      <c r="AH63" s="107">
        <v>0.82985628187297178</v>
      </c>
      <c r="AI63" s="107">
        <v>0.94112192860454336</v>
      </c>
      <c r="AJ63" s="107">
        <v>0.76031525266573952</v>
      </c>
      <c r="AK63" s="2">
        <v>5</v>
      </c>
      <c r="AL63" s="106">
        <v>2.3180343069077423E-2</v>
      </c>
      <c r="AM63" s="2">
        <v>215.7</v>
      </c>
      <c r="AN63" s="152"/>
      <c r="AP63" s="106">
        <f t="shared" si="28"/>
        <v>1.0987482614742698</v>
      </c>
      <c r="AQ63" s="105">
        <f t="shared" si="29"/>
        <v>62.734584450402139</v>
      </c>
      <c r="AR63" s="105">
        <f t="shared" si="29"/>
        <v>90.530303030303031</v>
      </c>
      <c r="AS63" s="105">
        <f t="shared" si="29"/>
        <v>95.582329317269071</v>
      </c>
      <c r="AU63" s="106">
        <f t="shared" si="38"/>
        <v>0.97032916087158094</v>
      </c>
      <c r="AV63" s="106">
        <f t="shared" si="43"/>
        <v>1.0899397311080203</v>
      </c>
      <c r="AW63" s="106">
        <f t="shared" si="42"/>
        <v>0.89754288363467793</v>
      </c>
      <c r="AX63" s="106">
        <f t="shared" si="31"/>
        <v>0.985937258538093</v>
      </c>
      <c r="AZ63" s="2">
        <f t="shared" si="32"/>
        <v>0</v>
      </c>
      <c r="BA63" s="2">
        <f t="shared" si="33"/>
        <v>0</v>
      </c>
      <c r="BB63" s="2">
        <f t="shared" si="33"/>
        <v>0</v>
      </c>
      <c r="BC63" s="2">
        <f t="shared" si="33"/>
        <v>0</v>
      </c>
      <c r="BE63" s="2">
        <f t="shared" si="39"/>
        <v>0.16927374301675976</v>
      </c>
      <c r="BF63" s="2">
        <f t="shared" si="39"/>
        <v>0.158128078817734</v>
      </c>
      <c r="BG63" s="2">
        <f t="shared" si="39"/>
        <v>0.1804878048780488</v>
      </c>
    </row>
    <row r="64" spans="1:59" x14ac:dyDescent="0.35">
      <c r="A64" s="2">
        <f t="shared" si="0"/>
        <v>62</v>
      </c>
      <c r="B64" s="179" t="s">
        <v>71</v>
      </c>
      <c r="C64" s="2" t="s">
        <v>72</v>
      </c>
      <c r="D64" s="1" t="s">
        <v>73</v>
      </c>
      <c r="E64" s="169">
        <v>2.6114799999999998</v>
      </c>
      <c r="F64" s="183" t="s">
        <v>692</v>
      </c>
      <c r="G64" s="2">
        <v>10</v>
      </c>
      <c r="I64" s="182">
        <f t="shared" si="44"/>
        <v>0.22139648569555112</v>
      </c>
      <c r="J64" s="172">
        <f t="shared" si="44"/>
        <v>2.1471995239528512E-2</v>
      </c>
      <c r="K64" s="171"/>
      <c r="M64" s="173" t="str">
        <f t="shared" si="20"/>
        <v>Quantified</v>
      </c>
      <c r="N64" s="174">
        <f t="shared" si="21"/>
        <v>0.22139648569555112</v>
      </c>
      <c r="O64" s="174">
        <f t="shared" si="22"/>
        <v>2.1471995239528512E-2</v>
      </c>
      <c r="P64" s="175">
        <f t="shared" si="23"/>
        <v>9.69843544357578E-2</v>
      </c>
      <c r="R64" s="176">
        <f t="shared" si="24"/>
        <v>89.344208305560969</v>
      </c>
      <c r="S64" s="177">
        <f t="shared" si="25"/>
        <v>116.67439344768971</v>
      </c>
      <c r="T64" s="178"/>
      <c r="U64" s="177">
        <f t="shared" si="26"/>
        <v>92.845000772678105</v>
      </c>
      <c r="V64" s="177">
        <f t="shared" si="27"/>
        <v>79.576158940397349</v>
      </c>
      <c r="W64" s="151"/>
      <c r="X64" s="152"/>
      <c r="Y64" s="107">
        <v>13.259156235512286</v>
      </c>
      <c r="Z64" s="107">
        <v>12.795549374130736</v>
      </c>
      <c r="AA64" s="107">
        <v>13.143254520166899</v>
      </c>
      <c r="AB64" s="107">
        <v>12.494204914232732</v>
      </c>
      <c r="AC64" s="107">
        <v>12.33194251274919</v>
      </c>
      <c r="AD64" s="107">
        <v>10.176170607324988</v>
      </c>
      <c r="AE64" s="107">
        <v>1.5855354659248957</v>
      </c>
      <c r="AF64" s="107">
        <v>1.8312471024571164</v>
      </c>
      <c r="AG64" s="107">
        <v>1.6272600834492352</v>
      </c>
      <c r="AH64" s="107">
        <v>7.6495132127955499</v>
      </c>
      <c r="AI64" s="107">
        <v>7.4408901251738531</v>
      </c>
      <c r="AJ64" s="107">
        <v>7.7190542420027821</v>
      </c>
      <c r="AK64" s="2">
        <v>5</v>
      </c>
      <c r="AL64" s="106">
        <v>2.3180343069077423E-2</v>
      </c>
      <c r="AM64" s="2">
        <v>215.7</v>
      </c>
      <c r="AN64" s="152"/>
      <c r="AP64" s="106">
        <f t="shared" si="28"/>
        <v>11.667439344768971</v>
      </c>
      <c r="AQ64" s="105">
        <f t="shared" si="29"/>
        <v>94.230769230769241</v>
      </c>
      <c r="AR64" s="105">
        <f t="shared" si="29"/>
        <v>96.37681159420292</v>
      </c>
      <c r="AS64" s="105">
        <f t="shared" si="29"/>
        <v>77.425044091710745</v>
      </c>
      <c r="AU64" s="106">
        <f t="shared" si="38"/>
        <v>9.235048678720446</v>
      </c>
      <c r="AV64" s="106">
        <f t="shared" si="43"/>
        <v>9.272137227630969</v>
      </c>
      <c r="AW64" s="106">
        <f t="shared" si="42"/>
        <v>9.3463143254520169</v>
      </c>
      <c r="AX64" s="106">
        <f t="shared" si="31"/>
        <v>9.2845000772678112</v>
      </c>
      <c r="AZ64" s="2">
        <f t="shared" si="32"/>
        <v>0</v>
      </c>
      <c r="BA64" s="2">
        <f t="shared" si="33"/>
        <v>0</v>
      </c>
      <c r="BB64" s="2">
        <f t="shared" si="33"/>
        <v>0</v>
      </c>
      <c r="BC64" s="2">
        <f t="shared" si="33"/>
        <v>0</v>
      </c>
      <c r="BE64" s="2">
        <f t="shared" si="39"/>
        <v>0.20727272727272725</v>
      </c>
      <c r="BF64" s="2">
        <f t="shared" si="39"/>
        <v>0.24610591900311526</v>
      </c>
      <c r="BG64" s="2">
        <f t="shared" si="39"/>
        <v>0.21081081081081082</v>
      </c>
    </row>
    <row r="65" spans="1:59" x14ac:dyDescent="0.35">
      <c r="A65" s="2">
        <f t="shared" si="0"/>
        <v>63</v>
      </c>
      <c r="B65" s="179" t="s">
        <v>76</v>
      </c>
      <c r="C65" s="2" t="s">
        <v>77</v>
      </c>
      <c r="D65" s="1" t="s">
        <v>78</v>
      </c>
      <c r="E65" s="169">
        <v>4.8159400000000003</v>
      </c>
      <c r="F65" s="185" t="s">
        <v>686</v>
      </c>
      <c r="G65" s="2">
        <v>1</v>
      </c>
      <c r="I65" s="171" t="s">
        <v>278</v>
      </c>
      <c r="J65" s="172"/>
      <c r="K65" s="171" t="s">
        <v>695</v>
      </c>
      <c r="M65" s="173" t="str">
        <f t="shared" si="20"/>
        <v>Limited</v>
      </c>
      <c r="N65" s="174">
        <f t="shared" si="21"/>
        <v>1.2562889950210308</v>
      </c>
      <c r="O65" s="174">
        <f t="shared" si="22"/>
        <v>0.27011010911013184</v>
      </c>
      <c r="P65" s="175">
        <f t="shared" si="23"/>
        <v>0.21500634820542233</v>
      </c>
      <c r="R65" s="176">
        <f t="shared" si="24"/>
        <v>11.968489507797036</v>
      </c>
      <c r="S65" s="177">
        <f t="shared" si="25"/>
        <v>14.773337020462627</v>
      </c>
      <c r="T65" s="178"/>
      <c r="U65" s="177">
        <f t="shared" si="26"/>
        <v>25.179137406835533</v>
      </c>
      <c r="V65" s="177">
        <f t="shared" si="27"/>
        <v>170.43635687698574</v>
      </c>
      <c r="W65" s="151"/>
      <c r="X65" s="152"/>
      <c r="Y65" s="107">
        <v>0.81831874224464074</v>
      </c>
      <c r="Z65" s="107">
        <v>3.484719972853854</v>
      </c>
      <c r="AA65" s="107">
        <v>1.2191806292566654</v>
      </c>
      <c r="AB65" s="107">
        <v>0.16680778803077601</v>
      </c>
      <c r="AC65" s="107">
        <v>0.13406457988608081</v>
      </c>
      <c r="AD65" s="107">
        <v>0.14232774269702203</v>
      </c>
      <c r="AE65" s="107">
        <v>0.1151578063768485</v>
      </c>
      <c r="AF65" s="107">
        <v>0.11747259553968881</v>
      </c>
      <c r="AG65" s="107">
        <v>0.12717511598156486</v>
      </c>
      <c r="AH65" s="107">
        <v>0.10771224775093226</v>
      </c>
      <c r="AI65" s="107">
        <v>0.16695582467652068</v>
      </c>
      <c r="AJ65" s="107">
        <v>0.12090053187951083</v>
      </c>
      <c r="AK65" s="2">
        <v>50</v>
      </c>
      <c r="AL65" s="106">
        <v>0.16007171212703292</v>
      </c>
      <c r="AM65" s="2">
        <v>312.36</v>
      </c>
      <c r="AN65" s="152"/>
      <c r="AP65" s="106">
        <f t="shared" si="28"/>
        <v>0.14773337020462626</v>
      </c>
      <c r="AQ65" s="105">
        <f t="shared" si="29"/>
        <v>20.384207206744868</v>
      </c>
      <c r="AR65" s="105">
        <f t="shared" si="29"/>
        <v>3.8472124282711588</v>
      </c>
      <c r="AS65" s="105">
        <f t="shared" si="29"/>
        <v>11.674048888375079</v>
      </c>
      <c r="AU65" s="106">
        <f t="shared" si="38"/>
        <v>0.22287005412778077</v>
      </c>
      <c r="AV65" s="106">
        <f t="shared" si="43"/>
        <v>0.28442842021620951</v>
      </c>
      <c r="AW65" s="106">
        <f t="shared" si="42"/>
        <v>0.24807564786107569</v>
      </c>
      <c r="AX65" s="106">
        <f t="shared" si="31"/>
        <v>0.25179137406835533</v>
      </c>
      <c r="AZ65" s="2">
        <f t="shared" si="32"/>
        <v>3</v>
      </c>
      <c r="BA65" s="2">
        <f t="shared" si="33"/>
        <v>1</v>
      </c>
      <c r="BB65" s="2">
        <f t="shared" si="33"/>
        <v>1</v>
      </c>
      <c r="BC65" s="2">
        <f t="shared" si="33"/>
        <v>1</v>
      </c>
      <c r="BE65" s="2">
        <f t="shared" si="39"/>
        <v>1.4861050202682033</v>
      </c>
      <c r="BF65" s="2">
        <f t="shared" si="39"/>
        <v>0.95876686205572148</v>
      </c>
      <c r="BG65" s="2">
        <f t="shared" si="39"/>
        <v>1.3239951027391674</v>
      </c>
    </row>
    <row r="66" spans="1:59" x14ac:dyDescent="0.35">
      <c r="A66" s="2">
        <f t="shared" si="0"/>
        <v>64</v>
      </c>
      <c r="B66" s="179" t="s">
        <v>76</v>
      </c>
      <c r="C66" s="2" t="s">
        <v>77</v>
      </c>
      <c r="D66" s="1" t="s">
        <v>78</v>
      </c>
      <c r="E66" s="169">
        <v>4.8159400000000003</v>
      </c>
      <c r="F66" s="185" t="s">
        <v>686</v>
      </c>
      <c r="G66" s="2">
        <v>10</v>
      </c>
      <c r="I66" s="171" t="s">
        <v>278</v>
      </c>
      <c r="J66" s="172"/>
      <c r="K66" s="171" t="s">
        <v>695</v>
      </c>
      <c r="M66" s="173" t="str">
        <f t="shared" si="20"/>
        <v>Limited</v>
      </c>
      <c r="N66" s="174">
        <f t="shared" si="21"/>
        <v>0.58643863040418098</v>
      </c>
      <c r="O66" s="174">
        <f t="shared" si="22"/>
        <v>0.13160187618869687</v>
      </c>
      <c r="P66" s="175">
        <f t="shared" si="23"/>
        <v>0.22440860708305518</v>
      </c>
      <c r="R66" s="176">
        <f t="shared" si="24"/>
        <v>4.7509040525268782</v>
      </c>
      <c r="S66" s="177">
        <f t="shared" si="25"/>
        <v>3.8294809184779637</v>
      </c>
      <c r="T66" s="178"/>
      <c r="U66" s="177">
        <f t="shared" si="26"/>
        <v>3.3965303843096999</v>
      </c>
      <c r="V66" s="177">
        <f t="shared" si="27"/>
        <v>88.6942762378265</v>
      </c>
      <c r="W66" s="151"/>
      <c r="X66" s="152"/>
      <c r="Y66" s="107">
        <v>8.0371814217844157</v>
      </c>
      <c r="Z66" s="107">
        <v>8.4414155968961442</v>
      </c>
      <c r="AA66" s="107">
        <v>7.6895822273293959</v>
      </c>
      <c r="AB66" s="107">
        <v>0.38278608803093866</v>
      </c>
      <c r="AC66" s="107">
        <v>0.40773865754465038</v>
      </c>
      <c r="AD66" s="107">
        <v>0.35831952996779998</v>
      </c>
      <c r="AE66" s="107">
        <v>5.8202013683016258E-2</v>
      </c>
      <c r="AF66" s="107">
        <v>6.6114562135238822E-2</v>
      </c>
      <c r="AG66" s="107">
        <v>4.8863562705925151E-2</v>
      </c>
      <c r="AH66" s="107">
        <v>0.28658609545827091</v>
      </c>
      <c r="AI66" s="107">
        <v>0.21935123167863363</v>
      </c>
      <c r="AJ66" s="107">
        <v>0.33984164963182545</v>
      </c>
      <c r="AK66" s="2">
        <v>50</v>
      </c>
      <c r="AL66" s="106">
        <v>0.16007171212703292</v>
      </c>
      <c r="AM66" s="2">
        <v>312.36</v>
      </c>
      <c r="AN66" s="152"/>
      <c r="AP66" s="106">
        <f t="shared" si="28"/>
        <v>0.38294809184779632</v>
      </c>
      <c r="AQ66" s="105">
        <f t="shared" si="29"/>
        <v>4.7626906491548677</v>
      </c>
      <c r="AR66" s="105">
        <f t="shared" si="29"/>
        <v>4.8302166012839525</v>
      </c>
      <c r="AS66" s="105">
        <f t="shared" si="29"/>
        <v>4.6598049071418135</v>
      </c>
      <c r="AU66" s="106">
        <f t="shared" si="38"/>
        <v>0.34478810914128716</v>
      </c>
      <c r="AV66" s="106">
        <f t="shared" si="43"/>
        <v>0.28546579381387244</v>
      </c>
      <c r="AW66" s="106">
        <f t="shared" si="42"/>
        <v>0.38870521233775057</v>
      </c>
      <c r="AX66" s="106">
        <f t="shared" si="31"/>
        <v>0.33965303843097</v>
      </c>
      <c r="AZ66" s="2">
        <f t="shared" si="32"/>
        <v>3</v>
      </c>
      <c r="BA66" s="2">
        <f t="shared" si="33"/>
        <v>1</v>
      </c>
      <c r="BB66" s="2">
        <f t="shared" si="33"/>
        <v>1</v>
      </c>
      <c r="BC66" s="2">
        <f t="shared" si="33"/>
        <v>1</v>
      </c>
      <c r="BE66" s="2">
        <f t="shared" si="39"/>
        <v>0.55854667991155404</v>
      </c>
      <c r="BF66" s="2">
        <f t="shared" si="39"/>
        <v>0.72975068752543071</v>
      </c>
      <c r="BG66" s="2">
        <f t="shared" si="39"/>
        <v>0.47101852377555825</v>
      </c>
    </row>
    <row r="67" spans="1:59" x14ac:dyDescent="0.35">
      <c r="A67" s="2">
        <f t="shared" ref="A67:A130" si="45">A66+1</f>
        <v>65</v>
      </c>
      <c r="B67" s="179" t="s">
        <v>76</v>
      </c>
      <c r="C67" s="2" t="s">
        <v>77</v>
      </c>
      <c r="D67" s="1" t="s">
        <v>78</v>
      </c>
      <c r="E67" s="169">
        <v>4.8159400000000003</v>
      </c>
      <c r="F67" s="183" t="s">
        <v>692</v>
      </c>
      <c r="G67" s="2">
        <v>1</v>
      </c>
      <c r="I67" s="171" t="s">
        <v>280</v>
      </c>
      <c r="J67" s="172"/>
      <c r="K67" s="171" t="s">
        <v>693</v>
      </c>
      <c r="M67" s="173" t="str">
        <f t="shared" si="20"/>
        <v>Quantified</v>
      </c>
      <c r="N67" s="174">
        <f t="shared" si="21"/>
        <v>2.7099614114235817</v>
      </c>
      <c r="O67" s="174">
        <f t="shared" si="22"/>
        <v>1.8422729368221558</v>
      </c>
      <c r="P67" s="175">
        <f t="shared" si="23"/>
        <v>0.67981519185337158</v>
      </c>
      <c r="R67" s="176">
        <f t="shared" si="24"/>
        <v>915.78377086334456</v>
      </c>
      <c r="S67" s="177">
        <f t="shared" si="25"/>
        <v>12.344847547446813</v>
      </c>
      <c r="T67" s="178"/>
      <c r="U67" s="177">
        <f t="shared" si="26"/>
        <v>17.800771819399767</v>
      </c>
      <c r="V67" s="177">
        <f t="shared" si="27"/>
        <v>144.19596314157283</v>
      </c>
      <c r="W67" s="151"/>
      <c r="X67" s="152"/>
      <c r="Y67" s="107">
        <v>7.1759311810142778E-2</v>
      </c>
      <c r="Z67" s="107">
        <v>4.4343946266607887E-3</v>
      </c>
      <c r="AA67" s="107">
        <v>2.3492938841929056E-2</v>
      </c>
      <c r="AB67" s="107">
        <v>0.15279984836167562</v>
      </c>
      <c r="AC67" s="107">
        <v>8.7918372690344471E-2</v>
      </c>
      <c r="AD67" s="107">
        <v>0.12962720537138431</v>
      </c>
      <c r="AE67" s="107">
        <v>9.1581755901105774E-2</v>
      </c>
      <c r="AF67" s="107">
        <v>6.6340684175808032E-2</v>
      </c>
      <c r="AG67" s="107">
        <v>0.19339963591294979</v>
      </c>
      <c r="AH67" s="107">
        <v>6.0343609511776412E-2</v>
      </c>
      <c r="AI67" s="107">
        <v>1.3729956788346971E-2</v>
      </c>
      <c r="AJ67" s="107">
        <v>0.108627512292006</v>
      </c>
      <c r="AK67" s="2">
        <v>10</v>
      </c>
      <c r="AL67" s="106">
        <v>4.6869141357330328E-2</v>
      </c>
      <c r="AM67" s="2">
        <v>213.36</v>
      </c>
      <c r="AN67" s="152"/>
      <c r="AP67" s="106">
        <f t="shared" si="28"/>
        <v>0.12344847547446813</v>
      </c>
      <c r="AQ67" s="105">
        <f t="shared" si="29"/>
        <v>212.93382629692141</v>
      </c>
      <c r="AR67" s="105">
        <f t="shared" si="29"/>
        <v>1982.646563789232</v>
      </c>
      <c r="AS67" s="105">
        <f t="shared" si="29"/>
        <v>551.77092250388012</v>
      </c>
      <c r="AU67" s="106">
        <f t="shared" si="38"/>
        <v>0.15192536541288218</v>
      </c>
      <c r="AV67" s="106">
        <f t="shared" si="43"/>
        <v>8.0070640964155004E-2</v>
      </c>
      <c r="AW67" s="106">
        <f t="shared" si="42"/>
        <v>0.3020271482049558</v>
      </c>
      <c r="AX67" s="106">
        <f t="shared" si="31"/>
        <v>0.17800771819399766</v>
      </c>
      <c r="AZ67" s="2">
        <f t="shared" si="32"/>
        <v>0</v>
      </c>
      <c r="BA67" s="2">
        <f t="shared" si="33"/>
        <v>0</v>
      </c>
      <c r="BB67" s="2">
        <f t="shared" si="33"/>
        <v>0</v>
      </c>
      <c r="BC67" s="2">
        <f t="shared" si="33"/>
        <v>0</v>
      </c>
      <c r="BE67" s="2">
        <f t="shared" si="39"/>
        <v>1.5176711609078184</v>
      </c>
      <c r="BF67" s="2">
        <f t="shared" si="39"/>
        <v>4.8318203180445094</v>
      </c>
      <c r="BG67" s="2">
        <f t="shared" si="39"/>
        <v>1.7803927553184171</v>
      </c>
    </row>
    <row r="68" spans="1:59" x14ac:dyDescent="0.35">
      <c r="A68" s="2">
        <f t="shared" si="45"/>
        <v>66</v>
      </c>
      <c r="B68" s="179" t="s">
        <v>76</v>
      </c>
      <c r="C68" s="2" t="s">
        <v>77</v>
      </c>
      <c r="D68" s="1" t="s">
        <v>78</v>
      </c>
      <c r="E68" s="169">
        <v>4.8159400000000003</v>
      </c>
      <c r="F68" s="183" t="s">
        <v>692</v>
      </c>
      <c r="G68" s="2">
        <v>10</v>
      </c>
      <c r="I68" s="171" t="s">
        <v>283</v>
      </c>
      <c r="J68" s="172"/>
      <c r="K68" s="171" t="s">
        <v>702</v>
      </c>
      <c r="M68" s="173" t="str">
        <f t="shared" si="20"/>
        <v>Quantified</v>
      </c>
      <c r="N68" s="174">
        <f t="shared" si="21"/>
        <v>3.1270170172653082</v>
      </c>
      <c r="O68" s="174">
        <f t="shared" si="22"/>
        <v>1.3489910271718515</v>
      </c>
      <c r="P68" s="175">
        <f t="shared" si="23"/>
        <v>0.431398684344735</v>
      </c>
      <c r="R68" s="176">
        <f t="shared" si="24"/>
        <v>91.984184427072933</v>
      </c>
      <c r="S68" s="177">
        <f t="shared" si="25"/>
        <v>0.51501422437409805</v>
      </c>
      <c r="T68" s="178"/>
      <c r="U68" s="177">
        <f t="shared" si="26"/>
        <v>2.6588423459187225</v>
      </c>
      <c r="V68" s="177">
        <f t="shared" si="27"/>
        <v>516.26580783279144</v>
      </c>
      <c r="W68" s="151"/>
      <c r="X68" s="152"/>
      <c r="Y68" s="107">
        <v>0.23281304855879625</v>
      </c>
      <c r="Z68" s="107">
        <v>7.612899391966288E-2</v>
      </c>
      <c r="AA68" s="107">
        <v>3.0771152259493499E-2</v>
      </c>
      <c r="AB68" s="107">
        <v>2.9781834642253105E-2</v>
      </c>
      <c r="AC68" s="107">
        <v>7.3421901945845497E-2</v>
      </c>
      <c r="AD68" s="107">
        <v>5.1300530724130808E-2</v>
      </c>
      <c r="AE68" s="107">
        <v>0.22917761345317711</v>
      </c>
      <c r="AF68" s="107">
        <v>0.22822801208297541</v>
      </c>
      <c r="AG68" s="107">
        <v>0.13629307317654052</v>
      </c>
      <c r="AH68" s="107">
        <v>5.8900115969857218E-2</v>
      </c>
      <c r="AI68" s="107">
        <v>5.8211531026924057E-2</v>
      </c>
      <c r="AJ68" s="107">
        <v>8.6842358066142267E-2</v>
      </c>
      <c r="AK68" s="2">
        <v>10</v>
      </c>
      <c r="AL68" s="106">
        <v>4.6869141357330328E-2</v>
      </c>
      <c r="AM68" s="2">
        <v>213.36</v>
      </c>
      <c r="AN68" s="152"/>
      <c r="AP68" s="106">
        <f t="shared" si="28"/>
        <v>5.1501422437409801E-2</v>
      </c>
      <c r="AQ68" s="105">
        <f t="shared" si="29"/>
        <v>12.79216728899617</v>
      </c>
      <c r="AR68" s="105">
        <f t="shared" si="29"/>
        <v>96.444072311432208</v>
      </c>
      <c r="AS68" s="105">
        <f t="shared" si="29"/>
        <v>166.71631368079039</v>
      </c>
      <c r="AU68" s="106">
        <f t="shared" si="38"/>
        <v>0.28807772942303433</v>
      </c>
      <c r="AV68" s="106">
        <f t="shared" si="43"/>
        <v>0.2864395431098995</v>
      </c>
      <c r="AW68" s="106">
        <f t="shared" si="42"/>
        <v>0.22313543124268279</v>
      </c>
      <c r="AX68" s="106">
        <f t="shared" si="31"/>
        <v>0.26588423459187221</v>
      </c>
      <c r="AZ68" s="2">
        <f t="shared" si="32"/>
        <v>0</v>
      </c>
      <c r="BA68" s="2">
        <f t="shared" si="33"/>
        <v>0</v>
      </c>
      <c r="BB68" s="2">
        <f t="shared" si="33"/>
        <v>0</v>
      </c>
      <c r="BC68" s="2">
        <f t="shared" si="33"/>
        <v>0</v>
      </c>
      <c r="BE68" s="2">
        <f t="shared" si="39"/>
        <v>3.8909535181638906</v>
      </c>
      <c r="BF68" s="2">
        <f t="shared" si="39"/>
        <v>3.9206667142531462</v>
      </c>
      <c r="BG68" s="2">
        <f t="shared" si="39"/>
        <v>1.5694308193788888</v>
      </c>
    </row>
    <row r="69" spans="1:59" x14ac:dyDescent="0.35">
      <c r="A69" s="2">
        <f t="shared" si="45"/>
        <v>67</v>
      </c>
      <c r="B69" s="179" t="s">
        <v>80</v>
      </c>
      <c r="C69" s="2" t="s">
        <v>81</v>
      </c>
      <c r="D69" s="1" t="s">
        <v>82</v>
      </c>
      <c r="E69" s="169">
        <v>3.55599</v>
      </c>
      <c r="F69" s="185" t="s">
        <v>686</v>
      </c>
      <c r="G69" s="2">
        <v>1</v>
      </c>
      <c r="I69" s="182">
        <f t="shared" ref="I69:J70" si="46">N69</f>
        <v>7.2591521538889958E-3</v>
      </c>
      <c r="J69" s="172">
        <f t="shared" si="46"/>
        <v>9.0975840381008258E-4</v>
      </c>
      <c r="K69" s="171"/>
      <c r="M69" s="173" t="str">
        <f t="shared" si="20"/>
        <v>Quantified</v>
      </c>
      <c r="N69" s="174">
        <f t="shared" si="21"/>
        <v>7.2591521538889958E-3</v>
      </c>
      <c r="O69" s="174">
        <f t="shared" si="22"/>
        <v>9.0975840381008258E-4</v>
      </c>
      <c r="P69" s="175">
        <f t="shared" si="23"/>
        <v>0.12532571084388849</v>
      </c>
      <c r="R69" s="176">
        <f t="shared" si="24"/>
        <v>83.559956964952548</v>
      </c>
      <c r="S69" s="177">
        <f t="shared" si="25"/>
        <v>83.973358549942475</v>
      </c>
      <c r="T69" s="178"/>
      <c r="U69" s="177">
        <f t="shared" si="26"/>
        <v>81.198586702205233</v>
      </c>
      <c r="V69" s="177">
        <f t="shared" si="27"/>
        <v>96.695652173913032</v>
      </c>
      <c r="W69" s="151"/>
      <c r="X69" s="152"/>
      <c r="Y69" s="107">
        <v>1.0383488335479842</v>
      </c>
      <c r="Z69" s="107">
        <v>0.95948689682282085</v>
      </c>
      <c r="AA69" s="107">
        <v>1.0208239587201702</v>
      </c>
      <c r="AB69" s="107">
        <v>0.82805033561421526</v>
      </c>
      <c r="AC69" s="107">
        <v>0.84119399173507581</v>
      </c>
      <c r="AD69" s="107">
        <v>0.84995642914898295</v>
      </c>
      <c r="AE69" s="107">
        <v>6.5280158733607447E-3</v>
      </c>
      <c r="AF69" s="107">
        <v>5.3012746354137589E-3</v>
      </c>
      <c r="AG69" s="107">
        <v>5.6955843190395761E-3</v>
      </c>
      <c r="AH69" s="107">
        <v>0.79738180466554065</v>
      </c>
      <c r="AI69" s="107">
        <v>0.83243155432116878</v>
      </c>
      <c r="AJ69" s="107">
        <v>0.78861936725163362</v>
      </c>
      <c r="AK69" s="2">
        <v>1</v>
      </c>
      <c r="AL69" s="106">
        <v>4.3812185921392171E-3</v>
      </c>
      <c r="AM69" s="2">
        <v>228.24700000000001</v>
      </c>
      <c r="AN69" s="152"/>
      <c r="AP69" s="106">
        <f t="shared" si="28"/>
        <v>0.83973358549942478</v>
      </c>
      <c r="AQ69" s="105">
        <f t="shared" si="29"/>
        <v>79.74683544303798</v>
      </c>
      <c r="AR69" s="105">
        <f t="shared" si="29"/>
        <v>87.671232876712324</v>
      </c>
      <c r="AS69" s="105">
        <f t="shared" si="29"/>
        <v>83.261802575107296</v>
      </c>
      <c r="AU69" s="106">
        <f t="shared" si="38"/>
        <v>0.80390982053890137</v>
      </c>
      <c r="AV69" s="106">
        <f t="shared" si="43"/>
        <v>0.83773282895658252</v>
      </c>
      <c r="AW69" s="106">
        <f t="shared" si="42"/>
        <v>0.79431495157067322</v>
      </c>
      <c r="AX69" s="106">
        <f t="shared" si="31"/>
        <v>0.81198586702205233</v>
      </c>
      <c r="AZ69" s="2">
        <f t="shared" si="32"/>
        <v>0</v>
      </c>
      <c r="BA69" s="2">
        <f t="shared" si="33"/>
        <v>0</v>
      </c>
      <c r="BB69" s="2">
        <f t="shared" si="33"/>
        <v>0</v>
      </c>
      <c r="BC69" s="2">
        <f t="shared" si="33"/>
        <v>0</v>
      </c>
      <c r="BE69" s="2">
        <f t="shared" si="39"/>
        <v>8.1868131868131858E-3</v>
      </c>
      <c r="BF69" s="2">
        <f t="shared" si="39"/>
        <v>6.3684210526315788E-3</v>
      </c>
      <c r="BG69" s="2">
        <f t="shared" si="39"/>
        <v>7.2222222222222219E-3</v>
      </c>
    </row>
    <row r="70" spans="1:59" x14ac:dyDescent="0.35">
      <c r="A70" s="2">
        <f t="shared" si="45"/>
        <v>68</v>
      </c>
      <c r="B70" s="179" t="s">
        <v>80</v>
      </c>
      <c r="C70" s="2" t="s">
        <v>81</v>
      </c>
      <c r="D70" s="1" t="s">
        <v>82</v>
      </c>
      <c r="E70" s="169">
        <v>3.55599</v>
      </c>
      <c r="F70" s="185" t="s">
        <v>686</v>
      </c>
      <c r="G70" s="2">
        <v>10</v>
      </c>
      <c r="I70" s="182">
        <f t="shared" si="46"/>
        <v>8.3279793328091666E-3</v>
      </c>
      <c r="J70" s="172">
        <f t="shared" si="46"/>
        <v>4.3754925246966054E-4</v>
      </c>
      <c r="K70" s="171"/>
      <c r="M70" s="173" t="str">
        <f t="shared" si="20"/>
        <v>Quantified</v>
      </c>
      <c r="N70" s="174">
        <f t="shared" si="21"/>
        <v>8.3279793328091666E-3</v>
      </c>
      <c r="O70" s="174">
        <f t="shared" si="22"/>
        <v>4.3754925246966054E-4</v>
      </c>
      <c r="P70" s="175">
        <f t="shared" si="23"/>
        <v>5.2539665984265578E-2</v>
      </c>
      <c r="R70" s="176">
        <f t="shared" si="24"/>
        <v>89.225142790700218</v>
      </c>
      <c r="S70" s="177">
        <f t="shared" si="25"/>
        <v>87.040211644809929</v>
      </c>
      <c r="T70" s="178"/>
      <c r="U70" s="177">
        <f t="shared" si="26"/>
        <v>66.559474596037873</v>
      </c>
      <c r="V70" s="177">
        <f t="shared" si="27"/>
        <v>76.469798657718115</v>
      </c>
      <c r="W70" s="151"/>
      <c r="X70" s="152"/>
      <c r="Y70" s="107">
        <v>9.3977141264153001</v>
      </c>
      <c r="Z70" s="107">
        <v>9.7701177165063502</v>
      </c>
      <c r="AA70" s="107">
        <v>10.098709119527864</v>
      </c>
      <c r="AB70" s="107">
        <v>8.477658197955062</v>
      </c>
      <c r="AC70" s="107">
        <v>8.5433764785593649</v>
      </c>
      <c r="AD70" s="107">
        <v>9.0910288169285547</v>
      </c>
      <c r="AE70" s="107">
        <v>5.3888990095528298E-2</v>
      </c>
      <c r="AF70" s="107">
        <v>5.6079599449005063E-2</v>
      </c>
      <c r="AG70" s="107">
        <v>5.4765233836919003E-2</v>
      </c>
      <c r="AH70" s="107">
        <v>6.7251707151736531</v>
      </c>
      <c r="AI70" s="107">
        <v>6.3527671250826048</v>
      </c>
      <c r="AJ70" s="107">
        <v>6.7251707151736531</v>
      </c>
      <c r="AK70" s="2">
        <v>1</v>
      </c>
      <c r="AL70" s="106">
        <v>4.3812185921392171E-3</v>
      </c>
      <c r="AM70" s="2">
        <v>228.24700000000001</v>
      </c>
      <c r="AN70" s="152"/>
      <c r="AP70" s="106">
        <f t="shared" si="28"/>
        <v>8.7040211644809933</v>
      </c>
      <c r="AQ70" s="105">
        <f t="shared" si="29"/>
        <v>90.209790209790214</v>
      </c>
      <c r="AR70" s="105">
        <f t="shared" si="29"/>
        <v>87.443946188340817</v>
      </c>
      <c r="AS70" s="105">
        <f t="shared" si="29"/>
        <v>90.021691973969638</v>
      </c>
      <c r="AU70" s="106">
        <f t="shared" si="38"/>
        <v>6.779059705269181</v>
      </c>
      <c r="AV70" s="106">
        <f t="shared" si="43"/>
        <v>6.4088467245316094</v>
      </c>
      <c r="AW70" s="106">
        <f t="shared" si="42"/>
        <v>6.7799359490105724</v>
      </c>
      <c r="AX70" s="106">
        <f t="shared" si="31"/>
        <v>6.6559474596037873</v>
      </c>
      <c r="AZ70" s="2">
        <f t="shared" si="32"/>
        <v>0</v>
      </c>
      <c r="BA70" s="2">
        <f t="shared" si="33"/>
        <v>0</v>
      </c>
      <c r="BB70" s="2">
        <f t="shared" si="33"/>
        <v>0</v>
      </c>
      <c r="BC70" s="2">
        <f t="shared" si="33"/>
        <v>0</v>
      </c>
      <c r="BE70" s="2">
        <f t="shared" si="39"/>
        <v>8.0130293159609133E-3</v>
      </c>
      <c r="BF70" s="2">
        <f t="shared" si="39"/>
        <v>8.8275862068965521E-3</v>
      </c>
      <c r="BG70" s="2">
        <f t="shared" si="39"/>
        <v>8.1433224755700327E-3</v>
      </c>
    </row>
    <row r="71" spans="1:59" x14ac:dyDescent="0.35">
      <c r="A71" s="2">
        <f t="shared" si="45"/>
        <v>69</v>
      </c>
      <c r="B71" s="179" t="s">
        <v>80</v>
      </c>
      <c r="C71" s="2" t="s">
        <v>81</v>
      </c>
      <c r="D71" s="1" t="s">
        <v>82</v>
      </c>
      <c r="E71" s="169">
        <v>3.55599</v>
      </c>
      <c r="F71" s="180" t="s">
        <v>688</v>
      </c>
      <c r="G71" s="2">
        <v>1</v>
      </c>
      <c r="I71" s="171" t="s">
        <v>278</v>
      </c>
      <c r="J71" s="172"/>
      <c r="K71" s="171" t="s">
        <v>695</v>
      </c>
      <c r="M71" s="173" t="str">
        <f t="shared" si="20"/>
        <v>Limited</v>
      </c>
      <c r="N71" s="174">
        <f t="shared" si="21"/>
        <v>7.9492637828905259</v>
      </c>
      <c r="O71" s="174">
        <f t="shared" si="22"/>
        <v>2.6211337087785127</v>
      </c>
      <c r="P71" s="175">
        <f t="shared" si="23"/>
        <v>0.32973288852485549</v>
      </c>
      <c r="R71" s="176">
        <f t="shared" si="24"/>
        <v>6.9907148615473286E-2</v>
      </c>
      <c r="S71" s="177">
        <f t="shared" si="25"/>
        <v>4.2731486455153331E-2</v>
      </c>
      <c r="T71" s="178"/>
      <c r="U71" s="177">
        <f t="shared" si="26"/>
        <v>0.19150306968093836</v>
      </c>
      <c r="V71" s="177">
        <f t="shared" si="27"/>
        <v>448.15447710184549</v>
      </c>
      <c r="W71" s="151"/>
      <c r="X71" s="152"/>
      <c r="Y71" s="107">
        <v>0.63527671250826045</v>
      </c>
      <c r="Z71" s="107">
        <v>0.60022696285263222</v>
      </c>
      <c r="AA71" s="107">
        <v>0.60460818155958573</v>
      </c>
      <c r="AB71" s="107">
        <v>3.1238089380578602E-4</v>
      </c>
      <c r="AC71" s="107">
        <v>1.5465702035545925E-4</v>
      </c>
      <c r="AD71" s="107">
        <v>8.1490667949335471E-4</v>
      </c>
      <c r="AE71" s="107">
        <v>1.2486473314817532E-3</v>
      </c>
      <c r="AF71" s="107">
        <v>1.2048351444122181E-3</v>
      </c>
      <c r="AG71" s="107">
        <v>1.5202828913128714E-3</v>
      </c>
      <c r="AH71" s="107">
        <v>7.6671327371686593E-4</v>
      </c>
      <c r="AI71" s="107">
        <v>4.0438648665180985E-4</v>
      </c>
      <c r="AJ71" s="107">
        <v>6.002269628526323E-4</v>
      </c>
      <c r="AK71" s="2">
        <v>1</v>
      </c>
      <c r="AL71" s="106">
        <v>4.3812185921392171E-3</v>
      </c>
      <c r="AM71" s="2">
        <v>228.24700000000001</v>
      </c>
      <c r="AN71" s="152"/>
      <c r="AP71" s="106">
        <f t="shared" si="28"/>
        <v>4.2731486455153332E-4</v>
      </c>
      <c r="AQ71" s="105">
        <f t="shared" si="29"/>
        <v>4.9172413793103442E-2</v>
      </c>
      <c r="AR71" s="105">
        <f t="shared" si="29"/>
        <v>2.5766423357664235E-2</v>
      </c>
      <c r="AS71" s="105">
        <f t="shared" si="29"/>
        <v>0.13478260869565217</v>
      </c>
      <c r="AU71" s="106">
        <f t="shared" si="38"/>
        <v>2.015360605198619E-3</v>
      </c>
      <c r="AV71" s="106">
        <f t="shared" si="43"/>
        <v>1.6092216310640279E-3</v>
      </c>
      <c r="AW71" s="106">
        <f t="shared" si="42"/>
        <v>2.1205098541655035E-3</v>
      </c>
      <c r="AX71" s="106">
        <f t="shared" si="31"/>
        <v>1.9150306968093835E-3</v>
      </c>
      <c r="AZ71" s="2">
        <f t="shared" si="32"/>
        <v>3</v>
      </c>
      <c r="BA71" s="2">
        <f t="shared" si="33"/>
        <v>1</v>
      </c>
      <c r="BB71" s="2">
        <f t="shared" si="33"/>
        <v>1</v>
      </c>
      <c r="BC71" s="2">
        <f t="shared" si="33"/>
        <v>1</v>
      </c>
      <c r="BE71" s="2">
        <f t="shared" si="39"/>
        <v>5.7142855645370316</v>
      </c>
      <c r="BF71" s="2">
        <f t="shared" si="39"/>
        <v>10.834235902426659</v>
      </c>
      <c r="BG71" s="2">
        <f t="shared" si="39"/>
        <v>7.299269881707886</v>
      </c>
    </row>
    <row r="72" spans="1:59" x14ac:dyDescent="0.35">
      <c r="A72" s="2">
        <f t="shared" si="45"/>
        <v>70</v>
      </c>
      <c r="B72" s="179" t="s">
        <v>80</v>
      </c>
      <c r="C72" s="2" t="s">
        <v>81</v>
      </c>
      <c r="D72" s="1" t="s">
        <v>82</v>
      </c>
      <c r="E72" s="169">
        <v>3.55599</v>
      </c>
      <c r="F72" s="180" t="s">
        <v>688</v>
      </c>
      <c r="G72" s="2">
        <v>10</v>
      </c>
      <c r="I72" s="171" t="s">
        <v>278</v>
      </c>
      <c r="J72" s="172"/>
      <c r="K72" s="171" t="s">
        <v>695</v>
      </c>
      <c r="M72" s="173" t="str">
        <f t="shared" si="20"/>
        <v>Quantified</v>
      </c>
      <c r="N72" s="174">
        <f t="shared" si="21"/>
        <v>1.2258738370526514</v>
      </c>
      <c r="O72" s="174">
        <f t="shared" si="22"/>
        <v>0.65036414175953083</v>
      </c>
      <c r="P72" s="175">
        <f t="shared" si="23"/>
        <v>0.53053105637949727</v>
      </c>
      <c r="R72" s="176">
        <f t="shared" si="24"/>
        <v>1.8803599856963362E-2</v>
      </c>
      <c r="S72" s="177">
        <f t="shared" si="25"/>
        <v>1.2479171283639278E-2</v>
      </c>
      <c r="T72" s="178"/>
      <c r="U72" s="177">
        <f t="shared" si="26"/>
        <v>9.0457562236233677E-2</v>
      </c>
      <c r="V72" s="177">
        <f t="shared" si="27"/>
        <v>724.86834406085427</v>
      </c>
      <c r="W72" s="151"/>
      <c r="X72" s="152"/>
      <c r="Y72" s="107">
        <v>6.8566072763822596</v>
      </c>
      <c r="Z72" s="107">
        <v>6.1994244703392312</v>
      </c>
      <c r="AA72" s="107">
        <v>6.9223255569865616</v>
      </c>
      <c r="AB72" s="107">
        <v>7.732851017772963E-4</v>
      </c>
      <c r="AC72" s="107">
        <v>1.3187468307930095E-3</v>
      </c>
      <c r="AD72" s="107">
        <v>1.6517194525214769E-3</v>
      </c>
      <c r="AE72" s="107">
        <v>4.9945893259270126E-3</v>
      </c>
      <c r="AF72" s="107">
        <v>4.7317162035098023E-3</v>
      </c>
      <c r="AG72" s="107">
        <v>4.0920582722945879E-3</v>
      </c>
      <c r="AH72" s="107">
        <v>2.5411068500330418E-3</v>
      </c>
      <c r="AI72" s="107">
        <v>4.8850588582531745E-3</v>
      </c>
      <c r="AJ72" s="107">
        <v>5.8927391608524851E-3</v>
      </c>
      <c r="AK72" s="2">
        <v>1</v>
      </c>
      <c r="AL72" s="106">
        <v>4.3812185921392171E-3</v>
      </c>
      <c r="AM72" s="2">
        <v>228.24700000000001</v>
      </c>
      <c r="AN72" s="152"/>
      <c r="AP72" s="106">
        <f t="shared" si="28"/>
        <v>1.2479171283639276E-3</v>
      </c>
      <c r="AQ72" s="105">
        <f t="shared" si="29"/>
        <v>1.1277955271565493E-2</v>
      </c>
      <c r="AR72" s="105">
        <f t="shared" si="29"/>
        <v>2.1272084805653707E-2</v>
      </c>
      <c r="AS72" s="105">
        <f t="shared" si="29"/>
        <v>2.3860759493670884E-2</v>
      </c>
      <c r="AU72" s="106">
        <f t="shared" si="38"/>
        <v>7.5356961759600544E-3</v>
      </c>
      <c r="AV72" s="106">
        <f t="shared" si="43"/>
        <v>9.6167750617629777E-3</v>
      </c>
      <c r="AW72" s="106">
        <f t="shared" si="42"/>
        <v>9.9847974331470739E-3</v>
      </c>
      <c r="AX72" s="106">
        <f t="shared" si="31"/>
        <v>9.0457562236233684E-3</v>
      </c>
      <c r="AZ72" s="2">
        <f t="shared" si="32"/>
        <v>1</v>
      </c>
      <c r="BA72" s="2">
        <f t="shared" si="33"/>
        <v>0</v>
      </c>
      <c r="BB72" s="2">
        <f t="shared" si="33"/>
        <v>0</v>
      </c>
      <c r="BC72" s="2">
        <f t="shared" si="33"/>
        <v>1</v>
      </c>
      <c r="BE72" s="2">
        <f t="shared" si="39"/>
        <v>1.9655172413793101</v>
      </c>
      <c r="BF72" s="2">
        <f t="shared" si="39"/>
        <v>0.96860986547085226</v>
      </c>
      <c r="BG72" s="2">
        <f t="shared" si="39"/>
        <v>0.74349440430779212</v>
      </c>
    </row>
    <row r="73" spans="1:59" x14ac:dyDescent="0.35">
      <c r="A73" s="2">
        <f t="shared" si="45"/>
        <v>71</v>
      </c>
      <c r="B73" s="179" t="s">
        <v>84</v>
      </c>
      <c r="C73" s="2" t="s">
        <v>85</v>
      </c>
      <c r="D73" s="1" t="s">
        <v>86</v>
      </c>
      <c r="E73" s="169">
        <v>3.3204400000000001</v>
      </c>
      <c r="F73" s="183" t="s">
        <v>692</v>
      </c>
      <c r="G73" s="2">
        <v>1</v>
      </c>
      <c r="I73" s="171" t="s">
        <v>288</v>
      </c>
      <c r="J73" s="172"/>
      <c r="K73" s="171" t="s">
        <v>687</v>
      </c>
      <c r="M73" s="173" t="str">
        <f t="shared" si="20"/>
        <v>Quantified</v>
      </c>
      <c r="N73" s="174">
        <f t="shared" si="21"/>
        <v>2.3163147610403917E-2</v>
      </c>
      <c r="O73" s="174">
        <f t="shared" si="22"/>
        <v>6.0344807754876438E-3</v>
      </c>
      <c r="P73" s="175">
        <f t="shared" si="23"/>
        <v>0.26052075810185693</v>
      </c>
      <c r="R73" s="176">
        <f t="shared" si="24"/>
        <v>111.40356447379561</v>
      </c>
      <c r="S73" s="177">
        <f t="shared" si="25"/>
        <v>122.94304028501759</v>
      </c>
      <c r="T73" s="178"/>
      <c r="U73" s="177">
        <f t="shared" si="26"/>
        <v>129.40120022778046</v>
      </c>
      <c r="V73" s="177">
        <f t="shared" si="27"/>
        <v>105.25296912114017</v>
      </c>
      <c r="W73" s="151"/>
      <c r="X73" s="152"/>
      <c r="Y73" s="107">
        <v>1.0863375531122694</v>
      </c>
      <c r="Z73" s="107">
        <v>1.1126199132682115</v>
      </c>
      <c r="AA73" s="107">
        <v>1.1126199132682115</v>
      </c>
      <c r="AB73" s="107">
        <v>1.2484121074072452</v>
      </c>
      <c r="AC73" s="107">
        <v>1.2440317140479216</v>
      </c>
      <c r="AD73" s="107">
        <v>1.1958473870953612</v>
      </c>
      <c r="AE73" s="107">
        <v>3.0618949581672435E-2</v>
      </c>
      <c r="AF73" s="107">
        <v>3.4911735073809631E-2</v>
      </c>
      <c r="AG73" s="107">
        <v>1.8704279644312059E-2</v>
      </c>
      <c r="AH73" s="107">
        <v>1.2790748609225109</v>
      </c>
      <c r="AI73" s="107">
        <v>1.2133689605326559</v>
      </c>
      <c r="AJ73" s="107">
        <v>1.305357221078453</v>
      </c>
      <c r="AK73" s="2">
        <v>5</v>
      </c>
      <c r="AL73" s="106">
        <v>2.1901966796618336E-2</v>
      </c>
      <c r="AM73" s="2">
        <v>228.29</v>
      </c>
      <c r="AN73" s="152"/>
      <c r="AP73" s="106">
        <f t="shared" si="28"/>
        <v>1.2294304028501759</v>
      </c>
      <c r="AQ73" s="105">
        <f t="shared" si="29"/>
        <v>114.91935483870968</v>
      </c>
      <c r="AR73" s="105">
        <f t="shared" si="29"/>
        <v>111.81102362204724</v>
      </c>
      <c r="AS73" s="105">
        <f t="shared" si="29"/>
        <v>107.48031496062993</v>
      </c>
      <c r="AU73" s="106">
        <f t="shared" si="38"/>
        <v>1.3096938105041833</v>
      </c>
      <c r="AV73" s="106">
        <f t="shared" si="43"/>
        <v>1.2482806956064656</v>
      </c>
      <c r="AW73" s="106">
        <f t="shared" si="42"/>
        <v>1.324061500722765</v>
      </c>
      <c r="AX73" s="106">
        <f t="shared" si="31"/>
        <v>1.2940120022778048</v>
      </c>
      <c r="AZ73" s="2">
        <f t="shared" si="32"/>
        <v>1</v>
      </c>
      <c r="BA73" s="2">
        <f t="shared" si="33"/>
        <v>0</v>
      </c>
      <c r="BB73" s="2">
        <f t="shared" si="33"/>
        <v>0</v>
      </c>
      <c r="BC73" s="2">
        <f t="shared" si="33"/>
        <v>1</v>
      </c>
      <c r="BE73" s="2">
        <f t="shared" si="39"/>
        <v>2.3938356164383563E-2</v>
      </c>
      <c r="BF73" s="2">
        <f t="shared" si="39"/>
        <v>2.8772563176895308E-2</v>
      </c>
      <c r="BG73" s="2">
        <f t="shared" si="39"/>
        <v>1.6778523489932883E-2</v>
      </c>
    </row>
    <row r="74" spans="1:59" x14ac:dyDescent="0.35">
      <c r="A74" s="2">
        <f t="shared" si="45"/>
        <v>72</v>
      </c>
      <c r="B74" s="179" t="s">
        <v>84</v>
      </c>
      <c r="C74" s="2" t="s">
        <v>85</v>
      </c>
      <c r="D74" s="1" t="s">
        <v>86</v>
      </c>
      <c r="E74" s="169">
        <v>3.3204400000000001</v>
      </c>
      <c r="F74" s="183" t="s">
        <v>692</v>
      </c>
      <c r="G74" s="2">
        <v>10</v>
      </c>
      <c r="I74" s="182">
        <f>N74</f>
        <v>6.8292000835848826E-3</v>
      </c>
      <c r="J74" s="172">
        <f>O74</f>
        <v>5.7992759697554164E-4</v>
      </c>
      <c r="K74" s="171"/>
      <c r="M74" s="173" t="str">
        <f t="shared" si="20"/>
        <v>Quantified</v>
      </c>
      <c r="N74" s="174">
        <f t="shared" si="21"/>
        <v>6.8292000835848826E-3</v>
      </c>
      <c r="O74" s="174">
        <f t="shared" si="22"/>
        <v>5.7992759697554164E-4</v>
      </c>
      <c r="P74" s="175">
        <f t="shared" si="23"/>
        <v>8.4918817705970276E-2</v>
      </c>
      <c r="R74" s="176">
        <f t="shared" si="24"/>
        <v>110.58955457319411</v>
      </c>
      <c r="S74" s="177">
        <f t="shared" si="25"/>
        <v>104.98342751179055</v>
      </c>
      <c r="T74" s="178"/>
      <c r="U74" s="177">
        <f t="shared" si="26"/>
        <v>93.057076525471999</v>
      </c>
      <c r="V74" s="177">
        <f t="shared" si="27"/>
        <v>88.639777468706555</v>
      </c>
      <c r="W74" s="151"/>
      <c r="X74" s="152"/>
      <c r="Y74" s="107">
        <v>9.2426299881729381</v>
      </c>
      <c r="Z74" s="107">
        <v>9.6368653905120691</v>
      </c>
      <c r="AA74" s="107">
        <v>9.5930614569188322</v>
      </c>
      <c r="AB74" s="107">
        <v>10.031100792851198</v>
      </c>
      <c r="AC74" s="107">
        <v>10.688159796749748</v>
      </c>
      <c r="AD74" s="107">
        <v>10.775767663936222</v>
      </c>
      <c r="AE74" s="107">
        <v>6.7458057733584487E-2</v>
      </c>
      <c r="AF74" s="107">
        <v>6.3515703710193175E-2</v>
      </c>
      <c r="AG74" s="107">
        <v>5.8259231679004778E-2</v>
      </c>
      <c r="AH74" s="107">
        <v>9.111218187393229</v>
      </c>
      <c r="AI74" s="107">
        <v>9.2864339217661751</v>
      </c>
      <c r="AJ74" s="107">
        <v>9.3302378553594121</v>
      </c>
      <c r="AK74" s="2">
        <v>5</v>
      </c>
      <c r="AL74" s="106">
        <v>2.1901966796618336E-2</v>
      </c>
      <c r="AM74" s="2">
        <v>228.29</v>
      </c>
      <c r="AN74" s="152"/>
      <c r="AP74" s="106">
        <f t="shared" si="28"/>
        <v>10.498342751179056</v>
      </c>
      <c r="AQ74" s="105">
        <f t="shared" si="29"/>
        <v>108.5308056872038</v>
      </c>
      <c r="AR74" s="105">
        <f t="shared" si="29"/>
        <v>110.90909090909089</v>
      </c>
      <c r="AS74" s="105">
        <f t="shared" si="29"/>
        <v>112.32876712328765</v>
      </c>
      <c r="AU74" s="106">
        <f t="shared" si="38"/>
        <v>9.1786762451268142</v>
      </c>
      <c r="AV74" s="106">
        <f t="shared" si="43"/>
        <v>9.3499496254763681</v>
      </c>
      <c r="AW74" s="106">
        <f t="shared" si="42"/>
        <v>9.3884970870384166</v>
      </c>
      <c r="AX74" s="106">
        <f t="shared" si="31"/>
        <v>9.3057076525472002</v>
      </c>
      <c r="AZ74" s="2">
        <f t="shared" si="32"/>
        <v>0</v>
      </c>
      <c r="BA74" s="2">
        <f t="shared" si="33"/>
        <v>0</v>
      </c>
      <c r="BB74" s="2">
        <f t="shared" si="33"/>
        <v>0</v>
      </c>
      <c r="BC74" s="2">
        <f t="shared" si="33"/>
        <v>0</v>
      </c>
      <c r="BE74" s="2">
        <f t="shared" si="39"/>
        <v>7.4038461538461541E-3</v>
      </c>
      <c r="BF74" s="2">
        <f t="shared" si="39"/>
        <v>6.8396226415094333E-3</v>
      </c>
      <c r="BG74" s="2">
        <f t="shared" si="39"/>
        <v>6.2441314553990605E-3</v>
      </c>
    </row>
    <row r="75" spans="1:59" x14ac:dyDescent="0.35">
      <c r="A75" s="2">
        <f t="shared" si="45"/>
        <v>73</v>
      </c>
      <c r="B75" s="179" t="s">
        <v>89</v>
      </c>
      <c r="C75" s="2" t="s">
        <v>90</v>
      </c>
      <c r="D75" s="1" t="s">
        <v>91</v>
      </c>
      <c r="E75" s="169">
        <v>4.01722</v>
      </c>
      <c r="F75" s="180" t="s">
        <v>688</v>
      </c>
      <c r="G75" s="2">
        <v>1</v>
      </c>
      <c r="I75" s="171" t="s">
        <v>648</v>
      </c>
      <c r="J75" s="172"/>
      <c r="K75" s="171"/>
      <c r="M75" s="173" t="str">
        <f t="shared" si="20"/>
        <v>Limited</v>
      </c>
      <c r="N75" s="174">
        <f t="shared" si="21"/>
        <v>3.1826021520801641E-3</v>
      </c>
      <c r="O75" s="174">
        <f t="shared" si="22"/>
        <v>4.1494251937132152E-4</v>
      </c>
      <c r="P75" s="175">
        <f t="shared" si="23"/>
        <v>0.13037838207333363</v>
      </c>
      <c r="R75" s="176">
        <f t="shared" si="24"/>
        <v>104.59748853297238</v>
      </c>
      <c r="S75" s="177">
        <f t="shared" si="25"/>
        <v>103.20316450049074</v>
      </c>
      <c r="T75" s="178"/>
      <c r="U75" s="177">
        <f t="shared" si="26"/>
        <v>101.81106187232945</v>
      </c>
      <c r="V75" s="177">
        <f t="shared" si="27"/>
        <v>98.651104707012465</v>
      </c>
      <c r="W75" s="151"/>
      <c r="X75" s="152"/>
      <c r="Y75" s="107">
        <v>0.9814710168634565</v>
      </c>
      <c r="Z75" s="107">
        <v>1.0141867174255716</v>
      </c>
      <c r="AA75" s="107">
        <v>0.96660024388067689</v>
      </c>
      <c r="AB75" s="107">
        <v>1.0617731909704666</v>
      </c>
      <c r="AC75" s="107">
        <v>0.99931594444279204</v>
      </c>
      <c r="AD75" s="107">
        <v>1.0350057996014632</v>
      </c>
      <c r="AE75" s="107">
        <v>2.6053594265829936E-3</v>
      </c>
      <c r="AF75" s="107">
        <v>2.4447550783689735E-3</v>
      </c>
      <c r="AG75" s="107">
        <v>3.7474347916604703E-3</v>
      </c>
      <c r="AH75" s="107">
        <v>1.0379799541980193</v>
      </c>
      <c r="AI75" s="107">
        <v>0.9814710168634565</v>
      </c>
      <c r="AJ75" s="107">
        <v>1.0260833358117953</v>
      </c>
      <c r="AK75" s="2">
        <v>1</v>
      </c>
      <c r="AL75" s="106">
        <v>2.9741545965559289E-3</v>
      </c>
      <c r="AM75" s="2">
        <v>336.23</v>
      </c>
      <c r="AN75" s="152"/>
      <c r="AP75" s="106">
        <f t="shared" si="28"/>
        <v>1.0320316450049074</v>
      </c>
      <c r="AQ75" s="105">
        <f t="shared" si="29"/>
        <v>108.18181818181817</v>
      </c>
      <c r="AR75" s="105">
        <f t="shared" si="29"/>
        <v>98.533724340175951</v>
      </c>
      <c r="AS75" s="105">
        <f t="shared" si="29"/>
        <v>107.07692307692307</v>
      </c>
      <c r="AU75" s="106">
        <f t="shared" si="38"/>
        <v>1.0405853136246022</v>
      </c>
      <c r="AV75" s="106">
        <f t="shared" si="43"/>
        <v>0.98391577194182545</v>
      </c>
      <c r="AW75" s="106">
        <f t="shared" si="42"/>
        <v>1.0298307706034557</v>
      </c>
      <c r="AX75" s="106">
        <f t="shared" si="31"/>
        <v>1.0181106187232944</v>
      </c>
      <c r="AZ75" s="2">
        <f t="shared" si="32"/>
        <v>2</v>
      </c>
      <c r="BA75" s="2">
        <f t="shared" si="33"/>
        <v>1</v>
      </c>
      <c r="BB75" s="2">
        <f t="shared" si="33"/>
        <v>1</v>
      </c>
      <c r="BC75" s="2">
        <f t="shared" si="33"/>
        <v>0</v>
      </c>
      <c r="BE75" s="2">
        <f t="shared" si="39"/>
        <v>2.8653295128939827E-3</v>
      </c>
      <c r="BF75" s="2">
        <f t="shared" si="39"/>
        <v>3.0303030303030303E-3</v>
      </c>
      <c r="BG75" s="2">
        <f t="shared" si="39"/>
        <v>3.6521739130434784E-3</v>
      </c>
    </row>
    <row r="76" spans="1:59" x14ac:dyDescent="0.35">
      <c r="A76" s="2">
        <f t="shared" si="45"/>
        <v>74</v>
      </c>
      <c r="B76" s="179" t="s">
        <v>89</v>
      </c>
      <c r="C76" s="2" t="s">
        <v>90</v>
      </c>
      <c r="D76" s="1" t="s">
        <v>91</v>
      </c>
      <c r="E76" s="169">
        <v>4.01722</v>
      </c>
      <c r="F76" s="180" t="s">
        <v>688</v>
      </c>
      <c r="G76" s="2">
        <v>10</v>
      </c>
      <c r="I76" s="182">
        <f>N76</f>
        <v>3.2465450206670518E-3</v>
      </c>
      <c r="J76" s="172">
        <f>O76</f>
        <v>9.93866393378561E-4</v>
      </c>
      <c r="K76" s="171"/>
      <c r="M76" s="173" t="str">
        <f t="shared" si="20"/>
        <v>Quantified</v>
      </c>
      <c r="N76" s="174">
        <f t="shared" si="21"/>
        <v>3.2465450206670518E-3</v>
      </c>
      <c r="O76" s="174">
        <f t="shared" si="22"/>
        <v>9.93866393378561E-4</v>
      </c>
      <c r="P76" s="175">
        <f t="shared" si="23"/>
        <v>0.30613048242108037</v>
      </c>
      <c r="R76" s="176">
        <f t="shared" si="24"/>
        <v>109.69037954756736</v>
      </c>
      <c r="S76" s="177">
        <f t="shared" si="25"/>
        <v>109.25061218015446</v>
      </c>
      <c r="T76" s="178"/>
      <c r="U76" s="177">
        <f t="shared" si="26"/>
        <v>81.947972122257568</v>
      </c>
      <c r="V76" s="177">
        <f t="shared" si="27"/>
        <v>75.009165154264963</v>
      </c>
      <c r="W76" s="151"/>
      <c r="X76" s="152"/>
      <c r="Y76" s="107">
        <v>10.647473455670225</v>
      </c>
      <c r="Z76" s="107">
        <v>10.558248817773547</v>
      </c>
      <c r="AA76" s="107">
        <v>8.8332391517711084</v>
      </c>
      <c r="AB76" s="107">
        <v>10.394670314962971</v>
      </c>
      <c r="AC76" s="107">
        <v>11.852006067275376</v>
      </c>
      <c r="AD76" s="107">
        <v>10.528507271807987</v>
      </c>
      <c r="AE76" s="107">
        <v>2.6261785087588852E-2</v>
      </c>
      <c r="AF76" s="107">
        <v>3.033637688487047E-2</v>
      </c>
      <c r="AG76" s="107">
        <v>2.0759599083960384E-2</v>
      </c>
      <c r="AH76" s="107">
        <v>7.8220265889420926</v>
      </c>
      <c r="AI76" s="107">
        <v>7.2569372155964658</v>
      </c>
      <c r="AJ76" s="107">
        <v>9.4280700710822938</v>
      </c>
      <c r="AK76" s="2">
        <v>1</v>
      </c>
      <c r="AL76" s="106">
        <v>2.9741545965559289E-3</v>
      </c>
      <c r="AM76" s="2">
        <v>336.23</v>
      </c>
      <c r="AN76" s="152"/>
      <c r="AP76" s="106">
        <f t="shared" si="28"/>
        <v>10.925061218015445</v>
      </c>
      <c r="AQ76" s="105">
        <f t="shared" si="29"/>
        <v>97.625698324022352</v>
      </c>
      <c r="AR76" s="105">
        <f t="shared" si="29"/>
        <v>112.25352112676055</v>
      </c>
      <c r="AS76" s="105">
        <f t="shared" si="29"/>
        <v>119.19191919191918</v>
      </c>
      <c r="AU76" s="106">
        <f t="shared" si="38"/>
        <v>7.8482883740296812</v>
      </c>
      <c r="AV76" s="106">
        <f t="shared" si="43"/>
        <v>7.2872735924813359</v>
      </c>
      <c r="AW76" s="106">
        <f t="shared" si="42"/>
        <v>9.4488296701662549</v>
      </c>
      <c r="AX76" s="106">
        <f t="shared" si="31"/>
        <v>8.1947972122257564</v>
      </c>
      <c r="AZ76" s="2">
        <f t="shared" si="32"/>
        <v>0</v>
      </c>
      <c r="BA76" s="2">
        <f t="shared" si="33"/>
        <v>0</v>
      </c>
      <c r="BB76" s="2">
        <f t="shared" si="33"/>
        <v>0</v>
      </c>
      <c r="BC76" s="2">
        <f t="shared" si="33"/>
        <v>0</v>
      </c>
      <c r="BE76" s="2">
        <f t="shared" si="39"/>
        <v>3.3574144486692016E-3</v>
      </c>
      <c r="BF76" s="2">
        <f t="shared" si="39"/>
        <v>4.1803278688524589E-3</v>
      </c>
      <c r="BG76" s="2">
        <f t="shared" si="39"/>
        <v>2.2018927444794954E-3</v>
      </c>
    </row>
    <row r="77" spans="1:59" x14ac:dyDescent="0.35">
      <c r="A77" s="2">
        <f t="shared" si="45"/>
        <v>75</v>
      </c>
      <c r="B77" s="179" t="s">
        <v>89</v>
      </c>
      <c r="C77" s="2" t="s">
        <v>90</v>
      </c>
      <c r="D77" s="1" t="s">
        <v>91</v>
      </c>
      <c r="E77" s="169">
        <v>4.01722</v>
      </c>
      <c r="F77" s="183" t="s">
        <v>692</v>
      </c>
      <c r="G77" s="2">
        <v>1</v>
      </c>
      <c r="I77" s="171" t="s">
        <v>648</v>
      </c>
      <c r="J77" s="172"/>
      <c r="K77" s="171"/>
      <c r="M77" s="173" t="str">
        <f t="shared" si="20"/>
        <v>Limited</v>
      </c>
      <c r="N77" s="174">
        <f t="shared" si="21"/>
        <v>1.2242813291505889E-2</v>
      </c>
      <c r="O77" s="174">
        <f t="shared" si="22"/>
        <v>3.8264412576199258E-4</v>
      </c>
      <c r="P77" s="175">
        <f t="shared" si="23"/>
        <v>3.1254591297857376E-2</v>
      </c>
      <c r="R77" s="176">
        <f t="shared" si="24"/>
        <v>111.25114855293924</v>
      </c>
      <c r="S77" s="177">
        <f t="shared" si="25"/>
        <v>110.2419970456731</v>
      </c>
      <c r="T77" s="178"/>
      <c r="U77" s="177">
        <f t="shared" si="26"/>
        <v>121.86271302382296</v>
      </c>
      <c r="V77" s="177">
        <f t="shared" si="27"/>
        <v>110.54109712230216</v>
      </c>
      <c r="W77" s="151"/>
      <c r="X77" s="152"/>
      <c r="Y77" s="107">
        <v>1.0141867174255716</v>
      </c>
      <c r="Z77" s="107">
        <v>0.94578116170478532</v>
      </c>
      <c r="AA77" s="107">
        <v>1.0171608720221277</v>
      </c>
      <c r="AB77" s="107">
        <v>1.1509978288671445</v>
      </c>
      <c r="AC77" s="107">
        <v>1.1153079737084732</v>
      </c>
      <c r="AD77" s="107">
        <v>1.0409541087945751</v>
      </c>
      <c r="AE77" s="107">
        <v>3.7474347916604703E-3</v>
      </c>
      <c r="AF77" s="107">
        <v>2.4001427594206345E-3</v>
      </c>
      <c r="AG77" s="107">
        <v>3.420277786039318E-3</v>
      </c>
      <c r="AH77" s="107">
        <v>1.2491449305534901</v>
      </c>
      <c r="AI77" s="107">
        <v>1.2223775391844867</v>
      </c>
      <c r="AJ77" s="107">
        <v>1.1747910656395919</v>
      </c>
      <c r="AK77" s="2">
        <v>5</v>
      </c>
      <c r="AL77" s="106">
        <v>1.4870772982779643E-2</v>
      </c>
      <c r="AM77" s="2">
        <v>336.23</v>
      </c>
      <c r="AN77" s="152"/>
      <c r="AP77" s="106">
        <f t="shared" si="28"/>
        <v>1.102419970456731</v>
      </c>
      <c r="AQ77" s="105">
        <f t="shared" si="29"/>
        <v>113.48973607038124</v>
      </c>
      <c r="AR77" s="105">
        <f t="shared" si="29"/>
        <v>117.9245283018868</v>
      </c>
      <c r="AS77" s="105">
        <f t="shared" si="29"/>
        <v>102.3391812865497</v>
      </c>
      <c r="AU77" s="106">
        <f t="shared" si="38"/>
        <v>1.2528923653451505</v>
      </c>
      <c r="AV77" s="106">
        <f t="shared" si="43"/>
        <v>1.2247776819439073</v>
      </c>
      <c r="AW77" s="106">
        <f t="shared" si="42"/>
        <v>1.1782113434256312</v>
      </c>
      <c r="AX77" s="106">
        <f t="shared" si="31"/>
        <v>1.2186271302382297</v>
      </c>
      <c r="AZ77" s="2">
        <f t="shared" si="32"/>
        <v>3</v>
      </c>
      <c r="BA77" s="2">
        <f t="shared" si="33"/>
        <v>1</v>
      </c>
      <c r="BB77" s="2">
        <f t="shared" si="33"/>
        <v>1</v>
      </c>
      <c r="BC77" s="2">
        <f t="shared" si="33"/>
        <v>1</v>
      </c>
      <c r="BE77" s="2">
        <f t="shared" si="39"/>
        <v>1.1904761904761904E-2</v>
      </c>
      <c r="BF77" s="2">
        <f t="shared" si="39"/>
        <v>1.2165450121654502E-2</v>
      </c>
      <c r="BG77" s="2">
        <f t="shared" si="39"/>
        <v>1.2658227848101266E-2</v>
      </c>
    </row>
    <row r="78" spans="1:59" x14ac:dyDescent="0.35">
      <c r="A78" s="2">
        <f t="shared" si="45"/>
        <v>76</v>
      </c>
      <c r="B78" s="179" t="s">
        <v>89</v>
      </c>
      <c r="C78" s="2" t="s">
        <v>90</v>
      </c>
      <c r="D78" s="1" t="s">
        <v>91</v>
      </c>
      <c r="E78" s="169">
        <v>4.01722</v>
      </c>
      <c r="F78" s="183" t="s">
        <v>692</v>
      </c>
      <c r="G78" s="2">
        <v>10</v>
      </c>
      <c r="I78" s="171" t="s">
        <v>710</v>
      </c>
      <c r="J78" s="172"/>
      <c r="K78" s="171"/>
      <c r="M78" s="173" t="str">
        <f t="shared" si="20"/>
        <v>Limited</v>
      </c>
      <c r="N78" s="174">
        <f t="shared" si="21"/>
        <v>1.2888360752660792E-3</v>
      </c>
      <c r="O78" s="174">
        <f t="shared" si="22"/>
        <v>1.8427257744628187E-5</v>
      </c>
      <c r="P78" s="175">
        <f t="shared" si="23"/>
        <v>1.429759617864816E-2</v>
      </c>
      <c r="R78" s="176">
        <f t="shared" si="24"/>
        <v>104.56018518518518</v>
      </c>
      <c r="S78" s="177">
        <f t="shared" si="25"/>
        <v>100.32814839048667</v>
      </c>
      <c r="T78" s="178"/>
      <c r="U78" s="177">
        <f t="shared" si="26"/>
        <v>115.43060801633803</v>
      </c>
      <c r="V78" s="177">
        <f t="shared" si="27"/>
        <v>115.05306324110671</v>
      </c>
      <c r="W78" s="151"/>
      <c r="X78" s="152"/>
      <c r="Y78" s="107">
        <v>9.517294708978973</v>
      </c>
      <c r="Z78" s="107">
        <v>9.636260892841209</v>
      </c>
      <c r="AA78" s="107">
        <v>9.636260892841209</v>
      </c>
      <c r="AB78" s="107">
        <v>10.290574904083513</v>
      </c>
      <c r="AC78" s="107">
        <v>10.082384082324598</v>
      </c>
      <c r="AD78" s="107">
        <v>9.7254855307378865</v>
      </c>
      <c r="AE78" s="107">
        <v>3.5689855158671144E-3</v>
      </c>
      <c r="AF78" s="107">
        <v>3.3905362400737586E-3</v>
      </c>
      <c r="AG78" s="107">
        <v>3.0633792344526068E-3</v>
      </c>
      <c r="AH78" s="107">
        <v>11.509978288671444</v>
      </c>
      <c r="AI78" s="107">
        <v>11.71816911043036</v>
      </c>
      <c r="AJ78" s="107">
        <v>11.391012104809207</v>
      </c>
      <c r="AK78" s="2">
        <v>5</v>
      </c>
      <c r="AL78" s="106">
        <v>1.4870772982779643E-2</v>
      </c>
      <c r="AM78" s="2">
        <v>336.23</v>
      </c>
      <c r="AN78" s="152"/>
      <c r="AP78" s="106">
        <f t="shared" si="28"/>
        <v>10.032814839048667</v>
      </c>
      <c r="AQ78" s="105">
        <f t="shared" si="29"/>
        <v>108.12499999999999</v>
      </c>
      <c r="AR78" s="105">
        <f t="shared" si="29"/>
        <v>104.62962962962963</v>
      </c>
      <c r="AS78" s="105">
        <f t="shared" si="29"/>
        <v>100.92592592592592</v>
      </c>
      <c r="AU78" s="106">
        <f t="shared" si="38"/>
        <v>11.513547274187312</v>
      </c>
      <c r="AV78" s="106">
        <f t="shared" si="43"/>
        <v>11.721559646670434</v>
      </c>
      <c r="AW78" s="106">
        <f t="shared" si="42"/>
        <v>11.394075484043659</v>
      </c>
      <c r="AX78" s="106">
        <f t="shared" si="31"/>
        <v>11.543060801633802</v>
      </c>
      <c r="AZ78" s="2">
        <f t="shared" si="32"/>
        <v>3</v>
      </c>
      <c r="BA78" s="2">
        <f t="shared" si="33"/>
        <v>1</v>
      </c>
      <c r="BB78" s="2">
        <f t="shared" si="33"/>
        <v>1</v>
      </c>
      <c r="BC78" s="2">
        <f t="shared" si="33"/>
        <v>1</v>
      </c>
      <c r="BE78" s="2">
        <f t="shared" si="39"/>
        <v>1.2919896640826874E-3</v>
      </c>
      <c r="BF78" s="2">
        <f t="shared" si="39"/>
        <v>1.2690355329949238E-3</v>
      </c>
      <c r="BG78" s="2">
        <f t="shared" si="39"/>
        <v>1.3054830287206266E-3</v>
      </c>
    </row>
    <row r="79" spans="1:59" x14ac:dyDescent="0.35">
      <c r="A79" s="2">
        <f t="shared" si="45"/>
        <v>77</v>
      </c>
      <c r="B79" s="179" t="s">
        <v>93</v>
      </c>
      <c r="C79" s="2" t="s">
        <v>94</v>
      </c>
      <c r="D79" s="1" t="s">
        <v>95</v>
      </c>
      <c r="E79" s="169">
        <v>3.5662400000000001</v>
      </c>
      <c r="F79" s="185" t="s">
        <v>686</v>
      </c>
      <c r="G79" s="2">
        <v>1</v>
      </c>
      <c r="I79" s="171" t="s">
        <v>648</v>
      </c>
      <c r="J79" s="172"/>
      <c r="K79" s="171"/>
      <c r="M79" s="173" t="str">
        <f t="shared" ref="M79:M142" si="47">IF(AZ79&gt;=2, "Limited", "Quantified")</f>
        <v>Limited</v>
      </c>
      <c r="N79" s="174">
        <f t="shared" ref="N79:N142" si="48">AVERAGE(BE79:BG79)</f>
        <v>2.8369681237765542E-3</v>
      </c>
      <c r="O79" s="174">
        <f t="shared" ref="O79:O142" si="49">STDEV(BE79:BG79)</f>
        <v>1.8447441962251223E-4</v>
      </c>
      <c r="P79" s="175">
        <f t="shared" ref="P79:P142" si="50">O79/N79</f>
        <v>6.5025199993061972E-2</v>
      </c>
      <c r="R79" s="176">
        <f t="shared" ref="R79:R142" si="51">AVERAGE(AQ79:AS79)</f>
        <v>93.344218099483086</v>
      </c>
      <c r="S79" s="177">
        <f t="shared" ref="S79:S142" si="52">AVERAGE(AP79/G79)*100</f>
        <v>93.085456261685053</v>
      </c>
      <c r="T79" s="178"/>
      <c r="U79" s="177">
        <f t="shared" ref="U79:U142" si="53">AX79/G79*100</f>
        <v>95.614845950658676</v>
      </c>
      <c r="V79" s="177">
        <f t="shared" ref="V79:V142" si="54">AX79/AP79*100</f>
        <v>102.71727699530517</v>
      </c>
      <c r="W79" s="151"/>
      <c r="X79" s="152"/>
      <c r="Y79" s="107">
        <v>0.99378557530080669</v>
      </c>
      <c r="Z79" s="107">
        <v>1.0042740774147993</v>
      </c>
      <c r="AA79" s="107">
        <v>0.99378557530080669</v>
      </c>
      <c r="AB79" s="107">
        <v>0.95969794343033044</v>
      </c>
      <c r="AC79" s="107">
        <v>0.92298818603135602</v>
      </c>
      <c r="AD79" s="107">
        <v>0.90987755838886519</v>
      </c>
      <c r="AE79" s="107">
        <v>2.3100925906068882E-3</v>
      </c>
      <c r="AF79" s="107">
        <v>2.5644387668712107E-3</v>
      </c>
      <c r="AG79" s="107">
        <v>2.8318955707780243E-3</v>
      </c>
      <c r="AH79" s="107">
        <v>0.88103417757538527</v>
      </c>
      <c r="AI79" s="107">
        <v>0.9020111818033707</v>
      </c>
      <c r="AJ79" s="107">
        <v>1.0776935922127482</v>
      </c>
      <c r="AK79" s="2">
        <v>1</v>
      </c>
      <c r="AL79" s="106">
        <v>2.6221254949261872E-3</v>
      </c>
      <c r="AM79" s="2">
        <v>381.37</v>
      </c>
      <c r="AN79" s="152"/>
      <c r="AP79" s="106">
        <f t="shared" ref="AP79:AP142" si="55">AVERAGE(AB79:AD79)</f>
        <v>0.93085456261685051</v>
      </c>
      <c r="AQ79" s="105">
        <f t="shared" ref="AQ79:AS142" si="56">AB79/Y79*100</f>
        <v>96.569920844327171</v>
      </c>
      <c r="AR79" s="105">
        <f t="shared" si="56"/>
        <v>91.906005221932105</v>
      </c>
      <c r="AS79" s="105">
        <f t="shared" si="56"/>
        <v>91.556728232189968</v>
      </c>
      <c r="AU79" s="106">
        <f t="shared" si="38"/>
        <v>0.88334427016599215</v>
      </c>
      <c r="AV79" s="106">
        <f t="shared" si="43"/>
        <v>0.90457562057024188</v>
      </c>
      <c r="AW79" s="106">
        <f t="shared" si="42"/>
        <v>1.0805254877835262</v>
      </c>
      <c r="AX79" s="106">
        <f t="shared" ref="AX79:AX142" si="57">AVERAGE(AU79:AW79)</f>
        <v>0.95614845950658678</v>
      </c>
      <c r="AZ79" s="2">
        <f t="shared" ref="AZ79:AZ142" si="58">SUM(BA79:BC79)</f>
        <v>2</v>
      </c>
      <c r="BA79" s="2">
        <f t="shared" ref="BA79:BC142" si="59">IF(AE79&lt;=$AL79,1,0)</f>
        <v>1</v>
      </c>
      <c r="BB79" s="2">
        <f t="shared" si="59"/>
        <v>1</v>
      </c>
      <c r="BC79" s="2">
        <f t="shared" si="59"/>
        <v>0</v>
      </c>
      <c r="BE79" s="2">
        <f t="shared" si="39"/>
        <v>2.9761904380852765E-3</v>
      </c>
      <c r="BF79" s="2">
        <f t="shared" si="39"/>
        <v>2.9069767069670139E-3</v>
      </c>
      <c r="BG79" s="2">
        <f t="shared" si="39"/>
        <v>2.6277372262773721E-3</v>
      </c>
    </row>
    <row r="80" spans="1:59" x14ac:dyDescent="0.35">
      <c r="A80" s="2">
        <f t="shared" si="45"/>
        <v>78</v>
      </c>
      <c r="B80" s="179" t="s">
        <v>93</v>
      </c>
      <c r="C80" s="2" t="s">
        <v>94</v>
      </c>
      <c r="D80" s="1" t="s">
        <v>95</v>
      </c>
      <c r="E80" s="169">
        <v>3.5662400000000001</v>
      </c>
      <c r="F80" s="185" t="s">
        <v>686</v>
      </c>
      <c r="G80" s="2">
        <v>10</v>
      </c>
      <c r="I80" s="182">
        <f t="shared" ref="I80:J82" si="60">N80</f>
        <v>2.254568950071029E-3</v>
      </c>
      <c r="J80" s="172">
        <f t="shared" si="60"/>
        <v>4.8021242883061672E-5</v>
      </c>
      <c r="K80" s="171"/>
      <c r="M80" s="173" t="str">
        <f t="shared" si="47"/>
        <v>Quantified</v>
      </c>
      <c r="N80" s="174">
        <f t="shared" si="48"/>
        <v>2.254568950071029E-3</v>
      </c>
      <c r="O80" s="174">
        <f t="shared" si="49"/>
        <v>4.8021242883061672E-5</v>
      </c>
      <c r="P80" s="175">
        <f t="shared" si="50"/>
        <v>2.1299522856264293E-2</v>
      </c>
      <c r="R80" s="176">
        <f t="shared" si="51"/>
        <v>96.537064810432113</v>
      </c>
      <c r="S80" s="177">
        <f t="shared" si="52"/>
        <v>98.766728240097763</v>
      </c>
      <c r="T80" s="178"/>
      <c r="U80" s="177">
        <f t="shared" si="53"/>
        <v>85.892965937014566</v>
      </c>
      <c r="V80" s="177">
        <f t="shared" si="54"/>
        <v>86.965486725663723</v>
      </c>
      <c r="W80" s="151"/>
      <c r="X80" s="152"/>
      <c r="Y80" s="107">
        <v>10.514723369277663</v>
      </c>
      <c r="Z80" s="107">
        <v>10.095183284717956</v>
      </c>
      <c r="AA80" s="107">
        <v>10.082072657075464</v>
      </c>
      <c r="AB80" s="107">
        <v>10.173847050572903</v>
      </c>
      <c r="AC80" s="107">
        <v>9.6887538278007401</v>
      </c>
      <c r="AD80" s="107">
        <v>9.7674175936556846</v>
      </c>
      <c r="AE80" s="107">
        <v>2.0950782972700383E-2</v>
      </c>
      <c r="AF80" s="107">
        <v>1.8459763720627121E-2</v>
      </c>
      <c r="AG80" s="107">
        <v>1.8538427486482066E-2</v>
      </c>
      <c r="AH80" s="107">
        <v>9.2954349985260141</v>
      </c>
      <c r="AI80" s="107">
        <v>8.3645804359091631</v>
      </c>
      <c r="AJ80" s="107">
        <v>8.0499253724893833</v>
      </c>
      <c r="AK80" s="2">
        <v>1</v>
      </c>
      <c r="AL80" s="106">
        <v>2.6221254949261872E-3</v>
      </c>
      <c r="AM80" s="2">
        <v>381.37</v>
      </c>
      <c r="AN80" s="152"/>
      <c r="AP80" s="106">
        <f t="shared" si="55"/>
        <v>9.8766728240097752</v>
      </c>
      <c r="AQ80" s="105">
        <f t="shared" si="56"/>
        <v>96.758104738154643</v>
      </c>
      <c r="AR80" s="105">
        <f t="shared" si="56"/>
        <v>95.974025974025977</v>
      </c>
      <c r="AS80" s="105">
        <f t="shared" si="56"/>
        <v>96.879063719115749</v>
      </c>
      <c r="AU80" s="106">
        <f t="shared" si="38"/>
        <v>9.316385781498715</v>
      </c>
      <c r="AV80" s="106">
        <f t="shared" si="43"/>
        <v>8.3830401996297894</v>
      </c>
      <c r="AW80" s="106">
        <f t="shared" si="42"/>
        <v>8.0684637999758646</v>
      </c>
      <c r="AX80" s="106">
        <f t="shared" si="57"/>
        <v>8.5892965937014569</v>
      </c>
      <c r="AZ80" s="2">
        <f t="shared" si="58"/>
        <v>0</v>
      </c>
      <c r="BA80" s="2">
        <f t="shared" si="59"/>
        <v>0</v>
      </c>
      <c r="BB80" s="2">
        <f t="shared" si="59"/>
        <v>0</v>
      </c>
      <c r="BC80" s="2">
        <f t="shared" si="59"/>
        <v>0</v>
      </c>
      <c r="BE80" s="2">
        <f t="shared" si="39"/>
        <v>2.2538787023977437E-3</v>
      </c>
      <c r="BF80" s="2">
        <f t="shared" si="39"/>
        <v>2.206896551724138E-3</v>
      </c>
      <c r="BG80" s="2">
        <f t="shared" si="39"/>
        <v>2.3029315960912053E-3</v>
      </c>
    </row>
    <row r="81" spans="1:59" x14ac:dyDescent="0.35">
      <c r="A81" s="2">
        <f t="shared" si="45"/>
        <v>79</v>
      </c>
      <c r="B81" s="179" t="s">
        <v>93</v>
      </c>
      <c r="C81" s="2" t="s">
        <v>94</v>
      </c>
      <c r="D81" s="1" t="s">
        <v>95</v>
      </c>
      <c r="E81" s="169">
        <v>3.5662400000000001</v>
      </c>
      <c r="F81" s="180" t="s">
        <v>688</v>
      </c>
      <c r="G81" s="2">
        <v>1</v>
      </c>
      <c r="I81" s="182">
        <f t="shared" si="60"/>
        <v>2.8872414110198137E-3</v>
      </c>
      <c r="J81" s="172">
        <f t="shared" si="60"/>
        <v>9.4968637450045795E-5</v>
      </c>
      <c r="K81" s="171"/>
      <c r="M81" s="173" t="str">
        <f t="shared" si="47"/>
        <v>Quantified</v>
      </c>
      <c r="N81" s="174">
        <f t="shared" si="48"/>
        <v>2.8872414110198137E-3</v>
      </c>
      <c r="O81" s="174">
        <f t="shared" si="49"/>
        <v>9.4968637450045795E-5</v>
      </c>
      <c r="P81" s="175">
        <f t="shared" si="50"/>
        <v>3.2892517088310105E-2</v>
      </c>
      <c r="R81" s="176">
        <f t="shared" si="51"/>
        <v>102.18529193939031</v>
      </c>
      <c r="S81" s="177">
        <f t="shared" si="52"/>
        <v>97.892686397265038</v>
      </c>
      <c r="T81" s="178"/>
      <c r="U81" s="177">
        <f t="shared" si="53"/>
        <v>95.015865075765419</v>
      </c>
      <c r="V81" s="177">
        <f t="shared" si="54"/>
        <v>97.061250000000001</v>
      </c>
      <c r="W81" s="151"/>
      <c r="X81" s="152"/>
      <c r="Y81" s="107">
        <v>0.95969794343033044</v>
      </c>
      <c r="Z81" s="107">
        <v>0.95969794343033044</v>
      </c>
      <c r="AA81" s="107">
        <v>0.95445369237333411</v>
      </c>
      <c r="AB81" s="107">
        <v>0.99378557530080669</v>
      </c>
      <c r="AC81" s="107">
        <v>0.99116344977230852</v>
      </c>
      <c r="AD81" s="107">
        <v>0.95183156684483594</v>
      </c>
      <c r="AE81" s="107">
        <v>2.5067520052442509E-3</v>
      </c>
      <c r="AF81" s="107">
        <v>2.8056743154930425E-3</v>
      </c>
      <c r="AG81" s="107">
        <v>2.7794530602080611E-3</v>
      </c>
      <c r="AH81" s="107">
        <v>0.94396519025934145</v>
      </c>
      <c r="AI81" s="107">
        <v>0.95183156684483594</v>
      </c>
      <c r="AJ81" s="107">
        <v>0.94658731578783961</v>
      </c>
      <c r="AK81" s="2">
        <v>1</v>
      </c>
      <c r="AL81" s="106">
        <v>2.6221254949261872E-3</v>
      </c>
      <c r="AM81" s="2">
        <v>381.37</v>
      </c>
      <c r="AN81" s="152"/>
      <c r="AP81" s="106">
        <f t="shared" si="55"/>
        <v>0.97892686397265039</v>
      </c>
      <c r="AQ81" s="105">
        <f t="shared" si="56"/>
        <v>103.55191256830601</v>
      </c>
      <c r="AR81" s="105">
        <f t="shared" si="56"/>
        <v>103.27868852459017</v>
      </c>
      <c r="AS81" s="105">
        <f t="shared" si="56"/>
        <v>99.72527472527473</v>
      </c>
      <c r="AU81" s="106">
        <f t="shared" si="38"/>
        <v>0.94647194226458575</v>
      </c>
      <c r="AV81" s="106">
        <f t="shared" si="43"/>
        <v>0.954637241160329</v>
      </c>
      <c r="AW81" s="106">
        <f t="shared" si="42"/>
        <v>0.94936676884804772</v>
      </c>
      <c r="AX81" s="106">
        <f t="shared" si="57"/>
        <v>0.95015865075765416</v>
      </c>
      <c r="AZ81" s="2">
        <f t="shared" si="58"/>
        <v>1</v>
      </c>
      <c r="BA81" s="2">
        <f t="shared" si="59"/>
        <v>1</v>
      </c>
      <c r="BB81" s="2">
        <f t="shared" si="59"/>
        <v>0</v>
      </c>
      <c r="BC81" s="2">
        <f t="shared" si="59"/>
        <v>0</v>
      </c>
      <c r="BE81" s="2">
        <f t="shared" si="39"/>
        <v>2.7777777422129243E-3</v>
      </c>
      <c r="BF81" s="2">
        <f t="shared" si="39"/>
        <v>2.9476584022038567E-3</v>
      </c>
      <c r="BG81" s="2">
        <f t="shared" si="39"/>
        <v>2.9362880886426596E-3</v>
      </c>
    </row>
    <row r="82" spans="1:59" x14ac:dyDescent="0.35">
      <c r="A82" s="2">
        <f t="shared" si="45"/>
        <v>80</v>
      </c>
      <c r="B82" s="179" t="s">
        <v>93</v>
      </c>
      <c r="C82" s="2" t="s">
        <v>94</v>
      </c>
      <c r="D82" s="1" t="s">
        <v>95</v>
      </c>
      <c r="E82" s="169">
        <v>3.5662400000000001</v>
      </c>
      <c r="F82" s="180" t="s">
        <v>688</v>
      </c>
      <c r="G82" s="2">
        <v>10</v>
      </c>
      <c r="I82" s="182">
        <f t="shared" si="60"/>
        <v>3.9750562708527832E-3</v>
      </c>
      <c r="J82" s="172">
        <f t="shared" si="60"/>
        <v>1.2638977981858151E-4</v>
      </c>
      <c r="K82" s="171"/>
      <c r="M82" s="173" t="str">
        <f t="shared" si="47"/>
        <v>Quantified</v>
      </c>
      <c r="N82" s="174">
        <f t="shared" si="48"/>
        <v>3.9750562708527832E-3</v>
      </c>
      <c r="O82" s="174">
        <f t="shared" si="49"/>
        <v>1.2638977981858151E-4</v>
      </c>
      <c r="P82" s="175">
        <f t="shared" si="50"/>
        <v>3.179572091729576E-2</v>
      </c>
      <c r="R82" s="176">
        <f t="shared" si="51"/>
        <v>90.940168615195788</v>
      </c>
      <c r="S82" s="177">
        <f t="shared" si="52"/>
        <v>93.085456261685039</v>
      </c>
      <c r="T82" s="178"/>
      <c r="U82" s="177">
        <f t="shared" si="53"/>
        <v>78.888394608553128</v>
      </c>
      <c r="V82" s="177">
        <f t="shared" si="54"/>
        <v>84.748356807511755</v>
      </c>
      <c r="W82" s="151"/>
      <c r="X82" s="152"/>
      <c r="Y82" s="107">
        <v>10.055851401790484</v>
      </c>
      <c r="Z82" s="107">
        <v>9.7018644554432303</v>
      </c>
      <c r="AA82" s="107">
        <v>11.039148474977299</v>
      </c>
      <c r="AB82" s="107">
        <v>9.4003200196659424</v>
      </c>
      <c r="AC82" s="107">
        <v>9.2298818603135597</v>
      </c>
      <c r="AD82" s="107">
        <v>9.2954349985260141</v>
      </c>
      <c r="AE82" s="107">
        <v>3.0941081236278416E-2</v>
      </c>
      <c r="AF82" s="107">
        <v>3.172771889482786E-2</v>
      </c>
      <c r="AG82" s="107">
        <v>3.0941081236278416E-2</v>
      </c>
      <c r="AH82" s="107">
        <v>7.6434959155721671</v>
      </c>
      <c r="AI82" s="107">
        <v>8.2859166700542186</v>
      </c>
      <c r="AJ82" s="107">
        <v>7.6434959155721671</v>
      </c>
      <c r="AK82" s="2">
        <v>1</v>
      </c>
      <c r="AL82" s="106">
        <v>2.6221254949261872E-3</v>
      </c>
      <c r="AM82" s="2">
        <v>381.37</v>
      </c>
      <c r="AN82" s="152"/>
      <c r="AP82" s="106">
        <f t="shared" si="55"/>
        <v>9.3085456261685042</v>
      </c>
      <c r="AQ82" s="105">
        <f t="shared" si="56"/>
        <v>93.481095176010442</v>
      </c>
      <c r="AR82" s="105">
        <f t="shared" si="56"/>
        <v>95.135135135135144</v>
      </c>
      <c r="AS82" s="105">
        <f t="shared" si="56"/>
        <v>84.204275534441791</v>
      </c>
      <c r="AU82" s="106">
        <f t="shared" si="38"/>
        <v>7.6744369968084456</v>
      </c>
      <c r="AV82" s="106">
        <f t="shared" si="43"/>
        <v>8.3176443889490468</v>
      </c>
      <c r="AW82" s="106">
        <f t="shared" si="42"/>
        <v>7.6744369968084456</v>
      </c>
      <c r="AX82" s="106">
        <f t="shared" si="57"/>
        <v>7.888839460855313</v>
      </c>
      <c r="AZ82" s="2">
        <f t="shared" si="58"/>
        <v>0</v>
      </c>
      <c r="BA82" s="2">
        <f t="shared" si="59"/>
        <v>0</v>
      </c>
      <c r="BB82" s="2">
        <f t="shared" si="59"/>
        <v>0</v>
      </c>
      <c r="BC82" s="2">
        <f t="shared" si="59"/>
        <v>0</v>
      </c>
      <c r="BE82" s="2">
        <f t="shared" si="39"/>
        <v>4.0480274442538594E-3</v>
      </c>
      <c r="BF82" s="2">
        <f t="shared" si="39"/>
        <v>3.8291139240506328E-3</v>
      </c>
      <c r="BG82" s="2">
        <f t="shared" si="39"/>
        <v>4.0480274442538594E-3</v>
      </c>
    </row>
    <row r="83" spans="1:59" x14ac:dyDescent="0.35">
      <c r="A83" s="2">
        <f t="shared" si="45"/>
        <v>81</v>
      </c>
      <c r="B83" s="179" t="s">
        <v>98</v>
      </c>
      <c r="C83" s="2" t="s">
        <v>99</v>
      </c>
      <c r="D83" s="1" t="s">
        <v>100</v>
      </c>
      <c r="E83" s="169">
        <v>0.58787</v>
      </c>
      <c r="F83" s="185" t="s">
        <v>686</v>
      </c>
      <c r="G83" s="2">
        <v>1</v>
      </c>
      <c r="I83" s="171" t="s">
        <v>278</v>
      </c>
      <c r="J83" s="172"/>
      <c r="K83" s="171" t="s">
        <v>695</v>
      </c>
      <c r="M83" s="173" t="str">
        <f t="shared" si="47"/>
        <v>Quantified</v>
      </c>
      <c r="N83" s="174">
        <f t="shared" si="48"/>
        <v>0.48832727265108233</v>
      </c>
      <c r="O83" s="174">
        <f t="shared" si="49"/>
        <v>2.1089506347036657E-2</v>
      </c>
      <c r="P83" s="175">
        <f t="shared" si="50"/>
        <v>4.3187238411943968E-2</v>
      </c>
      <c r="R83" s="176">
        <f t="shared" si="51"/>
        <v>18.015484572315984</v>
      </c>
      <c r="S83" s="177">
        <f t="shared" si="52"/>
        <v>20.265553902115229</v>
      </c>
      <c r="T83" s="178"/>
      <c r="U83" s="177">
        <f t="shared" si="53"/>
        <v>47.07854531373065</v>
      </c>
      <c r="V83" s="177">
        <f t="shared" si="54"/>
        <v>232.30820899899905</v>
      </c>
      <c r="W83" s="151"/>
      <c r="X83" s="152"/>
      <c r="Y83" s="107">
        <v>1.155738644011121</v>
      </c>
      <c r="Z83" s="107">
        <v>1.1008813427967172</v>
      </c>
      <c r="AA83" s="107">
        <v>1.1188085077889214</v>
      </c>
      <c r="AB83" s="107">
        <v>0.20624753608687674</v>
      </c>
      <c r="AC83" s="107">
        <v>0.20265309200357753</v>
      </c>
      <c r="AD83" s="107">
        <v>0.19906598897300262</v>
      </c>
      <c r="AE83" s="107">
        <v>0.15024257433887336</v>
      </c>
      <c r="AF83" s="107">
        <v>0.15910684115401502</v>
      </c>
      <c r="AG83" s="107">
        <v>0.15387266693418628</v>
      </c>
      <c r="AH83" s="107">
        <v>0.31231248322690913</v>
      </c>
      <c r="AI83" s="107">
        <v>0.31070196198934869</v>
      </c>
      <c r="AJ83" s="107">
        <v>0.326119831768587</v>
      </c>
      <c r="AK83" s="2">
        <v>1</v>
      </c>
      <c r="AL83" s="106">
        <v>5.0458669303973117E-3</v>
      </c>
      <c r="AM83" s="2">
        <v>198.18199999999999</v>
      </c>
      <c r="AN83" s="152"/>
      <c r="AP83" s="106">
        <f t="shared" si="55"/>
        <v>0.2026555390211523</v>
      </c>
      <c r="AQ83" s="105">
        <f t="shared" si="56"/>
        <v>17.845516990854563</v>
      </c>
      <c r="AR83" s="105">
        <f t="shared" si="56"/>
        <v>18.408259285124277</v>
      </c>
      <c r="AS83" s="105">
        <f t="shared" si="56"/>
        <v>17.792677440969118</v>
      </c>
      <c r="AU83" s="106">
        <f t="shared" si="38"/>
        <v>0.46255505756578252</v>
      </c>
      <c r="AV83" s="106">
        <f t="shared" si="43"/>
        <v>0.46980880314336371</v>
      </c>
      <c r="AW83" s="106">
        <f t="shared" si="42"/>
        <v>0.47999249870277327</v>
      </c>
      <c r="AX83" s="106">
        <f t="shared" si="57"/>
        <v>0.47078545313730652</v>
      </c>
      <c r="AZ83" s="2">
        <f t="shared" si="58"/>
        <v>0</v>
      </c>
      <c r="BA83" s="2">
        <f t="shared" si="59"/>
        <v>0</v>
      </c>
      <c r="BB83" s="2">
        <f t="shared" si="59"/>
        <v>0</v>
      </c>
      <c r="BC83" s="2">
        <f t="shared" si="59"/>
        <v>0</v>
      </c>
      <c r="BE83" s="2">
        <f t="shared" si="39"/>
        <v>0.48106490264660778</v>
      </c>
      <c r="BF83" s="2">
        <f t="shared" si="39"/>
        <v>0.51208830525334581</v>
      </c>
      <c r="BG83" s="2">
        <f t="shared" si="39"/>
        <v>0.47182861005329341</v>
      </c>
    </row>
    <row r="84" spans="1:59" x14ac:dyDescent="0.35">
      <c r="A84" s="2">
        <f t="shared" si="45"/>
        <v>82</v>
      </c>
      <c r="B84" s="179" t="s">
        <v>98</v>
      </c>
      <c r="C84" s="2" t="s">
        <v>99</v>
      </c>
      <c r="D84" s="1" t="s">
        <v>100</v>
      </c>
      <c r="E84" s="169">
        <v>0.58787</v>
      </c>
      <c r="F84" s="185" t="s">
        <v>686</v>
      </c>
      <c r="G84" s="2">
        <v>10</v>
      </c>
      <c r="I84" s="171" t="s">
        <v>278</v>
      </c>
      <c r="J84" s="172"/>
      <c r="K84" s="171" t="s">
        <v>695</v>
      </c>
      <c r="M84" s="173" t="str">
        <f t="shared" si="47"/>
        <v>Quantified</v>
      </c>
      <c r="N84" s="174">
        <f t="shared" si="48"/>
        <v>0.5787278593969829</v>
      </c>
      <c r="O84" s="174">
        <f t="shared" si="49"/>
        <v>4.0010753677506727E-2</v>
      </c>
      <c r="P84" s="175">
        <f t="shared" si="50"/>
        <v>6.9135696558995333E-2</v>
      </c>
      <c r="R84" s="176">
        <f t="shared" si="51"/>
        <v>19.937297486662761</v>
      </c>
      <c r="S84" s="177">
        <f t="shared" si="52"/>
        <v>22.031564002608263</v>
      </c>
      <c r="T84" s="178"/>
      <c r="U84" s="177">
        <f t="shared" si="53"/>
        <v>49.53729333694497</v>
      </c>
      <c r="V84" s="177">
        <f t="shared" si="54"/>
        <v>224.84692113133855</v>
      </c>
      <c r="W84" s="151"/>
      <c r="X84" s="152"/>
      <c r="Y84" s="107">
        <v>11.047328305714018</v>
      </c>
      <c r="Z84" s="107">
        <v>11.312636841583947</v>
      </c>
      <c r="AA84" s="107">
        <v>10.818388039550868</v>
      </c>
      <c r="AB84" s="107">
        <v>2.4079578975958542</v>
      </c>
      <c r="AC84" s="107">
        <v>2.0344497731547975</v>
      </c>
      <c r="AD84" s="107">
        <v>2.1670615300318268</v>
      </c>
      <c r="AE84" s="107">
        <v>1.8026350458677429</v>
      </c>
      <c r="AF84" s="107">
        <v>1.7685013311548072</v>
      </c>
      <c r="AG84" s="107">
        <v>1.8702572328870937</v>
      </c>
      <c r="AH84" s="107">
        <v>3.1466668903070163</v>
      </c>
      <c r="AI84" s="107">
        <v>3.2631091732858692</v>
      </c>
      <c r="AJ84" s="107">
        <v>3.0100183275809611</v>
      </c>
      <c r="AK84" s="2">
        <v>1</v>
      </c>
      <c r="AL84" s="106">
        <v>5.0458669303973117E-3</v>
      </c>
      <c r="AM84" s="2">
        <v>198.18199999999999</v>
      </c>
      <c r="AN84" s="152"/>
      <c r="AP84" s="106">
        <f t="shared" si="55"/>
        <v>2.2031564002608262</v>
      </c>
      <c r="AQ84" s="105">
        <f t="shared" si="56"/>
        <v>21.796744253091347</v>
      </c>
      <c r="AR84" s="105">
        <f t="shared" si="56"/>
        <v>17.983868850773984</v>
      </c>
      <c r="AS84" s="105">
        <f t="shared" si="56"/>
        <v>20.031279356122944</v>
      </c>
      <c r="AU84" s="106">
        <f t="shared" si="38"/>
        <v>4.9493019361747592</v>
      </c>
      <c r="AV84" s="106">
        <f t="shared" si="43"/>
        <v>5.0316105044406765</v>
      </c>
      <c r="AW84" s="106">
        <f t="shared" si="42"/>
        <v>4.8802755604680552</v>
      </c>
      <c r="AX84" s="106">
        <f t="shared" si="57"/>
        <v>4.953729333694497</v>
      </c>
      <c r="AZ84" s="2">
        <f t="shared" si="58"/>
        <v>0</v>
      </c>
      <c r="BA84" s="2">
        <f t="shared" si="59"/>
        <v>0</v>
      </c>
      <c r="BB84" s="2">
        <f t="shared" si="59"/>
        <v>0</v>
      </c>
      <c r="BC84" s="2">
        <f t="shared" si="59"/>
        <v>0</v>
      </c>
      <c r="BE84" s="2">
        <f t="shared" si="39"/>
        <v>0.57287126623430484</v>
      </c>
      <c r="BF84" s="2">
        <f t="shared" si="39"/>
        <v>0.54196817735459668</v>
      </c>
      <c r="BG84" s="2">
        <f t="shared" si="39"/>
        <v>0.62134413460204718</v>
      </c>
    </row>
    <row r="85" spans="1:59" x14ac:dyDescent="0.35">
      <c r="A85" s="2">
        <f t="shared" si="45"/>
        <v>83</v>
      </c>
      <c r="B85" s="179" t="s">
        <v>98</v>
      </c>
      <c r="C85" s="2" t="s">
        <v>99</v>
      </c>
      <c r="D85" s="1" t="s">
        <v>100</v>
      </c>
      <c r="E85" s="169">
        <v>0.58787</v>
      </c>
      <c r="F85" s="180" t="s">
        <v>688</v>
      </c>
      <c r="G85" s="2">
        <v>1</v>
      </c>
      <c r="I85" s="171" t="s">
        <v>278</v>
      </c>
      <c r="J85" s="172"/>
      <c r="K85" s="171" t="s">
        <v>695</v>
      </c>
      <c r="M85" s="173" t="str">
        <f t="shared" si="47"/>
        <v>Quantified</v>
      </c>
      <c r="N85" s="174">
        <f t="shared" si="48"/>
        <v>0.6962242889279896</v>
      </c>
      <c r="O85" s="174">
        <f t="shared" si="49"/>
        <v>8.9586451125997543E-2</v>
      </c>
      <c r="P85" s="175">
        <f t="shared" si="50"/>
        <v>0.12867469944769977</v>
      </c>
      <c r="R85" s="176">
        <f t="shared" si="51"/>
        <v>6.633058205562655</v>
      </c>
      <c r="S85" s="177">
        <f t="shared" si="52"/>
        <v>4.8369223428737644</v>
      </c>
      <c r="T85" s="178"/>
      <c r="U85" s="177">
        <f t="shared" si="53"/>
        <v>22.577964393546253</v>
      </c>
      <c r="V85" s="177">
        <f t="shared" si="54"/>
        <v>466.78368584540868</v>
      </c>
      <c r="W85" s="151"/>
      <c r="X85" s="152"/>
      <c r="Y85" s="107">
        <v>0.74810177450150372</v>
      </c>
      <c r="Z85" s="107">
        <v>0.71424676343347038</v>
      </c>
      <c r="AA85" s="107">
        <v>0.72842159706675191</v>
      </c>
      <c r="AB85" s="107">
        <v>4.4169025231753749E-2</v>
      </c>
      <c r="AC85" s="107">
        <v>5.0598075427335486E-2</v>
      </c>
      <c r="AD85" s="107">
        <v>5.0340569627123702E-2</v>
      </c>
      <c r="AE85" s="107">
        <v>9.1703517396773682E-2</v>
      </c>
      <c r="AF85" s="107">
        <v>7.6679758666196737E-2</v>
      </c>
      <c r="AG85" s="107">
        <v>0.11012604310736697</v>
      </c>
      <c r="AH85" s="107">
        <v>0.12475635142817562</v>
      </c>
      <c r="AI85" s="107">
        <v>0.12913991239253969</v>
      </c>
      <c r="AJ85" s="107">
        <v>0.1449333488153349</v>
      </c>
      <c r="AK85" s="2">
        <v>1</v>
      </c>
      <c r="AL85" s="106">
        <v>5.0458669303973117E-3</v>
      </c>
      <c r="AM85" s="2">
        <v>198.18199999999999</v>
      </c>
      <c r="AN85" s="152"/>
      <c r="AP85" s="106">
        <f t="shared" si="55"/>
        <v>4.8369223428737645E-2</v>
      </c>
      <c r="AQ85" s="105">
        <f t="shared" si="56"/>
        <v>5.9041465663125443</v>
      </c>
      <c r="AR85" s="105">
        <f t="shared" si="56"/>
        <v>7.0841168651719801</v>
      </c>
      <c r="AS85" s="105">
        <f t="shared" si="56"/>
        <v>6.9109111852034415</v>
      </c>
      <c r="AU85" s="106">
        <f t="shared" si="38"/>
        <v>0.2164598688249493</v>
      </c>
      <c r="AV85" s="106">
        <f t="shared" si="43"/>
        <v>0.20581967105873644</v>
      </c>
      <c r="AW85" s="106">
        <f t="shared" si="42"/>
        <v>0.25505939192270188</v>
      </c>
      <c r="AX85" s="106">
        <f t="shared" si="57"/>
        <v>0.22577964393546254</v>
      </c>
      <c r="AZ85" s="2">
        <f t="shared" si="58"/>
        <v>0</v>
      </c>
      <c r="BA85" s="2">
        <f t="shared" si="59"/>
        <v>0</v>
      </c>
      <c r="BB85" s="2">
        <f t="shared" si="59"/>
        <v>0</v>
      </c>
      <c r="BC85" s="2">
        <f t="shared" si="59"/>
        <v>0</v>
      </c>
      <c r="BE85" s="2">
        <f t="shared" si="39"/>
        <v>0.73506091150452546</v>
      </c>
      <c r="BF85" s="2">
        <f t="shared" si="39"/>
        <v>0.5937727325779607</v>
      </c>
      <c r="BG85" s="2">
        <f t="shared" si="39"/>
        <v>0.75983922270148296</v>
      </c>
    </row>
    <row r="86" spans="1:59" x14ac:dyDescent="0.35">
      <c r="A86" s="2">
        <f t="shared" si="45"/>
        <v>84</v>
      </c>
      <c r="B86" s="179" t="s">
        <v>98</v>
      </c>
      <c r="C86" s="2" t="s">
        <v>99</v>
      </c>
      <c r="D86" s="1" t="s">
        <v>100</v>
      </c>
      <c r="E86" s="169">
        <v>0.58787</v>
      </c>
      <c r="F86" s="180" t="s">
        <v>688</v>
      </c>
      <c r="G86" s="2">
        <v>10</v>
      </c>
      <c r="I86" s="171" t="s">
        <v>278</v>
      </c>
      <c r="J86" s="172"/>
      <c r="K86" s="171" t="s">
        <v>695</v>
      </c>
      <c r="M86" s="173" t="str">
        <f t="shared" si="47"/>
        <v>Quantified</v>
      </c>
      <c r="N86" s="174">
        <f t="shared" si="48"/>
        <v>0.74203859365628755</v>
      </c>
      <c r="O86" s="174">
        <f t="shared" si="49"/>
        <v>1.8591351854053438E-2</v>
      </c>
      <c r="P86" s="175">
        <f t="shared" si="50"/>
        <v>2.505442710526315E-2</v>
      </c>
      <c r="R86" s="176">
        <f t="shared" si="51"/>
        <v>6.7701231595061087</v>
      </c>
      <c r="S86" s="177">
        <f t="shared" si="52"/>
        <v>4.9468974324576571</v>
      </c>
      <c r="T86" s="178"/>
      <c r="U86" s="177">
        <f t="shared" si="53"/>
        <v>24.171963752568121</v>
      </c>
      <c r="V86" s="177">
        <f t="shared" si="54"/>
        <v>488.62876343403991</v>
      </c>
      <c r="W86" s="151"/>
      <c r="X86" s="152"/>
      <c r="Y86" s="107">
        <v>7.4722818476745623</v>
      </c>
      <c r="Z86" s="107">
        <v>7.2879497374498694</v>
      </c>
      <c r="AA86" s="107">
        <v>7.1911959665544556</v>
      </c>
      <c r="AB86" s="107">
        <v>0.45083579591939987</v>
      </c>
      <c r="AC86" s="107">
        <v>0.49349776395070188</v>
      </c>
      <c r="AD86" s="107">
        <v>0.53973566986719534</v>
      </c>
      <c r="AE86" s="107">
        <v>0.98383975093210296</v>
      </c>
      <c r="AF86" s="107">
        <v>1.0559156398406113</v>
      </c>
      <c r="AG86" s="107">
        <v>1.0485360980561707</v>
      </c>
      <c r="AH86" s="107">
        <v>1.3346364414932612</v>
      </c>
      <c r="AI86" s="107">
        <v>1.4536815425923368</v>
      </c>
      <c r="AJ86" s="107">
        <v>1.3749796528559532</v>
      </c>
      <c r="AK86" s="2">
        <v>1</v>
      </c>
      <c r="AL86" s="106">
        <v>5.0458669303973117E-3</v>
      </c>
      <c r="AM86" s="2">
        <v>198.18199999999999</v>
      </c>
      <c r="AN86" s="152"/>
      <c r="AP86" s="106">
        <f t="shared" si="55"/>
        <v>0.4946897432457657</v>
      </c>
      <c r="AQ86" s="105">
        <f t="shared" si="56"/>
        <v>6.0334420610713959</v>
      </c>
      <c r="AR86" s="105">
        <f t="shared" si="56"/>
        <v>6.7714210680517386</v>
      </c>
      <c r="AS86" s="105">
        <f t="shared" si="56"/>
        <v>7.5055063493951888</v>
      </c>
      <c r="AU86" s="106">
        <f t="shared" si="38"/>
        <v>2.3184761924253641</v>
      </c>
      <c r="AV86" s="106">
        <f t="shared" si="43"/>
        <v>2.5095971824329482</v>
      </c>
      <c r="AW86" s="106">
        <f t="shared" si="42"/>
        <v>2.4235157509121237</v>
      </c>
      <c r="AX86" s="106">
        <f t="shared" si="57"/>
        <v>2.417196375256812</v>
      </c>
      <c r="AZ86" s="2">
        <f t="shared" si="58"/>
        <v>0</v>
      </c>
      <c r="BA86" s="2">
        <f t="shared" si="59"/>
        <v>0</v>
      </c>
      <c r="BB86" s="2">
        <f t="shared" si="59"/>
        <v>0</v>
      </c>
      <c r="BC86" s="2">
        <f t="shared" si="59"/>
        <v>0</v>
      </c>
      <c r="BE86" s="2">
        <f t="shared" si="39"/>
        <v>0.7371593644118779</v>
      </c>
      <c r="BF86" s="2">
        <f t="shared" si="39"/>
        <v>0.72637342423541174</v>
      </c>
      <c r="BG86" s="2">
        <f t="shared" si="39"/>
        <v>0.76258299232157312</v>
      </c>
    </row>
    <row r="87" spans="1:59" x14ac:dyDescent="0.35">
      <c r="A87" s="2">
        <f t="shared" si="45"/>
        <v>85</v>
      </c>
      <c r="B87" s="179" t="s">
        <v>102</v>
      </c>
      <c r="C87" s="2" t="s">
        <v>103</v>
      </c>
      <c r="D87" s="1" t="s">
        <v>104</v>
      </c>
      <c r="E87" s="169">
        <v>0.97170299999999998</v>
      </c>
      <c r="F87" s="185" t="s">
        <v>686</v>
      </c>
      <c r="G87" s="2">
        <v>1</v>
      </c>
      <c r="I87" s="182">
        <f t="shared" ref="I87:J90" si="61">N87</f>
        <v>0.29557284430860425</v>
      </c>
      <c r="J87" s="172">
        <f t="shared" si="61"/>
        <v>4.137738342490857E-3</v>
      </c>
      <c r="K87" s="171"/>
      <c r="M87" s="173" t="str">
        <f t="shared" si="47"/>
        <v>Quantified</v>
      </c>
      <c r="N87" s="174">
        <f t="shared" si="48"/>
        <v>0.29557284430860425</v>
      </c>
      <c r="O87" s="174">
        <f t="shared" si="49"/>
        <v>4.137738342490857E-3</v>
      </c>
      <c r="P87" s="175">
        <f t="shared" si="50"/>
        <v>1.3999047687109887E-2</v>
      </c>
      <c r="R87" s="176">
        <f t="shared" si="51"/>
        <v>88.95344990054879</v>
      </c>
      <c r="S87" s="177">
        <f t="shared" si="52"/>
        <v>88.334004564371057</v>
      </c>
      <c r="T87" s="178"/>
      <c r="U87" s="177">
        <f t="shared" si="53"/>
        <v>63.834071687474825</v>
      </c>
      <c r="V87" s="177">
        <f t="shared" si="54"/>
        <v>72.264437689969597</v>
      </c>
      <c r="W87" s="151"/>
      <c r="X87" s="152"/>
      <c r="Y87" s="107">
        <v>1.1196133709222713</v>
      </c>
      <c r="Z87" s="107">
        <v>0.86991542488924689</v>
      </c>
      <c r="AA87" s="107">
        <v>1.0108739428111155</v>
      </c>
      <c r="AB87" s="107">
        <v>0.93435360451067251</v>
      </c>
      <c r="AC87" s="107">
        <v>0.85380587998389046</v>
      </c>
      <c r="AD87" s="107">
        <v>0.86186065243656862</v>
      </c>
      <c r="AE87" s="107">
        <v>0.14015304067660087</v>
      </c>
      <c r="AF87" s="107">
        <v>0.14337494965767217</v>
      </c>
      <c r="AG87" s="107">
        <v>0.15344341522351992</v>
      </c>
      <c r="AH87" s="107">
        <v>0.47523157470801447</v>
      </c>
      <c r="AI87" s="107">
        <v>0.4913411196133709</v>
      </c>
      <c r="AJ87" s="107">
        <v>0.51147805074506647</v>
      </c>
      <c r="AK87" s="2">
        <v>1</v>
      </c>
      <c r="AL87" s="106">
        <v>4.0273862263391054E-3</v>
      </c>
      <c r="AM87" s="2">
        <v>248.3</v>
      </c>
      <c r="AN87" s="152"/>
      <c r="AP87" s="106">
        <f t="shared" si="55"/>
        <v>0.8833400456437106</v>
      </c>
      <c r="AQ87" s="105">
        <f t="shared" si="56"/>
        <v>83.453237410071949</v>
      </c>
      <c r="AR87" s="105">
        <f t="shared" si="56"/>
        <v>98.148148148148152</v>
      </c>
      <c r="AS87" s="105">
        <f t="shared" si="56"/>
        <v>85.258964143426297</v>
      </c>
      <c r="AU87" s="106">
        <f t="shared" si="38"/>
        <v>0.61538461538461531</v>
      </c>
      <c r="AV87" s="106">
        <f t="shared" si="43"/>
        <v>0.63471606927104307</v>
      </c>
      <c r="AW87" s="106">
        <f t="shared" si="42"/>
        <v>0.66492146596858637</v>
      </c>
      <c r="AX87" s="106">
        <f t="shared" si="57"/>
        <v>0.63834071687474825</v>
      </c>
      <c r="AZ87" s="2">
        <f t="shared" si="58"/>
        <v>0</v>
      </c>
      <c r="BA87" s="2">
        <f t="shared" si="59"/>
        <v>0</v>
      </c>
      <c r="BB87" s="2">
        <f t="shared" si="59"/>
        <v>0</v>
      </c>
      <c r="BC87" s="2">
        <f t="shared" si="59"/>
        <v>0</v>
      </c>
      <c r="BE87" s="2">
        <f t="shared" si="39"/>
        <v>0.29491525423728809</v>
      </c>
      <c r="BF87" s="2">
        <f t="shared" si="39"/>
        <v>0.29180327868852457</v>
      </c>
      <c r="BG87" s="2">
        <f t="shared" si="39"/>
        <v>0.3</v>
      </c>
    </row>
    <row r="88" spans="1:59" x14ac:dyDescent="0.35">
      <c r="A88" s="2">
        <f t="shared" si="45"/>
        <v>86</v>
      </c>
      <c r="B88" s="179" t="s">
        <v>102</v>
      </c>
      <c r="C88" s="2" t="s">
        <v>103</v>
      </c>
      <c r="D88" s="1" t="s">
        <v>104</v>
      </c>
      <c r="E88" s="169">
        <v>0.97170299999999998</v>
      </c>
      <c r="F88" s="185" t="s">
        <v>686</v>
      </c>
      <c r="G88" s="2">
        <v>10</v>
      </c>
      <c r="I88" s="182">
        <f t="shared" si="61"/>
        <v>0.31888722498755823</v>
      </c>
      <c r="J88" s="172">
        <f t="shared" si="61"/>
        <v>2.2888385679109436E-2</v>
      </c>
      <c r="K88" s="171"/>
      <c r="M88" s="173" t="str">
        <f t="shared" si="47"/>
        <v>Quantified</v>
      </c>
      <c r="N88" s="174">
        <f t="shared" si="48"/>
        <v>0.31888722498755823</v>
      </c>
      <c r="O88" s="174">
        <f t="shared" si="49"/>
        <v>2.2888385679109436E-2</v>
      </c>
      <c r="P88" s="175">
        <f t="shared" si="50"/>
        <v>7.1775799986978014E-2</v>
      </c>
      <c r="R88" s="176">
        <f t="shared" si="51"/>
        <v>87.743807989206758</v>
      </c>
      <c r="S88" s="177">
        <f t="shared" si="52"/>
        <v>85.9175728285676</v>
      </c>
      <c r="T88" s="178"/>
      <c r="U88" s="177">
        <f t="shared" si="53"/>
        <v>63.001745200698068</v>
      </c>
      <c r="V88" s="177">
        <f t="shared" si="54"/>
        <v>73.328124999999986</v>
      </c>
      <c r="W88" s="151"/>
      <c r="X88" s="152"/>
      <c r="Y88" s="107">
        <v>9.8469593233991137</v>
      </c>
      <c r="Z88" s="107">
        <v>9.8469593233991137</v>
      </c>
      <c r="AA88" s="107">
        <v>9.6858638743455501</v>
      </c>
      <c r="AB88" s="107">
        <v>8.6790173177607741</v>
      </c>
      <c r="AC88" s="107">
        <v>8.3769633507853403</v>
      </c>
      <c r="AD88" s="107">
        <v>8.7192911800241628</v>
      </c>
      <c r="AE88" s="107">
        <v>1.4579138139347563</v>
      </c>
      <c r="AF88" s="107">
        <v>1.5827627869512686</v>
      </c>
      <c r="AG88" s="107">
        <v>1.522351993556182</v>
      </c>
      <c r="AH88" s="107">
        <v>4.6919049536850581</v>
      </c>
      <c r="AI88" s="107">
        <v>4.5912202980265802</v>
      </c>
      <c r="AJ88" s="107">
        <v>5.0543697140555777</v>
      </c>
      <c r="AK88" s="2">
        <v>1</v>
      </c>
      <c r="AL88" s="106">
        <v>4.0273862263391054E-3</v>
      </c>
      <c r="AM88" s="2">
        <v>248.3</v>
      </c>
      <c r="AN88" s="152"/>
      <c r="AP88" s="106">
        <f t="shared" si="55"/>
        <v>8.5917572828567597</v>
      </c>
      <c r="AQ88" s="105">
        <f t="shared" si="56"/>
        <v>88.13905930470348</v>
      </c>
      <c r="AR88" s="105">
        <f t="shared" si="56"/>
        <v>85.071574642126791</v>
      </c>
      <c r="AS88" s="105">
        <f t="shared" si="56"/>
        <v>90.020790020790002</v>
      </c>
      <c r="AU88" s="106">
        <f t="shared" si="38"/>
        <v>6.1498187676198146</v>
      </c>
      <c r="AV88" s="106">
        <f t="shared" si="43"/>
        <v>6.1739830849778485</v>
      </c>
      <c r="AW88" s="106">
        <f t="shared" si="42"/>
        <v>6.5767217076117594</v>
      </c>
      <c r="AX88" s="106">
        <f t="shared" si="57"/>
        <v>6.3001745200698069</v>
      </c>
      <c r="AZ88" s="2">
        <f t="shared" si="58"/>
        <v>0</v>
      </c>
      <c r="BA88" s="2">
        <f t="shared" si="59"/>
        <v>0</v>
      </c>
      <c r="BB88" s="2">
        <f t="shared" si="59"/>
        <v>0</v>
      </c>
      <c r="BC88" s="2">
        <f t="shared" si="59"/>
        <v>0</v>
      </c>
      <c r="BE88" s="2">
        <f t="shared" si="39"/>
        <v>0.31072961373390556</v>
      </c>
      <c r="BF88" s="2">
        <f t="shared" si="39"/>
        <v>0.34473684210526317</v>
      </c>
      <c r="BG88" s="2">
        <f t="shared" si="39"/>
        <v>0.301195219123506</v>
      </c>
    </row>
    <row r="89" spans="1:59" x14ac:dyDescent="0.35">
      <c r="A89" s="2">
        <f t="shared" si="45"/>
        <v>87</v>
      </c>
      <c r="B89" s="179" t="s">
        <v>102</v>
      </c>
      <c r="C89" s="2" t="s">
        <v>103</v>
      </c>
      <c r="D89" s="1" t="s">
        <v>104</v>
      </c>
      <c r="E89" s="169">
        <v>0.97170299999999998</v>
      </c>
      <c r="F89" s="180" t="s">
        <v>688</v>
      </c>
      <c r="G89" s="2">
        <v>1</v>
      </c>
      <c r="I89" s="182">
        <f t="shared" si="61"/>
        <v>0.37351036909334701</v>
      </c>
      <c r="J89" s="172">
        <f t="shared" si="61"/>
        <v>3.1919779399749409E-2</v>
      </c>
      <c r="K89" s="171"/>
      <c r="M89" s="173" t="str">
        <f t="shared" si="47"/>
        <v>Quantified</v>
      </c>
      <c r="N89" s="174">
        <f t="shared" si="48"/>
        <v>0.37351036909334701</v>
      </c>
      <c r="O89" s="174">
        <f t="shared" si="49"/>
        <v>3.1919779399749409E-2</v>
      </c>
      <c r="P89" s="175">
        <f t="shared" si="50"/>
        <v>8.5458884253283143E-2</v>
      </c>
      <c r="R89" s="176">
        <f t="shared" si="51"/>
        <v>98.788301832760609</v>
      </c>
      <c r="S89" s="177">
        <f t="shared" si="52"/>
        <v>76.92307692307692</v>
      </c>
      <c r="T89" s="178"/>
      <c r="U89" s="177">
        <f t="shared" si="53"/>
        <v>58.074909383809903</v>
      </c>
      <c r="V89" s="177">
        <f t="shared" si="54"/>
        <v>75.497382198952877</v>
      </c>
      <c r="W89" s="151"/>
      <c r="X89" s="152"/>
      <c r="Y89" s="107">
        <v>0.78131292790978646</v>
      </c>
      <c r="Z89" s="107">
        <v>0.78131292790978646</v>
      </c>
      <c r="AA89" s="107">
        <v>0.7732581554571083</v>
      </c>
      <c r="AB89" s="107">
        <v>0.77728554168344743</v>
      </c>
      <c r="AC89" s="107">
        <v>0.77728554168344743</v>
      </c>
      <c r="AD89" s="107">
        <v>0.75312122432541273</v>
      </c>
      <c r="AE89" s="107">
        <v>0.14780507450664518</v>
      </c>
      <c r="AF89" s="107">
        <v>0.17196939186467983</v>
      </c>
      <c r="AG89" s="107">
        <v>0.15384615384615385</v>
      </c>
      <c r="AH89" s="107">
        <v>0.43093032621828431</v>
      </c>
      <c r="AI89" s="107">
        <v>0.42287555376560609</v>
      </c>
      <c r="AJ89" s="107">
        <v>0.41482078131292788</v>
      </c>
      <c r="AK89" s="2">
        <v>1</v>
      </c>
      <c r="AL89" s="106">
        <v>4.0273862263391054E-3</v>
      </c>
      <c r="AM89" s="2">
        <v>248.3</v>
      </c>
      <c r="AN89" s="152"/>
      <c r="AP89" s="106">
        <f t="shared" si="55"/>
        <v>0.76923076923076916</v>
      </c>
      <c r="AQ89" s="105">
        <f t="shared" si="56"/>
        <v>99.484536082474236</v>
      </c>
      <c r="AR89" s="105">
        <f t="shared" si="56"/>
        <v>99.484536082474236</v>
      </c>
      <c r="AS89" s="105">
        <f t="shared" si="56"/>
        <v>97.395833333333329</v>
      </c>
      <c r="AU89" s="106">
        <f t="shared" si="38"/>
        <v>0.57873540072492946</v>
      </c>
      <c r="AV89" s="106">
        <f t="shared" si="43"/>
        <v>0.59484494563028589</v>
      </c>
      <c r="AW89" s="106">
        <f t="shared" si="42"/>
        <v>0.56866693515908173</v>
      </c>
      <c r="AX89" s="106">
        <f t="shared" si="57"/>
        <v>0.58074909383809903</v>
      </c>
      <c r="AZ89" s="2">
        <f t="shared" si="58"/>
        <v>0</v>
      </c>
      <c r="BA89" s="2">
        <f t="shared" si="59"/>
        <v>0</v>
      </c>
      <c r="BB89" s="2">
        <f t="shared" si="59"/>
        <v>0</v>
      </c>
      <c r="BC89" s="2">
        <f t="shared" si="59"/>
        <v>0</v>
      </c>
      <c r="BE89" s="2">
        <f t="shared" si="39"/>
        <v>0.34299065420560748</v>
      </c>
      <c r="BF89" s="2">
        <f t="shared" si="39"/>
        <v>0.40666666666666668</v>
      </c>
      <c r="BG89" s="2">
        <f t="shared" si="39"/>
        <v>0.37087378640776703</v>
      </c>
    </row>
    <row r="90" spans="1:59" x14ac:dyDescent="0.35">
      <c r="A90" s="2">
        <f t="shared" si="45"/>
        <v>88</v>
      </c>
      <c r="B90" s="179" t="s">
        <v>102</v>
      </c>
      <c r="C90" s="2" t="s">
        <v>103</v>
      </c>
      <c r="D90" s="1" t="s">
        <v>104</v>
      </c>
      <c r="E90" s="169">
        <v>0.97170299999999998</v>
      </c>
      <c r="F90" s="180" t="s">
        <v>688</v>
      </c>
      <c r="G90" s="2">
        <v>10</v>
      </c>
      <c r="I90" s="182">
        <f t="shared" si="61"/>
        <v>0.34263675649761299</v>
      </c>
      <c r="J90" s="172">
        <f t="shared" si="61"/>
        <v>1.4858169315009738E-2</v>
      </c>
      <c r="K90" s="171"/>
      <c r="M90" s="173" t="str">
        <f t="shared" si="47"/>
        <v>Quantified</v>
      </c>
      <c r="N90" s="174">
        <f t="shared" si="48"/>
        <v>0.34263675649761299</v>
      </c>
      <c r="O90" s="174">
        <f t="shared" si="49"/>
        <v>1.4858169315009738E-2</v>
      </c>
      <c r="P90" s="175">
        <f t="shared" si="50"/>
        <v>4.336420139767827E-2</v>
      </c>
      <c r="R90" s="176">
        <f t="shared" si="51"/>
        <v>102.03331090592928</v>
      </c>
      <c r="S90" s="177">
        <f t="shared" si="52"/>
        <v>81.487447979594577</v>
      </c>
      <c r="T90" s="178"/>
      <c r="U90" s="177">
        <f t="shared" si="53"/>
        <v>57.578198415894754</v>
      </c>
      <c r="V90" s="177">
        <f t="shared" si="54"/>
        <v>70.65897858319606</v>
      </c>
      <c r="W90" s="151"/>
      <c r="X90" s="152"/>
      <c r="Y90" s="107">
        <v>7.5714861055175184</v>
      </c>
      <c r="Z90" s="107">
        <v>7.9742247281514285</v>
      </c>
      <c r="AA90" s="107">
        <v>8.4776480064438182</v>
      </c>
      <c r="AB90" s="107">
        <v>8.3165525573902528</v>
      </c>
      <c r="AC90" s="107">
        <v>8.0547724526782112</v>
      </c>
      <c r="AD90" s="107">
        <v>8.0749093838099064</v>
      </c>
      <c r="AE90" s="107">
        <v>1.4337494965767217</v>
      </c>
      <c r="AF90" s="107">
        <v>1.4740233588401126</v>
      </c>
      <c r="AG90" s="107">
        <v>1.4981876761981474</v>
      </c>
      <c r="AH90" s="107">
        <v>4.3294401933145386</v>
      </c>
      <c r="AI90" s="107">
        <v>4.3697140555779299</v>
      </c>
      <c r="AJ90" s="107">
        <v>4.168344744260974</v>
      </c>
      <c r="AK90" s="2">
        <v>1</v>
      </c>
      <c r="AL90" s="106">
        <v>4.0273862263391054E-3</v>
      </c>
      <c r="AM90" s="2">
        <v>248.3</v>
      </c>
      <c r="AN90" s="152"/>
      <c r="AP90" s="106">
        <f t="shared" si="55"/>
        <v>8.1487447979594574</v>
      </c>
      <c r="AQ90" s="105">
        <f t="shared" si="56"/>
        <v>109.84042553191489</v>
      </c>
      <c r="AR90" s="105">
        <f t="shared" si="56"/>
        <v>101.01010101010101</v>
      </c>
      <c r="AS90" s="105">
        <f t="shared" si="56"/>
        <v>95.249406175771952</v>
      </c>
      <c r="AU90" s="106">
        <f t="shared" si="38"/>
        <v>5.7631896898912602</v>
      </c>
      <c r="AV90" s="106">
        <f t="shared" si="43"/>
        <v>5.8437374144180421</v>
      </c>
      <c r="AW90" s="106">
        <f t="shared" si="42"/>
        <v>5.6665324204591219</v>
      </c>
      <c r="AX90" s="106">
        <f t="shared" si="57"/>
        <v>5.7578198415894759</v>
      </c>
      <c r="AZ90" s="2">
        <f t="shared" si="58"/>
        <v>0</v>
      </c>
      <c r="BA90" s="2">
        <f t="shared" si="59"/>
        <v>0</v>
      </c>
      <c r="BB90" s="2">
        <f t="shared" si="59"/>
        <v>0</v>
      </c>
      <c r="BC90" s="2">
        <f t="shared" si="59"/>
        <v>0</v>
      </c>
      <c r="BE90" s="2">
        <f t="shared" si="39"/>
        <v>0.33116279069767446</v>
      </c>
      <c r="BF90" s="2">
        <f t="shared" si="39"/>
        <v>0.33732718894009212</v>
      </c>
      <c r="BG90" s="2">
        <f t="shared" si="39"/>
        <v>0.35942028985507252</v>
      </c>
    </row>
    <row r="91" spans="1:59" x14ac:dyDescent="0.35">
      <c r="A91" s="2">
        <f t="shared" si="45"/>
        <v>89</v>
      </c>
      <c r="B91" s="179" t="s">
        <v>106</v>
      </c>
      <c r="C91" s="2" t="s">
        <v>107</v>
      </c>
      <c r="D91" s="1" t="s">
        <v>108</v>
      </c>
      <c r="E91" s="169">
        <v>6.2004299999999999</v>
      </c>
      <c r="F91" s="185" t="s">
        <v>686</v>
      </c>
      <c r="G91" s="2">
        <v>1</v>
      </c>
      <c r="I91" s="171" t="s">
        <v>648</v>
      </c>
      <c r="J91" s="172"/>
      <c r="K91" s="171"/>
      <c r="M91" s="173" t="str">
        <f t="shared" si="47"/>
        <v>Limited</v>
      </c>
      <c r="N91" s="174">
        <f t="shared" si="48"/>
        <v>6.2142927045947772E-3</v>
      </c>
      <c r="O91" s="174">
        <f t="shared" si="49"/>
        <v>3.0794892820754385E-3</v>
      </c>
      <c r="P91" s="175">
        <f t="shared" si="50"/>
        <v>0.49554944198210993</v>
      </c>
      <c r="R91" s="176">
        <f t="shared" si="51"/>
        <v>78.528729758616024</v>
      </c>
      <c r="S91" s="177">
        <f t="shared" si="52"/>
        <v>72.775017649426303</v>
      </c>
      <c r="T91" s="178"/>
      <c r="U91" s="177">
        <f t="shared" si="53"/>
        <v>70.096263599955137</v>
      </c>
      <c r="V91" s="177">
        <f t="shared" si="54"/>
        <v>96.319129646418858</v>
      </c>
      <c r="W91" s="151"/>
      <c r="X91" s="152"/>
      <c r="Y91" s="107">
        <v>0.90853308525167753</v>
      </c>
      <c r="Z91" s="107">
        <v>0.95603808317333394</v>
      </c>
      <c r="AA91" s="107">
        <v>0.91645058490528697</v>
      </c>
      <c r="AB91" s="107">
        <v>0.70069871934443106</v>
      </c>
      <c r="AC91" s="107">
        <v>0.7323687179588686</v>
      </c>
      <c r="AD91" s="107">
        <v>0.75018309217948975</v>
      </c>
      <c r="AE91" s="107">
        <v>0</v>
      </c>
      <c r="AF91" s="107">
        <v>0</v>
      </c>
      <c r="AG91" s="107">
        <v>6.7298747055679819E-3</v>
      </c>
      <c r="AH91" s="107">
        <v>0.70069871934443106</v>
      </c>
      <c r="AI91" s="107">
        <v>0.70663684408463812</v>
      </c>
      <c r="AJ91" s="107">
        <v>0.68882246986401696</v>
      </c>
      <c r="AK91" s="2">
        <v>1</v>
      </c>
      <c r="AL91" s="106">
        <v>3.1216832115876884E-3</v>
      </c>
      <c r="AM91" s="2">
        <v>320.33999999999997</v>
      </c>
      <c r="AN91" s="152"/>
      <c r="AP91" s="106">
        <f t="shared" si="55"/>
        <v>0.7277501764942631</v>
      </c>
      <c r="AQ91" s="105">
        <f t="shared" si="56"/>
        <v>77.124183006535958</v>
      </c>
      <c r="AR91" s="105">
        <f t="shared" si="56"/>
        <v>76.604554865424419</v>
      </c>
      <c r="AS91" s="105">
        <f t="shared" si="56"/>
        <v>81.85745140388768</v>
      </c>
      <c r="AU91" s="106">
        <f t="shared" si="38"/>
        <v>0.70069871934443106</v>
      </c>
      <c r="AV91" s="106">
        <f t="shared" si="43"/>
        <v>0.70663684408463812</v>
      </c>
      <c r="AW91" s="106">
        <f t="shared" si="42"/>
        <v>0.69555234456958492</v>
      </c>
      <c r="AX91" s="106">
        <f t="shared" si="57"/>
        <v>0.70096263599955133</v>
      </c>
      <c r="AZ91" s="2">
        <f t="shared" si="58"/>
        <v>2</v>
      </c>
      <c r="BA91" s="2">
        <f t="shared" si="59"/>
        <v>1</v>
      </c>
      <c r="BB91" s="2">
        <f t="shared" si="59"/>
        <v>1</v>
      </c>
      <c r="BC91" s="2">
        <f t="shared" si="59"/>
        <v>0</v>
      </c>
      <c r="BE91" s="2">
        <f t="shared" si="39"/>
        <v>4.4551004952717967E-3</v>
      </c>
      <c r="BF91" s="2">
        <f t="shared" si="39"/>
        <v>4.4176626759837986E-3</v>
      </c>
      <c r="BG91" s="2">
        <f t="shared" si="39"/>
        <v>9.7701149425287355E-3</v>
      </c>
    </row>
    <row r="92" spans="1:59" x14ac:dyDescent="0.35">
      <c r="A92" s="2">
        <f t="shared" si="45"/>
        <v>90</v>
      </c>
      <c r="B92" s="179" t="s">
        <v>106</v>
      </c>
      <c r="C92" s="2" t="s">
        <v>107</v>
      </c>
      <c r="D92" s="1" t="s">
        <v>108</v>
      </c>
      <c r="E92" s="169">
        <v>6.2004299999999999</v>
      </c>
      <c r="F92" s="185" t="s">
        <v>686</v>
      </c>
      <c r="G92" s="2">
        <v>10</v>
      </c>
      <c r="I92" s="171" t="s">
        <v>711</v>
      </c>
      <c r="J92" s="172"/>
      <c r="K92" s="171"/>
      <c r="M92" s="173" t="str">
        <f t="shared" si="47"/>
        <v>Limited</v>
      </c>
      <c r="N92" s="174">
        <f t="shared" si="48"/>
        <v>3.7248465447379896E-4</v>
      </c>
      <c r="O92" s="174">
        <f t="shared" si="49"/>
        <v>1.3568231399223567E-4</v>
      </c>
      <c r="P92" s="175">
        <f t="shared" si="50"/>
        <v>0.36426282898529377</v>
      </c>
      <c r="R92" s="176">
        <f t="shared" si="51"/>
        <v>77.005649717514132</v>
      </c>
      <c r="S92" s="177">
        <f t="shared" si="52"/>
        <v>90.457433542487294</v>
      </c>
      <c r="T92" s="178"/>
      <c r="U92" s="177">
        <f t="shared" si="53"/>
        <v>91.381141835408371</v>
      </c>
      <c r="V92" s="177">
        <f t="shared" si="54"/>
        <v>101.02115244347189</v>
      </c>
      <c r="W92" s="151"/>
      <c r="X92" s="152"/>
      <c r="Y92" s="107">
        <v>11.777280734743968</v>
      </c>
      <c r="Z92" s="107">
        <v>11.777280734743968</v>
      </c>
      <c r="AA92" s="107">
        <v>11.678311989073851</v>
      </c>
      <c r="AB92" s="107">
        <v>11.777280734743968</v>
      </c>
      <c r="AC92" s="107">
        <v>7.0663684408463814</v>
      </c>
      <c r="AD92" s="107">
        <v>8.2935808871558372</v>
      </c>
      <c r="AE92" s="107">
        <v>0</v>
      </c>
      <c r="AF92" s="107">
        <v>0</v>
      </c>
      <c r="AG92" s="107">
        <v>0</v>
      </c>
      <c r="AH92" s="107">
        <v>6.0074028621761251</v>
      </c>
      <c r="AI92" s="107">
        <v>12.371093208764671</v>
      </c>
      <c r="AJ92" s="107">
        <v>9.0358464796817177</v>
      </c>
      <c r="AK92" s="2">
        <v>1</v>
      </c>
      <c r="AL92" s="106">
        <v>3.1216832115876884E-3</v>
      </c>
      <c r="AM92" s="2">
        <v>320.33999999999997</v>
      </c>
      <c r="AN92" s="152"/>
      <c r="AP92" s="106">
        <f t="shared" si="55"/>
        <v>9.0457433542487298</v>
      </c>
      <c r="AQ92" s="105">
        <f t="shared" si="56"/>
        <v>100</v>
      </c>
      <c r="AR92" s="105">
        <f t="shared" si="56"/>
        <v>60.000000000000007</v>
      </c>
      <c r="AS92" s="105">
        <f t="shared" si="56"/>
        <v>71.016949152542381</v>
      </c>
      <c r="AU92" s="106">
        <f t="shared" si="38"/>
        <v>6.0074028621761251</v>
      </c>
      <c r="AV92" s="106">
        <f t="shared" si="43"/>
        <v>12.371093208764671</v>
      </c>
      <c r="AW92" s="106">
        <f t="shared" si="42"/>
        <v>9.0358464796817177</v>
      </c>
      <c r="AX92" s="106">
        <f t="shared" si="57"/>
        <v>9.1381141835408375</v>
      </c>
      <c r="AZ92" s="2">
        <f t="shared" si="58"/>
        <v>3</v>
      </c>
      <c r="BA92" s="2">
        <f t="shared" si="59"/>
        <v>1</v>
      </c>
      <c r="BB92" s="2">
        <f t="shared" si="59"/>
        <v>1</v>
      </c>
      <c r="BC92" s="2">
        <f t="shared" si="59"/>
        <v>1</v>
      </c>
      <c r="BE92" s="2">
        <f t="shared" si="39"/>
        <v>5.1963939878952746E-4</v>
      </c>
      <c r="BF92" s="2">
        <f t="shared" si="39"/>
        <v>2.5233689205219457E-4</v>
      </c>
      <c r="BG92" s="2">
        <f t="shared" si="39"/>
        <v>3.4547767257967491E-4</v>
      </c>
    </row>
    <row r="93" spans="1:59" x14ac:dyDescent="0.35">
      <c r="A93" s="2">
        <f t="shared" si="45"/>
        <v>91</v>
      </c>
      <c r="B93" s="179" t="s">
        <v>106</v>
      </c>
      <c r="C93" s="2" t="s">
        <v>107</v>
      </c>
      <c r="D93" s="1" t="s">
        <v>108</v>
      </c>
      <c r="E93" s="169">
        <v>6.2004299999999999</v>
      </c>
      <c r="F93" s="180" t="s">
        <v>688</v>
      </c>
      <c r="G93" s="2">
        <v>1</v>
      </c>
      <c r="I93" s="171" t="s">
        <v>278</v>
      </c>
      <c r="J93" s="172"/>
      <c r="K93" s="171" t="s">
        <v>695</v>
      </c>
      <c r="M93" s="173" t="str">
        <f t="shared" si="47"/>
        <v>Limited</v>
      </c>
      <c r="N93" s="174">
        <f t="shared" si="48"/>
        <v>4.3957572822868107E-2</v>
      </c>
      <c r="O93" s="174">
        <f t="shared" si="49"/>
        <v>9.0706494425753792E-3</v>
      </c>
      <c r="P93" s="175">
        <f t="shared" si="50"/>
        <v>0.20635009760722145</v>
      </c>
      <c r="R93" s="176">
        <f t="shared" si="51"/>
        <v>1.6667484306851772</v>
      </c>
      <c r="S93" s="177">
        <f t="shared" si="52"/>
        <v>0.85047142112520868</v>
      </c>
      <c r="T93" s="178"/>
      <c r="U93" s="177">
        <f t="shared" si="53"/>
        <v>4.6251393809834864</v>
      </c>
      <c r="V93" s="177">
        <f t="shared" si="54"/>
        <v>543.83242823894489</v>
      </c>
      <c r="W93" s="151"/>
      <c r="X93" s="152"/>
      <c r="Y93" s="107">
        <v>0.47307060430316106</v>
      </c>
      <c r="Z93" s="107">
        <v>0.47109122938975873</v>
      </c>
      <c r="AA93" s="107">
        <v>0.58589497436709492</v>
      </c>
      <c r="AB93" s="107">
        <v>7.3632746778567338E-3</v>
      </c>
      <c r="AC93" s="107">
        <v>8.3133746362898612E-3</v>
      </c>
      <c r="AD93" s="107">
        <v>9.8374933196096678E-3</v>
      </c>
      <c r="AE93" s="107">
        <v>0</v>
      </c>
      <c r="AF93" s="107">
        <v>0</v>
      </c>
      <c r="AG93" s="107">
        <v>0</v>
      </c>
      <c r="AH93" s="107">
        <v>3.6618435897943433E-2</v>
      </c>
      <c r="AI93" s="107">
        <v>5.4234872627224325E-2</v>
      </c>
      <c r="AJ93" s="107">
        <v>4.7900872904336811E-2</v>
      </c>
      <c r="AK93" s="2">
        <v>1</v>
      </c>
      <c r="AL93" s="106">
        <v>1.9793749134023476E-3</v>
      </c>
      <c r="AM93" s="2">
        <v>505.21</v>
      </c>
      <c r="AN93" s="152"/>
      <c r="AP93" s="106">
        <f t="shared" si="55"/>
        <v>8.504714211252087E-3</v>
      </c>
      <c r="AQ93" s="105">
        <f t="shared" si="56"/>
        <v>1.5564853556485359</v>
      </c>
      <c r="AR93" s="105">
        <f t="shared" si="56"/>
        <v>1.7647058823529416</v>
      </c>
      <c r="AS93" s="105">
        <f t="shared" si="56"/>
        <v>1.6790540540540539</v>
      </c>
      <c r="AU93" s="106">
        <f t="shared" si="38"/>
        <v>3.6618435897943433E-2</v>
      </c>
      <c r="AV93" s="106">
        <f t="shared" si="43"/>
        <v>5.4234872627224325E-2</v>
      </c>
      <c r="AW93" s="106">
        <f t="shared" si="42"/>
        <v>4.7900872904336811E-2</v>
      </c>
      <c r="AX93" s="106">
        <f t="shared" si="57"/>
        <v>4.6251393809834861E-2</v>
      </c>
      <c r="AZ93" s="2">
        <f t="shared" si="58"/>
        <v>3</v>
      </c>
      <c r="BA93" s="2">
        <f t="shared" si="59"/>
        <v>1</v>
      </c>
      <c r="BB93" s="2">
        <f t="shared" si="59"/>
        <v>1</v>
      </c>
      <c r="BC93" s="2">
        <f t="shared" si="59"/>
        <v>1</v>
      </c>
      <c r="BE93" s="2">
        <f t="shared" si="39"/>
        <v>5.405405405405405E-2</v>
      </c>
      <c r="BF93" s="2">
        <f t="shared" si="39"/>
        <v>3.6496350364963501E-2</v>
      </c>
      <c r="BG93" s="2">
        <f t="shared" si="39"/>
        <v>4.1322314049586778E-2</v>
      </c>
    </row>
    <row r="94" spans="1:59" x14ac:dyDescent="0.35">
      <c r="A94" s="2">
        <f t="shared" si="45"/>
        <v>92</v>
      </c>
      <c r="B94" s="179" t="s">
        <v>106</v>
      </c>
      <c r="C94" s="2" t="s">
        <v>107</v>
      </c>
      <c r="D94" s="1" t="s">
        <v>108</v>
      </c>
      <c r="E94" s="169">
        <v>6.2004299999999999</v>
      </c>
      <c r="F94" s="180" t="s">
        <v>688</v>
      </c>
      <c r="G94" s="2">
        <v>10</v>
      </c>
      <c r="I94" s="171" t="s">
        <v>278</v>
      </c>
      <c r="J94" s="172"/>
      <c r="K94" s="171" t="s">
        <v>695</v>
      </c>
      <c r="M94" s="173" t="str">
        <f t="shared" si="47"/>
        <v>Limited</v>
      </c>
      <c r="N94" s="174">
        <f t="shared" si="48"/>
        <v>3.8552333947890426E-3</v>
      </c>
      <c r="O94" s="174">
        <f t="shared" si="49"/>
        <v>2.5575269252301207E-4</v>
      </c>
      <c r="P94" s="175">
        <f t="shared" si="50"/>
        <v>6.6339094506885701E-2</v>
      </c>
      <c r="R94" s="176">
        <f t="shared" si="51"/>
        <v>2.9281233256695622</v>
      </c>
      <c r="S94" s="177">
        <f t="shared" si="52"/>
        <v>1.844117627653187</v>
      </c>
      <c r="T94" s="178"/>
      <c r="U94" s="177">
        <f t="shared" si="53"/>
        <v>5.1496737330351072</v>
      </c>
      <c r="V94" s="177">
        <f t="shared" si="54"/>
        <v>279.24865831842578</v>
      </c>
      <c r="W94" s="151"/>
      <c r="X94" s="152"/>
      <c r="Y94" s="107">
        <v>6.2845153500524544</v>
      </c>
      <c r="Z94" s="107">
        <v>6.2350309772173951</v>
      </c>
      <c r="AA94" s="107">
        <v>6.3834840957225714</v>
      </c>
      <c r="AB94" s="107">
        <v>0.15241186833198078</v>
      </c>
      <c r="AC94" s="107">
        <v>0.21476217810415471</v>
      </c>
      <c r="AD94" s="107">
        <v>0.18606124185982068</v>
      </c>
      <c r="AE94" s="107">
        <v>0</v>
      </c>
      <c r="AF94" s="107">
        <v>0</v>
      </c>
      <c r="AG94" s="107">
        <v>0</v>
      </c>
      <c r="AH94" s="107">
        <v>0.48494685378357516</v>
      </c>
      <c r="AI94" s="107">
        <v>0.50671997783100098</v>
      </c>
      <c r="AJ94" s="107">
        <v>0.55323528829595614</v>
      </c>
      <c r="AK94" s="2">
        <v>1</v>
      </c>
      <c r="AL94" s="106">
        <v>1.9793749134023476E-3</v>
      </c>
      <c r="AM94" s="2">
        <v>505.21</v>
      </c>
      <c r="AN94" s="152"/>
      <c r="AP94" s="106">
        <f t="shared" si="55"/>
        <v>0.1844117627653187</v>
      </c>
      <c r="AQ94" s="105">
        <f t="shared" si="56"/>
        <v>2.4251968503937009</v>
      </c>
      <c r="AR94" s="105">
        <f t="shared" si="56"/>
        <v>3.4444444444444446</v>
      </c>
      <c r="AS94" s="105">
        <f t="shared" si="56"/>
        <v>2.9147286821705425</v>
      </c>
      <c r="AU94" s="106">
        <f t="shared" si="38"/>
        <v>0.48494685378357516</v>
      </c>
      <c r="AV94" s="106">
        <f t="shared" si="43"/>
        <v>0.50671997783100098</v>
      </c>
      <c r="AW94" s="106">
        <f t="shared" si="42"/>
        <v>0.55323528829595614</v>
      </c>
      <c r="AX94" s="106">
        <f t="shared" si="57"/>
        <v>0.51496737330351072</v>
      </c>
      <c r="AZ94" s="2">
        <f t="shared" si="58"/>
        <v>3</v>
      </c>
      <c r="BA94" s="2">
        <f t="shared" si="59"/>
        <v>1</v>
      </c>
      <c r="BB94" s="2">
        <f t="shared" si="59"/>
        <v>1</v>
      </c>
      <c r="BC94" s="2">
        <f t="shared" si="59"/>
        <v>1</v>
      </c>
      <c r="BE94" s="2">
        <f t="shared" si="39"/>
        <v>4.0816326530612249E-3</v>
      </c>
      <c r="BF94" s="2">
        <f t="shared" si="39"/>
        <v>3.90625E-3</v>
      </c>
      <c r="BG94" s="2">
        <f t="shared" si="39"/>
        <v>3.5778175313059034E-3</v>
      </c>
    </row>
    <row r="95" spans="1:59" x14ac:dyDescent="0.35">
      <c r="A95" s="2">
        <f t="shared" si="45"/>
        <v>93</v>
      </c>
      <c r="B95" s="179" t="s">
        <v>106</v>
      </c>
      <c r="C95" s="2" t="s">
        <v>107</v>
      </c>
      <c r="D95" s="1" t="s">
        <v>108</v>
      </c>
      <c r="E95" s="169">
        <v>6.2004299999999999</v>
      </c>
      <c r="F95" s="183" t="s">
        <v>692</v>
      </c>
      <c r="G95" s="2">
        <v>1</v>
      </c>
      <c r="I95" s="171" t="s">
        <v>648</v>
      </c>
      <c r="J95" s="172"/>
      <c r="K95" s="171"/>
      <c r="M95" s="173" t="str">
        <f t="shared" si="47"/>
        <v>Limited</v>
      </c>
      <c r="N95" s="174">
        <f t="shared" si="48"/>
        <v>2.7097517944064732E-3</v>
      </c>
      <c r="O95" s="174">
        <f t="shared" si="49"/>
        <v>3.6970941902327394E-4</v>
      </c>
      <c r="P95" s="175">
        <f t="shared" si="50"/>
        <v>0.13643663592600472</v>
      </c>
      <c r="R95" s="176">
        <f t="shared" si="51"/>
        <v>107.90234950559443</v>
      </c>
      <c r="S95" s="177">
        <f t="shared" si="52"/>
        <v>102.79553716936192</v>
      </c>
      <c r="T95" s="178"/>
      <c r="U95" s="177">
        <f t="shared" si="53"/>
        <v>73.96264259746772</v>
      </c>
      <c r="V95" s="177">
        <f t="shared" si="54"/>
        <v>71.951219512195124</v>
      </c>
      <c r="W95" s="151"/>
      <c r="X95" s="152"/>
      <c r="Y95" s="107">
        <v>1.098553076938303</v>
      </c>
      <c r="Z95" s="107">
        <v>0.89269808594445876</v>
      </c>
      <c r="AA95" s="107">
        <v>0.90457433542487287</v>
      </c>
      <c r="AB95" s="107">
        <v>0.96197620791354099</v>
      </c>
      <c r="AC95" s="107">
        <v>1.0649037034104629</v>
      </c>
      <c r="AD95" s="107">
        <v>1.0569862037568536</v>
      </c>
      <c r="AE95" s="107">
        <v>0</v>
      </c>
      <c r="AF95" s="107">
        <v>0</v>
      </c>
      <c r="AG95" s="107">
        <v>0</v>
      </c>
      <c r="AH95" s="107">
        <v>0.64131747194236066</v>
      </c>
      <c r="AI95" s="107">
        <v>0.73434809287227099</v>
      </c>
      <c r="AJ95" s="107">
        <v>0.84321371310940008</v>
      </c>
      <c r="AK95" s="2">
        <v>1</v>
      </c>
      <c r="AL95" s="106">
        <v>1.9793749134023476E-3</v>
      </c>
      <c r="AM95" s="2">
        <v>505.21</v>
      </c>
      <c r="AN95" s="152"/>
      <c r="AP95" s="106">
        <f t="shared" si="55"/>
        <v>1.0279553716936192</v>
      </c>
      <c r="AQ95" s="105">
        <f t="shared" si="56"/>
        <v>87.567567567567579</v>
      </c>
      <c r="AR95" s="105">
        <f t="shared" si="56"/>
        <v>119.29046563192904</v>
      </c>
      <c r="AS95" s="105">
        <f t="shared" si="56"/>
        <v>116.84901531728664</v>
      </c>
      <c r="AU95" s="106">
        <f t="shared" si="38"/>
        <v>0.64131747194236066</v>
      </c>
      <c r="AV95" s="106">
        <f t="shared" si="43"/>
        <v>0.73434809287227099</v>
      </c>
      <c r="AW95" s="106">
        <f t="shared" si="42"/>
        <v>0.84321371310940008</v>
      </c>
      <c r="AX95" s="106">
        <f t="shared" si="57"/>
        <v>0.7396264259746772</v>
      </c>
      <c r="AZ95" s="2">
        <f t="shared" si="58"/>
        <v>3</v>
      </c>
      <c r="BA95" s="2">
        <f t="shared" si="59"/>
        <v>1</v>
      </c>
      <c r="BB95" s="2">
        <f t="shared" si="59"/>
        <v>1</v>
      </c>
      <c r="BC95" s="2">
        <f t="shared" si="59"/>
        <v>1</v>
      </c>
      <c r="BE95" s="2">
        <f t="shared" si="39"/>
        <v>3.0864197530864196E-3</v>
      </c>
      <c r="BF95" s="2">
        <f t="shared" si="39"/>
        <v>2.6954177897574121E-3</v>
      </c>
      <c r="BG95" s="2">
        <f t="shared" si="39"/>
        <v>2.3474178403755869E-3</v>
      </c>
    </row>
    <row r="96" spans="1:59" x14ac:dyDescent="0.35">
      <c r="A96" s="2">
        <f t="shared" si="45"/>
        <v>94</v>
      </c>
      <c r="B96" s="179" t="s">
        <v>106</v>
      </c>
      <c r="C96" s="2" t="s">
        <v>107</v>
      </c>
      <c r="D96" s="1" t="s">
        <v>108</v>
      </c>
      <c r="E96" s="169">
        <v>6.2004299999999999</v>
      </c>
      <c r="F96" s="183" t="s">
        <v>692</v>
      </c>
      <c r="G96" s="2">
        <v>10</v>
      </c>
      <c r="I96" s="182">
        <f>N96</f>
        <v>1.5362722491140477E-3</v>
      </c>
      <c r="J96" s="172">
        <f>O96</f>
        <v>9.7564338956039674E-4</v>
      </c>
      <c r="K96" s="171"/>
      <c r="M96" s="173" t="str">
        <f t="shared" si="47"/>
        <v>Quantified</v>
      </c>
      <c r="N96" s="174">
        <f t="shared" si="48"/>
        <v>1.5362722491140477E-3</v>
      </c>
      <c r="O96" s="174">
        <f t="shared" si="49"/>
        <v>9.7564338956039674E-4</v>
      </c>
      <c r="P96" s="175">
        <f t="shared" si="50"/>
        <v>0.63507193475833479</v>
      </c>
      <c r="R96" s="176">
        <f t="shared" si="51"/>
        <v>112.47822699286263</v>
      </c>
      <c r="S96" s="177">
        <f t="shared" si="52"/>
        <v>99.661526889808201</v>
      </c>
      <c r="T96" s="178"/>
      <c r="U96" s="177">
        <f t="shared" si="53"/>
        <v>92.906811029077033</v>
      </c>
      <c r="V96" s="177">
        <f t="shared" si="54"/>
        <v>93.222343594836161</v>
      </c>
      <c r="W96" s="151"/>
      <c r="X96" s="152"/>
      <c r="Y96" s="107">
        <v>8.8478058629084941</v>
      </c>
      <c r="Z96" s="107">
        <v>8.9566714831456231</v>
      </c>
      <c r="AA96" s="107">
        <v>8.7785277409394116</v>
      </c>
      <c r="AB96" s="107">
        <v>10.19378080402209</v>
      </c>
      <c r="AC96" s="107">
        <v>9.8968745670117393</v>
      </c>
      <c r="AD96" s="107">
        <v>9.8078026959086326</v>
      </c>
      <c r="AE96" s="107">
        <v>5.8094653708358904E-3</v>
      </c>
      <c r="AF96" s="107">
        <v>1.3756655648146316E-2</v>
      </c>
      <c r="AG96" s="107">
        <v>2.2465905267116643E-2</v>
      </c>
      <c r="AH96" s="107">
        <v>9.491102709764256</v>
      </c>
      <c r="AI96" s="107">
        <v>9.5504839571663265</v>
      </c>
      <c r="AJ96" s="107">
        <v>8.7884246155064236</v>
      </c>
      <c r="AK96" s="2">
        <v>1</v>
      </c>
      <c r="AL96" s="106">
        <v>1.9793749134023476E-3</v>
      </c>
      <c r="AM96" s="2">
        <v>505.21</v>
      </c>
      <c r="AN96" s="152"/>
      <c r="AP96" s="106">
        <f t="shared" si="55"/>
        <v>9.9661526889808201</v>
      </c>
      <c r="AQ96" s="105">
        <f t="shared" si="56"/>
        <v>115.2125279642058</v>
      </c>
      <c r="AR96" s="105">
        <f t="shared" si="56"/>
        <v>110.49723756906079</v>
      </c>
      <c r="AS96" s="105">
        <f t="shared" si="56"/>
        <v>111.7249154453213</v>
      </c>
      <c r="AU96" s="106">
        <f t="shared" ref="AU96:AU159" si="62">SUM(AE96+AH96)</f>
        <v>9.4969121751350922</v>
      </c>
      <c r="AV96" s="106">
        <f t="shared" si="43"/>
        <v>9.5642406128144728</v>
      </c>
      <c r="AW96" s="106">
        <f t="shared" si="42"/>
        <v>8.8108905207735404</v>
      </c>
      <c r="AX96" s="106">
        <f t="shared" si="57"/>
        <v>9.290681102907703</v>
      </c>
      <c r="AZ96" s="2">
        <f t="shared" si="58"/>
        <v>0</v>
      </c>
      <c r="BA96" s="2">
        <f t="shared" si="59"/>
        <v>0</v>
      </c>
      <c r="BB96" s="2">
        <f t="shared" si="59"/>
        <v>0</v>
      </c>
      <c r="BC96" s="2">
        <f t="shared" si="59"/>
        <v>0</v>
      </c>
      <c r="BE96" s="2">
        <f t="shared" ref="BE96:BG159" si="63">IF(BA96=1, $AL96/AH96, AE96/AH96)</f>
        <v>6.120959332638166E-4</v>
      </c>
      <c r="BF96" s="2">
        <f t="shared" si="63"/>
        <v>1.4404145077720207E-3</v>
      </c>
      <c r="BG96" s="2">
        <f t="shared" si="63"/>
        <v>2.5563063063063058E-3</v>
      </c>
    </row>
    <row r="97" spans="1:59" x14ac:dyDescent="0.35">
      <c r="A97" s="2">
        <f t="shared" si="45"/>
        <v>95</v>
      </c>
      <c r="B97" s="187" t="s">
        <v>110</v>
      </c>
      <c r="C97" s="2" t="s">
        <v>111</v>
      </c>
      <c r="D97" s="1" t="s">
        <v>112</v>
      </c>
      <c r="E97" s="169">
        <v>7.5247900000000003</v>
      </c>
      <c r="F97" s="185" t="s">
        <v>686</v>
      </c>
      <c r="G97" s="2">
        <v>1</v>
      </c>
      <c r="I97" s="171" t="s">
        <v>280</v>
      </c>
      <c r="J97" s="172"/>
      <c r="K97" s="171" t="s">
        <v>693</v>
      </c>
      <c r="M97" s="173" t="str">
        <f t="shared" si="47"/>
        <v>Limited</v>
      </c>
      <c r="N97" s="174">
        <f t="shared" si="48"/>
        <v>4.5581909024271478E-2</v>
      </c>
      <c r="O97" s="174">
        <f t="shared" si="49"/>
        <v>9.701759070118339E-3</v>
      </c>
      <c r="P97" s="175">
        <f t="shared" si="50"/>
        <v>0.21284231568608375</v>
      </c>
      <c r="R97" s="176">
        <f t="shared" si="51"/>
        <v>216.61085845507964</v>
      </c>
      <c r="S97" s="177">
        <f t="shared" si="52"/>
        <v>58.045483952560559</v>
      </c>
      <c r="T97" s="178"/>
      <c r="U97" s="177">
        <f t="shared" si="53"/>
        <v>57.807248178441874</v>
      </c>
      <c r="V97" s="177">
        <f t="shared" si="54"/>
        <v>99.589570526600497</v>
      </c>
      <c r="W97" s="151"/>
      <c r="X97" s="152"/>
      <c r="Y97" s="107">
        <v>0.11482296518675644</v>
      </c>
      <c r="Z97" s="107">
        <v>0.29405944321095145</v>
      </c>
      <c r="AA97" s="107">
        <v>0.49827187351828245</v>
      </c>
      <c r="AB97" s="107">
        <v>0.34830549355440649</v>
      </c>
      <c r="AC97" s="107">
        <v>0.48009908856570715</v>
      </c>
      <c r="AD97" s="107">
        <v>0.91295993645670315</v>
      </c>
      <c r="AE97" s="107">
        <v>0</v>
      </c>
      <c r="AF97" s="107">
        <v>0</v>
      </c>
      <c r="AG97" s="107">
        <v>0</v>
      </c>
      <c r="AH97" s="107">
        <v>0.45480887100146866</v>
      </c>
      <c r="AI97" s="107">
        <v>0.59467141117403222</v>
      </c>
      <c r="AJ97" s="107">
        <v>0.68473716317775513</v>
      </c>
      <c r="AK97" s="2">
        <v>10</v>
      </c>
      <c r="AL97" s="106">
        <v>2.5604260548955347E-2</v>
      </c>
      <c r="AM97" s="2">
        <v>390.56</v>
      </c>
      <c r="AN97" s="152"/>
      <c r="AP97" s="106">
        <f t="shared" si="55"/>
        <v>0.58045483952560561</v>
      </c>
      <c r="AQ97" s="105">
        <f t="shared" si="56"/>
        <v>303.34131590130687</v>
      </c>
      <c r="AR97" s="105">
        <f t="shared" si="56"/>
        <v>163.26599932425742</v>
      </c>
      <c r="AS97" s="105">
        <f t="shared" si="56"/>
        <v>183.22526013967456</v>
      </c>
      <c r="AU97" s="106">
        <f t="shared" si="62"/>
        <v>0.45480887100146866</v>
      </c>
      <c r="AV97" s="106">
        <f t="shared" si="43"/>
        <v>0.59467141117403222</v>
      </c>
      <c r="AW97" s="106">
        <f t="shared" si="42"/>
        <v>0.68473716317775513</v>
      </c>
      <c r="AX97" s="106">
        <f t="shared" si="57"/>
        <v>0.57807248178441872</v>
      </c>
      <c r="AZ97" s="2">
        <f t="shared" si="58"/>
        <v>3</v>
      </c>
      <c r="BA97" s="2">
        <f t="shared" si="59"/>
        <v>1</v>
      </c>
      <c r="BB97" s="2">
        <f t="shared" si="59"/>
        <v>1</v>
      </c>
      <c r="BC97" s="2">
        <f t="shared" si="59"/>
        <v>1</v>
      </c>
      <c r="BE97" s="2">
        <f t="shared" si="63"/>
        <v>5.6296748329855394E-2</v>
      </c>
      <c r="BF97" s="2">
        <f t="shared" si="63"/>
        <v>4.305614843398313E-2</v>
      </c>
      <c r="BG97" s="2">
        <f t="shared" si="63"/>
        <v>3.7392830308975909E-2</v>
      </c>
    </row>
    <row r="98" spans="1:59" x14ac:dyDescent="0.35">
      <c r="A98" s="2">
        <f t="shared" si="45"/>
        <v>96</v>
      </c>
      <c r="B98" s="187" t="s">
        <v>110</v>
      </c>
      <c r="C98" s="2" t="s">
        <v>111</v>
      </c>
      <c r="D98" s="1" t="s">
        <v>112</v>
      </c>
      <c r="E98" s="169">
        <v>7.5247900000000003</v>
      </c>
      <c r="F98" s="185" t="s">
        <v>686</v>
      </c>
      <c r="G98" s="2">
        <v>10</v>
      </c>
      <c r="I98" s="171" t="s">
        <v>712</v>
      </c>
      <c r="J98" s="172"/>
      <c r="K98" s="171"/>
      <c r="M98" s="173" t="str">
        <f t="shared" si="47"/>
        <v>Limited</v>
      </c>
      <c r="N98" s="174">
        <f t="shared" si="48"/>
        <v>4.7270017105267821E-3</v>
      </c>
      <c r="O98" s="174">
        <f t="shared" si="49"/>
        <v>1.5418924671850914E-3</v>
      </c>
      <c r="P98" s="175">
        <f t="shared" si="50"/>
        <v>0.32618826089091074</v>
      </c>
      <c r="R98" s="176">
        <f t="shared" si="51"/>
        <v>95.235587043294586</v>
      </c>
      <c r="S98" s="177">
        <f t="shared" si="52"/>
        <v>51.248010535772814</v>
      </c>
      <c r="T98" s="178"/>
      <c r="U98" s="177">
        <f t="shared" si="53"/>
        <v>57.993096464097228</v>
      </c>
      <c r="V98" s="177">
        <f t="shared" si="54"/>
        <v>113.16165419458792</v>
      </c>
      <c r="W98" s="151"/>
      <c r="X98" s="152"/>
      <c r="Y98" s="107">
        <v>6.0656845288350825</v>
      </c>
      <c r="Z98" s="107">
        <v>5.1896792243078664</v>
      </c>
      <c r="AA98" s="107">
        <v>5.0956428870983714</v>
      </c>
      <c r="AB98" s="107">
        <v>4.4573033216672213</v>
      </c>
      <c r="AC98" s="107">
        <v>5.6833834831895738</v>
      </c>
      <c r="AD98" s="107">
        <v>5.2337163558750515</v>
      </c>
      <c r="AE98" s="107">
        <v>0</v>
      </c>
      <c r="AF98" s="107">
        <v>3.4613944227610714E-3</v>
      </c>
      <c r="AG98" s="107">
        <v>0</v>
      </c>
      <c r="AH98" s="107">
        <v>5.848833811735866</v>
      </c>
      <c r="AI98" s="107">
        <v>3.9921887360451658</v>
      </c>
      <c r="AJ98" s="107">
        <v>7.5534449970253732</v>
      </c>
      <c r="AK98" s="2">
        <v>10</v>
      </c>
      <c r="AL98" s="106">
        <v>2.5604260548955347E-2</v>
      </c>
      <c r="AM98" s="2">
        <v>390.56</v>
      </c>
      <c r="AN98" s="152"/>
      <c r="AP98" s="106">
        <f t="shared" si="55"/>
        <v>5.1248010535772819</v>
      </c>
      <c r="AQ98" s="105">
        <f t="shared" si="56"/>
        <v>73.48392915058588</v>
      </c>
      <c r="AR98" s="105">
        <f t="shared" si="56"/>
        <v>109.51319412131009</v>
      </c>
      <c r="AS98" s="105">
        <f t="shared" si="56"/>
        <v>102.70963785798779</v>
      </c>
      <c r="AU98" s="106">
        <f t="shared" si="62"/>
        <v>5.848833811735866</v>
      </c>
      <c r="AV98" s="106">
        <f t="shared" si="43"/>
        <v>3.9956501304679271</v>
      </c>
      <c r="AW98" s="106">
        <f t="shared" si="42"/>
        <v>7.5534449970253732</v>
      </c>
      <c r="AX98" s="106">
        <f t="shared" si="57"/>
        <v>5.7993096464097222</v>
      </c>
      <c r="AZ98" s="2">
        <f t="shared" si="58"/>
        <v>3</v>
      </c>
      <c r="BA98" s="2">
        <f t="shared" si="59"/>
        <v>1</v>
      </c>
      <c r="BB98" s="2">
        <f t="shared" si="59"/>
        <v>1</v>
      </c>
      <c r="BC98" s="2">
        <f t="shared" si="59"/>
        <v>1</v>
      </c>
      <c r="BE98" s="2">
        <f t="shared" si="63"/>
        <v>4.3776693565099429E-3</v>
      </c>
      <c r="BF98" s="2">
        <f t="shared" si="63"/>
        <v>6.4135896977456103E-3</v>
      </c>
      <c r="BG98" s="2">
        <f t="shared" si="63"/>
        <v>3.3897460773247936E-3</v>
      </c>
    </row>
    <row r="99" spans="1:59" x14ac:dyDescent="0.35">
      <c r="A99" s="2">
        <f t="shared" si="45"/>
        <v>97</v>
      </c>
      <c r="B99" s="187" t="s">
        <v>110</v>
      </c>
      <c r="C99" s="2" t="s">
        <v>111</v>
      </c>
      <c r="D99" s="1" t="s">
        <v>112</v>
      </c>
      <c r="E99" s="169">
        <v>7.5247900000000003</v>
      </c>
      <c r="F99" s="183" t="s">
        <v>692</v>
      </c>
      <c r="G99" s="2">
        <v>1</v>
      </c>
      <c r="I99" s="171" t="s">
        <v>283</v>
      </c>
      <c r="J99" s="172"/>
      <c r="K99" s="171" t="s">
        <v>702</v>
      </c>
      <c r="M99" s="173" t="str">
        <f t="shared" si="47"/>
        <v>Quantified</v>
      </c>
      <c r="N99" s="174">
        <f t="shared" si="48"/>
        <v>0.29451251880090484</v>
      </c>
      <c r="O99" s="174">
        <f t="shared" si="49"/>
        <v>8.9287557371217879E-2</v>
      </c>
      <c r="P99" s="175">
        <f t="shared" si="50"/>
        <v>0.30317066905932677</v>
      </c>
      <c r="R99" s="176">
        <f t="shared" si="51"/>
        <v>91.431394747815219</v>
      </c>
      <c r="S99" s="177">
        <f t="shared" si="52"/>
        <v>46.305093550503187</v>
      </c>
      <c r="T99" s="178"/>
      <c r="U99" s="177">
        <f t="shared" si="53"/>
        <v>36.047848670660485</v>
      </c>
      <c r="V99" s="177">
        <f t="shared" si="54"/>
        <v>77.848560291416931</v>
      </c>
      <c r="W99" s="151"/>
      <c r="X99" s="152"/>
      <c r="Y99" s="107">
        <v>0.75687520072647996</v>
      </c>
      <c r="Z99" s="107">
        <v>0.63338229492822107</v>
      </c>
      <c r="AA99" s="107">
        <v>0.3484953922232456</v>
      </c>
      <c r="AB99" s="107">
        <v>0.38921791948265622</v>
      </c>
      <c r="AC99" s="107">
        <v>0.49633237269619929</v>
      </c>
      <c r="AD99" s="107">
        <v>0.50360251433624026</v>
      </c>
      <c r="AE99" s="107">
        <v>8.4992528188206171E-2</v>
      </c>
      <c r="AF99" s="107">
        <v>0</v>
      </c>
      <c r="AG99" s="107">
        <v>0.10716780099615475</v>
      </c>
      <c r="AH99" s="107">
        <v>0.24717772096631555</v>
      </c>
      <c r="AI99" s="107">
        <v>0.33435828479653423</v>
      </c>
      <c r="AJ99" s="107">
        <v>0.30773912517260393</v>
      </c>
      <c r="AK99" s="2">
        <v>25</v>
      </c>
      <c r="AL99" s="106">
        <v>6.4010651372388372E-2</v>
      </c>
      <c r="AM99" s="2">
        <v>390.56</v>
      </c>
      <c r="AN99" s="152"/>
      <c r="AP99" s="106">
        <f t="shared" si="55"/>
        <v>0.4630509355050319</v>
      </c>
      <c r="AQ99" s="105">
        <f t="shared" si="56"/>
        <v>51.424319241675356</v>
      </c>
      <c r="AR99" s="105">
        <f t="shared" si="56"/>
        <v>78.362211364377785</v>
      </c>
      <c r="AS99" s="105">
        <f t="shared" si="56"/>
        <v>144.50765363739251</v>
      </c>
      <c r="AU99" s="106">
        <f t="shared" si="62"/>
        <v>0.3321702491545217</v>
      </c>
      <c r="AV99" s="106">
        <f t="shared" si="43"/>
        <v>0.33435828479653423</v>
      </c>
      <c r="AW99" s="106">
        <f t="shared" si="42"/>
        <v>0.41490692616875868</v>
      </c>
      <c r="AX99" s="106">
        <f t="shared" si="57"/>
        <v>0.36047848670660487</v>
      </c>
      <c r="AZ99" s="2">
        <f t="shared" si="58"/>
        <v>1</v>
      </c>
      <c r="BA99" s="2">
        <f t="shared" si="59"/>
        <v>0</v>
      </c>
      <c r="BB99" s="2">
        <f t="shared" si="59"/>
        <v>1</v>
      </c>
      <c r="BC99" s="2">
        <f t="shared" si="59"/>
        <v>0</v>
      </c>
      <c r="BE99" s="2">
        <f t="shared" si="63"/>
        <v>0.34385189674836686</v>
      </c>
      <c r="BF99" s="2">
        <f t="shared" si="63"/>
        <v>0.19144329386466535</v>
      </c>
      <c r="BG99" s="2">
        <f t="shared" si="63"/>
        <v>0.34824236578968226</v>
      </c>
    </row>
    <row r="100" spans="1:59" x14ac:dyDescent="0.35">
      <c r="A100" s="2">
        <f t="shared" si="45"/>
        <v>98</v>
      </c>
      <c r="B100" s="187" t="s">
        <v>110</v>
      </c>
      <c r="C100" s="2" t="s">
        <v>111</v>
      </c>
      <c r="D100" s="1" t="s">
        <v>112</v>
      </c>
      <c r="E100" s="169">
        <v>7.5247900000000003</v>
      </c>
      <c r="F100" s="183" t="s">
        <v>692</v>
      </c>
      <c r="G100" s="2">
        <v>10</v>
      </c>
      <c r="I100" s="171" t="s">
        <v>280</v>
      </c>
      <c r="J100" s="172"/>
      <c r="K100" s="171" t="s">
        <v>693</v>
      </c>
      <c r="M100" s="173" t="str">
        <f t="shared" si="47"/>
        <v>Limited</v>
      </c>
      <c r="N100" s="174">
        <f t="shared" si="48"/>
        <v>9.8667442222526314E-3</v>
      </c>
      <c r="O100" s="174">
        <f t="shared" si="49"/>
        <v>2.2338335321497346E-3</v>
      </c>
      <c r="P100" s="175">
        <f t="shared" si="50"/>
        <v>0.22640026758895127</v>
      </c>
      <c r="R100" s="176">
        <f t="shared" si="51"/>
        <v>281.99491156632882</v>
      </c>
      <c r="S100" s="177">
        <f t="shared" si="52"/>
        <v>510.51570754340503</v>
      </c>
      <c r="T100" s="178"/>
      <c r="U100" s="177">
        <f t="shared" si="53"/>
        <v>66.896907764899211</v>
      </c>
      <c r="V100" s="177">
        <f t="shared" si="54"/>
        <v>13.103790299970644</v>
      </c>
      <c r="W100" s="151"/>
      <c r="X100" s="152"/>
      <c r="Y100" s="107">
        <v>11.622494914962925</v>
      </c>
      <c r="Z100" s="107">
        <v>20.848844808610561</v>
      </c>
      <c r="AA100" s="107">
        <v>6.6731906366126328</v>
      </c>
      <c r="AB100" s="107">
        <v>6.5106860673880584</v>
      </c>
      <c r="AC100" s="107">
        <v>138.14467172705525</v>
      </c>
      <c r="AD100" s="107">
        <v>8.4993544685781952</v>
      </c>
      <c r="AE100" s="107">
        <v>0</v>
      </c>
      <c r="AF100" s="107">
        <v>0</v>
      </c>
      <c r="AG100" s="107">
        <v>0</v>
      </c>
      <c r="AH100" s="107">
        <v>7.4757049433539535</v>
      </c>
      <c r="AI100" s="107">
        <v>7.450337744592713</v>
      </c>
      <c r="AJ100" s="107">
        <v>5.1430296415230945</v>
      </c>
      <c r="AK100" s="2">
        <v>25</v>
      </c>
      <c r="AL100" s="106">
        <v>6.4010651372388372E-2</v>
      </c>
      <c r="AM100" s="2">
        <v>390.56</v>
      </c>
      <c r="AN100" s="152"/>
      <c r="AP100" s="106">
        <f t="shared" si="55"/>
        <v>51.051570754340503</v>
      </c>
      <c r="AQ100" s="105">
        <f t="shared" si="56"/>
        <v>56.017973034396697</v>
      </c>
      <c r="AR100" s="105">
        <f t="shared" si="56"/>
        <v>662.60108411379019</v>
      </c>
      <c r="AS100" s="105">
        <f t="shared" si="56"/>
        <v>127.36567755079957</v>
      </c>
      <c r="AU100" s="106">
        <f t="shared" si="62"/>
        <v>7.4757049433539535</v>
      </c>
      <c r="AV100" s="106">
        <f t="shared" si="43"/>
        <v>7.450337744592713</v>
      </c>
      <c r="AW100" s="106">
        <f t="shared" si="42"/>
        <v>5.1430296415230945</v>
      </c>
      <c r="AX100" s="106">
        <f t="shared" si="57"/>
        <v>6.6896907764899209</v>
      </c>
      <c r="AZ100" s="2">
        <f t="shared" si="58"/>
        <v>3</v>
      </c>
      <c r="BA100" s="2">
        <f t="shared" si="59"/>
        <v>1</v>
      </c>
      <c r="BB100" s="2">
        <f t="shared" si="59"/>
        <v>1</v>
      </c>
      <c r="BC100" s="2">
        <f t="shared" si="59"/>
        <v>1</v>
      </c>
      <c r="BE100" s="2">
        <f t="shared" si="63"/>
        <v>8.5624903413684186E-3</v>
      </c>
      <c r="BF100" s="2">
        <f t="shared" si="63"/>
        <v>8.5916442404031755E-3</v>
      </c>
      <c r="BG100" s="2">
        <f t="shared" si="63"/>
        <v>1.2446098084986302E-2</v>
      </c>
    </row>
    <row r="101" spans="1:59" x14ac:dyDescent="0.35">
      <c r="A101" s="2">
        <f t="shared" si="45"/>
        <v>99</v>
      </c>
      <c r="B101" s="179" t="s">
        <v>114</v>
      </c>
      <c r="C101" s="2" t="s">
        <v>115</v>
      </c>
      <c r="D101" s="1" t="s">
        <v>116</v>
      </c>
      <c r="E101" s="169">
        <v>4.6090200000000001</v>
      </c>
      <c r="F101" s="180" t="s">
        <v>688</v>
      </c>
      <c r="G101" s="2">
        <v>1</v>
      </c>
      <c r="I101" s="171" t="s">
        <v>278</v>
      </c>
      <c r="J101" s="172"/>
      <c r="K101" s="171" t="s">
        <v>695</v>
      </c>
      <c r="M101" s="173" t="str">
        <f t="shared" si="47"/>
        <v>Limited</v>
      </c>
      <c r="N101" s="174">
        <f t="shared" si="48"/>
        <v>1.2787842699907475</v>
      </c>
      <c r="O101" s="174">
        <f t="shared" si="49"/>
        <v>0.1238844116346319</v>
      </c>
      <c r="P101" s="175">
        <f t="shared" si="50"/>
        <v>9.6876709028903094E-2</v>
      </c>
      <c r="R101" s="176">
        <f t="shared" si="51"/>
        <v>31.55180867212546</v>
      </c>
      <c r="S101" s="177">
        <f t="shared" si="52"/>
        <v>3.9078733670465957</v>
      </c>
      <c r="T101" s="178"/>
      <c r="U101" s="177">
        <f t="shared" si="53"/>
        <v>6.6929540661458997</v>
      </c>
      <c r="V101" s="177">
        <f t="shared" si="54"/>
        <v>171.2684480153498</v>
      </c>
      <c r="W101" s="151"/>
      <c r="X101" s="152"/>
      <c r="Y101" s="107">
        <v>0.12428971740467272</v>
      </c>
      <c r="Z101" s="107">
        <v>0.10510707346843215</v>
      </c>
      <c r="AA101" s="107">
        <v>0.13103227767527775</v>
      </c>
      <c r="AB101" s="107">
        <v>6.4855188641707764E-2</v>
      </c>
      <c r="AC101" s="107">
        <v>1.327621628600187E-2</v>
      </c>
      <c r="AD101" s="107">
        <v>3.9104796083688227E-2</v>
      </c>
      <c r="AE101" s="107">
        <v>4.8040010188257168E-2</v>
      </c>
      <c r="AF101" s="107">
        <v>3.2249838278052813E-2</v>
      </c>
      <c r="AG101" s="107">
        <v>2.7115335328640945E-2</v>
      </c>
      <c r="AH101" s="107">
        <v>3.4026267260213051E-2</v>
      </c>
      <c r="AI101" s="107">
        <v>2.8565429162655389E-2</v>
      </c>
      <c r="AJ101" s="107">
        <v>3.0791741766557596E-2</v>
      </c>
      <c r="AK101" s="2">
        <v>10</v>
      </c>
      <c r="AL101" s="106">
        <v>3.5927283178846019E-2</v>
      </c>
      <c r="AM101" s="2">
        <v>278.33999999999997</v>
      </c>
      <c r="AN101" s="152"/>
      <c r="AP101" s="106">
        <f t="shared" si="55"/>
        <v>3.9078733670465958E-2</v>
      </c>
      <c r="AQ101" s="105">
        <f t="shared" si="56"/>
        <v>52.180655001850951</v>
      </c>
      <c r="AR101" s="105">
        <f t="shared" si="56"/>
        <v>12.631134944489961</v>
      </c>
      <c r="AS101" s="105">
        <f t="shared" si="56"/>
        <v>29.843636070035473</v>
      </c>
      <c r="AU101" s="106">
        <f t="shared" si="62"/>
        <v>8.2066277448470226E-2</v>
      </c>
      <c r="AV101" s="106">
        <f t="shared" si="43"/>
        <v>6.0815267440708198E-2</v>
      </c>
      <c r="AW101" s="106">
        <f t="shared" si="42"/>
        <v>5.7907077095198545E-2</v>
      </c>
      <c r="AX101" s="106">
        <f t="shared" si="57"/>
        <v>6.6929540661458994E-2</v>
      </c>
      <c r="AZ101" s="2">
        <f t="shared" si="58"/>
        <v>2</v>
      </c>
      <c r="BA101" s="2">
        <f t="shared" si="59"/>
        <v>0</v>
      </c>
      <c r="BB101" s="2">
        <f t="shared" si="59"/>
        <v>1</v>
      </c>
      <c r="BC101" s="2">
        <f t="shared" si="59"/>
        <v>1</v>
      </c>
      <c r="BE101" s="2">
        <f t="shared" si="63"/>
        <v>1.4118507275827579</v>
      </c>
      <c r="BF101" s="2">
        <f t="shared" si="63"/>
        <v>1.2577190062250156</v>
      </c>
      <c r="BG101" s="2">
        <f t="shared" si="63"/>
        <v>1.1667830761644686</v>
      </c>
    </row>
    <row r="102" spans="1:59" x14ac:dyDescent="0.35">
      <c r="A102" s="2">
        <f t="shared" si="45"/>
        <v>100</v>
      </c>
      <c r="B102" s="179" t="s">
        <v>114</v>
      </c>
      <c r="C102" s="2" t="s">
        <v>115</v>
      </c>
      <c r="D102" s="1" t="s">
        <v>116</v>
      </c>
      <c r="E102" s="169">
        <v>4.6090200000000001</v>
      </c>
      <c r="F102" s="180" t="s">
        <v>688</v>
      </c>
      <c r="G102" s="2">
        <v>10</v>
      </c>
      <c r="I102" s="171" t="s">
        <v>278</v>
      </c>
      <c r="J102" s="172"/>
      <c r="K102" s="171" t="s">
        <v>695</v>
      </c>
      <c r="M102" s="173" t="str">
        <f t="shared" si="47"/>
        <v>Limited</v>
      </c>
      <c r="N102" s="174">
        <f t="shared" si="48"/>
        <v>0.49727913782720584</v>
      </c>
      <c r="O102" s="174">
        <f t="shared" si="49"/>
        <v>0.19464205615302785</v>
      </c>
      <c r="P102" s="175">
        <f t="shared" si="50"/>
        <v>0.39141407983349163</v>
      </c>
      <c r="R102" s="176">
        <f t="shared" si="51"/>
        <v>14.890377080125333</v>
      </c>
      <c r="S102" s="177">
        <f t="shared" si="52"/>
        <v>1.0453562379599952</v>
      </c>
      <c r="T102" s="178"/>
      <c r="U102" s="177">
        <f t="shared" si="53"/>
        <v>1.0578909482176015</v>
      </c>
      <c r="V102" s="177">
        <f t="shared" si="54"/>
        <v>101.19908503938024</v>
      </c>
      <c r="W102" s="151"/>
      <c r="X102" s="152"/>
      <c r="Y102" s="107">
        <v>0.67093630941881155</v>
      </c>
      <c r="Z102" s="107">
        <v>0.73723045748000304</v>
      </c>
      <c r="AA102" s="107">
        <v>0.69176336432964369</v>
      </c>
      <c r="AB102" s="107">
        <v>0.11225966773605628</v>
      </c>
      <c r="AC102" s="107">
        <v>0.13090188577314471</v>
      </c>
      <c r="AD102" s="107">
        <v>7.0445317878797528E-2</v>
      </c>
      <c r="AE102" s="107">
        <v>2.4744678634664657E-2</v>
      </c>
      <c r="AF102" s="107">
        <v>3.1806552379083572E-2</v>
      </c>
      <c r="AG102" s="107">
        <v>1.9501462088836605E-2</v>
      </c>
      <c r="AH102" s="107">
        <v>0.11504417757151469</v>
      </c>
      <c r="AI102" s="107">
        <v>5.1301400619319176E-2</v>
      </c>
      <c r="AJ102" s="107">
        <v>7.4969013171861762E-2</v>
      </c>
      <c r="AK102" s="2">
        <v>10</v>
      </c>
      <c r="AL102" s="106">
        <v>3.5927283178846019E-2</v>
      </c>
      <c r="AM102" s="2">
        <v>278.33999999999997</v>
      </c>
      <c r="AN102" s="152"/>
      <c r="AP102" s="106">
        <f t="shared" si="55"/>
        <v>0.10453562379599951</v>
      </c>
      <c r="AQ102" s="105">
        <f t="shared" si="56"/>
        <v>16.731791998751643</v>
      </c>
      <c r="AR102" s="105">
        <f t="shared" si="56"/>
        <v>17.755897690471549</v>
      </c>
      <c r="AS102" s="105">
        <f t="shared" si="56"/>
        <v>10.183441551152809</v>
      </c>
      <c r="AU102" s="106">
        <f t="shared" si="62"/>
        <v>0.13978885620617934</v>
      </c>
      <c r="AV102" s="106">
        <f t="shared" si="43"/>
        <v>8.3107952998402748E-2</v>
      </c>
      <c r="AW102" s="106">
        <f t="shared" si="42"/>
        <v>9.4470475260698364E-2</v>
      </c>
      <c r="AX102" s="106">
        <f t="shared" si="57"/>
        <v>0.10578909482176015</v>
      </c>
      <c r="AZ102" s="2">
        <f t="shared" si="58"/>
        <v>3</v>
      </c>
      <c r="BA102" s="2">
        <f t="shared" si="59"/>
        <v>1</v>
      </c>
      <c r="BB102" s="2">
        <f t="shared" si="59"/>
        <v>1</v>
      </c>
      <c r="BC102" s="2">
        <f t="shared" si="59"/>
        <v>1</v>
      </c>
      <c r="BE102" s="2">
        <f t="shared" si="63"/>
        <v>0.31229119054297738</v>
      </c>
      <c r="BF102" s="2">
        <f t="shared" si="63"/>
        <v>0.70031778363018915</v>
      </c>
      <c r="BG102" s="2">
        <f t="shared" si="63"/>
        <v>0.47922843930845099</v>
      </c>
    </row>
    <row r="103" spans="1:59" x14ac:dyDescent="0.35">
      <c r="A103" s="2">
        <f t="shared" si="45"/>
        <v>101</v>
      </c>
      <c r="B103" s="179" t="s">
        <v>114</v>
      </c>
      <c r="C103" s="2" t="s">
        <v>115</v>
      </c>
      <c r="D103" s="1" t="s">
        <v>116</v>
      </c>
      <c r="E103" s="169">
        <v>4.6090200000000001</v>
      </c>
      <c r="F103" s="183" t="s">
        <v>692</v>
      </c>
      <c r="G103" s="2">
        <v>1</v>
      </c>
      <c r="I103" s="171" t="s">
        <v>280</v>
      </c>
      <c r="J103" s="172"/>
      <c r="K103" s="171" t="s">
        <v>693</v>
      </c>
      <c r="M103" s="173" t="str">
        <f t="shared" si="47"/>
        <v>Limited</v>
      </c>
      <c r="N103" s="174">
        <f t="shared" si="48"/>
        <v>898.18207947115059</v>
      </c>
      <c r="O103" s="174">
        <f t="shared" si="49"/>
        <v>1.3923737144427707E-13</v>
      </c>
      <c r="P103" s="175">
        <f t="shared" si="50"/>
        <v>1.5502131987120028E-16</v>
      </c>
      <c r="R103" s="176">
        <f t="shared" si="51"/>
        <v>1093.5034333970159</v>
      </c>
      <c r="S103" s="177">
        <f t="shared" si="52"/>
        <v>1.0935034333970159</v>
      </c>
      <c r="T103" s="178"/>
      <c r="U103" s="177">
        <f t="shared" si="53"/>
        <v>0.02</v>
      </c>
      <c r="V103" s="177">
        <f t="shared" si="54"/>
        <v>1.8289837406243101</v>
      </c>
      <c r="W103" s="151"/>
      <c r="X103" s="152"/>
      <c r="Y103" s="107">
        <v>1E-3</v>
      </c>
      <c r="Z103" s="107">
        <v>9.9999999999999995E-8</v>
      </c>
      <c r="AA103" s="107">
        <v>9.9999999999999995E-8</v>
      </c>
      <c r="AB103" s="107">
        <v>3.2805103001910474E-2</v>
      </c>
      <c r="AC103" s="107">
        <v>0</v>
      </c>
      <c r="AD103" s="107">
        <v>0</v>
      </c>
      <c r="AE103" s="107">
        <v>1E-4</v>
      </c>
      <c r="AF103" s="107">
        <v>1E-4</v>
      </c>
      <c r="AG103" s="107">
        <v>1E-4</v>
      </c>
      <c r="AH103" s="107">
        <v>1E-4</v>
      </c>
      <c r="AI103" s="107">
        <v>1E-4</v>
      </c>
      <c r="AJ103" s="107">
        <v>1E-4</v>
      </c>
      <c r="AK103" s="2">
        <v>25</v>
      </c>
      <c r="AL103" s="106">
        <v>8.981820794711505E-2</v>
      </c>
      <c r="AM103" s="2">
        <v>278.33999999999997</v>
      </c>
      <c r="AN103" s="152"/>
      <c r="AP103" s="106">
        <f t="shared" si="55"/>
        <v>1.0935034333970159E-2</v>
      </c>
      <c r="AQ103" s="105">
        <f t="shared" si="56"/>
        <v>3280.5103001910475</v>
      </c>
      <c r="AR103" s="105">
        <f t="shared" si="56"/>
        <v>0</v>
      </c>
      <c r="AS103" s="105">
        <f t="shared" si="56"/>
        <v>0</v>
      </c>
      <c r="AU103" s="106">
        <f t="shared" si="62"/>
        <v>2.0000000000000001E-4</v>
      </c>
      <c r="AV103" s="106">
        <f t="shared" si="43"/>
        <v>2.0000000000000001E-4</v>
      </c>
      <c r="AW103" s="106">
        <f t="shared" si="42"/>
        <v>2.0000000000000001E-4</v>
      </c>
      <c r="AX103" s="106">
        <f t="shared" si="57"/>
        <v>2.0000000000000001E-4</v>
      </c>
      <c r="AZ103" s="2">
        <f t="shared" si="58"/>
        <v>3</v>
      </c>
      <c r="BA103" s="2">
        <f t="shared" si="59"/>
        <v>1</v>
      </c>
      <c r="BB103" s="2">
        <f t="shared" si="59"/>
        <v>1</v>
      </c>
      <c r="BC103" s="2">
        <f t="shared" si="59"/>
        <v>1</v>
      </c>
      <c r="BE103" s="2">
        <f t="shared" si="63"/>
        <v>898.18207947115047</v>
      </c>
      <c r="BF103" s="2">
        <f t="shared" si="63"/>
        <v>898.18207947115047</v>
      </c>
      <c r="BG103" s="2">
        <f t="shared" si="63"/>
        <v>898.18207947115047</v>
      </c>
    </row>
    <row r="104" spans="1:59" x14ac:dyDescent="0.35">
      <c r="A104" s="2">
        <f t="shared" si="45"/>
        <v>102</v>
      </c>
      <c r="B104" s="179" t="s">
        <v>114</v>
      </c>
      <c r="C104" s="2" t="s">
        <v>115</v>
      </c>
      <c r="D104" s="1" t="s">
        <v>116</v>
      </c>
      <c r="E104" s="169">
        <v>4.6090200000000001</v>
      </c>
      <c r="F104" s="183" t="s">
        <v>692</v>
      </c>
      <c r="G104" s="2">
        <v>10</v>
      </c>
      <c r="I104" s="171" t="s">
        <v>283</v>
      </c>
      <c r="J104" s="172"/>
      <c r="K104" s="171" t="s">
        <v>702</v>
      </c>
      <c r="M104" s="173" t="str">
        <f t="shared" si="47"/>
        <v>Limited</v>
      </c>
      <c r="N104" s="174">
        <f t="shared" si="48"/>
        <v>898.18207947115059</v>
      </c>
      <c r="O104" s="174">
        <f t="shared" si="49"/>
        <v>1.3923737144427707E-13</v>
      </c>
      <c r="P104" s="175">
        <f t="shared" si="50"/>
        <v>1.5502131987120028E-16</v>
      </c>
      <c r="R104" s="176">
        <f t="shared" si="51"/>
        <v>100</v>
      </c>
      <c r="S104" s="177">
        <f t="shared" si="52"/>
        <v>1E-3</v>
      </c>
      <c r="T104" s="178"/>
      <c r="U104" s="177">
        <f t="shared" si="53"/>
        <v>2E-3</v>
      </c>
      <c r="V104" s="177">
        <f t="shared" si="54"/>
        <v>200</v>
      </c>
      <c r="W104" s="151"/>
      <c r="X104" s="152"/>
      <c r="Y104" s="107">
        <v>1E-4</v>
      </c>
      <c r="Z104" s="107">
        <v>1E-4</v>
      </c>
      <c r="AA104" s="107">
        <v>1E-4</v>
      </c>
      <c r="AB104" s="107">
        <v>1E-4</v>
      </c>
      <c r="AC104" s="107">
        <v>1E-4</v>
      </c>
      <c r="AD104" s="107">
        <v>1E-4</v>
      </c>
      <c r="AE104" s="107">
        <v>1E-4</v>
      </c>
      <c r="AF104" s="107">
        <v>1E-4</v>
      </c>
      <c r="AG104" s="107">
        <v>1E-4</v>
      </c>
      <c r="AH104" s="107">
        <v>1E-4</v>
      </c>
      <c r="AI104" s="107">
        <v>1E-4</v>
      </c>
      <c r="AJ104" s="107">
        <v>1E-4</v>
      </c>
      <c r="AK104" s="2">
        <v>25</v>
      </c>
      <c r="AL104" s="106">
        <v>8.981820794711505E-2</v>
      </c>
      <c r="AM104" s="2">
        <v>278.33999999999997</v>
      </c>
      <c r="AN104" s="152"/>
      <c r="AP104" s="106">
        <f t="shared" si="55"/>
        <v>1E-4</v>
      </c>
      <c r="AQ104" s="105">
        <f t="shared" si="56"/>
        <v>100</v>
      </c>
      <c r="AR104" s="105">
        <f t="shared" si="56"/>
        <v>100</v>
      </c>
      <c r="AS104" s="105">
        <f t="shared" si="56"/>
        <v>100</v>
      </c>
      <c r="AU104" s="106">
        <f t="shared" si="62"/>
        <v>2.0000000000000001E-4</v>
      </c>
      <c r="AV104" s="106">
        <f t="shared" si="43"/>
        <v>2.0000000000000001E-4</v>
      </c>
      <c r="AW104" s="106">
        <f t="shared" si="42"/>
        <v>2.0000000000000001E-4</v>
      </c>
      <c r="AX104" s="106">
        <f t="shared" si="57"/>
        <v>2.0000000000000001E-4</v>
      </c>
      <c r="AZ104" s="2">
        <f t="shared" si="58"/>
        <v>3</v>
      </c>
      <c r="BA104" s="2">
        <f t="shared" si="59"/>
        <v>1</v>
      </c>
      <c r="BB104" s="2">
        <f t="shared" si="59"/>
        <v>1</v>
      </c>
      <c r="BC104" s="2">
        <f t="shared" si="59"/>
        <v>1</v>
      </c>
      <c r="BE104" s="2">
        <f t="shared" si="63"/>
        <v>898.18207947115047</v>
      </c>
      <c r="BF104" s="2">
        <f t="shared" si="63"/>
        <v>898.18207947115047</v>
      </c>
      <c r="BG104" s="2">
        <f t="shared" si="63"/>
        <v>898.18207947115047</v>
      </c>
    </row>
    <row r="105" spans="1:59" x14ac:dyDescent="0.35">
      <c r="A105" s="2">
        <f t="shared" si="45"/>
        <v>103</v>
      </c>
      <c r="B105" s="193" t="s">
        <v>118</v>
      </c>
      <c r="C105" s="2" t="s">
        <v>119</v>
      </c>
      <c r="D105" s="1" t="s">
        <v>120</v>
      </c>
      <c r="E105" s="169">
        <v>2.7414900000000002</v>
      </c>
      <c r="F105" s="183" t="s">
        <v>692</v>
      </c>
      <c r="G105" s="2">
        <v>1</v>
      </c>
      <c r="I105" s="182">
        <f t="shared" ref="I105:J106" si="64">N105</f>
        <v>3.9177559945354407E-2</v>
      </c>
      <c r="J105" s="172">
        <f t="shared" si="64"/>
        <v>2.4662987536274005E-3</v>
      </c>
      <c r="K105" s="171"/>
      <c r="M105" s="173" t="str">
        <f t="shared" si="47"/>
        <v>Quantified</v>
      </c>
      <c r="N105" s="174">
        <f t="shared" si="48"/>
        <v>3.9177559945354407E-2</v>
      </c>
      <c r="O105" s="174">
        <f t="shared" si="49"/>
        <v>2.4662987536274005E-3</v>
      </c>
      <c r="P105" s="175">
        <f t="shared" si="50"/>
        <v>6.2951821324948268E-2</v>
      </c>
      <c r="R105" s="176">
        <f t="shared" si="51"/>
        <v>83.020866897493732</v>
      </c>
      <c r="S105" s="177">
        <f t="shared" si="52"/>
        <v>93.825369311627242</v>
      </c>
      <c r="T105" s="178"/>
      <c r="U105" s="177">
        <f t="shared" si="53"/>
        <v>87.966324848725506</v>
      </c>
      <c r="V105" s="177">
        <f t="shared" si="54"/>
        <v>93.755372874215098</v>
      </c>
      <c r="W105" s="151"/>
      <c r="X105" s="152"/>
      <c r="Y105" s="107">
        <v>1.135679486056727</v>
      </c>
      <c r="Z105" s="107">
        <v>1.1550140707567735</v>
      </c>
      <c r="AA105" s="107">
        <v>1.0991380440376328</v>
      </c>
      <c r="AB105" s="107">
        <v>0.93433715854164301</v>
      </c>
      <c r="AC105" s="107">
        <v>0.97476638410274064</v>
      </c>
      <c r="AD105" s="107">
        <v>0.9056575367044335</v>
      </c>
      <c r="AE105" s="107">
        <v>3.2928056991570608E-2</v>
      </c>
      <c r="AF105" s="107">
        <v>3.2501696785992212E-2</v>
      </c>
      <c r="AG105" s="107">
        <v>3.3762766317811874E-2</v>
      </c>
      <c r="AH105" s="107">
        <v>0.87451563923229469</v>
      </c>
      <c r="AI105" s="107">
        <v>0.77342707572354519</v>
      </c>
      <c r="AJ105" s="107">
        <v>0.89185451041055053</v>
      </c>
      <c r="AK105" s="2">
        <v>1</v>
      </c>
      <c r="AL105" s="106">
        <v>5.8136154874716588E-3</v>
      </c>
      <c r="AM105" s="2">
        <v>172.01</v>
      </c>
      <c r="AN105" s="152"/>
      <c r="AP105" s="106">
        <f t="shared" si="55"/>
        <v>0.93825369311627238</v>
      </c>
      <c r="AQ105" s="105">
        <f t="shared" si="56"/>
        <v>82.271201515299097</v>
      </c>
      <c r="AR105" s="105">
        <f t="shared" si="56"/>
        <v>84.394329799295576</v>
      </c>
      <c r="AS105" s="105">
        <f t="shared" si="56"/>
        <v>82.397069377886538</v>
      </c>
      <c r="AU105" s="106">
        <f t="shared" si="62"/>
        <v>0.90744369622386534</v>
      </c>
      <c r="AV105" s="106">
        <f t="shared" si="43"/>
        <v>0.80592877250953743</v>
      </c>
      <c r="AW105" s="106">
        <f t="shared" si="42"/>
        <v>0.92561727672836236</v>
      </c>
      <c r="AX105" s="106">
        <f t="shared" si="57"/>
        <v>0.87966324848725508</v>
      </c>
      <c r="AZ105" s="2">
        <f t="shared" si="58"/>
        <v>0</v>
      </c>
      <c r="BA105" s="2">
        <f t="shared" si="59"/>
        <v>0</v>
      </c>
      <c r="BB105" s="2">
        <f t="shared" si="59"/>
        <v>0</v>
      </c>
      <c r="BC105" s="2">
        <f t="shared" si="59"/>
        <v>0</v>
      </c>
      <c r="BE105" s="2">
        <f t="shared" si="63"/>
        <v>3.7652908094904909E-2</v>
      </c>
      <c r="BF105" s="2">
        <f t="shared" si="63"/>
        <v>4.202296222379686E-2</v>
      </c>
      <c r="BG105" s="2">
        <f t="shared" si="63"/>
        <v>3.7856809517361457E-2</v>
      </c>
    </row>
    <row r="106" spans="1:59" x14ac:dyDescent="0.35">
      <c r="A106" s="2">
        <f t="shared" si="45"/>
        <v>104</v>
      </c>
      <c r="B106" s="193" t="s">
        <v>118</v>
      </c>
      <c r="C106" s="2" t="s">
        <v>119</v>
      </c>
      <c r="D106" s="1" t="s">
        <v>120</v>
      </c>
      <c r="E106" s="169">
        <v>2.7414900000000002</v>
      </c>
      <c r="F106" s="183" t="s">
        <v>692</v>
      </c>
      <c r="G106" s="2">
        <v>10</v>
      </c>
      <c r="I106" s="182">
        <f t="shared" si="64"/>
        <v>3.5542909856980547E-2</v>
      </c>
      <c r="J106" s="172">
        <f t="shared" si="64"/>
        <v>1.1434971860802173E-3</v>
      </c>
      <c r="K106" s="171"/>
      <c r="M106" s="173" t="str">
        <f t="shared" si="47"/>
        <v>Quantified</v>
      </c>
      <c r="N106" s="174">
        <f t="shared" si="48"/>
        <v>3.5542909856980547E-2</v>
      </c>
      <c r="O106" s="174">
        <f t="shared" si="49"/>
        <v>1.1434971860802173E-3</v>
      </c>
      <c r="P106" s="175">
        <f t="shared" si="50"/>
        <v>3.2172300767761619E-2</v>
      </c>
      <c r="R106" s="176">
        <f t="shared" si="51"/>
        <v>83.626268877709734</v>
      </c>
      <c r="S106" s="177">
        <f t="shared" si="52"/>
        <v>112.37276634254501</v>
      </c>
      <c r="T106" s="178"/>
      <c r="U106" s="177">
        <f t="shared" si="53"/>
        <v>114.17968763322818</v>
      </c>
      <c r="V106" s="177">
        <f t="shared" si="54"/>
        <v>101.60797081845894</v>
      </c>
      <c r="W106" s="151"/>
      <c r="X106" s="152"/>
      <c r="Y106" s="107">
        <v>13.236042844969013</v>
      </c>
      <c r="Z106" s="107">
        <v>13.424283064492414</v>
      </c>
      <c r="AA106" s="107">
        <v>13.67060891402215</v>
      </c>
      <c r="AB106" s="107">
        <v>11.679250293254579</v>
      </c>
      <c r="AC106" s="107">
        <v>10.974667425151273</v>
      </c>
      <c r="AD106" s="107">
        <v>11.057912184357654</v>
      </c>
      <c r="AE106" s="107">
        <v>0.38920830258372774</v>
      </c>
      <c r="AF106" s="107">
        <v>0.40637308750749729</v>
      </c>
      <c r="AG106" s="107">
        <v>0.38015498191072034</v>
      </c>
      <c r="AH106" s="107">
        <v>10.992703939352189</v>
      </c>
      <c r="AI106" s="107">
        <v>11.058169796822511</v>
      </c>
      <c r="AJ106" s="107">
        <v>11.027296181791815</v>
      </c>
      <c r="AK106" s="2">
        <v>1</v>
      </c>
      <c r="AL106" s="106">
        <v>5.8136154874716588E-3</v>
      </c>
      <c r="AM106" s="2">
        <v>172.01</v>
      </c>
      <c r="AN106" s="152"/>
      <c r="AP106" s="106">
        <f t="shared" si="55"/>
        <v>11.237276634254501</v>
      </c>
      <c r="AQ106" s="105">
        <f t="shared" si="56"/>
        <v>88.238232756203516</v>
      </c>
      <c r="AR106" s="105">
        <f t="shared" si="56"/>
        <v>81.752354091665126</v>
      </c>
      <c r="AS106" s="105">
        <f t="shared" si="56"/>
        <v>80.888219785260532</v>
      </c>
      <c r="AU106" s="106">
        <f t="shared" si="62"/>
        <v>11.381912241935916</v>
      </c>
      <c r="AV106" s="106">
        <f t="shared" si="43"/>
        <v>11.464542884330008</v>
      </c>
      <c r="AW106" s="106">
        <f t="shared" si="42"/>
        <v>11.407451163702536</v>
      </c>
      <c r="AX106" s="106">
        <f t="shared" si="57"/>
        <v>11.417968763322818</v>
      </c>
      <c r="AZ106" s="2">
        <f t="shared" si="58"/>
        <v>0</v>
      </c>
      <c r="BA106" s="2">
        <f t="shared" si="59"/>
        <v>0</v>
      </c>
      <c r="BB106" s="2">
        <f t="shared" si="59"/>
        <v>0</v>
      </c>
      <c r="BC106" s="2">
        <f t="shared" si="59"/>
        <v>0</v>
      </c>
      <c r="BE106" s="2">
        <f t="shared" si="63"/>
        <v>3.5406057029373987E-2</v>
      </c>
      <c r="BF106" s="2">
        <f t="shared" si="63"/>
        <v>3.674867495923835E-2</v>
      </c>
      <c r="BG106" s="2">
        <f t="shared" si="63"/>
        <v>3.4473997582329316E-2</v>
      </c>
    </row>
    <row r="107" spans="1:59" x14ac:dyDescent="0.35">
      <c r="A107" s="2">
        <f t="shared" si="45"/>
        <v>105</v>
      </c>
      <c r="B107" s="179" t="s">
        <v>122</v>
      </c>
      <c r="C107" s="2" t="s">
        <v>123</v>
      </c>
      <c r="D107" s="1" t="s">
        <v>124</v>
      </c>
      <c r="E107" s="169">
        <v>5.4997800000000003</v>
      </c>
      <c r="F107" s="170" t="s">
        <v>686</v>
      </c>
      <c r="G107" s="2">
        <v>1</v>
      </c>
      <c r="I107" s="171" t="s">
        <v>648</v>
      </c>
      <c r="J107" s="172"/>
      <c r="K107" s="171"/>
      <c r="M107" s="173" t="str">
        <f t="shared" si="47"/>
        <v>Limited</v>
      </c>
      <c r="N107" s="174">
        <f t="shared" si="48"/>
        <v>4.9658877779906602E-2</v>
      </c>
      <c r="O107" s="174">
        <f t="shared" si="49"/>
        <v>2.3474248892738294E-3</v>
      </c>
      <c r="P107" s="175">
        <f t="shared" si="50"/>
        <v>4.7271001565477672E-2</v>
      </c>
      <c r="R107" s="176">
        <f t="shared" si="51"/>
        <v>89.005734281685974</v>
      </c>
      <c r="S107" s="177">
        <f t="shared" si="52"/>
        <v>70.027493188346838</v>
      </c>
      <c r="T107" s="178"/>
      <c r="U107" s="177">
        <f t="shared" si="53"/>
        <v>74.589143272799006</v>
      </c>
      <c r="V107" s="177">
        <f t="shared" si="54"/>
        <v>106.51408450704226</v>
      </c>
      <c r="W107" s="151"/>
      <c r="X107" s="152"/>
      <c r="Y107" s="107">
        <v>0.80260383918334133</v>
      </c>
      <c r="Z107" s="107">
        <v>0.78041202796168208</v>
      </c>
      <c r="AA107" s="107">
        <v>0.77671339275807227</v>
      </c>
      <c r="AB107" s="107">
        <v>0.73232977031475388</v>
      </c>
      <c r="AC107" s="107">
        <v>0.68424751266782557</v>
      </c>
      <c r="AD107" s="107">
        <v>0.68424751266782557</v>
      </c>
      <c r="AE107" s="107">
        <v>0</v>
      </c>
      <c r="AF107" s="107">
        <v>0</v>
      </c>
      <c r="AG107" s="107">
        <v>0</v>
      </c>
      <c r="AH107" s="107">
        <v>0.76191885194363274</v>
      </c>
      <c r="AI107" s="107">
        <v>0.70643932388948472</v>
      </c>
      <c r="AJ107" s="107">
        <v>0.76931612235085256</v>
      </c>
      <c r="AK107" s="2">
        <v>10</v>
      </c>
      <c r="AL107" s="106">
        <v>3.698635203609868E-2</v>
      </c>
      <c r="AM107" s="2">
        <v>270.37</v>
      </c>
      <c r="AN107" s="152"/>
      <c r="AP107" s="106">
        <f t="shared" si="55"/>
        <v>0.70027493188346834</v>
      </c>
      <c r="AQ107" s="105">
        <f t="shared" si="56"/>
        <v>91.244239631336413</v>
      </c>
      <c r="AR107" s="105">
        <f t="shared" si="56"/>
        <v>87.677725118483423</v>
      </c>
      <c r="AS107" s="105">
        <f t="shared" si="56"/>
        <v>88.095238095238088</v>
      </c>
      <c r="AU107" s="106">
        <f t="shared" si="62"/>
        <v>0.76191885194363274</v>
      </c>
      <c r="AV107" s="106">
        <f t="shared" si="43"/>
        <v>0.70643932388948472</v>
      </c>
      <c r="AW107" s="106">
        <f t="shared" si="42"/>
        <v>0.76931612235085256</v>
      </c>
      <c r="AX107" s="106">
        <f t="shared" si="57"/>
        <v>0.74589143272799008</v>
      </c>
      <c r="AZ107" s="2">
        <f t="shared" si="58"/>
        <v>3</v>
      </c>
      <c r="BA107" s="2">
        <f t="shared" si="59"/>
        <v>1</v>
      </c>
      <c r="BB107" s="2">
        <f t="shared" si="59"/>
        <v>1</v>
      </c>
      <c r="BC107" s="2">
        <f t="shared" si="59"/>
        <v>1</v>
      </c>
      <c r="BE107" s="2">
        <f t="shared" si="63"/>
        <v>4.8543689320388356E-2</v>
      </c>
      <c r="BF107" s="2">
        <f t="shared" si="63"/>
        <v>5.2356020942408384E-2</v>
      </c>
      <c r="BG107" s="2">
        <f t="shared" si="63"/>
        <v>4.8076923076923073E-2</v>
      </c>
    </row>
    <row r="108" spans="1:59" x14ac:dyDescent="0.35">
      <c r="A108" s="2">
        <f t="shared" si="45"/>
        <v>106</v>
      </c>
      <c r="B108" s="179" t="s">
        <v>122</v>
      </c>
      <c r="C108" s="2" t="s">
        <v>123</v>
      </c>
      <c r="D108" s="1" t="s">
        <v>124</v>
      </c>
      <c r="E108" s="169">
        <v>5.4997800000000003</v>
      </c>
      <c r="F108" s="170" t="s">
        <v>686</v>
      </c>
      <c r="G108" s="2">
        <v>10</v>
      </c>
      <c r="I108" s="171" t="s">
        <v>713</v>
      </c>
      <c r="J108" s="172"/>
      <c r="K108" s="171"/>
      <c r="M108" s="173" t="str">
        <f t="shared" si="47"/>
        <v>Limited</v>
      </c>
      <c r="N108" s="174">
        <f t="shared" si="48"/>
        <v>5.9029486498658841E-3</v>
      </c>
      <c r="O108" s="174">
        <f t="shared" si="49"/>
        <v>3.5842340140120033E-4</v>
      </c>
      <c r="P108" s="175">
        <f t="shared" si="50"/>
        <v>6.0719383254222235E-2</v>
      </c>
      <c r="R108" s="176">
        <f t="shared" si="51"/>
        <v>81.540452614935973</v>
      </c>
      <c r="S108" s="177">
        <f t="shared" si="52"/>
        <v>76.74668047490475</v>
      </c>
      <c r="T108" s="178"/>
      <c r="U108" s="177">
        <f t="shared" si="53"/>
        <v>62.815154541307585</v>
      </c>
      <c r="V108" s="177">
        <f t="shared" si="54"/>
        <v>81.847389558232933</v>
      </c>
      <c r="W108" s="151"/>
      <c r="X108" s="152"/>
      <c r="Y108" s="107">
        <v>10.393164922143729</v>
      </c>
      <c r="Z108" s="107">
        <v>9.4869992972593113</v>
      </c>
      <c r="AA108" s="107">
        <v>8.543847320338795</v>
      </c>
      <c r="AB108" s="107">
        <v>7.5452158153641307</v>
      </c>
      <c r="AC108" s="107">
        <v>7.8595998076709694</v>
      </c>
      <c r="AD108" s="107">
        <v>7.6191885194363271</v>
      </c>
      <c r="AE108" s="107">
        <v>0</v>
      </c>
      <c r="AF108" s="107">
        <v>0</v>
      </c>
      <c r="AG108" s="107">
        <v>0</v>
      </c>
      <c r="AH108" s="107">
        <v>6.7130228945519104</v>
      </c>
      <c r="AI108" s="107">
        <v>5.9548026778118865</v>
      </c>
      <c r="AJ108" s="107">
        <v>6.1767207900284795</v>
      </c>
      <c r="AK108" s="2">
        <v>10</v>
      </c>
      <c r="AL108" s="106">
        <v>3.698635203609868E-2</v>
      </c>
      <c r="AM108" s="2">
        <v>270.37</v>
      </c>
      <c r="AN108" s="152"/>
      <c r="AP108" s="106">
        <f t="shared" si="55"/>
        <v>7.6746680474904752</v>
      </c>
      <c r="AQ108" s="105">
        <f t="shared" si="56"/>
        <v>72.59786476868328</v>
      </c>
      <c r="AR108" s="105">
        <f t="shared" si="56"/>
        <v>82.846003898635473</v>
      </c>
      <c r="AS108" s="105">
        <f t="shared" si="56"/>
        <v>89.177489177489164</v>
      </c>
      <c r="AU108" s="106">
        <f t="shared" si="62"/>
        <v>6.7130228945519104</v>
      </c>
      <c r="AV108" s="106">
        <f t="shared" si="43"/>
        <v>5.9548026778118865</v>
      </c>
      <c r="AW108" s="106">
        <f t="shared" si="42"/>
        <v>6.1767207900284795</v>
      </c>
      <c r="AX108" s="106">
        <f t="shared" si="57"/>
        <v>6.2815154541307585</v>
      </c>
      <c r="AZ108" s="2">
        <f t="shared" si="58"/>
        <v>3</v>
      </c>
      <c r="BA108" s="2">
        <f t="shared" si="59"/>
        <v>1</v>
      </c>
      <c r="BB108" s="2">
        <f t="shared" si="59"/>
        <v>1</v>
      </c>
      <c r="BC108" s="2">
        <f t="shared" si="59"/>
        <v>1</v>
      </c>
      <c r="BE108" s="2">
        <f t="shared" si="63"/>
        <v>5.5096418732782371E-3</v>
      </c>
      <c r="BF108" s="2">
        <f t="shared" si="63"/>
        <v>6.2111801242236038E-3</v>
      </c>
      <c r="BG108" s="2">
        <f t="shared" si="63"/>
        <v>5.9880239520958087E-3</v>
      </c>
    </row>
    <row r="109" spans="1:59" x14ac:dyDescent="0.35">
      <c r="A109" s="2">
        <f t="shared" si="45"/>
        <v>107</v>
      </c>
      <c r="B109" s="179" t="s">
        <v>122</v>
      </c>
      <c r="C109" s="2" t="s">
        <v>123</v>
      </c>
      <c r="D109" s="1" t="s">
        <v>124</v>
      </c>
      <c r="E109" s="169">
        <v>5.4997800000000003</v>
      </c>
      <c r="F109" s="180" t="s">
        <v>688</v>
      </c>
      <c r="G109" s="2">
        <v>1</v>
      </c>
      <c r="I109" s="171" t="s">
        <v>648</v>
      </c>
      <c r="J109" s="172"/>
      <c r="K109" s="171"/>
      <c r="M109" s="173" t="str">
        <f t="shared" si="47"/>
        <v>Limited</v>
      </c>
      <c r="N109" s="174">
        <f t="shared" si="48"/>
        <v>2.4063655301238565E-2</v>
      </c>
      <c r="O109" s="174">
        <f t="shared" si="49"/>
        <v>9.6046258906249771E-4</v>
      </c>
      <c r="P109" s="175">
        <f t="shared" si="50"/>
        <v>3.9913412033169469E-2</v>
      </c>
      <c r="R109" s="176">
        <f t="shared" si="51"/>
        <v>81.359103744386928</v>
      </c>
      <c r="S109" s="177">
        <f t="shared" si="52"/>
        <v>73.479552711716039</v>
      </c>
      <c r="T109" s="178"/>
      <c r="U109" s="177">
        <f t="shared" si="53"/>
        <v>76.931612235085254</v>
      </c>
      <c r="V109" s="177">
        <f t="shared" si="54"/>
        <v>104.69798657718124</v>
      </c>
      <c r="W109" s="151"/>
      <c r="X109" s="152"/>
      <c r="Y109" s="107">
        <v>0.90986426008802745</v>
      </c>
      <c r="Z109" s="107">
        <v>0.93205607130968671</v>
      </c>
      <c r="AA109" s="107">
        <v>0.87287790805192877</v>
      </c>
      <c r="AB109" s="107">
        <v>0.70274068868587491</v>
      </c>
      <c r="AC109" s="107">
        <v>0.71383659429670454</v>
      </c>
      <c r="AD109" s="107">
        <v>0.7878092983689019</v>
      </c>
      <c r="AE109" s="107">
        <v>0</v>
      </c>
      <c r="AF109" s="107">
        <v>0</v>
      </c>
      <c r="AG109" s="107">
        <v>0</v>
      </c>
      <c r="AH109" s="107">
        <v>0.73602840551836368</v>
      </c>
      <c r="AI109" s="107">
        <v>0.77671339275807227</v>
      </c>
      <c r="AJ109" s="107">
        <v>0.79520656877612161</v>
      </c>
      <c r="AK109" s="2">
        <v>5</v>
      </c>
      <c r="AL109" s="106">
        <v>1.849317601804934E-2</v>
      </c>
      <c r="AM109" s="2">
        <v>270.37</v>
      </c>
      <c r="AN109" s="152"/>
      <c r="AP109" s="106">
        <f t="shared" si="55"/>
        <v>0.73479552711716034</v>
      </c>
      <c r="AQ109" s="105">
        <f t="shared" si="56"/>
        <v>77.23577235772359</v>
      </c>
      <c r="AR109" s="105">
        <f t="shared" si="56"/>
        <v>76.587301587301596</v>
      </c>
      <c r="AS109" s="105">
        <f t="shared" si="56"/>
        <v>90.254237288135613</v>
      </c>
      <c r="AU109" s="106">
        <f t="shared" si="62"/>
        <v>0.73602840551836368</v>
      </c>
      <c r="AV109" s="106">
        <f t="shared" si="43"/>
        <v>0.77671339275807227</v>
      </c>
      <c r="AW109" s="106">
        <f t="shared" si="43"/>
        <v>0.79520656877612161</v>
      </c>
      <c r="AX109" s="106">
        <f t="shared" si="57"/>
        <v>0.76931612235085256</v>
      </c>
      <c r="AZ109" s="2">
        <f t="shared" si="58"/>
        <v>3</v>
      </c>
      <c r="BA109" s="2">
        <f t="shared" si="59"/>
        <v>1</v>
      </c>
      <c r="BB109" s="2">
        <f t="shared" si="59"/>
        <v>1</v>
      </c>
      <c r="BC109" s="2">
        <f t="shared" si="59"/>
        <v>1</v>
      </c>
      <c r="BE109" s="2">
        <f t="shared" si="63"/>
        <v>2.5125628140703519E-2</v>
      </c>
      <c r="BF109" s="2">
        <f t="shared" si="63"/>
        <v>2.3809523809523808E-2</v>
      </c>
      <c r="BG109" s="2">
        <f t="shared" si="63"/>
        <v>2.3255813953488372E-2</v>
      </c>
    </row>
    <row r="110" spans="1:59" x14ac:dyDescent="0.35">
      <c r="A110" s="2">
        <f t="shared" si="45"/>
        <v>108</v>
      </c>
      <c r="B110" s="179" t="s">
        <v>122</v>
      </c>
      <c r="C110" s="2" t="s">
        <v>123</v>
      </c>
      <c r="D110" s="1" t="s">
        <v>124</v>
      </c>
      <c r="E110" s="169">
        <v>5.4997800000000003</v>
      </c>
      <c r="F110" s="180" t="s">
        <v>688</v>
      </c>
      <c r="G110" s="2">
        <v>10</v>
      </c>
      <c r="I110" s="171" t="s">
        <v>714</v>
      </c>
      <c r="J110" s="172"/>
      <c r="K110" s="171"/>
      <c r="M110" s="173" t="str">
        <f t="shared" si="47"/>
        <v>Limited</v>
      </c>
      <c r="N110" s="174">
        <f t="shared" si="48"/>
        <v>2.5605233369610926E-3</v>
      </c>
      <c r="O110" s="174">
        <f t="shared" si="49"/>
        <v>5.5646184951130043E-5</v>
      </c>
      <c r="P110" s="175">
        <f t="shared" si="50"/>
        <v>2.1732348285164484E-2</v>
      </c>
      <c r="R110" s="176">
        <f t="shared" si="51"/>
        <v>85.00437008723263</v>
      </c>
      <c r="S110" s="177">
        <f t="shared" si="52"/>
        <v>70.952151989249302</v>
      </c>
      <c r="T110" s="178"/>
      <c r="U110" s="177">
        <f t="shared" si="53"/>
        <v>72.26330584014498</v>
      </c>
      <c r="V110" s="177">
        <f t="shared" si="54"/>
        <v>101.8479409209383</v>
      </c>
      <c r="W110" s="151"/>
      <c r="X110" s="152"/>
      <c r="Y110" s="107">
        <v>8.3034360321041536</v>
      </c>
      <c r="Z110" s="107">
        <v>8.4513814402485483</v>
      </c>
      <c r="AA110" s="107">
        <v>8.2849428560861043</v>
      </c>
      <c r="AB110" s="107">
        <v>7.6376816954543774</v>
      </c>
      <c r="AC110" s="107">
        <v>7.1568591189850936</v>
      </c>
      <c r="AD110" s="107">
        <v>6.4911047823353183</v>
      </c>
      <c r="AE110" s="107">
        <v>3.5987720531124013E-3</v>
      </c>
      <c r="AF110" s="107">
        <v>0</v>
      </c>
      <c r="AG110" s="107">
        <v>1.3906868365573103E-3</v>
      </c>
      <c r="AH110" s="107">
        <v>7.3232977031475386</v>
      </c>
      <c r="AI110" s="107">
        <v>7.0459000628767985</v>
      </c>
      <c r="AJ110" s="107">
        <v>7.3048045271294892</v>
      </c>
      <c r="AK110" s="2">
        <v>5</v>
      </c>
      <c r="AL110" s="106">
        <v>1.849317601804934E-2</v>
      </c>
      <c r="AM110" s="2">
        <v>270.37</v>
      </c>
      <c r="AN110" s="152"/>
      <c r="AP110" s="106">
        <f t="shared" si="55"/>
        <v>7.0952151989249304</v>
      </c>
      <c r="AQ110" s="105">
        <f t="shared" si="56"/>
        <v>91.982182628062361</v>
      </c>
      <c r="AR110" s="105">
        <f t="shared" si="56"/>
        <v>84.682713347921208</v>
      </c>
      <c r="AS110" s="105">
        <f t="shared" si="56"/>
        <v>78.348214285714292</v>
      </c>
      <c r="AU110" s="106">
        <f t="shared" si="62"/>
        <v>7.3268964752006509</v>
      </c>
      <c r="AV110" s="106">
        <f t="shared" ref="AV110:AW141" si="65">SUM(AF110+AI110)</f>
        <v>7.0459000628767985</v>
      </c>
      <c r="AW110" s="106">
        <f t="shared" si="65"/>
        <v>7.3061952139660464</v>
      </c>
      <c r="AX110" s="106">
        <f t="shared" si="57"/>
        <v>7.226330584014498</v>
      </c>
      <c r="AZ110" s="2">
        <f t="shared" si="58"/>
        <v>3</v>
      </c>
      <c r="BA110" s="2">
        <f t="shared" si="59"/>
        <v>1</v>
      </c>
      <c r="BB110" s="2">
        <f t="shared" si="59"/>
        <v>1</v>
      </c>
      <c r="BC110" s="2">
        <f t="shared" si="59"/>
        <v>1</v>
      </c>
      <c r="BE110" s="2">
        <f t="shared" si="63"/>
        <v>2.5252525252525255E-3</v>
      </c>
      <c r="BF110" s="2">
        <f t="shared" si="63"/>
        <v>2.6246719160104987E-3</v>
      </c>
      <c r="BG110" s="2">
        <f t="shared" si="63"/>
        <v>2.5316455696202532E-3</v>
      </c>
    </row>
    <row r="111" spans="1:59" x14ac:dyDescent="0.35">
      <c r="A111" s="2">
        <f t="shared" si="45"/>
        <v>109</v>
      </c>
      <c r="B111" s="179" t="s">
        <v>122</v>
      </c>
      <c r="C111" s="2" t="s">
        <v>123</v>
      </c>
      <c r="D111" s="1" t="s">
        <v>124</v>
      </c>
      <c r="E111" s="169">
        <v>5.4997800000000003</v>
      </c>
      <c r="F111" s="183" t="s">
        <v>692</v>
      </c>
      <c r="G111" s="2">
        <v>1</v>
      </c>
      <c r="I111" s="171" t="s">
        <v>648</v>
      </c>
      <c r="J111" s="172"/>
      <c r="K111" s="171"/>
      <c r="M111" s="173" t="str">
        <f t="shared" si="47"/>
        <v>Limited</v>
      </c>
      <c r="N111" s="174">
        <f t="shared" si="48"/>
        <v>3.4079916070245152E-2</v>
      </c>
      <c r="O111" s="174">
        <f t="shared" si="49"/>
        <v>2.3551525360673052E-3</v>
      </c>
      <c r="P111" s="175">
        <f t="shared" si="50"/>
        <v>6.9106758690745909E-2</v>
      </c>
      <c r="R111" s="176">
        <f t="shared" si="51"/>
        <v>113.05077839273922</v>
      </c>
      <c r="S111" s="177">
        <f t="shared" si="52"/>
        <v>104.30151274179826</v>
      </c>
      <c r="T111" s="178"/>
      <c r="U111" s="177">
        <f t="shared" si="53"/>
        <v>108.86316282625046</v>
      </c>
      <c r="V111" s="177">
        <f t="shared" si="54"/>
        <v>104.37352245862887</v>
      </c>
      <c r="W111" s="151"/>
      <c r="X111" s="152"/>
      <c r="Y111" s="107">
        <v>0.78411066316529199</v>
      </c>
      <c r="Z111" s="107">
        <v>1.0873987498613011</v>
      </c>
      <c r="AA111" s="107">
        <v>0.92096016569885708</v>
      </c>
      <c r="AB111" s="107">
        <v>1.0319192218071531</v>
      </c>
      <c r="AC111" s="107">
        <v>1.2131523467840366</v>
      </c>
      <c r="AD111" s="107">
        <v>0.8839738136627584</v>
      </c>
      <c r="AE111" s="107">
        <v>0</v>
      </c>
      <c r="AF111" s="107">
        <v>0</v>
      </c>
      <c r="AG111" s="107">
        <v>0</v>
      </c>
      <c r="AH111" s="107">
        <v>1.0060287753818842</v>
      </c>
      <c r="AI111" s="107">
        <v>1.11698783149018</v>
      </c>
      <c r="AJ111" s="107">
        <v>1.1428782779154492</v>
      </c>
      <c r="AK111" s="2">
        <v>10</v>
      </c>
      <c r="AL111" s="106">
        <v>3.698635203609868E-2</v>
      </c>
      <c r="AM111" s="2">
        <v>270.37</v>
      </c>
      <c r="AN111" s="152"/>
      <c r="AP111" s="106">
        <f t="shared" si="55"/>
        <v>1.0430151274179826</v>
      </c>
      <c r="AQ111" s="105">
        <f t="shared" si="56"/>
        <v>131.60377358490564</v>
      </c>
      <c r="AR111" s="105">
        <f t="shared" si="56"/>
        <v>111.56462585034012</v>
      </c>
      <c r="AS111" s="105">
        <f t="shared" si="56"/>
        <v>95.98393574297188</v>
      </c>
      <c r="AU111" s="106">
        <f t="shared" si="62"/>
        <v>1.0060287753818842</v>
      </c>
      <c r="AV111" s="106">
        <f t="shared" si="65"/>
        <v>1.11698783149018</v>
      </c>
      <c r="AW111" s="106">
        <f t="shared" si="65"/>
        <v>1.1428782779154492</v>
      </c>
      <c r="AX111" s="106">
        <f t="shared" si="57"/>
        <v>1.0886316282625046</v>
      </c>
      <c r="AZ111" s="2">
        <f t="shared" si="58"/>
        <v>3</v>
      </c>
      <c r="BA111" s="2">
        <f t="shared" si="59"/>
        <v>1</v>
      </c>
      <c r="BB111" s="2">
        <f t="shared" si="59"/>
        <v>1</v>
      </c>
      <c r="BC111" s="2">
        <f t="shared" si="59"/>
        <v>1</v>
      </c>
      <c r="BE111" s="2">
        <f t="shared" si="63"/>
        <v>3.6764705882352935E-2</v>
      </c>
      <c r="BF111" s="2">
        <f t="shared" si="63"/>
        <v>3.3112582781456956E-2</v>
      </c>
      <c r="BG111" s="2">
        <f t="shared" si="63"/>
        <v>3.236245954692557E-2</v>
      </c>
    </row>
    <row r="112" spans="1:59" x14ac:dyDescent="0.35">
      <c r="A112" s="2">
        <f t="shared" si="45"/>
        <v>110</v>
      </c>
      <c r="B112" s="179" t="s">
        <v>122</v>
      </c>
      <c r="C112" s="2" t="s">
        <v>123</v>
      </c>
      <c r="D112" s="1" t="s">
        <v>124</v>
      </c>
      <c r="E112" s="169">
        <v>5.4997800000000003</v>
      </c>
      <c r="F112" s="183" t="s">
        <v>692</v>
      </c>
      <c r="G112" s="2">
        <v>10</v>
      </c>
      <c r="I112" s="171" t="s">
        <v>715</v>
      </c>
      <c r="J112" s="172"/>
      <c r="K112" s="171"/>
      <c r="M112" s="173" t="str">
        <f t="shared" si="47"/>
        <v>Limited</v>
      </c>
      <c r="N112" s="174">
        <f t="shared" si="48"/>
        <v>3.6089716597213716E-3</v>
      </c>
      <c r="O112" s="174">
        <f t="shared" si="49"/>
        <v>1.3043074655601607E-4</v>
      </c>
      <c r="P112" s="175">
        <f t="shared" si="50"/>
        <v>3.614069570335332E-2</v>
      </c>
      <c r="R112" s="176">
        <f t="shared" si="51"/>
        <v>101.86517738616925</v>
      </c>
      <c r="S112" s="177">
        <f t="shared" si="52"/>
        <v>101.77411201933153</v>
      </c>
      <c r="T112" s="178"/>
      <c r="U112" s="177">
        <f t="shared" si="53"/>
        <v>102.57548298011368</v>
      </c>
      <c r="V112" s="177">
        <f t="shared" si="54"/>
        <v>100.78740157480314</v>
      </c>
      <c r="W112" s="151"/>
      <c r="X112" s="152"/>
      <c r="Y112" s="107">
        <v>10.282205866035433</v>
      </c>
      <c r="Z112" s="107">
        <v>9.5054924732773607</v>
      </c>
      <c r="AA112" s="107">
        <v>10.226726337981285</v>
      </c>
      <c r="AB112" s="107">
        <v>10.596589858342272</v>
      </c>
      <c r="AC112" s="107">
        <v>10.245219513999334</v>
      </c>
      <c r="AD112" s="107">
        <v>9.6904242334578541</v>
      </c>
      <c r="AE112" s="107">
        <v>0</v>
      </c>
      <c r="AF112" s="107">
        <v>0</v>
      </c>
      <c r="AG112" s="107">
        <v>0</v>
      </c>
      <c r="AH112" s="107">
        <v>10.09727410585494</v>
      </c>
      <c r="AI112" s="107">
        <v>10.689055738432518</v>
      </c>
      <c r="AJ112" s="107">
        <v>9.9863150497466435</v>
      </c>
      <c r="AK112" s="2">
        <v>10</v>
      </c>
      <c r="AL112" s="106">
        <v>3.698635203609868E-2</v>
      </c>
      <c r="AM112" s="2">
        <v>270.37</v>
      </c>
      <c r="AN112" s="152"/>
      <c r="AP112" s="106">
        <f t="shared" si="55"/>
        <v>10.177411201933154</v>
      </c>
      <c r="AQ112" s="105">
        <f t="shared" si="56"/>
        <v>103.05755395683454</v>
      </c>
      <c r="AR112" s="105">
        <f t="shared" si="56"/>
        <v>107.78210116731518</v>
      </c>
      <c r="AS112" s="105">
        <f t="shared" si="56"/>
        <v>94.755877034358051</v>
      </c>
      <c r="AU112" s="106">
        <f t="shared" si="62"/>
        <v>10.09727410585494</v>
      </c>
      <c r="AV112" s="106">
        <f t="shared" si="65"/>
        <v>10.689055738432518</v>
      </c>
      <c r="AW112" s="106">
        <f t="shared" si="65"/>
        <v>9.9863150497466435</v>
      </c>
      <c r="AX112" s="106">
        <f t="shared" si="57"/>
        <v>10.257548298011367</v>
      </c>
      <c r="AZ112" s="2">
        <f t="shared" si="58"/>
        <v>3</v>
      </c>
      <c r="BA112" s="2">
        <f t="shared" si="59"/>
        <v>1</v>
      </c>
      <c r="BB112" s="2">
        <f t="shared" si="59"/>
        <v>1</v>
      </c>
      <c r="BC112" s="2">
        <f t="shared" si="59"/>
        <v>1</v>
      </c>
      <c r="BE112" s="2">
        <f t="shared" si="63"/>
        <v>3.663003663003663E-3</v>
      </c>
      <c r="BF112" s="2">
        <f t="shared" si="63"/>
        <v>3.4602076124567475E-3</v>
      </c>
      <c r="BG112" s="2">
        <f t="shared" si="63"/>
        <v>3.7037037037037038E-3</v>
      </c>
    </row>
    <row r="113" spans="1:59" x14ac:dyDescent="0.35">
      <c r="A113" s="2">
        <f t="shared" si="45"/>
        <v>111</v>
      </c>
      <c r="B113" s="179" t="s">
        <v>126</v>
      </c>
      <c r="C113" s="2" t="s">
        <v>127</v>
      </c>
      <c r="D113" s="1" t="s">
        <v>128</v>
      </c>
      <c r="E113" s="169">
        <v>2.4637899999999999</v>
      </c>
      <c r="F113" s="183" t="s">
        <v>692</v>
      </c>
      <c r="G113" s="2">
        <v>1</v>
      </c>
      <c r="I113" s="182">
        <f t="shared" ref="I113:J114" si="66">N113</f>
        <v>0.11270415418017245</v>
      </c>
      <c r="J113" s="172">
        <f t="shared" si="66"/>
        <v>2.8401275942654715E-2</v>
      </c>
      <c r="K113" s="171"/>
      <c r="M113" s="173" t="str">
        <f t="shared" si="47"/>
        <v>Quantified</v>
      </c>
      <c r="N113" s="174">
        <f t="shared" si="48"/>
        <v>0.11270415418017245</v>
      </c>
      <c r="O113" s="174">
        <f t="shared" si="49"/>
        <v>2.8401275942654715E-2</v>
      </c>
      <c r="P113" s="175">
        <f t="shared" si="50"/>
        <v>0.25199848354526072</v>
      </c>
      <c r="R113" s="176">
        <f t="shared" si="51"/>
        <v>96.711468228957003</v>
      </c>
      <c r="S113" s="177">
        <f t="shared" si="52"/>
        <v>147.43936932057534</v>
      </c>
      <c r="T113" s="178"/>
      <c r="U113" s="177">
        <f t="shared" si="53"/>
        <v>116.78802832440674</v>
      </c>
      <c r="V113" s="177">
        <f t="shared" si="54"/>
        <v>79.210884353741477</v>
      </c>
      <c r="W113" s="151"/>
      <c r="X113" s="152"/>
      <c r="Y113" s="107">
        <v>1.691039297105374</v>
      </c>
      <c r="Z113" s="107">
        <v>1.5105012938556901</v>
      </c>
      <c r="AA113" s="107">
        <v>1.3901426250225672</v>
      </c>
      <c r="AB113" s="107">
        <v>1.4743936932057533</v>
      </c>
      <c r="AC113" s="107">
        <v>1.6007702954805321</v>
      </c>
      <c r="AD113" s="107">
        <v>1.3480170909309743</v>
      </c>
      <c r="AE113" s="107">
        <v>8.0038514774026612E-2</v>
      </c>
      <c r="AF113" s="107">
        <v>0.13961605584642234</v>
      </c>
      <c r="AG113" s="107">
        <v>0.13660708912559427</v>
      </c>
      <c r="AH113" s="107">
        <v>0.96286935066498169</v>
      </c>
      <c r="AI113" s="107">
        <v>0.99897695131491848</v>
      </c>
      <c r="AJ113" s="107">
        <v>1.1855328880062588</v>
      </c>
      <c r="AK113" s="2">
        <v>5</v>
      </c>
      <c r="AL113" s="106">
        <v>3.0089667208280678E-2</v>
      </c>
      <c r="AM113" s="2">
        <v>166.17</v>
      </c>
      <c r="AN113" s="152"/>
      <c r="AP113" s="106">
        <f t="shared" si="55"/>
        <v>1.4743936932057533</v>
      </c>
      <c r="AQ113" s="105">
        <f t="shared" si="56"/>
        <v>87.188612099644132</v>
      </c>
      <c r="AR113" s="105">
        <f t="shared" si="56"/>
        <v>105.97609561752988</v>
      </c>
      <c r="AS113" s="105">
        <f t="shared" si="56"/>
        <v>96.969696969696969</v>
      </c>
      <c r="AU113" s="106">
        <f t="shared" si="62"/>
        <v>1.0429078654390083</v>
      </c>
      <c r="AV113" s="106">
        <f t="shared" si="65"/>
        <v>1.1385930071613408</v>
      </c>
      <c r="AW113" s="106">
        <f t="shared" si="65"/>
        <v>1.3221399771318532</v>
      </c>
      <c r="AX113" s="106">
        <f t="shared" si="57"/>
        <v>1.1678802832440673</v>
      </c>
      <c r="AZ113" s="2">
        <f t="shared" si="58"/>
        <v>0</v>
      </c>
      <c r="BA113" s="2">
        <f t="shared" si="59"/>
        <v>0</v>
      </c>
      <c r="BB113" s="2">
        <f t="shared" si="59"/>
        <v>0</v>
      </c>
      <c r="BC113" s="2">
        <f t="shared" si="59"/>
        <v>0</v>
      </c>
      <c r="BE113" s="2">
        <f t="shared" si="63"/>
        <v>8.3125000000000004E-2</v>
      </c>
      <c r="BF113" s="2">
        <f t="shared" si="63"/>
        <v>0.1397590361445783</v>
      </c>
      <c r="BG113" s="2">
        <f t="shared" si="63"/>
        <v>0.11522842639593907</v>
      </c>
    </row>
    <row r="114" spans="1:59" x14ac:dyDescent="0.35">
      <c r="A114" s="2">
        <f t="shared" si="45"/>
        <v>112</v>
      </c>
      <c r="B114" s="179" t="s">
        <v>126</v>
      </c>
      <c r="C114" s="2" t="s">
        <v>127</v>
      </c>
      <c r="D114" s="1" t="s">
        <v>128</v>
      </c>
      <c r="E114" s="169">
        <v>2.4637899999999999</v>
      </c>
      <c r="F114" s="183" t="s">
        <v>692</v>
      </c>
      <c r="G114" s="2">
        <v>10</v>
      </c>
      <c r="I114" s="182">
        <f t="shared" si="66"/>
        <v>0.14580170485828217</v>
      </c>
      <c r="J114" s="172">
        <f t="shared" si="66"/>
        <v>1.7760937349527332E-2</v>
      </c>
      <c r="K114" s="171"/>
      <c r="M114" s="173" t="str">
        <f t="shared" si="47"/>
        <v>Quantified</v>
      </c>
      <c r="N114" s="174">
        <f t="shared" si="48"/>
        <v>0.14580170485828217</v>
      </c>
      <c r="O114" s="174">
        <f t="shared" si="49"/>
        <v>1.7760937349527332E-2</v>
      </c>
      <c r="P114" s="175">
        <f t="shared" si="50"/>
        <v>0.12181570419077602</v>
      </c>
      <c r="R114" s="176">
        <f t="shared" si="51"/>
        <v>107.77870602432006</v>
      </c>
      <c r="S114" s="177">
        <f t="shared" si="52"/>
        <v>120.55926661451124</v>
      </c>
      <c r="T114" s="178"/>
      <c r="U114" s="177">
        <f t="shared" si="53"/>
        <v>121.04070128984374</v>
      </c>
      <c r="V114" s="177">
        <f t="shared" si="54"/>
        <v>100.39933444259567</v>
      </c>
      <c r="W114" s="151"/>
      <c r="X114" s="152"/>
      <c r="Y114" s="107">
        <v>11.97568754889571</v>
      </c>
      <c r="Z114" s="107">
        <v>10.290666185231991</v>
      </c>
      <c r="AA114" s="107">
        <v>11.373894204730096</v>
      </c>
      <c r="AB114" s="107">
        <v>11.97568754889571</v>
      </c>
      <c r="AC114" s="107">
        <v>11.494252873563219</v>
      </c>
      <c r="AD114" s="107">
        <v>12.697839561894446</v>
      </c>
      <c r="AE114" s="107">
        <v>1.4262502256725043</v>
      </c>
      <c r="AF114" s="107">
        <v>1.6067882289221882</v>
      </c>
      <c r="AG114" s="107">
        <v>1.5646626948305953</v>
      </c>
      <c r="AH114" s="107">
        <v>11.313714870313536</v>
      </c>
      <c r="AI114" s="107">
        <v>10.65174219173136</v>
      </c>
      <c r="AJ114" s="107">
        <v>9.7490521754829391</v>
      </c>
      <c r="AK114" s="2">
        <v>5</v>
      </c>
      <c r="AL114" s="106">
        <v>3.0089667208280678E-2</v>
      </c>
      <c r="AM114" s="2">
        <v>166.17</v>
      </c>
      <c r="AN114" s="152"/>
      <c r="AP114" s="106">
        <f t="shared" si="55"/>
        <v>12.055926661451124</v>
      </c>
      <c r="AQ114" s="105">
        <f t="shared" si="56"/>
        <v>100</v>
      </c>
      <c r="AR114" s="105">
        <f t="shared" si="56"/>
        <v>111.69590643274854</v>
      </c>
      <c r="AS114" s="105">
        <f t="shared" si="56"/>
        <v>111.64021164021165</v>
      </c>
      <c r="AU114" s="106">
        <f t="shared" si="62"/>
        <v>12.73996509598604</v>
      </c>
      <c r="AV114" s="106">
        <f t="shared" si="65"/>
        <v>12.258530420653548</v>
      </c>
      <c r="AW114" s="106">
        <f t="shared" si="65"/>
        <v>11.313714870313534</v>
      </c>
      <c r="AX114" s="106">
        <f t="shared" si="57"/>
        <v>12.104070128984374</v>
      </c>
      <c r="AZ114" s="2">
        <f t="shared" si="58"/>
        <v>0</v>
      </c>
      <c r="BA114" s="2">
        <f t="shared" si="59"/>
        <v>0</v>
      </c>
      <c r="BB114" s="2">
        <f t="shared" si="59"/>
        <v>0</v>
      </c>
      <c r="BC114" s="2">
        <f t="shared" si="59"/>
        <v>0</v>
      </c>
      <c r="BE114" s="2">
        <f t="shared" si="63"/>
        <v>0.12606382978723404</v>
      </c>
      <c r="BF114" s="2">
        <f t="shared" si="63"/>
        <v>0.15084745762711865</v>
      </c>
      <c r="BG114" s="2">
        <f t="shared" si="63"/>
        <v>0.16049382716049385</v>
      </c>
    </row>
    <row r="115" spans="1:59" x14ac:dyDescent="0.35">
      <c r="A115" s="2">
        <f t="shared" si="45"/>
        <v>113</v>
      </c>
      <c r="B115" s="179" t="s">
        <v>130</v>
      </c>
      <c r="C115" s="2" t="s">
        <v>131</v>
      </c>
      <c r="D115" s="1" t="s">
        <v>132</v>
      </c>
      <c r="E115" s="169">
        <v>4.0897600000000001</v>
      </c>
      <c r="F115" s="184" t="s">
        <v>686</v>
      </c>
      <c r="G115" s="2">
        <v>1</v>
      </c>
      <c r="I115" s="171" t="s">
        <v>648</v>
      </c>
      <c r="J115" s="172"/>
      <c r="K115" s="171"/>
      <c r="M115" s="173" t="str">
        <f t="shared" si="47"/>
        <v>Limited</v>
      </c>
      <c r="N115" s="174">
        <f t="shared" si="48"/>
        <v>2.2026707940180645E-2</v>
      </c>
      <c r="O115" s="174">
        <f t="shared" si="49"/>
        <v>1.4713636921482908E-3</v>
      </c>
      <c r="P115" s="175">
        <f t="shared" si="50"/>
        <v>6.6799073930801117E-2</v>
      </c>
      <c r="R115" s="176">
        <f t="shared" si="51"/>
        <v>69.042452190424527</v>
      </c>
      <c r="S115" s="177">
        <f t="shared" si="52"/>
        <v>70.779290769949341</v>
      </c>
      <c r="T115" s="178"/>
      <c r="U115" s="177">
        <f t="shared" si="53"/>
        <v>82.104935388447757</v>
      </c>
      <c r="V115" s="177">
        <f t="shared" si="54"/>
        <v>116.00135363790184</v>
      </c>
      <c r="W115" s="151"/>
      <c r="X115" s="152"/>
      <c r="Y115" s="107">
        <v>1.0886357920454137</v>
      </c>
      <c r="Z115" s="107">
        <v>1.0491143606510258</v>
      </c>
      <c r="AA115" s="107">
        <v>0.94851435346531099</v>
      </c>
      <c r="AB115" s="107">
        <v>0.71138576509898321</v>
      </c>
      <c r="AC115" s="107">
        <v>0.70060719290051376</v>
      </c>
      <c r="AD115" s="107">
        <v>0.71138576509898321</v>
      </c>
      <c r="AE115" s="107">
        <v>0</v>
      </c>
      <c r="AF115" s="107">
        <v>3.2982430927316498E-3</v>
      </c>
      <c r="AG115" s="107">
        <v>5.9282147091581933E-3</v>
      </c>
      <c r="AH115" s="107">
        <v>0.76168576869184068</v>
      </c>
      <c r="AI115" s="107">
        <v>0.82276434448316749</v>
      </c>
      <c r="AJ115" s="107">
        <v>0.86947149067653506</v>
      </c>
      <c r="AK115" s="2">
        <v>5</v>
      </c>
      <c r="AL115" s="106">
        <v>1.7964286997449071E-2</v>
      </c>
      <c r="AM115" s="2">
        <v>278.33</v>
      </c>
      <c r="AN115" s="152"/>
      <c r="AP115" s="106">
        <f t="shared" si="55"/>
        <v>0.70779290769949343</v>
      </c>
      <c r="AQ115" s="105">
        <f t="shared" si="56"/>
        <v>65.346534653465355</v>
      </c>
      <c r="AR115" s="105">
        <f t="shared" si="56"/>
        <v>66.780821917808225</v>
      </c>
      <c r="AS115" s="105">
        <f t="shared" si="56"/>
        <v>75</v>
      </c>
      <c r="AU115" s="106">
        <f t="shared" si="62"/>
        <v>0.76168576869184068</v>
      </c>
      <c r="AV115" s="106">
        <f t="shared" si="65"/>
        <v>0.82606258757589912</v>
      </c>
      <c r="AW115" s="106">
        <f t="shared" si="65"/>
        <v>0.87539970538569323</v>
      </c>
      <c r="AX115" s="106">
        <f t="shared" si="57"/>
        <v>0.82104935388447764</v>
      </c>
      <c r="AZ115" s="2">
        <f t="shared" si="58"/>
        <v>3</v>
      </c>
      <c r="BA115" s="2">
        <f t="shared" si="59"/>
        <v>1</v>
      </c>
      <c r="BB115" s="2">
        <f t="shared" si="59"/>
        <v>1</v>
      </c>
      <c r="BC115" s="2">
        <f t="shared" si="59"/>
        <v>1</v>
      </c>
      <c r="BE115" s="2">
        <f t="shared" si="63"/>
        <v>2.3584905660377357E-2</v>
      </c>
      <c r="BF115" s="2">
        <f t="shared" si="63"/>
        <v>2.1834061135371178E-2</v>
      </c>
      <c r="BG115" s="2">
        <f t="shared" si="63"/>
        <v>2.0661157024793389E-2</v>
      </c>
    </row>
    <row r="116" spans="1:59" x14ac:dyDescent="0.35">
      <c r="A116" s="2">
        <f t="shared" si="45"/>
        <v>114</v>
      </c>
      <c r="B116" s="179" t="s">
        <v>130</v>
      </c>
      <c r="C116" s="2" t="s">
        <v>131</v>
      </c>
      <c r="D116" s="1" t="s">
        <v>132</v>
      </c>
      <c r="E116" s="169">
        <v>4.0897600000000001</v>
      </c>
      <c r="F116" s="184" t="s">
        <v>686</v>
      </c>
      <c r="G116" s="2">
        <v>10</v>
      </c>
      <c r="I116" s="182">
        <f>N116</f>
        <v>3.5846023342688649E-3</v>
      </c>
      <c r="J116" s="172">
        <f>O116</f>
        <v>1.4174500863079894E-3</v>
      </c>
      <c r="K116" s="171"/>
      <c r="M116" s="173" t="str">
        <f t="shared" si="47"/>
        <v>Quantified</v>
      </c>
      <c r="N116" s="174">
        <f t="shared" si="48"/>
        <v>3.5846023342688649E-3</v>
      </c>
      <c r="O116" s="174">
        <f t="shared" si="49"/>
        <v>1.4174500863079894E-3</v>
      </c>
      <c r="P116" s="175">
        <f t="shared" si="50"/>
        <v>0.39542742935726516</v>
      </c>
      <c r="R116" s="176">
        <f t="shared" si="51"/>
        <v>68.697949494219714</v>
      </c>
      <c r="S116" s="177">
        <f t="shared" si="52"/>
        <v>79.58179139869938</v>
      </c>
      <c r="T116" s="178"/>
      <c r="U116" s="177">
        <f t="shared" si="53"/>
        <v>81.429597959256995</v>
      </c>
      <c r="V116" s="177">
        <f t="shared" si="54"/>
        <v>102.32189616252822</v>
      </c>
      <c r="W116" s="151"/>
      <c r="X116" s="152"/>
      <c r="Y116" s="107">
        <v>11.533072252362304</v>
      </c>
      <c r="Z116" s="107">
        <v>11.407322243380161</v>
      </c>
      <c r="AA116" s="107">
        <v>11.838465131318937</v>
      </c>
      <c r="AB116" s="107">
        <v>8.3713577408112663</v>
      </c>
      <c r="AC116" s="107">
        <v>7.9941077138648371</v>
      </c>
      <c r="AD116" s="107">
        <v>7.5090719649337121</v>
      </c>
      <c r="AE116" s="107">
        <v>4.2395717313979814E-2</v>
      </c>
      <c r="AF116" s="107">
        <v>2.2239787302841953E-2</v>
      </c>
      <c r="AG116" s="107">
        <v>2.2635001616785829E-2</v>
      </c>
      <c r="AH116" s="107">
        <v>8.1198577228469802</v>
      </c>
      <c r="AI116" s="107">
        <v>8.0839291488520821</v>
      </c>
      <c r="AJ116" s="107">
        <v>8.1378220098444292</v>
      </c>
      <c r="AK116" s="2">
        <v>5</v>
      </c>
      <c r="AL116" s="106">
        <v>1.7964286997449071E-2</v>
      </c>
      <c r="AM116" s="2">
        <v>278.33</v>
      </c>
      <c r="AN116" s="152"/>
      <c r="AP116" s="106">
        <f t="shared" si="55"/>
        <v>7.9581791398699382</v>
      </c>
      <c r="AQ116" s="105">
        <f t="shared" si="56"/>
        <v>72.585669781931443</v>
      </c>
      <c r="AR116" s="105">
        <f t="shared" si="56"/>
        <v>70.078740157480311</v>
      </c>
      <c r="AS116" s="105">
        <f t="shared" si="56"/>
        <v>63.42943854324735</v>
      </c>
      <c r="AU116" s="106">
        <f t="shared" si="62"/>
        <v>8.1622534401609599</v>
      </c>
      <c r="AV116" s="106">
        <f t="shared" si="65"/>
        <v>8.1061689361549245</v>
      </c>
      <c r="AW116" s="106">
        <f t="shared" si="65"/>
        <v>8.1604570114612152</v>
      </c>
      <c r="AX116" s="106">
        <f t="shared" si="57"/>
        <v>8.1429597959256999</v>
      </c>
      <c r="AZ116" s="2">
        <f t="shared" si="58"/>
        <v>0</v>
      </c>
      <c r="BA116" s="2">
        <f t="shared" si="59"/>
        <v>0</v>
      </c>
      <c r="BB116" s="2">
        <f t="shared" si="59"/>
        <v>0</v>
      </c>
      <c r="BC116" s="2">
        <f t="shared" si="59"/>
        <v>0</v>
      </c>
      <c r="BE116" s="2">
        <f t="shared" si="63"/>
        <v>5.2212389380530983E-3</v>
      </c>
      <c r="BF116" s="2">
        <f t="shared" si="63"/>
        <v>2.7511111111111113E-3</v>
      </c>
      <c r="BG116" s="2">
        <f t="shared" si="63"/>
        <v>2.7814569536423841E-3</v>
      </c>
    </row>
    <row r="117" spans="1:59" x14ac:dyDescent="0.35">
      <c r="A117" s="2">
        <f t="shared" si="45"/>
        <v>115</v>
      </c>
      <c r="B117" s="179" t="s">
        <v>130</v>
      </c>
      <c r="C117" s="2" t="s">
        <v>131</v>
      </c>
      <c r="D117" s="1" t="s">
        <v>132</v>
      </c>
      <c r="E117" s="169">
        <v>4.0897600000000001</v>
      </c>
      <c r="F117" s="180" t="s">
        <v>688</v>
      </c>
      <c r="G117" s="2">
        <v>1</v>
      </c>
      <c r="I117" s="171" t="s">
        <v>648</v>
      </c>
      <c r="J117" s="172"/>
      <c r="K117" s="171"/>
      <c r="M117" s="173" t="str">
        <f t="shared" si="47"/>
        <v>Limited</v>
      </c>
      <c r="N117" s="174">
        <f t="shared" si="48"/>
        <v>2.3421689364994076E-2</v>
      </c>
      <c r="O117" s="174">
        <f t="shared" si="49"/>
        <v>7.727057937089054E-4</v>
      </c>
      <c r="P117" s="175">
        <f t="shared" si="50"/>
        <v>3.2991035858574193E-2</v>
      </c>
      <c r="R117" s="176">
        <f t="shared" si="51"/>
        <v>91.819037803310835</v>
      </c>
      <c r="S117" s="177">
        <f t="shared" si="52"/>
        <v>71.237671317564022</v>
      </c>
      <c r="T117" s="178"/>
      <c r="U117" s="177">
        <f t="shared" si="53"/>
        <v>76.7820545743335</v>
      </c>
      <c r="V117" s="177">
        <f t="shared" si="54"/>
        <v>107.78293724966623</v>
      </c>
      <c r="W117" s="151"/>
      <c r="X117" s="152"/>
      <c r="Y117" s="107">
        <v>0.76468741975062049</v>
      </c>
      <c r="Z117" s="107">
        <v>0.77610066482152529</v>
      </c>
      <c r="AA117" s="107">
        <v>0.78751390989243009</v>
      </c>
      <c r="AB117" s="107">
        <v>0.74471424087653715</v>
      </c>
      <c r="AC117" s="107">
        <v>0.67338145918338221</v>
      </c>
      <c r="AD117" s="107">
        <v>0.71903443946700141</v>
      </c>
      <c r="AE117" s="107">
        <v>3.5381059719804831E-4</v>
      </c>
      <c r="AF117" s="107">
        <v>3.1671755071760774E-4</v>
      </c>
      <c r="AG117" s="107">
        <v>1.6891602704939082E-4</v>
      </c>
      <c r="AH117" s="107">
        <v>0.77895397608925154</v>
      </c>
      <c r="AI117" s="107">
        <v>0.78466059862470394</v>
      </c>
      <c r="AJ117" s="107">
        <v>0.73900761834108475</v>
      </c>
      <c r="AK117" s="2">
        <v>5</v>
      </c>
      <c r="AL117" s="106">
        <v>1.7964286997449071E-2</v>
      </c>
      <c r="AM117" s="2">
        <v>278.33</v>
      </c>
      <c r="AN117" s="152"/>
      <c r="AP117" s="106">
        <f t="shared" si="55"/>
        <v>0.71237671317564022</v>
      </c>
      <c r="AQ117" s="105">
        <f t="shared" si="56"/>
        <v>97.388059701492551</v>
      </c>
      <c r="AR117" s="105">
        <f t="shared" si="56"/>
        <v>86.764705882352942</v>
      </c>
      <c r="AS117" s="105">
        <f t="shared" si="56"/>
        <v>91.304347826086968</v>
      </c>
      <c r="AU117" s="106">
        <f t="shared" si="62"/>
        <v>0.77930778668644962</v>
      </c>
      <c r="AV117" s="106">
        <f t="shared" si="65"/>
        <v>0.78497731617542155</v>
      </c>
      <c r="AW117" s="106">
        <f t="shared" si="65"/>
        <v>0.73917653436813413</v>
      </c>
      <c r="AX117" s="106">
        <f t="shared" si="57"/>
        <v>0.76782054574333503</v>
      </c>
      <c r="AZ117" s="2">
        <f t="shared" si="58"/>
        <v>3</v>
      </c>
      <c r="BA117" s="2">
        <f t="shared" si="59"/>
        <v>1</v>
      </c>
      <c r="BB117" s="2">
        <f t="shared" si="59"/>
        <v>1</v>
      </c>
      <c r="BC117" s="2">
        <f t="shared" si="59"/>
        <v>1</v>
      </c>
      <c r="BE117" s="2">
        <f t="shared" si="63"/>
        <v>2.3062064703281964E-2</v>
      </c>
      <c r="BF117" s="2">
        <f t="shared" si="63"/>
        <v>2.2894340596349004E-2</v>
      </c>
      <c r="BG117" s="2">
        <f t="shared" si="63"/>
        <v>2.4308662795351262E-2</v>
      </c>
    </row>
    <row r="118" spans="1:59" x14ac:dyDescent="0.35">
      <c r="A118" s="2">
        <f t="shared" si="45"/>
        <v>116</v>
      </c>
      <c r="B118" s="179" t="s">
        <v>130</v>
      </c>
      <c r="C118" s="2" t="s">
        <v>131</v>
      </c>
      <c r="D118" s="1" t="s">
        <v>132</v>
      </c>
      <c r="E118" s="169">
        <v>4.0897600000000001</v>
      </c>
      <c r="F118" s="180" t="s">
        <v>688</v>
      </c>
      <c r="G118" s="2">
        <v>10</v>
      </c>
      <c r="I118" s="171" t="s">
        <v>699</v>
      </c>
      <c r="J118" s="172"/>
      <c r="K118" s="171"/>
      <c r="M118" s="173" t="str">
        <f t="shared" si="47"/>
        <v>Limited</v>
      </c>
      <c r="N118" s="174">
        <f t="shared" si="48"/>
        <v>2.3306593989772424E-3</v>
      </c>
      <c r="O118" s="174">
        <f t="shared" si="49"/>
        <v>3.0494823948417974E-5</v>
      </c>
      <c r="P118" s="175">
        <f t="shared" si="50"/>
        <v>1.3084204393743653E-2</v>
      </c>
      <c r="R118" s="176">
        <f t="shared" si="51"/>
        <v>85.228064829724474</v>
      </c>
      <c r="S118" s="177">
        <f t="shared" si="52"/>
        <v>73.330099580563228</v>
      </c>
      <c r="T118" s="178"/>
      <c r="U118" s="177">
        <f t="shared" si="53"/>
        <v>77.096090012459456</v>
      </c>
      <c r="V118" s="177">
        <f t="shared" si="54"/>
        <v>105.13566796368352</v>
      </c>
      <c r="W118" s="151"/>
      <c r="X118" s="152"/>
      <c r="Y118" s="107">
        <v>8.802465260935314</v>
      </c>
      <c r="Z118" s="107">
        <v>8.9308642679829937</v>
      </c>
      <c r="AA118" s="107">
        <v>8.1034040003423975</v>
      </c>
      <c r="AB118" s="107">
        <v>7.7610066482152531</v>
      </c>
      <c r="AC118" s="107">
        <v>7.1618112819927511</v>
      </c>
      <c r="AD118" s="107">
        <v>7.0762119439609661</v>
      </c>
      <c r="AE118" s="107">
        <v>9.9580563243644241E-4</v>
      </c>
      <c r="AF118" s="107">
        <v>8.5599338031785879E-4</v>
      </c>
      <c r="AG118" s="107">
        <v>8.8737980426284696E-4</v>
      </c>
      <c r="AH118" s="107">
        <v>7.618341084828943</v>
      </c>
      <c r="AI118" s="107">
        <v>7.6896738665220985</v>
      </c>
      <c r="AJ118" s="107">
        <v>7.8180728735697773</v>
      </c>
      <c r="AK118" s="2">
        <v>5</v>
      </c>
      <c r="AL118" s="106">
        <v>1.7964286997449071E-2</v>
      </c>
      <c r="AM118" s="2">
        <v>278.33</v>
      </c>
      <c r="AN118" s="152"/>
      <c r="AP118" s="106">
        <f t="shared" si="55"/>
        <v>7.3330099580563237</v>
      </c>
      <c r="AQ118" s="105">
        <f t="shared" si="56"/>
        <v>88.168557536466778</v>
      </c>
      <c r="AR118" s="105">
        <f t="shared" si="56"/>
        <v>80.191693290734804</v>
      </c>
      <c r="AS118" s="105">
        <f t="shared" si="56"/>
        <v>87.323943661971825</v>
      </c>
      <c r="AU118" s="106">
        <f t="shared" si="62"/>
        <v>7.6193368904613799</v>
      </c>
      <c r="AV118" s="106">
        <f t="shared" si="65"/>
        <v>7.6905298599024166</v>
      </c>
      <c r="AW118" s="106">
        <f t="shared" si="65"/>
        <v>7.8189602533740405</v>
      </c>
      <c r="AX118" s="106">
        <f t="shared" si="57"/>
        <v>7.7096090012459451</v>
      </c>
      <c r="AZ118" s="2">
        <f t="shared" si="58"/>
        <v>3</v>
      </c>
      <c r="BA118" s="2">
        <f t="shared" si="59"/>
        <v>1</v>
      </c>
      <c r="BB118" s="2">
        <f t="shared" si="59"/>
        <v>1</v>
      </c>
      <c r="BC118" s="2">
        <f t="shared" si="59"/>
        <v>1</v>
      </c>
      <c r="BE118" s="2">
        <f t="shared" si="63"/>
        <v>2.3580313348299537E-3</v>
      </c>
      <c r="BF118" s="2">
        <f t="shared" si="63"/>
        <v>2.3361572037090819E-3</v>
      </c>
      <c r="BG118" s="2">
        <f t="shared" si="63"/>
        <v>2.2977896583926921E-3</v>
      </c>
    </row>
    <row r="119" spans="1:59" x14ac:dyDescent="0.35">
      <c r="A119" s="2">
        <f t="shared" si="45"/>
        <v>117</v>
      </c>
      <c r="B119" s="179" t="s">
        <v>130</v>
      </c>
      <c r="C119" s="2" t="s">
        <v>131</v>
      </c>
      <c r="D119" s="1" t="s">
        <v>132</v>
      </c>
      <c r="E119" s="169">
        <v>4.0897600000000001</v>
      </c>
      <c r="F119" s="194" t="s">
        <v>692</v>
      </c>
      <c r="G119" s="2">
        <v>1</v>
      </c>
      <c r="I119" s="171" t="s">
        <v>648</v>
      </c>
      <c r="J119" s="172"/>
      <c r="K119" s="171"/>
      <c r="M119" s="173" t="str">
        <f t="shared" si="47"/>
        <v>Limited</v>
      </c>
      <c r="N119" s="174">
        <f t="shared" si="48"/>
        <v>1.7658556510591134E-2</v>
      </c>
      <c r="O119" s="174">
        <f t="shared" si="49"/>
        <v>1.3902170178196466E-3</v>
      </c>
      <c r="P119" s="175">
        <f t="shared" si="50"/>
        <v>7.8727670463088609E-2</v>
      </c>
      <c r="R119" s="176">
        <f t="shared" si="51"/>
        <v>100.78089440464578</v>
      </c>
      <c r="S119" s="177">
        <f t="shared" si="52"/>
        <v>96.647864046276013</v>
      </c>
      <c r="T119" s="178"/>
      <c r="U119" s="177">
        <f t="shared" si="53"/>
        <v>102.32086611815711</v>
      </c>
      <c r="V119" s="177">
        <f t="shared" si="54"/>
        <v>105.86976456009913</v>
      </c>
      <c r="W119" s="151"/>
      <c r="X119" s="152"/>
      <c r="Y119" s="107">
        <v>0.94851435346531099</v>
      </c>
      <c r="Z119" s="107">
        <v>0.95210721086480088</v>
      </c>
      <c r="AA119" s="107">
        <v>0.97725721266122956</v>
      </c>
      <c r="AB119" s="107">
        <v>0.90180720727194341</v>
      </c>
      <c r="AC119" s="107">
        <v>1.0563000754500054</v>
      </c>
      <c r="AD119" s="107">
        <v>0.94132863866633143</v>
      </c>
      <c r="AE119" s="107">
        <v>4.4551431753673699E-3</v>
      </c>
      <c r="AF119" s="107">
        <v>4.6347860453418608E-4</v>
      </c>
      <c r="AG119" s="107">
        <v>0</v>
      </c>
      <c r="AH119" s="107">
        <v>1.0131857866561276</v>
      </c>
      <c r="AI119" s="107">
        <v>1.1066000790428629</v>
      </c>
      <c r="AJ119" s="107">
        <v>0.94492149606582121</v>
      </c>
      <c r="AK119" s="2">
        <v>5</v>
      </c>
      <c r="AL119" s="106">
        <v>1.7964286997449071E-2</v>
      </c>
      <c r="AM119" s="2">
        <v>278.33</v>
      </c>
      <c r="AN119" s="152"/>
      <c r="AP119" s="106">
        <f t="shared" si="55"/>
        <v>0.96647864046276011</v>
      </c>
      <c r="AQ119" s="105">
        <f t="shared" si="56"/>
        <v>95.075757575757578</v>
      </c>
      <c r="AR119" s="105">
        <f t="shared" si="56"/>
        <v>110.94339622641508</v>
      </c>
      <c r="AS119" s="105">
        <f t="shared" si="56"/>
        <v>96.32352941176471</v>
      </c>
      <c r="AU119" s="106">
        <f t="shared" si="62"/>
        <v>1.017640929831495</v>
      </c>
      <c r="AV119" s="106">
        <f t="shared" si="65"/>
        <v>1.1070635576473971</v>
      </c>
      <c r="AW119" s="106">
        <f t="shared" si="65"/>
        <v>0.94492149606582121</v>
      </c>
      <c r="AX119" s="106">
        <f t="shared" si="57"/>
        <v>1.0232086611815712</v>
      </c>
      <c r="AZ119" s="2">
        <f t="shared" si="58"/>
        <v>3</v>
      </c>
      <c r="BA119" s="2">
        <f t="shared" si="59"/>
        <v>1</v>
      </c>
      <c r="BB119" s="2">
        <f t="shared" si="59"/>
        <v>1</v>
      </c>
      <c r="BC119" s="2">
        <f t="shared" si="59"/>
        <v>1</v>
      </c>
      <c r="BE119" s="2">
        <f t="shared" si="63"/>
        <v>1.7730496453900711E-2</v>
      </c>
      <c r="BF119" s="2">
        <f t="shared" si="63"/>
        <v>1.6233766233766232E-2</v>
      </c>
      <c r="BG119" s="2">
        <f t="shared" si="63"/>
        <v>1.9011406844106463E-2</v>
      </c>
    </row>
    <row r="120" spans="1:59" x14ac:dyDescent="0.35">
      <c r="A120" s="2">
        <f t="shared" si="45"/>
        <v>118</v>
      </c>
      <c r="B120" s="179" t="s">
        <v>130</v>
      </c>
      <c r="C120" s="2" t="s">
        <v>131</v>
      </c>
      <c r="D120" s="1" t="s">
        <v>132</v>
      </c>
      <c r="E120" s="169">
        <v>4.0897600000000001</v>
      </c>
      <c r="F120" s="194" t="s">
        <v>692</v>
      </c>
      <c r="G120" s="2">
        <v>10</v>
      </c>
      <c r="I120" s="171" t="s">
        <v>705</v>
      </c>
      <c r="J120" s="172"/>
      <c r="K120" s="171"/>
      <c r="M120" s="173" t="str">
        <f t="shared" si="47"/>
        <v>Limited</v>
      </c>
      <c r="N120" s="174">
        <f t="shared" si="48"/>
        <v>2.1355848953357962E-3</v>
      </c>
      <c r="O120" s="174">
        <f t="shared" si="49"/>
        <v>7.7394707665968046E-5</v>
      </c>
      <c r="P120" s="175">
        <f t="shared" si="50"/>
        <v>3.6240520259813232E-2</v>
      </c>
      <c r="R120" s="176">
        <f t="shared" si="51"/>
        <v>86.16299545014131</v>
      </c>
      <c r="S120" s="177">
        <f t="shared" si="52"/>
        <v>96.468221176301526</v>
      </c>
      <c r="T120" s="178"/>
      <c r="U120" s="177">
        <f t="shared" si="53"/>
        <v>84.236374088312459</v>
      </c>
      <c r="V120" s="177">
        <f t="shared" si="54"/>
        <v>87.320335195530731</v>
      </c>
      <c r="W120" s="151"/>
      <c r="X120" s="152"/>
      <c r="Y120" s="107">
        <v>12.107929436280676</v>
      </c>
      <c r="Z120" s="107">
        <v>10.760607911471993</v>
      </c>
      <c r="AA120" s="107">
        <v>10.85042934645924</v>
      </c>
      <c r="AB120" s="107">
        <v>9.3953220996658651</v>
      </c>
      <c r="AC120" s="107">
        <v>9.8803578485969901</v>
      </c>
      <c r="AD120" s="107">
        <v>9.664786404627602</v>
      </c>
      <c r="AE120" s="107">
        <v>7.5450005389286106E-3</v>
      </c>
      <c r="AF120" s="107">
        <v>2.0191858585132758E-3</v>
      </c>
      <c r="AG120" s="107">
        <v>3.560521682894406E-3</v>
      </c>
      <c r="AH120" s="107">
        <v>8.4072863148061661</v>
      </c>
      <c r="AI120" s="107">
        <v>8.1198577228469802</v>
      </c>
      <c r="AJ120" s="107">
        <v>8.73064348076025</v>
      </c>
      <c r="AK120" s="2">
        <v>5</v>
      </c>
      <c r="AL120" s="106">
        <v>1.7964286997449071E-2</v>
      </c>
      <c r="AM120" s="2">
        <v>278.33</v>
      </c>
      <c r="AN120" s="152"/>
      <c r="AP120" s="106">
        <f t="shared" si="55"/>
        <v>9.646822117630153</v>
      </c>
      <c r="AQ120" s="105">
        <f t="shared" si="56"/>
        <v>77.596439169139458</v>
      </c>
      <c r="AR120" s="105">
        <f t="shared" si="56"/>
        <v>91.819699499165282</v>
      </c>
      <c r="AS120" s="105">
        <f t="shared" si="56"/>
        <v>89.072847682119217</v>
      </c>
      <c r="AU120" s="106">
        <f t="shared" si="62"/>
        <v>8.4148313153450953</v>
      </c>
      <c r="AV120" s="106">
        <f t="shared" si="65"/>
        <v>8.1218769087054934</v>
      </c>
      <c r="AW120" s="106">
        <f t="shared" si="65"/>
        <v>8.7342040024431444</v>
      </c>
      <c r="AX120" s="106">
        <f t="shared" si="57"/>
        <v>8.4236374088312456</v>
      </c>
      <c r="AZ120" s="2">
        <f t="shared" si="58"/>
        <v>3</v>
      </c>
      <c r="BA120" s="2">
        <f t="shared" si="59"/>
        <v>1</v>
      </c>
      <c r="BB120" s="2">
        <f t="shared" si="59"/>
        <v>1</v>
      </c>
      <c r="BC120" s="2">
        <f t="shared" si="59"/>
        <v>1</v>
      </c>
      <c r="BE120" s="2">
        <f t="shared" si="63"/>
        <v>2.1367521367521365E-3</v>
      </c>
      <c r="BF120" s="2">
        <f t="shared" si="63"/>
        <v>2.2123893805309734E-3</v>
      </c>
      <c r="BG120" s="2">
        <f t="shared" si="63"/>
        <v>2.0576131687242796E-3</v>
      </c>
    </row>
    <row r="121" spans="1:59" x14ac:dyDescent="0.35">
      <c r="A121" s="2">
        <f t="shared" si="45"/>
        <v>119</v>
      </c>
      <c r="B121" s="179" t="s">
        <v>134</v>
      </c>
      <c r="C121" s="2" t="s">
        <v>135</v>
      </c>
      <c r="D121" s="1" t="s">
        <v>136</v>
      </c>
      <c r="E121" s="169">
        <v>4.8252899999999999</v>
      </c>
      <c r="F121" s="185" t="s">
        <v>686</v>
      </c>
      <c r="G121" s="2">
        <v>1</v>
      </c>
      <c r="I121" s="171" t="s">
        <v>648</v>
      </c>
      <c r="J121" s="172"/>
      <c r="K121" s="171"/>
      <c r="M121" s="173" t="str">
        <f t="shared" si="47"/>
        <v>Limited</v>
      </c>
      <c r="N121" s="174">
        <f t="shared" si="48"/>
        <v>4.6370408241417768E-3</v>
      </c>
      <c r="O121" s="174">
        <f t="shared" si="49"/>
        <v>2.2799818510754302E-4</v>
      </c>
      <c r="P121" s="175">
        <f t="shared" si="50"/>
        <v>4.9168897526309985E-2</v>
      </c>
      <c r="R121" s="176">
        <f t="shared" si="51"/>
        <v>82.59603755292413</v>
      </c>
      <c r="S121" s="177">
        <f t="shared" si="52"/>
        <v>91.546415019818596</v>
      </c>
      <c r="T121" s="178"/>
      <c r="U121" s="177">
        <f t="shared" si="53"/>
        <v>91.450185490810085</v>
      </c>
      <c r="V121" s="177">
        <f t="shared" si="54"/>
        <v>99.894884437596303</v>
      </c>
      <c r="W121" s="151"/>
      <c r="X121" s="152"/>
      <c r="Y121" s="107">
        <v>1.0198468113918158</v>
      </c>
      <c r="Z121" s="107">
        <v>1.1383352376116118</v>
      </c>
      <c r="AA121" s="107">
        <v>1.1806525326901105</v>
      </c>
      <c r="AB121" s="107">
        <v>0.92251703271126906</v>
      </c>
      <c r="AC121" s="107">
        <v>0.90559011467986961</v>
      </c>
      <c r="AD121" s="107">
        <v>0.91828530320341928</v>
      </c>
      <c r="AE121" s="107">
        <v>1.0494689179467648E-4</v>
      </c>
      <c r="AF121" s="107">
        <v>7.7863822944437388E-4</v>
      </c>
      <c r="AG121" s="107">
        <v>4.6125851635563455E-4</v>
      </c>
      <c r="AH121" s="107">
        <v>0.86750454910922092</v>
      </c>
      <c r="AI121" s="107">
        <v>0.91828530320341928</v>
      </c>
      <c r="AJ121" s="107">
        <v>0.95637086877406796</v>
      </c>
      <c r="AK121" s="2">
        <v>1</v>
      </c>
      <c r="AL121" s="106">
        <v>4.2317295078498586E-3</v>
      </c>
      <c r="AM121" s="2">
        <v>236.31</v>
      </c>
      <c r="AN121" s="152"/>
      <c r="AP121" s="106">
        <f t="shared" si="55"/>
        <v>0.91546415019818594</v>
      </c>
      <c r="AQ121" s="105">
        <f t="shared" si="56"/>
        <v>90.456431535269715</v>
      </c>
      <c r="AR121" s="105">
        <f t="shared" si="56"/>
        <v>79.553903345724905</v>
      </c>
      <c r="AS121" s="105">
        <f t="shared" si="56"/>
        <v>77.777777777777786</v>
      </c>
      <c r="AU121" s="106">
        <f t="shared" si="62"/>
        <v>0.86760949600101556</v>
      </c>
      <c r="AV121" s="106">
        <f t="shared" si="65"/>
        <v>0.91906394143286363</v>
      </c>
      <c r="AW121" s="106">
        <f t="shared" si="65"/>
        <v>0.95683212729042355</v>
      </c>
      <c r="AX121" s="106">
        <f t="shared" si="57"/>
        <v>0.91450185490810088</v>
      </c>
      <c r="AZ121" s="2">
        <f t="shared" si="58"/>
        <v>3</v>
      </c>
      <c r="BA121" s="2">
        <f t="shared" si="59"/>
        <v>1</v>
      </c>
      <c r="BB121" s="2">
        <f t="shared" si="59"/>
        <v>1</v>
      </c>
      <c r="BC121" s="2">
        <f t="shared" si="59"/>
        <v>1</v>
      </c>
      <c r="BE121" s="2">
        <f t="shared" si="63"/>
        <v>4.8780487804878057E-3</v>
      </c>
      <c r="BF121" s="2">
        <f t="shared" si="63"/>
        <v>4.608294930875576E-3</v>
      </c>
      <c r="BG121" s="2">
        <f t="shared" si="63"/>
        <v>4.4247787610619468E-3</v>
      </c>
    </row>
    <row r="122" spans="1:59" x14ac:dyDescent="0.35">
      <c r="A122" s="2">
        <f t="shared" si="45"/>
        <v>120</v>
      </c>
      <c r="B122" s="179" t="s">
        <v>134</v>
      </c>
      <c r="C122" s="2" t="s">
        <v>135</v>
      </c>
      <c r="D122" s="1" t="s">
        <v>136</v>
      </c>
      <c r="E122" s="169">
        <v>4.8252899999999999</v>
      </c>
      <c r="F122" s="185" t="s">
        <v>686</v>
      </c>
      <c r="G122" s="2">
        <v>10</v>
      </c>
      <c r="I122" s="182">
        <f>N122</f>
        <v>1.1920697584870874E-3</v>
      </c>
      <c r="J122" s="172">
        <f>O122</f>
        <v>1.8380586403734934E-4</v>
      </c>
      <c r="K122" s="171"/>
      <c r="M122" s="173" t="str">
        <f t="shared" si="47"/>
        <v>Quantified</v>
      </c>
      <c r="N122" s="174">
        <f t="shared" si="48"/>
        <v>1.1920697584870874E-3</v>
      </c>
      <c r="O122" s="174">
        <f t="shared" si="49"/>
        <v>1.8380586403734934E-4</v>
      </c>
      <c r="P122" s="175">
        <f t="shared" si="50"/>
        <v>0.1541905267948632</v>
      </c>
      <c r="R122" s="176">
        <f t="shared" si="51"/>
        <v>85.171975495587219</v>
      </c>
      <c r="S122" s="177">
        <f t="shared" si="52"/>
        <v>88.795790839716176</v>
      </c>
      <c r="T122" s="178"/>
      <c r="U122" s="177">
        <f t="shared" si="53"/>
        <v>67.505959685723553</v>
      </c>
      <c r="V122" s="177">
        <f t="shared" si="54"/>
        <v>76.023828435266097</v>
      </c>
      <c r="W122" s="151"/>
      <c r="X122" s="152"/>
      <c r="Y122" s="107">
        <v>10.198468113918157</v>
      </c>
      <c r="Z122" s="107">
        <v>10.981338072870381</v>
      </c>
      <c r="AA122" s="107">
        <v>10.113833523761162</v>
      </c>
      <c r="AB122" s="107">
        <v>8.33650713046422</v>
      </c>
      <c r="AC122" s="107">
        <v>9.2040116795734424</v>
      </c>
      <c r="AD122" s="107">
        <v>9.0982184418771954</v>
      </c>
      <c r="AE122" s="107">
        <v>9.5213913926621811E-3</v>
      </c>
      <c r="AF122" s="107">
        <v>7.4478439338157504E-3</v>
      </c>
      <c r="AG122" s="107">
        <v>7.1516228682662599E-3</v>
      </c>
      <c r="AH122" s="107">
        <v>6.8130845076382718</v>
      </c>
      <c r="AI122" s="107">
        <v>6.5591807371672806</v>
      </c>
      <c r="AJ122" s="107">
        <v>6.8554018027167709</v>
      </c>
      <c r="AK122" s="2">
        <v>1</v>
      </c>
      <c r="AL122" s="106">
        <v>4.2317295078498586E-3</v>
      </c>
      <c r="AM122" s="2">
        <v>236.31</v>
      </c>
      <c r="AN122" s="152"/>
      <c r="AP122" s="106">
        <f t="shared" si="55"/>
        <v>8.8795790839716187</v>
      </c>
      <c r="AQ122" s="105">
        <f t="shared" si="56"/>
        <v>81.742738589211626</v>
      </c>
      <c r="AR122" s="105">
        <f t="shared" si="56"/>
        <v>83.815028901734124</v>
      </c>
      <c r="AS122" s="105">
        <f t="shared" si="56"/>
        <v>89.958158995815893</v>
      </c>
      <c r="AU122" s="106">
        <f t="shared" si="62"/>
        <v>6.8226058990309344</v>
      </c>
      <c r="AV122" s="106">
        <f t="shared" si="65"/>
        <v>6.5666285811010967</v>
      </c>
      <c r="AW122" s="106">
        <f t="shared" si="65"/>
        <v>6.8625534255850376</v>
      </c>
      <c r="AX122" s="106">
        <f t="shared" si="57"/>
        <v>6.7505959685723562</v>
      </c>
      <c r="AZ122" s="2">
        <f t="shared" si="58"/>
        <v>0</v>
      </c>
      <c r="BA122" s="2">
        <f t="shared" si="59"/>
        <v>0</v>
      </c>
      <c r="BB122" s="2">
        <f t="shared" si="59"/>
        <v>0</v>
      </c>
      <c r="BC122" s="2">
        <f t="shared" si="59"/>
        <v>0</v>
      </c>
      <c r="BE122" s="2">
        <f t="shared" si="63"/>
        <v>1.3975155279503106E-3</v>
      </c>
      <c r="BF122" s="2">
        <f t="shared" si="63"/>
        <v>1.1354838709677418E-3</v>
      </c>
      <c r="BG122" s="2">
        <f t="shared" si="63"/>
        <v>1.0432098765432098E-3</v>
      </c>
    </row>
    <row r="123" spans="1:59" x14ac:dyDescent="0.35">
      <c r="A123" s="2">
        <f t="shared" si="45"/>
        <v>121</v>
      </c>
      <c r="B123" s="179" t="s">
        <v>134</v>
      </c>
      <c r="C123" s="2" t="s">
        <v>135</v>
      </c>
      <c r="D123" s="1" t="s">
        <v>136</v>
      </c>
      <c r="E123" s="169">
        <v>4.8252899999999999</v>
      </c>
      <c r="F123" s="180" t="s">
        <v>688</v>
      </c>
      <c r="G123" s="2">
        <v>1</v>
      </c>
      <c r="I123" s="171" t="s">
        <v>648</v>
      </c>
      <c r="J123" s="172"/>
      <c r="K123" s="171"/>
      <c r="M123" s="173" t="str">
        <f t="shared" si="47"/>
        <v>Limited</v>
      </c>
      <c r="N123" s="174">
        <f t="shared" si="48"/>
        <v>2.0137524433097482E-2</v>
      </c>
      <c r="O123" s="174">
        <f t="shared" si="49"/>
        <v>3.2610211061102363E-3</v>
      </c>
      <c r="P123" s="175">
        <f t="shared" si="50"/>
        <v>0.16193753690749155</v>
      </c>
      <c r="R123" s="176">
        <f t="shared" si="51"/>
        <v>90.521288499894084</v>
      </c>
      <c r="S123" s="177">
        <f t="shared" si="52"/>
        <v>94.085452724528523</v>
      </c>
      <c r="T123" s="178"/>
      <c r="U123" s="177">
        <f t="shared" si="53"/>
        <v>107.06275654860143</v>
      </c>
      <c r="V123" s="177">
        <f t="shared" si="54"/>
        <v>113.79310344827587</v>
      </c>
      <c r="W123" s="151"/>
      <c r="X123" s="152"/>
      <c r="Y123" s="107">
        <v>1.0367737294232153</v>
      </c>
      <c r="Z123" s="107">
        <v>1.2018111802293596</v>
      </c>
      <c r="AA123" s="107">
        <v>0.92251703271126906</v>
      </c>
      <c r="AB123" s="107">
        <v>0.87173627861707081</v>
      </c>
      <c r="AC123" s="107">
        <v>0.95213913926621807</v>
      </c>
      <c r="AD123" s="107">
        <v>0.99868816385256654</v>
      </c>
      <c r="AE123" s="107">
        <v>0</v>
      </c>
      <c r="AF123" s="107">
        <v>0</v>
      </c>
      <c r="AG123" s="107">
        <v>0</v>
      </c>
      <c r="AH123" s="107">
        <v>1.0113833523761162</v>
      </c>
      <c r="AI123" s="107">
        <v>1.2779823113706572</v>
      </c>
      <c r="AJ123" s="107">
        <v>0.92251703271126906</v>
      </c>
      <c r="AK123" s="2">
        <v>5</v>
      </c>
      <c r="AL123" s="106">
        <v>2.115864753924929E-2</v>
      </c>
      <c r="AM123" s="2">
        <v>236.31</v>
      </c>
      <c r="AN123" s="152"/>
      <c r="AP123" s="106">
        <f t="shared" si="55"/>
        <v>0.94085452724528518</v>
      </c>
      <c r="AQ123" s="105">
        <f t="shared" si="56"/>
        <v>84.08163265306122</v>
      </c>
      <c r="AR123" s="105">
        <f t="shared" si="56"/>
        <v>79.225352112676063</v>
      </c>
      <c r="AS123" s="105">
        <f t="shared" si="56"/>
        <v>108.25688073394495</v>
      </c>
      <c r="AU123" s="106">
        <f t="shared" si="62"/>
        <v>1.0113833523761162</v>
      </c>
      <c r="AV123" s="106">
        <f t="shared" si="65"/>
        <v>1.2779823113706572</v>
      </c>
      <c r="AW123" s="106">
        <f t="shared" si="65"/>
        <v>0.92251703271126906</v>
      </c>
      <c r="AX123" s="106">
        <f t="shared" si="57"/>
        <v>1.0706275654860142</v>
      </c>
      <c r="AZ123" s="2">
        <f t="shared" si="58"/>
        <v>3</v>
      </c>
      <c r="BA123" s="2">
        <f t="shared" si="59"/>
        <v>1</v>
      </c>
      <c r="BB123" s="2">
        <f t="shared" si="59"/>
        <v>1</v>
      </c>
      <c r="BC123" s="2">
        <f t="shared" si="59"/>
        <v>1</v>
      </c>
      <c r="BE123" s="2">
        <f t="shared" si="63"/>
        <v>2.0920502092050205E-2</v>
      </c>
      <c r="BF123" s="2">
        <f t="shared" si="63"/>
        <v>1.6556291390728475E-2</v>
      </c>
      <c r="BG123" s="2">
        <f t="shared" si="63"/>
        <v>2.2935779816513763E-2</v>
      </c>
    </row>
    <row r="124" spans="1:59" x14ac:dyDescent="0.35">
      <c r="A124" s="2">
        <f t="shared" si="45"/>
        <v>122</v>
      </c>
      <c r="B124" s="179" t="s">
        <v>134</v>
      </c>
      <c r="C124" s="2" t="s">
        <v>135</v>
      </c>
      <c r="D124" s="1" t="s">
        <v>136</v>
      </c>
      <c r="E124" s="169">
        <v>4.8252899999999999</v>
      </c>
      <c r="F124" s="180" t="s">
        <v>688</v>
      </c>
      <c r="G124" s="2">
        <v>10</v>
      </c>
      <c r="I124" s="171" t="s">
        <v>716</v>
      </c>
      <c r="J124" s="172"/>
      <c r="K124" s="171"/>
      <c r="M124" s="173" t="str">
        <f t="shared" si="47"/>
        <v>Limited</v>
      </c>
      <c r="N124" s="174">
        <f t="shared" si="48"/>
        <v>2.2484729922784149E-3</v>
      </c>
      <c r="O124" s="174">
        <f t="shared" si="49"/>
        <v>4.7091764884044806E-4</v>
      </c>
      <c r="P124" s="175">
        <f t="shared" si="50"/>
        <v>0.20943887271835071</v>
      </c>
      <c r="R124" s="176">
        <f t="shared" si="51"/>
        <v>90.490236000875257</v>
      </c>
      <c r="S124" s="177">
        <f t="shared" si="52"/>
        <v>86.679926085791266</v>
      </c>
      <c r="T124" s="178"/>
      <c r="U124" s="177">
        <f t="shared" si="53"/>
        <v>97.337282947540658</v>
      </c>
      <c r="V124" s="177">
        <f t="shared" si="54"/>
        <v>112.29506916192025</v>
      </c>
      <c r="W124" s="151"/>
      <c r="X124" s="152"/>
      <c r="Y124" s="107">
        <v>9.0135838517201989</v>
      </c>
      <c r="Z124" s="107">
        <v>8.6538868435529608</v>
      </c>
      <c r="AA124" s="107">
        <v>11.764208031822605</v>
      </c>
      <c r="AB124" s="107">
        <v>9.0982184418771954</v>
      </c>
      <c r="AC124" s="107">
        <v>8.7808387287884564</v>
      </c>
      <c r="AD124" s="107">
        <v>8.1249206550717279</v>
      </c>
      <c r="AE124" s="107">
        <v>1.041005458931065E-3</v>
      </c>
      <c r="AF124" s="107">
        <v>7.7440649993652398E-4</v>
      </c>
      <c r="AG124" s="107">
        <v>4.3586813930853536E-4</v>
      </c>
      <c r="AH124" s="107">
        <v>8.2730311878464722</v>
      </c>
      <c r="AI124" s="107">
        <v>8.5269349583174652</v>
      </c>
      <c r="AJ124" s="107">
        <v>12.398967458000085</v>
      </c>
      <c r="AK124" s="2">
        <v>5</v>
      </c>
      <c r="AL124" s="106">
        <v>2.115864753924929E-2</v>
      </c>
      <c r="AM124" s="2">
        <v>236.31</v>
      </c>
      <c r="AN124" s="152"/>
      <c r="AP124" s="106">
        <f t="shared" si="55"/>
        <v>8.6679926085791266</v>
      </c>
      <c r="AQ124" s="105">
        <f t="shared" si="56"/>
        <v>100.93896713615023</v>
      </c>
      <c r="AR124" s="105">
        <f t="shared" si="56"/>
        <v>101.46699266503667</v>
      </c>
      <c r="AS124" s="105">
        <f t="shared" si="56"/>
        <v>69.064748201438846</v>
      </c>
      <c r="AU124" s="106">
        <f t="shared" si="62"/>
        <v>8.274072193305404</v>
      </c>
      <c r="AV124" s="106">
        <f t="shared" si="65"/>
        <v>8.5277093648174009</v>
      </c>
      <c r="AW124" s="106">
        <f t="shared" si="65"/>
        <v>12.399403326139394</v>
      </c>
      <c r="AX124" s="106">
        <f t="shared" si="57"/>
        <v>9.7337282947540658</v>
      </c>
      <c r="AZ124" s="2">
        <f t="shared" si="58"/>
        <v>3</v>
      </c>
      <c r="BA124" s="2">
        <f t="shared" si="59"/>
        <v>1</v>
      </c>
      <c r="BB124" s="2">
        <f t="shared" si="59"/>
        <v>1</v>
      </c>
      <c r="BC124" s="2">
        <f t="shared" si="59"/>
        <v>1</v>
      </c>
      <c r="BE124" s="2">
        <f t="shared" si="63"/>
        <v>2.5575447570332483E-3</v>
      </c>
      <c r="BF124" s="2">
        <f t="shared" si="63"/>
        <v>2.4813895781637713E-3</v>
      </c>
      <c r="BG124" s="2">
        <f t="shared" si="63"/>
        <v>1.7064846416382251E-3</v>
      </c>
    </row>
    <row r="125" spans="1:59" x14ac:dyDescent="0.35">
      <c r="A125" s="2">
        <f t="shared" si="45"/>
        <v>123</v>
      </c>
      <c r="B125" s="179" t="s">
        <v>134</v>
      </c>
      <c r="C125" s="2" t="s">
        <v>135</v>
      </c>
      <c r="D125" s="1" t="s">
        <v>136</v>
      </c>
      <c r="E125" s="169">
        <v>4.8252899999999999</v>
      </c>
      <c r="F125" s="183" t="s">
        <v>692</v>
      </c>
      <c r="G125" s="2">
        <v>1</v>
      </c>
      <c r="I125" s="171" t="s">
        <v>717</v>
      </c>
      <c r="J125" s="172"/>
      <c r="K125" s="171"/>
      <c r="M125" s="173" t="str">
        <f t="shared" si="47"/>
        <v>Limited</v>
      </c>
      <c r="N125" s="174">
        <f t="shared" si="48"/>
        <v>5.5084708030009579E-3</v>
      </c>
      <c r="O125" s="174">
        <f t="shared" si="49"/>
        <v>1.8062003906944651E-4</v>
      </c>
      <c r="P125" s="175">
        <f t="shared" si="50"/>
        <v>3.2789506476288588E-2</v>
      </c>
      <c r="R125" s="176">
        <f t="shared" si="51"/>
        <v>83.02631231202659</v>
      </c>
      <c r="S125" s="177">
        <f t="shared" si="52"/>
        <v>68.977190977952688</v>
      </c>
      <c r="T125" s="178"/>
      <c r="U125" s="177">
        <f t="shared" si="53"/>
        <v>76.876419392605754</v>
      </c>
      <c r="V125" s="177">
        <f t="shared" si="54"/>
        <v>111.45194274028628</v>
      </c>
      <c r="W125" s="151"/>
      <c r="X125" s="152"/>
      <c r="Y125" s="107">
        <v>0.82518725403072235</v>
      </c>
      <c r="Z125" s="107">
        <v>0.83788244255427191</v>
      </c>
      <c r="AA125" s="107">
        <v>0.82941898353857224</v>
      </c>
      <c r="AB125" s="107">
        <v>0.70246709830307641</v>
      </c>
      <c r="AC125" s="107">
        <v>0.69400363928737674</v>
      </c>
      <c r="AD125" s="107">
        <v>0.67284499174812751</v>
      </c>
      <c r="AE125" s="107">
        <v>0</v>
      </c>
      <c r="AF125" s="107">
        <v>0</v>
      </c>
      <c r="AG125" s="107">
        <v>0</v>
      </c>
      <c r="AH125" s="107">
        <v>0.78710168846007367</v>
      </c>
      <c r="AI125" s="107">
        <v>0.77863822944437389</v>
      </c>
      <c r="AJ125" s="107">
        <v>0.7405526638737252</v>
      </c>
      <c r="AK125" s="2">
        <v>1</v>
      </c>
      <c r="AL125" s="106">
        <v>4.2317295078498586E-3</v>
      </c>
      <c r="AM125" s="2">
        <v>236.31</v>
      </c>
      <c r="AN125" s="152"/>
      <c r="AP125" s="106">
        <f t="shared" si="55"/>
        <v>0.68977190977952685</v>
      </c>
      <c r="AQ125" s="105">
        <f t="shared" si="56"/>
        <v>85.128205128205124</v>
      </c>
      <c r="AR125" s="105">
        <f t="shared" si="56"/>
        <v>82.828282828282823</v>
      </c>
      <c r="AS125" s="105">
        <f t="shared" si="56"/>
        <v>81.122448979591837</v>
      </c>
      <c r="AU125" s="106">
        <f t="shared" si="62"/>
        <v>0.78710168846007367</v>
      </c>
      <c r="AV125" s="106">
        <f t="shared" si="65"/>
        <v>0.77863822944437389</v>
      </c>
      <c r="AW125" s="106">
        <f t="shared" si="65"/>
        <v>0.7405526638737252</v>
      </c>
      <c r="AX125" s="106">
        <f t="shared" si="57"/>
        <v>0.76876419392605755</v>
      </c>
      <c r="AZ125" s="2">
        <f t="shared" si="58"/>
        <v>3</v>
      </c>
      <c r="BA125" s="2">
        <f t="shared" si="59"/>
        <v>1</v>
      </c>
      <c r="BB125" s="2">
        <f t="shared" si="59"/>
        <v>1</v>
      </c>
      <c r="BC125" s="2">
        <f t="shared" si="59"/>
        <v>1</v>
      </c>
      <c r="BE125" s="2">
        <f t="shared" si="63"/>
        <v>5.3763440860215058E-3</v>
      </c>
      <c r="BF125" s="2">
        <f t="shared" si="63"/>
        <v>5.4347826086956529E-3</v>
      </c>
      <c r="BG125" s="2">
        <f t="shared" si="63"/>
        <v>5.7142857142857143E-3</v>
      </c>
    </row>
    <row r="126" spans="1:59" x14ac:dyDescent="0.35">
      <c r="A126" s="2">
        <f t="shared" si="45"/>
        <v>124</v>
      </c>
      <c r="B126" s="179" t="s">
        <v>134</v>
      </c>
      <c r="C126" s="2" t="s">
        <v>135</v>
      </c>
      <c r="D126" s="1" t="s">
        <v>136</v>
      </c>
      <c r="E126" s="169">
        <v>4.8252899999999999</v>
      </c>
      <c r="F126" s="183" t="s">
        <v>692</v>
      </c>
      <c r="G126" s="2">
        <v>10</v>
      </c>
      <c r="I126" s="171" t="s">
        <v>283</v>
      </c>
      <c r="J126" s="172"/>
      <c r="K126" s="171" t="s">
        <v>702</v>
      </c>
      <c r="M126" s="173" t="str">
        <f t="shared" si="47"/>
        <v>Limited</v>
      </c>
      <c r="N126" s="174">
        <f t="shared" si="48"/>
        <v>2.4796852134797392E-3</v>
      </c>
      <c r="O126" s="174">
        <f t="shared" si="49"/>
        <v>3.5763667288852886E-5</v>
      </c>
      <c r="P126" s="175">
        <f t="shared" si="50"/>
        <v>1.4422664253687982E-2</v>
      </c>
      <c r="R126" s="176">
        <f t="shared" si="51"/>
        <v>94.286453878046885</v>
      </c>
      <c r="S126" s="177">
        <f t="shared" si="52"/>
        <v>15.248331993285655</v>
      </c>
      <c r="T126" s="178"/>
      <c r="U126" s="177">
        <f t="shared" si="53"/>
        <v>17.077821505649357</v>
      </c>
      <c r="V126" s="177">
        <f t="shared" si="54"/>
        <v>111.99796484736355</v>
      </c>
      <c r="W126" s="151"/>
      <c r="X126" s="152"/>
      <c r="Y126" s="107">
        <v>1.5276543523337989</v>
      </c>
      <c r="Z126" s="107">
        <v>1.6376793195378951</v>
      </c>
      <c r="AA126" s="107">
        <v>1.7011552621556429</v>
      </c>
      <c r="AB126" s="107">
        <v>1.5615081883965978</v>
      </c>
      <c r="AC126" s="107">
        <v>1.548812999873048</v>
      </c>
      <c r="AD126" s="107">
        <v>1.4641784097160508</v>
      </c>
      <c r="AE126" s="107">
        <v>2.1666455080191272E-3</v>
      </c>
      <c r="AF126" s="107">
        <v>7.8710168846007358E-4</v>
      </c>
      <c r="AG126" s="107">
        <v>0</v>
      </c>
      <c r="AH126" s="107">
        <v>1.6969235326477932</v>
      </c>
      <c r="AI126" s="107">
        <v>1.7350090982184418</v>
      </c>
      <c r="AJ126" s="107">
        <v>1.6884600736320934</v>
      </c>
      <c r="AK126" s="2">
        <v>1</v>
      </c>
      <c r="AL126" s="106">
        <v>4.2317295078498586E-3</v>
      </c>
      <c r="AM126" s="2">
        <v>236.31</v>
      </c>
      <c r="AN126" s="152"/>
      <c r="AP126" s="106">
        <f t="shared" si="55"/>
        <v>1.5248331993285655</v>
      </c>
      <c r="AQ126" s="105">
        <f t="shared" si="56"/>
        <v>102.21606648199446</v>
      </c>
      <c r="AR126" s="105">
        <f t="shared" si="56"/>
        <v>94.573643410852696</v>
      </c>
      <c r="AS126" s="105">
        <f t="shared" si="56"/>
        <v>86.069651741293526</v>
      </c>
      <c r="AU126" s="106">
        <f t="shared" si="62"/>
        <v>1.6990901781558123</v>
      </c>
      <c r="AV126" s="106">
        <f t="shared" si="65"/>
        <v>1.7357961999069018</v>
      </c>
      <c r="AW126" s="106">
        <f t="shared" si="65"/>
        <v>1.6884600736320934</v>
      </c>
      <c r="AX126" s="106">
        <f t="shared" si="57"/>
        <v>1.7077821505649358</v>
      </c>
      <c r="AZ126" s="2">
        <f t="shared" si="58"/>
        <v>3</v>
      </c>
      <c r="BA126" s="2">
        <f t="shared" si="59"/>
        <v>1</v>
      </c>
      <c r="BB126" s="2">
        <f t="shared" si="59"/>
        <v>1</v>
      </c>
      <c r="BC126" s="2">
        <f t="shared" si="59"/>
        <v>1</v>
      </c>
      <c r="BE126" s="2">
        <f t="shared" si="63"/>
        <v>2.4937655860349131E-3</v>
      </c>
      <c r="BF126" s="2">
        <f t="shared" si="63"/>
        <v>2.4390243902439029E-3</v>
      </c>
      <c r="BG126" s="2">
        <f t="shared" si="63"/>
        <v>2.5062656641604013E-3</v>
      </c>
    </row>
    <row r="127" spans="1:59" x14ac:dyDescent="0.35">
      <c r="A127" s="2">
        <f t="shared" si="45"/>
        <v>125</v>
      </c>
      <c r="B127" s="179" t="s">
        <v>138</v>
      </c>
      <c r="C127" s="2" t="s">
        <v>139</v>
      </c>
      <c r="D127" s="1" t="s">
        <v>140</v>
      </c>
      <c r="E127" s="169">
        <v>5.6769299999999996</v>
      </c>
      <c r="F127" s="185" t="s">
        <v>686</v>
      </c>
      <c r="G127" s="2">
        <v>1</v>
      </c>
      <c r="I127" s="171" t="s">
        <v>648</v>
      </c>
      <c r="J127" s="172"/>
      <c r="K127" s="171"/>
      <c r="M127" s="173" t="str">
        <f t="shared" si="47"/>
        <v>Limited</v>
      </c>
      <c r="N127" s="174">
        <f t="shared" si="48"/>
        <v>2.5311418878728484E-3</v>
      </c>
      <c r="O127" s="174">
        <f t="shared" si="49"/>
        <v>1.7145099351991087E-4</v>
      </c>
      <c r="P127" s="175">
        <f t="shared" si="50"/>
        <v>6.7736618931306503E-2</v>
      </c>
      <c r="R127" s="176">
        <f t="shared" si="51"/>
        <v>104.42828731373625</v>
      </c>
      <c r="S127" s="177">
        <f t="shared" si="52"/>
        <v>105.96926457619521</v>
      </c>
      <c r="T127" s="178"/>
      <c r="U127" s="177">
        <f t="shared" si="53"/>
        <v>85.946422633762722</v>
      </c>
      <c r="V127" s="177">
        <f t="shared" si="54"/>
        <v>81.105047748976816</v>
      </c>
      <c r="W127" s="151"/>
      <c r="X127" s="152"/>
      <c r="Y127" s="107">
        <v>0.94982001127640203</v>
      </c>
      <c r="Z127" s="107">
        <v>1.0539098755258707</v>
      </c>
      <c r="AA127" s="107">
        <v>1.0452357201717484</v>
      </c>
      <c r="AB127" s="107">
        <v>1.0343930259790952</v>
      </c>
      <c r="AC127" s="107">
        <v>1.0235503317864423</v>
      </c>
      <c r="AD127" s="107">
        <v>1.1211345795203191</v>
      </c>
      <c r="AE127" s="107">
        <v>0</v>
      </c>
      <c r="AF127" s="107">
        <v>0</v>
      </c>
      <c r="AG127" s="107">
        <v>0</v>
      </c>
      <c r="AH127" s="107">
        <v>0.81537060328750488</v>
      </c>
      <c r="AI127" s="107">
        <v>0.92813462289109605</v>
      </c>
      <c r="AJ127" s="107">
        <v>0.83488745283428034</v>
      </c>
      <c r="AK127" s="2">
        <v>1</v>
      </c>
      <c r="AL127" s="106">
        <v>2.1685388385305981E-3</v>
      </c>
      <c r="AM127" s="2">
        <v>461.14</v>
      </c>
      <c r="AN127" s="152"/>
      <c r="AP127" s="106">
        <f t="shared" si="55"/>
        <v>1.0596926457619522</v>
      </c>
      <c r="AQ127" s="105">
        <f t="shared" si="56"/>
        <v>108.90410958904108</v>
      </c>
      <c r="AR127" s="105">
        <f t="shared" si="56"/>
        <v>97.119341563786008</v>
      </c>
      <c r="AS127" s="105">
        <f t="shared" si="56"/>
        <v>107.26141078838171</v>
      </c>
      <c r="AU127" s="106">
        <f t="shared" si="62"/>
        <v>0.81537060328750488</v>
      </c>
      <c r="AV127" s="106">
        <f t="shared" si="65"/>
        <v>0.92813462289109605</v>
      </c>
      <c r="AW127" s="106">
        <f t="shared" si="65"/>
        <v>0.83488745283428034</v>
      </c>
      <c r="AX127" s="106">
        <f t="shared" si="57"/>
        <v>0.8594642263376272</v>
      </c>
      <c r="AZ127" s="2">
        <f t="shared" si="58"/>
        <v>3</v>
      </c>
      <c r="BA127" s="2">
        <f t="shared" si="59"/>
        <v>1</v>
      </c>
      <c r="BB127" s="2">
        <f t="shared" si="59"/>
        <v>1</v>
      </c>
      <c r="BC127" s="2">
        <f t="shared" si="59"/>
        <v>1</v>
      </c>
      <c r="BE127" s="2">
        <f t="shared" si="63"/>
        <v>2.6595744680851063E-3</v>
      </c>
      <c r="BF127" s="2">
        <f t="shared" si="63"/>
        <v>2.3364485981308409E-3</v>
      </c>
      <c r="BG127" s="2">
        <f t="shared" si="63"/>
        <v>2.597402597402597E-3</v>
      </c>
    </row>
    <row r="128" spans="1:59" x14ac:dyDescent="0.35">
      <c r="A128" s="2">
        <f t="shared" si="45"/>
        <v>126</v>
      </c>
      <c r="B128" s="179" t="s">
        <v>138</v>
      </c>
      <c r="C128" s="2" t="s">
        <v>139</v>
      </c>
      <c r="D128" s="1" t="s">
        <v>140</v>
      </c>
      <c r="E128" s="169">
        <v>5.6769299999999996</v>
      </c>
      <c r="F128" s="185" t="s">
        <v>686</v>
      </c>
      <c r="G128" s="2">
        <v>10</v>
      </c>
      <c r="I128" s="171" t="s">
        <v>718</v>
      </c>
      <c r="J128" s="172"/>
      <c r="K128" s="171"/>
      <c r="M128" s="173" t="str">
        <f t="shared" si="47"/>
        <v>Limited</v>
      </c>
      <c r="N128" s="174">
        <f t="shared" si="48"/>
        <v>2.7124904791159433E-4</v>
      </c>
      <c r="O128" s="174">
        <f t="shared" si="49"/>
        <v>1.8439476176386517E-5</v>
      </c>
      <c r="P128" s="175">
        <f t="shared" si="50"/>
        <v>6.797987428290006E-2</v>
      </c>
      <c r="R128" s="176">
        <f t="shared" si="51"/>
        <v>95.368642364075683</v>
      </c>
      <c r="S128" s="177">
        <f t="shared" si="52"/>
        <v>98.307094013387115</v>
      </c>
      <c r="T128" s="178"/>
      <c r="U128" s="177">
        <f t="shared" si="53"/>
        <v>80.199794711656622</v>
      </c>
      <c r="V128" s="177">
        <f t="shared" si="54"/>
        <v>81.580882352941188</v>
      </c>
      <c r="W128" s="151"/>
      <c r="X128" s="152"/>
      <c r="Y128" s="107">
        <v>10.311402177212994</v>
      </c>
      <c r="Z128" s="107">
        <v>9.68252591403912</v>
      </c>
      <c r="AA128" s="107">
        <v>10.95112113457952</v>
      </c>
      <c r="AB128" s="107">
        <v>10.235503317864422</v>
      </c>
      <c r="AC128" s="107">
        <v>9.194604675369737</v>
      </c>
      <c r="AD128" s="107">
        <v>10.062020210781974</v>
      </c>
      <c r="AE128" s="107">
        <v>0</v>
      </c>
      <c r="AF128" s="107">
        <v>0</v>
      </c>
      <c r="AG128" s="107">
        <v>0</v>
      </c>
      <c r="AH128" s="107">
        <v>7.860953289673418</v>
      </c>
      <c r="AI128" s="107">
        <v>8.6416272715444329</v>
      </c>
      <c r="AJ128" s="107">
        <v>7.557357852279134</v>
      </c>
      <c r="AK128" s="2">
        <v>1</v>
      </c>
      <c r="AL128" s="106">
        <v>2.1685388385305981E-3</v>
      </c>
      <c r="AM128" s="2">
        <v>461.14</v>
      </c>
      <c r="AN128" s="152"/>
      <c r="AP128" s="106">
        <f t="shared" si="55"/>
        <v>9.8307094013387104</v>
      </c>
      <c r="AQ128" s="105">
        <f t="shared" si="56"/>
        <v>99.263932702418501</v>
      </c>
      <c r="AR128" s="105">
        <f t="shared" si="56"/>
        <v>94.960806270996656</v>
      </c>
      <c r="AS128" s="105">
        <f t="shared" si="56"/>
        <v>91.881188118811878</v>
      </c>
      <c r="AU128" s="106">
        <f t="shared" si="62"/>
        <v>7.860953289673418</v>
      </c>
      <c r="AV128" s="106">
        <f t="shared" si="65"/>
        <v>8.6416272715444329</v>
      </c>
      <c r="AW128" s="106">
        <f t="shared" si="65"/>
        <v>7.557357852279134</v>
      </c>
      <c r="AX128" s="106">
        <f t="shared" si="57"/>
        <v>8.0199794711656622</v>
      </c>
      <c r="AZ128" s="2">
        <f t="shared" si="58"/>
        <v>3</v>
      </c>
      <c r="BA128" s="2">
        <f t="shared" si="59"/>
        <v>1</v>
      </c>
      <c r="BB128" s="2">
        <f t="shared" si="59"/>
        <v>1</v>
      </c>
      <c r="BC128" s="2">
        <f t="shared" si="59"/>
        <v>1</v>
      </c>
      <c r="BE128" s="2">
        <f t="shared" si="63"/>
        <v>2.7586206896551725E-4</v>
      </c>
      <c r="BF128" s="2">
        <f t="shared" si="63"/>
        <v>2.5094102885821835E-4</v>
      </c>
      <c r="BG128" s="2">
        <f t="shared" si="63"/>
        <v>2.8694404591104734E-4</v>
      </c>
    </row>
    <row r="129" spans="1:59" x14ac:dyDescent="0.35">
      <c r="A129" s="2">
        <f t="shared" si="45"/>
        <v>127</v>
      </c>
      <c r="B129" s="179" t="s">
        <v>138</v>
      </c>
      <c r="C129" s="2" t="s">
        <v>139</v>
      </c>
      <c r="D129" s="1" t="s">
        <v>140</v>
      </c>
      <c r="E129" s="169">
        <v>5.6769299999999996</v>
      </c>
      <c r="F129" s="180" t="s">
        <v>688</v>
      </c>
      <c r="G129" s="2">
        <v>1</v>
      </c>
      <c r="I129" s="171" t="s">
        <v>648</v>
      </c>
      <c r="J129" s="172"/>
      <c r="K129" s="171"/>
      <c r="M129" s="173" t="str">
        <f t="shared" si="47"/>
        <v>Limited</v>
      </c>
      <c r="N129" s="174">
        <f t="shared" si="48"/>
        <v>2.0546652762703324E-3</v>
      </c>
      <c r="O129" s="174">
        <f t="shared" si="49"/>
        <v>2.7343648613217472E-4</v>
      </c>
      <c r="P129" s="175">
        <f t="shared" si="50"/>
        <v>0.13308079388411229</v>
      </c>
      <c r="R129" s="176">
        <f t="shared" si="51"/>
        <v>116.39478837777249</v>
      </c>
      <c r="S129" s="177">
        <f t="shared" si="52"/>
        <v>119.19735149123187</v>
      </c>
      <c r="T129" s="178"/>
      <c r="U129" s="177">
        <f t="shared" si="53"/>
        <v>106.90896473955848</v>
      </c>
      <c r="V129" s="177">
        <f t="shared" si="54"/>
        <v>89.690721649484544</v>
      </c>
      <c r="W129" s="151"/>
      <c r="X129" s="152"/>
      <c r="Y129" s="107">
        <v>1.1493255844212171</v>
      </c>
      <c r="Z129" s="107">
        <v>1.0560784143644013</v>
      </c>
      <c r="AA129" s="107">
        <v>0.91295485102138185</v>
      </c>
      <c r="AB129" s="107">
        <v>1.090775035780891</v>
      </c>
      <c r="AC129" s="107">
        <v>1.2078761330615431</v>
      </c>
      <c r="AD129" s="107">
        <v>1.2772693758945224</v>
      </c>
      <c r="AE129" s="107">
        <v>0</v>
      </c>
      <c r="AF129" s="107">
        <v>0</v>
      </c>
      <c r="AG129" s="107">
        <v>0</v>
      </c>
      <c r="AH129" s="107">
        <v>0.98451663269289158</v>
      </c>
      <c r="AI129" s="107">
        <v>1.246909832155094</v>
      </c>
      <c r="AJ129" s="107">
        <v>0.97584247733876917</v>
      </c>
      <c r="AK129" s="2">
        <v>1</v>
      </c>
      <c r="AL129" s="106">
        <v>2.1685388385305981E-3</v>
      </c>
      <c r="AM129" s="2">
        <v>461.14</v>
      </c>
      <c r="AN129" s="152"/>
      <c r="AP129" s="106">
        <f t="shared" si="55"/>
        <v>1.1919735149123187</v>
      </c>
      <c r="AQ129" s="105">
        <f t="shared" si="56"/>
        <v>94.905660377358487</v>
      </c>
      <c r="AR129" s="105">
        <f t="shared" si="56"/>
        <v>114.37371663244352</v>
      </c>
      <c r="AS129" s="105">
        <f t="shared" si="56"/>
        <v>139.90498812351544</v>
      </c>
      <c r="AU129" s="106">
        <f t="shared" si="62"/>
        <v>0.98451663269289158</v>
      </c>
      <c r="AV129" s="106">
        <f t="shared" si="65"/>
        <v>1.246909832155094</v>
      </c>
      <c r="AW129" s="106">
        <f t="shared" si="65"/>
        <v>0.97584247733876917</v>
      </c>
      <c r="AX129" s="106">
        <f t="shared" si="57"/>
        <v>1.0690896473955849</v>
      </c>
      <c r="AZ129" s="2">
        <f t="shared" si="58"/>
        <v>3</v>
      </c>
      <c r="BA129" s="2">
        <f t="shared" si="59"/>
        <v>1</v>
      </c>
      <c r="BB129" s="2">
        <f t="shared" si="59"/>
        <v>1</v>
      </c>
      <c r="BC129" s="2">
        <f t="shared" si="59"/>
        <v>1</v>
      </c>
      <c r="BE129" s="2">
        <f t="shared" si="63"/>
        <v>2.2026431718061672E-3</v>
      </c>
      <c r="BF129" s="2">
        <f t="shared" si="63"/>
        <v>1.7391304347826085E-3</v>
      </c>
      <c r="BG129" s="2">
        <f t="shared" si="63"/>
        <v>2.2222222222222222E-3</v>
      </c>
    </row>
    <row r="130" spans="1:59" x14ac:dyDescent="0.35">
      <c r="A130" s="2">
        <f t="shared" si="45"/>
        <v>128</v>
      </c>
      <c r="B130" s="179" t="s">
        <v>138</v>
      </c>
      <c r="C130" s="2" t="s">
        <v>139</v>
      </c>
      <c r="D130" s="1" t="s">
        <v>140</v>
      </c>
      <c r="E130" s="169">
        <v>5.6769299999999996</v>
      </c>
      <c r="F130" s="180" t="s">
        <v>688</v>
      </c>
      <c r="G130" s="2">
        <v>10</v>
      </c>
      <c r="I130" s="171" t="s">
        <v>719</v>
      </c>
      <c r="J130" s="172"/>
      <c r="K130" s="171"/>
      <c r="M130" s="173" t="str">
        <f t="shared" si="47"/>
        <v>Limited</v>
      </c>
      <c r="N130" s="174">
        <f t="shared" si="48"/>
        <v>2.0590981381735229E-4</v>
      </c>
      <c r="O130" s="174">
        <f t="shared" si="49"/>
        <v>4.8171158911575342E-5</v>
      </c>
      <c r="P130" s="175">
        <f t="shared" si="50"/>
        <v>0.23394299678355543</v>
      </c>
      <c r="R130" s="176">
        <f t="shared" si="51"/>
        <v>124.73424484963198</v>
      </c>
      <c r="S130" s="177">
        <f t="shared" si="52"/>
        <v>125.77525263477469</v>
      </c>
      <c r="T130" s="178"/>
      <c r="U130" s="177">
        <f t="shared" si="53"/>
        <v>109.95175001084267</v>
      </c>
      <c r="V130" s="177">
        <f t="shared" si="54"/>
        <v>87.419224137931025</v>
      </c>
      <c r="W130" s="151"/>
      <c r="X130" s="152"/>
      <c r="Y130" s="107">
        <v>9.4548293359934075</v>
      </c>
      <c r="Z130" s="107">
        <v>9.1295485102138194</v>
      </c>
      <c r="AA130" s="107">
        <v>12.14381749577135</v>
      </c>
      <c r="AB130" s="107">
        <v>13.01123303118359</v>
      </c>
      <c r="AC130" s="107">
        <v>12.14381749577135</v>
      </c>
      <c r="AD130" s="107">
        <v>12.577525263477469</v>
      </c>
      <c r="AE130" s="107">
        <v>8.6524699657370872E-4</v>
      </c>
      <c r="AF130" s="107">
        <v>5.7899986988766978E-4</v>
      </c>
      <c r="AG130" s="107">
        <v>6.0502233595003698E-4</v>
      </c>
      <c r="AH130" s="107">
        <v>9.3897731708374899</v>
      </c>
      <c r="AI130" s="107">
        <v>9.1729192869844294</v>
      </c>
      <c r="AJ130" s="107">
        <v>14.420783276228477</v>
      </c>
      <c r="AK130" s="2">
        <v>1</v>
      </c>
      <c r="AL130" s="106">
        <v>2.1685388385305981E-3</v>
      </c>
      <c r="AM130" s="2">
        <v>461.14</v>
      </c>
      <c r="AN130" s="152"/>
      <c r="AP130" s="106">
        <f t="shared" si="55"/>
        <v>12.577525263477469</v>
      </c>
      <c r="AQ130" s="105">
        <f t="shared" si="56"/>
        <v>137.61467889908258</v>
      </c>
      <c r="AR130" s="105">
        <f t="shared" si="56"/>
        <v>133.01662707838477</v>
      </c>
      <c r="AS130" s="105">
        <f t="shared" si="56"/>
        <v>103.57142857142856</v>
      </c>
      <c r="AU130" s="106">
        <f t="shared" si="62"/>
        <v>9.3906384178340634</v>
      </c>
      <c r="AV130" s="106">
        <f t="shared" si="65"/>
        <v>9.1734982868543167</v>
      </c>
      <c r="AW130" s="106">
        <f t="shared" si="65"/>
        <v>14.421388298564427</v>
      </c>
      <c r="AX130" s="106">
        <f t="shared" si="57"/>
        <v>10.995175001084268</v>
      </c>
      <c r="AZ130" s="2">
        <f t="shared" si="58"/>
        <v>3</v>
      </c>
      <c r="BA130" s="2">
        <f t="shared" si="59"/>
        <v>1</v>
      </c>
      <c r="BB130" s="2">
        <f t="shared" si="59"/>
        <v>1</v>
      </c>
      <c r="BC130" s="2">
        <f t="shared" si="59"/>
        <v>1</v>
      </c>
      <c r="BE130" s="2">
        <f t="shared" si="63"/>
        <v>2.3094688221709007E-4</v>
      </c>
      <c r="BF130" s="2">
        <f t="shared" si="63"/>
        <v>2.3640661938534281E-4</v>
      </c>
      <c r="BG130" s="2">
        <f t="shared" si="63"/>
        <v>1.5037593984962405E-4</v>
      </c>
    </row>
    <row r="131" spans="1:59" x14ac:dyDescent="0.35">
      <c r="A131" s="2">
        <f t="shared" ref="A131:A194" si="67">A130+1</f>
        <v>129</v>
      </c>
      <c r="B131" s="50" t="s">
        <v>138</v>
      </c>
      <c r="C131" s="2" t="s">
        <v>139</v>
      </c>
      <c r="D131" s="1" t="s">
        <v>140</v>
      </c>
      <c r="E131" s="169">
        <v>5.6769299999999996</v>
      </c>
      <c r="F131" s="183" t="s">
        <v>692</v>
      </c>
      <c r="G131" s="2">
        <v>1</v>
      </c>
      <c r="I131" s="171" t="s">
        <v>648</v>
      </c>
      <c r="J131" s="172"/>
      <c r="K131" s="171"/>
      <c r="M131" s="173" t="str">
        <f t="shared" si="47"/>
        <v>Limited</v>
      </c>
      <c r="N131" s="174">
        <f t="shared" si="48"/>
        <v>1.947897024584141E-3</v>
      </c>
      <c r="O131" s="174">
        <f t="shared" si="49"/>
        <v>8.4258728509625542E-5</v>
      </c>
      <c r="P131" s="175">
        <f t="shared" si="50"/>
        <v>4.3256254024831749E-2</v>
      </c>
      <c r="R131" s="176">
        <f t="shared" si="51"/>
        <v>92.574966270687355</v>
      </c>
      <c r="S131" s="177">
        <f t="shared" si="52"/>
        <v>105.39098755258706</v>
      </c>
      <c r="T131" s="178"/>
      <c r="U131" s="177">
        <f t="shared" si="53"/>
        <v>111.46958262855821</v>
      </c>
      <c r="V131" s="177">
        <f t="shared" si="54"/>
        <v>105.76766117969822</v>
      </c>
      <c r="W131" s="151"/>
      <c r="X131" s="152"/>
      <c r="Y131" s="107">
        <v>1.1298087348744417</v>
      </c>
      <c r="Z131" s="107">
        <v>1.0972806522964826</v>
      </c>
      <c r="AA131" s="107">
        <v>1.1948649000303595</v>
      </c>
      <c r="AB131" s="107">
        <v>1.1406514290670946</v>
      </c>
      <c r="AC131" s="107">
        <v>1.0235503317864423</v>
      </c>
      <c r="AD131" s="107">
        <v>0.99752786572407515</v>
      </c>
      <c r="AE131" s="107">
        <v>2.0058984256408031E-4</v>
      </c>
      <c r="AF131" s="107">
        <v>0</v>
      </c>
      <c r="AG131" s="107">
        <v>0</v>
      </c>
      <c r="AH131" s="107">
        <v>1.0604154920414626</v>
      </c>
      <c r="AI131" s="107">
        <v>1.138482890228564</v>
      </c>
      <c r="AJ131" s="107">
        <v>1.1449885067441559</v>
      </c>
      <c r="AK131" s="2">
        <v>1</v>
      </c>
      <c r="AL131" s="106">
        <v>2.1685388385305981E-3</v>
      </c>
      <c r="AM131" s="2">
        <v>461.14</v>
      </c>
      <c r="AN131" s="152"/>
      <c r="AP131" s="106">
        <f t="shared" si="55"/>
        <v>1.0539098755258707</v>
      </c>
      <c r="AQ131" s="105">
        <f t="shared" si="56"/>
        <v>100.95969289827255</v>
      </c>
      <c r="AR131" s="105">
        <f t="shared" si="56"/>
        <v>93.280632411067188</v>
      </c>
      <c r="AS131" s="105">
        <f t="shared" si="56"/>
        <v>83.484573502722327</v>
      </c>
      <c r="AU131" s="106">
        <f t="shared" si="62"/>
        <v>1.0606160818840267</v>
      </c>
      <c r="AV131" s="106">
        <f t="shared" si="65"/>
        <v>1.138482890228564</v>
      </c>
      <c r="AW131" s="106">
        <f t="shared" si="65"/>
        <v>1.1449885067441559</v>
      </c>
      <c r="AX131" s="106">
        <f t="shared" si="57"/>
        <v>1.1146958262855822</v>
      </c>
      <c r="AZ131" s="2">
        <f t="shared" si="58"/>
        <v>3</v>
      </c>
      <c r="BA131" s="2">
        <f t="shared" si="59"/>
        <v>1</v>
      </c>
      <c r="BB131" s="2">
        <f t="shared" si="59"/>
        <v>1</v>
      </c>
      <c r="BC131" s="2">
        <f t="shared" si="59"/>
        <v>1</v>
      </c>
      <c r="BE131" s="2">
        <f t="shared" si="63"/>
        <v>2.0449897750511245E-3</v>
      </c>
      <c r="BF131" s="2">
        <f t="shared" si="63"/>
        <v>1.9047619047619048E-3</v>
      </c>
      <c r="BG131" s="2">
        <f t="shared" si="63"/>
        <v>1.8939393939393938E-3</v>
      </c>
    </row>
    <row r="132" spans="1:59" x14ac:dyDescent="0.35">
      <c r="A132" s="2">
        <f t="shared" si="67"/>
        <v>130</v>
      </c>
      <c r="B132" s="50" t="s">
        <v>138</v>
      </c>
      <c r="C132" s="2" t="s">
        <v>139</v>
      </c>
      <c r="D132" s="1" t="s">
        <v>140</v>
      </c>
      <c r="E132" s="169">
        <v>5.6769299999999996</v>
      </c>
      <c r="F132" s="183" t="s">
        <v>692</v>
      </c>
      <c r="G132" s="2">
        <v>10</v>
      </c>
      <c r="I132" s="171" t="s">
        <v>719</v>
      </c>
      <c r="J132" s="172"/>
      <c r="K132" s="171"/>
      <c r="M132" s="173" t="str">
        <f t="shared" si="47"/>
        <v>Limited</v>
      </c>
      <c r="N132" s="174">
        <f t="shared" si="48"/>
        <v>2.1434833688756009E-4</v>
      </c>
      <c r="O132" s="174">
        <f t="shared" si="49"/>
        <v>4.4604514193068978E-6</v>
      </c>
      <c r="P132" s="175">
        <f t="shared" si="50"/>
        <v>2.0809358654584293E-2</v>
      </c>
      <c r="R132" s="176">
        <f t="shared" si="51"/>
        <v>84.626905173353251</v>
      </c>
      <c r="S132" s="177">
        <f t="shared" si="52"/>
        <v>94.476008731983057</v>
      </c>
      <c r="T132" s="178"/>
      <c r="U132" s="177">
        <f t="shared" si="53"/>
        <v>101.21051452198174</v>
      </c>
      <c r="V132" s="177">
        <f t="shared" si="54"/>
        <v>107.12827084927312</v>
      </c>
      <c r="W132" s="151"/>
      <c r="X132" s="152"/>
      <c r="Y132" s="107">
        <v>11.276401960359109</v>
      </c>
      <c r="Z132" s="107">
        <v>11.71010972806523</v>
      </c>
      <c r="AA132" s="107">
        <v>10.58246953202932</v>
      </c>
      <c r="AB132" s="107">
        <v>8.2729756689942331</v>
      </c>
      <c r="AC132" s="107">
        <v>10.04033482239667</v>
      </c>
      <c r="AD132" s="107">
        <v>10.029492128204016</v>
      </c>
      <c r="AE132" s="107">
        <v>1.4615951771696232E-3</v>
      </c>
      <c r="AF132" s="107">
        <v>1.1883592835147678E-3</v>
      </c>
      <c r="AG132" s="107">
        <v>9.6066270546905496E-4</v>
      </c>
      <c r="AH132" s="107">
        <v>9.986121351433404</v>
      </c>
      <c r="AI132" s="107">
        <v>10.00780673981871</v>
      </c>
      <c r="AJ132" s="107">
        <v>10.365615648176259</v>
      </c>
      <c r="AK132" s="2">
        <v>1</v>
      </c>
      <c r="AL132" s="106">
        <v>2.1685388385305981E-3</v>
      </c>
      <c r="AM132" s="2">
        <v>461.14</v>
      </c>
      <c r="AN132" s="152"/>
      <c r="AP132" s="106">
        <f t="shared" si="55"/>
        <v>9.4476008731983061</v>
      </c>
      <c r="AQ132" s="105">
        <f t="shared" si="56"/>
        <v>73.365384615384627</v>
      </c>
      <c r="AR132" s="105">
        <f t="shared" si="56"/>
        <v>85.740740740740733</v>
      </c>
      <c r="AS132" s="105">
        <f t="shared" si="56"/>
        <v>94.77459016393442</v>
      </c>
      <c r="AU132" s="106">
        <f t="shared" si="62"/>
        <v>9.9875829466105728</v>
      </c>
      <c r="AV132" s="106">
        <f t="shared" si="65"/>
        <v>10.008995099102224</v>
      </c>
      <c r="AW132" s="106">
        <f t="shared" si="65"/>
        <v>10.366576310881728</v>
      </c>
      <c r="AX132" s="106">
        <f t="shared" si="57"/>
        <v>10.121051452198174</v>
      </c>
      <c r="AZ132" s="2">
        <f t="shared" si="58"/>
        <v>3</v>
      </c>
      <c r="BA132" s="2">
        <f t="shared" si="59"/>
        <v>1</v>
      </c>
      <c r="BB132" s="2">
        <f t="shared" si="59"/>
        <v>1</v>
      </c>
      <c r="BC132" s="2">
        <f t="shared" si="59"/>
        <v>1</v>
      </c>
      <c r="BE132" s="2">
        <f t="shared" si="63"/>
        <v>2.1715526601520088E-4</v>
      </c>
      <c r="BF132" s="2">
        <f t="shared" si="63"/>
        <v>2.1668472372697725E-4</v>
      </c>
      <c r="BG132" s="2">
        <f t="shared" si="63"/>
        <v>2.0920502092050208E-4</v>
      </c>
    </row>
    <row r="133" spans="1:59" x14ac:dyDescent="0.35">
      <c r="A133" s="2">
        <f t="shared" si="67"/>
        <v>131</v>
      </c>
      <c r="B133" s="179" t="s">
        <v>142</v>
      </c>
      <c r="C133" s="2" t="s">
        <v>143</v>
      </c>
      <c r="D133" s="1" t="s">
        <v>144</v>
      </c>
      <c r="E133" s="169">
        <v>2.7003900000000001</v>
      </c>
      <c r="F133" s="185" t="s">
        <v>686</v>
      </c>
      <c r="G133" s="2">
        <v>1</v>
      </c>
      <c r="I133" s="182">
        <f t="shared" ref="I133:J138" si="68">N133</f>
        <v>0.10749275666558689</v>
      </c>
      <c r="J133" s="172">
        <f t="shared" si="68"/>
        <v>5.6432221926968548E-3</v>
      </c>
      <c r="K133" s="171"/>
      <c r="M133" s="173" t="str">
        <f t="shared" si="47"/>
        <v>Quantified</v>
      </c>
      <c r="N133" s="174">
        <f t="shared" si="48"/>
        <v>0.10749275666558689</v>
      </c>
      <c r="O133" s="174">
        <f t="shared" si="49"/>
        <v>5.6432221926968548E-3</v>
      </c>
      <c r="P133" s="175">
        <f t="shared" si="50"/>
        <v>5.2498627514531833E-2</v>
      </c>
      <c r="R133" s="176">
        <f t="shared" si="51"/>
        <v>92.886853053728018</v>
      </c>
      <c r="S133" s="177">
        <f t="shared" si="52"/>
        <v>99.129621391008754</v>
      </c>
      <c r="T133" s="178"/>
      <c r="U133" s="177">
        <f t="shared" si="53"/>
        <v>89.809839955283294</v>
      </c>
      <c r="V133" s="177">
        <f t="shared" si="54"/>
        <v>90.59838895281932</v>
      </c>
      <c r="W133" s="151"/>
      <c r="X133" s="152"/>
      <c r="Y133" s="107">
        <v>1.1464357824851992</v>
      </c>
      <c r="Z133" s="107">
        <v>1.0027035351288458</v>
      </c>
      <c r="AA133" s="107">
        <v>1.0574586769788852</v>
      </c>
      <c r="AB133" s="107">
        <v>1.0266589096882379</v>
      </c>
      <c r="AC133" s="107">
        <v>0.96163717874131627</v>
      </c>
      <c r="AD133" s="107">
        <v>0.9855925533007085</v>
      </c>
      <c r="AE133" s="107">
        <v>8.8977105506313964E-2</v>
      </c>
      <c r="AF133" s="107">
        <v>8.8977105506313964E-2</v>
      </c>
      <c r="AG133" s="107">
        <v>8.3159371684747282E-2</v>
      </c>
      <c r="AH133" s="107">
        <v>0.86923787686937481</v>
      </c>
      <c r="AI133" s="107">
        <v>0.78368296772868828</v>
      </c>
      <c r="AJ133" s="107">
        <v>0.78026077136306082</v>
      </c>
      <c r="AK133" s="2">
        <v>1</v>
      </c>
      <c r="AL133" s="106">
        <v>3.4221963656274599E-3</v>
      </c>
      <c r="AM133" s="2">
        <v>292.20999999999998</v>
      </c>
      <c r="AN133" s="152"/>
      <c r="AP133" s="106">
        <f t="shared" si="55"/>
        <v>0.9912962139100876</v>
      </c>
      <c r="AQ133" s="105">
        <f t="shared" si="56"/>
        <v>89.552238805970148</v>
      </c>
      <c r="AR133" s="105">
        <f t="shared" si="56"/>
        <v>95.904436860068259</v>
      </c>
      <c r="AS133" s="105">
        <f t="shared" si="56"/>
        <v>93.203883495145632</v>
      </c>
      <c r="AU133" s="106">
        <f t="shared" si="62"/>
        <v>0.95821498237568881</v>
      </c>
      <c r="AV133" s="106">
        <f t="shared" si="65"/>
        <v>0.87266007323500228</v>
      </c>
      <c r="AW133" s="106">
        <f t="shared" si="65"/>
        <v>0.86342014304780812</v>
      </c>
      <c r="AX133" s="106">
        <f t="shared" si="57"/>
        <v>0.89809839955283299</v>
      </c>
      <c r="AZ133" s="2">
        <f t="shared" si="58"/>
        <v>0</v>
      </c>
      <c r="BA133" s="2">
        <f t="shared" si="59"/>
        <v>0</v>
      </c>
      <c r="BB133" s="2">
        <f t="shared" si="59"/>
        <v>0</v>
      </c>
      <c r="BC133" s="2">
        <f t="shared" si="59"/>
        <v>0</v>
      </c>
      <c r="BE133" s="2">
        <f t="shared" si="63"/>
        <v>0.10236220472440946</v>
      </c>
      <c r="BF133" s="2">
        <f t="shared" si="63"/>
        <v>0.11353711790393015</v>
      </c>
      <c r="BG133" s="2">
        <f t="shared" si="63"/>
        <v>0.10657894736842106</v>
      </c>
    </row>
    <row r="134" spans="1:59" x14ac:dyDescent="0.35">
      <c r="A134" s="2">
        <f t="shared" si="67"/>
        <v>132</v>
      </c>
      <c r="B134" s="179" t="s">
        <v>142</v>
      </c>
      <c r="C134" s="2" t="s">
        <v>143</v>
      </c>
      <c r="D134" s="1" t="s">
        <v>144</v>
      </c>
      <c r="E134" s="169">
        <v>2.7003900000000001</v>
      </c>
      <c r="F134" s="185" t="s">
        <v>686</v>
      </c>
      <c r="G134" s="2">
        <v>10</v>
      </c>
      <c r="I134" s="182">
        <f t="shared" si="68"/>
        <v>0.11721028466789547</v>
      </c>
      <c r="J134" s="172">
        <f t="shared" si="68"/>
        <v>6.7105801264011056E-3</v>
      </c>
      <c r="K134" s="171"/>
      <c r="M134" s="173" t="str">
        <f t="shared" si="47"/>
        <v>Quantified</v>
      </c>
      <c r="N134" s="174">
        <f t="shared" si="48"/>
        <v>0.11721028466789547</v>
      </c>
      <c r="O134" s="174">
        <f t="shared" si="49"/>
        <v>6.7105801264011056E-3</v>
      </c>
      <c r="P134" s="175">
        <f t="shared" si="50"/>
        <v>5.7252485525608229E-2</v>
      </c>
      <c r="R134" s="176">
        <f t="shared" si="51"/>
        <v>89.5699958831283</v>
      </c>
      <c r="S134" s="177">
        <f t="shared" si="52"/>
        <v>103.977732908981</v>
      </c>
      <c r="T134" s="178"/>
      <c r="U134" s="177">
        <f t="shared" si="53"/>
        <v>85.634760389217817</v>
      </c>
      <c r="V134" s="177">
        <f t="shared" si="54"/>
        <v>82.358749314317066</v>
      </c>
      <c r="W134" s="151"/>
      <c r="X134" s="152"/>
      <c r="Y134" s="107">
        <v>11.515690770336402</v>
      </c>
      <c r="Z134" s="107">
        <v>11.430135861195716</v>
      </c>
      <c r="AA134" s="107">
        <v>11.875021388727287</v>
      </c>
      <c r="AB134" s="107">
        <v>9.6505937510694366</v>
      </c>
      <c r="AC134" s="107">
        <v>10.660141678929538</v>
      </c>
      <c r="AD134" s="107">
        <v>10.882584442695322</v>
      </c>
      <c r="AE134" s="107">
        <v>0.88292666233188466</v>
      </c>
      <c r="AF134" s="107">
        <v>0.93425960781629658</v>
      </c>
      <c r="AG134" s="107">
        <v>0.87608226960062974</v>
      </c>
      <c r="AH134" s="107">
        <v>7.8197186954587465</v>
      </c>
      <c r="AI134" s="107">
        <v>7.477499058896</v>
      </c>
      <c r="AJ134" s="107">
        <v>7.6999418226617848</v>
      </c>
      <c r="AK134" s="2">
        <v>1</v>
      </c>
      <c r="AL134" s="106">
        <v>3.4221963656274599E-3</v>
      </c>
      <c r="AM134" s="2">
        <v>292.20999999999998</v>
      </c>
      <c r="AN134" s="152"/>
      <c r="AP134" s="106">
        <f t="shared" si="55"/>
        <v>10.397773290898099</v>
      </c>
      <c r="AQ134" s="105">
        <f t="shared" si="56"/>
        <v>83.803863298662705</v>
      </c>
      <c r="AR134" s="105">
        <f t="shared" si="56"/>
        <v>93.263473053892227</v>
      </c>
      <c r="AS134" s="105">
        <f t="shared" si="56"/>
        <v>91.642651296829953</v>
      </c>
      <c r="AU134" s="106">
        <f t="shared" si="62"/>
        <v>8.7026453577906313</v>
      </c>
      <c r="AV134" s="106">
        <f t="shared" si="65"/>
        <v>8.4117586667122968</v>
      </c>
      <c r="AW134" s="106">
        <f t="shared" si="65"/>
        <v>8.5760240922624149</v>
      </c>
      <c r="AX134" s="106">
        <f t="shared" si="57"/>
        <v>8.563476038921781</v>
      </c>
      <c r="AZ134" s="2">
        <f t="shared" si="58"/>
        <v>0</v>
      </c>
      <c r="BA134" s="2">
        <f t="shared" si="59"/>
        <v>0</v>
      </c>
      <c r="BB134" s="2">
        <f t="shared" si="59"/>
        <v>0</v>
      </c>
      <c r="BC134" s="2">
        <f t="shared" si="59"/>
        <v>0</v>
      </c>
      <c r="BE134" s="2">
        <f t="shared" si="63"/>
        <v>0.11291028446389496</v>
      </c>
      <c r="BF134" s="2">
        <f t="shared" si="63"/>
        <v>0.12494279176201373</v>
      </c>
      <c r="BG134" s="2">
        <f t="shared" si="63"/>
        <v>0.11377777777777778</v>
      </c>
    </row>
    <row r="135" spans="1:59" x14ac:dyDescent="0.35">
      <c r="A135" s="2">
        <f t="shared" si="67"/>
        <v>133</v>
      </c>
      <c r="B135" s="179" t="s">
        <v>142</v>
      </c>
      <c r="C135" s="2" t="s">
        <v>143</v>
      </c>
      <c r="D135" s="1" t="s">
        <v>144</v>
      </c>
      <c r="E135" s="169">
        <v>2.7003900000000001</v>
      </c>
      <c r="F135" s="180" t="s">
        <v>688</v>
      </c>
      <c r="G135" s="2">
        <v>1</v>
      </c>
      <c r="I135" s="182">
        <f t="shared" si="68"/>
        <v>8.6783314208428178E-2</v>
      </c>
      <c r="J135" s="172">
        <f t="shared" si="68"/>
        <v>3.9349983056830209E-3</v>
      </c>
      <c r="K135" s="171"/>
      <c r="M135" s="173" t="str">
        <f t="shared" si="47"/>
        <v>Quantified</v>
      </c>
      <c r="N135" s="174">
        <f t="shared" si="48"/>
        <v>8.6783314208428178E-2</v>
      </c>
      <c r="O135" s="174">
        <f t="shared" si="49"/>
        <v>3.9349983056830209E-3</v>
      </c>
      <c r="P135" s="175">
        <f t="shared" si="50"/>
        <v>4.5342798227690453E-2</v>
      </c>
      <c r="R135" s="176">
        <f t="shared" si="51"/>
        <v>102.02503141879627</v>
      </c>
      <c r="S135" s="177">
        <f t="shared" si="52"/>
        <v>110.19472297320421</v>
      </c>
      <c r="T135" s="178"/>
      <c r="U135" s="177">
        <f t="shared" si="53"/>
        <v>107.84481480214004</v>
      </c>
      <c r="V135" s="177">
        <f t="shared" si="54"/>
        <v>97.867494824016575</v>
      </c>
      <c r="W135" s="151"/>
      <c r="X135" s="152"/>
      <c r="Y135" s="107">
        <v>1.0471920878820027</v>
      </c>
      <c r="Z135" s="107">
        <v>1.1703911570445913</v>
      </c>
      <c r="AA135" s="107">
        <v>1.0300811060538655</v>
      </c>
      <c r="AB135" s="107">
        <v>1.0540364806132576</v>
      </c>
      <c r="AC135" s="107">
        <v>1.1327469970226893</v>
      </c>
      <c r="AD135" s="107">
        <v>1.1190582115601795</v>
      </c>
      <c r="AE135" s="107">
        <v>8.6239348413811992E-2</v>
      </c>
      <c r="AF135" s="107">
        <v>8.6239348413811992E-2</v>
      </c>
      <c r="AG135" s="107">
        <v>8.5554909140686503E-2</v>
      </c>
      <c r="AH135" s="107">
        <v>0.94794839327880642</v>
      </c>
      <c r="AI135" s="107">
        <v>1.0369254987851204</v>
      </c>
      <c r="AJ135" s="107">
        <v>0.99243694603196342</v>
      </c>
      <c r="AK135" s="2">
        <v>1</v>
      </c>
      <c r="AL135" s="106">
        <v>3.4221963656274599E-3</v>
      </c>
      <c r="AM135" s="2">
        <v>292.20999999999998</v>
      </c>
      <c r="AN135" s="152"/>
      <c r="AP135" s="106">
        <f t="shared" si="55"/>
        <v>1.1019472297320421</v>
      </c>
      <c r="AQ135" s="105">
        <f t="shared" si="56"/>
        <v>100.65359477124183</v>
      </c>
      <c r="AR135" s="105">
        <f t="shared" si="56"/>
        <v>96.78362573099416</v>
      </c>
      <c r="AS135" s="105">
        <f t="shared" si="56"/>
        <v>108.63787375415284</v>
      </c>
      <c r="AU135" s="106">
        <f t="shared" si="62"/>
        <v>1.0341877416926184</v>
      </c>
      <c r="AV135" s="106">
        <f t="shared" si="65"/>
        <v>1.1231648471989324</v>
      </c>
      <c r="AW135" s="106">
        <f t="shared" si="65"/>
        <v>1.0779918551726499</v>
      </c>
      <c r="AX135" s="106">
        <f t="shared" si="57"/>
        <v>1.0784481480214003</v>
      </c>
      <c r="AZ135" s="2">
        <f t="shared" si="58"/>
        <v>0</v>
      </c>
      <c r="BA135" s="2">
        <f t="shared" si="59"/>
        <v>0</v>
      </c>
      <c r="BB135" s="2">
        <f t="shared" si="59"/>
        <v>0</v>
      </c>
      <c r="BC135" s="2">
        <f t="shared" si="59"/>
        <v>0</v>
      </c>
      <c r="BE135" s="2">
        <f t="shared" si="63"/>
        <v>9.0974729241877259E-2</v>
      </c>
      <c r="BF135" s="2">
        <f t="shared" si="63"/>
        <v>8.3168316831683159E-2</v>
      </c>
      <c r="BG135" s="2">
        <f t="shared" si="63"/>
        <v>8.6206896551724144E-2</v>
      </c>
    </row>
    <row r="136" spans="1:59" x14ac:dyDescent="0.35">
      <c r="A136" s="2">
        <f t="shared" si="67"/>
        <v>134</v>
      </c>
      <c r="B136" s="179" t="s">
        <v>142</v>
      </c>
      <c r="C136" s="2" t="s">
        <v>143</v>
      </c>
      <c r="D136" s="1" t="s">
        <v>144</v>
      </c>
      <c r="E136" s="169">
        <v>2.7003900000000001</v>
      </c>
      <c r="F136" s="180" t="s">
        <v>688</v>
      </c>
      <c r="G136" s="2">
        <v>10</v>
      </c>
      <c r="I136" s="182">
        <f t="shared" si="68"/>
        <v>9.931052702214628E-2</v>
      </c>
      <c r="J136" s="172">
        <f t="shared" si="68"/>
        <v>7.8240798479413745E-3</v>
      </c>
      <c r="K136" s="171"/>
      <c r="M136" s="173" t="str">
        <f t="shared" si="47"/>
        <v>Quantified</v>
      </c>
      <c r="N136" s="174">
        <f t="shared" si="48"/>
        <v>9.931052702214628E-2</v>
      </c>
      <c r="O136" s="174">
        <f t="shared" si="49"/>
        <v>7.8240798479413745E-3</v>
      </c>
      <c r="P136" s="175">
        <f t="shared" si="50"/>
        <v>7.8783992820787282E-2</v>
      </c>
      <c r="R136" s="176">
        <f t="shared" si="51"/>
        <v>102.15332549177469</v>
      </c>
      <c r="S136" s="177">
        <f t="shared" si="52"/>
        <v>111.67767473164277</v>
      </c>
      <c r="T136" s="178"/>
      <c r="U136" s="177">
        <f t="shared" si="53"/>
        <v>91.395457604690705</v>
      </c>
      <c r="V136" s="177">
        <f t="shared" si="54"/>
        <v>81.838610827374893</v>
      </c>
      <c r="W136" s="151"/>
      <c r="X136" s="152"/>
      <c r="Y136" s="107">
        <v>13.038568153040622</v>
      </c>
      <c r="Z136" s="107">
        <v>9.787481605694536</v>
      </c>
      <c r="AA136" s="107">
        <v>10.095479278601008</v>
      </c>
      <c r="AB136" s="107">
        <v>12.867458334759249</v>
      </c>
      <c r="AC136" s="107">
        <v>10.797029533554635</v>
      </c>
      <c r="AD136" s="107">
        <v>9.8388145511789471</v>
      </c>
      <c r="AE136" s="107">
        <v>0.84186030594435513</v>
      </c>
      <c r="AF136" s="107">
        <v>0.79737175319119813</v>
      </c>
      <c r="AG136" s="107">
        <v>0.83159371684747274</v>
      </c>
      <c r="AH136" s="107">
        <v>7.9223845864275697</v>
      </c>
      <c r="AI136" s="107">
        <v>8.7779336778344348</v>
      </c>
      <c r="AJ136" s="107">
        <v>8.2474932411621786</v>
      </c>
      <c r="AK136" s="2">
        <v>1</v>
      </c>
      <c r="AL136" s="106">
        <v>3.4221963656274599E-3</v>
      </c>
      <c r="AM136" s="2">
        <v>292.20999999999998</v>
      </c>
      <c r="AN136" s="152"/>
      <c r="AP136" s="106">
        <f t="shared" si="55"/>
        <v>11.167767473164277</v>
      </c>
      <c r="AQ136" s="105">
        <f t="shared" si="56"/>
        <v>98.687664041994751</v>
      </c>
      <c r="AR136" s="105">
        <f t="shared" si="56"/>
        <v>110.31468531468529</v>
      </c>
      <c r="AS136" s="105">
        <f t="shared" si="56"/>
        <v>97.457627118644055</v>
      </c>
      <c r="AU136" s="106">
        <f t="shared" si="62"/>
        <v>8.7642448923719254</v>
      </c>
      <c r="AV136" s="106">
        <f t="shared" si="65"/>
        <v>9.5753054310256331</v>
      </c>
      <c r="AW136" s="106">
        <f t="shared" si="65"/>
        <v>9.0790869580096505</v>
      </c>
      <c r="AX136" s="106">
        <f t="shared" si="57"/>
        <v>9.1395457604690709</v>
      </c>
      <c r="AZ136" s="2">
        <f t="shared" si="58"/>
        <v>0</v>
      </c>
      <c r="BA136" s="2">
        <f t="shared" si="59"/>
        <v>0</v>
      </c>
      <c r="BB136" s="2">
        <f t="shared" si="59"/>
        <v>0</v>
      </c>
      <c r="BC136" s="2">
        <f t="shared" si="59"/>
        <v>0</v>
      </c>
      <c r="BE136" s="2">
        <f t="shared" si="63"/>
        <v>0.10626349892008639</v>
      </c>
      <c r="BF136" s="2">
        <f t="shared" si="63"/>
        <v>9.0838206627680301E-2</v>
      </c>
      <c r="BG136" s="2">
        <f t="shared" si="63"/>
        <v>0.10082987551867219</v>
      </c>
    </row>
    <row r="137" spans="1:59" x14ac:dyDescent="0.35">
      <c r="A137" s="2">
        <f t="shared" si="67"/>
        <v>135</v>
      </c>
      <c r="B137" s="50" t="s">
        <v>142</v>
      </c>
      <c r="C137" s="2" t="s">
        <v>143</v>
      </c>
      <c r="D137" s="1" t="s">
        <v>144</v>
      </c>
      <c r="E137" s="169">
        <v>2.7003900000000001</v>
      </c>
      <c r="F137" s="183" t="s">
        <v>692</v>
      </c>
      <c r="G137" s="2">
        <v>1</v>
      </c>
      <c r="I137" s="182">
        <f t="shared" si="68"/>
        <v>4.2099509425233182E-2</v>
      </c>
      <c r="J137" s="172">
        <f t="shared" si="68"/>
        <v>4.012664024962421E-3</v>
      </c>
      <c r="K137" s="171"/>
      <c r="M137" s="173" t="str">
        <f t="shared" si="47"/>
        <v>Quantified</v>
      </c>
      <c r="N137" s="174">
        <f t="shared" si="48"/>
        <v>4.2099509425233182E-2</v>
      </c>
      <c r="O137" s="174">
        <f t="shared" si="49"/>
        <v>4.012664024962421E-3</v>
      </c>
      <c r="P137" s="175">
        <f t="shared" si="50"/>
        <v>9.5313795332668427E-2</v>
      </c>
      <c r="R137" s="176">
        <f t="shared" si="51"/>
        <v>97.140455895414107</v>
      </c>
      <c r="S137" s="177">
        <f t="shared" si="52"/>
        <v>93.768180418192401</v>
      </c>
      <c r="T137" s="178"/>
      <c r="U137" s="177">
        <f t="shared" si="53"/>
        <v>94.030548806223848</v>
      </c>
      <c r="V137" s="177">
        <f t="shared" si="54"/>
        <v>100.27980535279806</v>
      </c>
      <c r="W137" s="151"/>
      <c r="X137" s="152"/>
      <c r="Y137" s="107">
        <v>0.98901474966633596</v>
      </c>
      <c r="Z137" s="107">
        <v>0.93083741145066912</v>
      </c>
      <c r="AA137" s="107">
        <v>0.98217035693508103</v>
      </c>
      <c r="AB137" s="107">
        <v>0.90688203689127689</v>
      </c>
      <c r="AC137" s="107">
        <v>1.0061257314944732</v>
      </c>
      <c r="AD137" s="107">
        <v>0.90003764416002197</v>
      </c>
      <c r="AE137" s="107">
        <v>4.2093015297217762E-2</v>
      </c>
      <c r="AF137" s="107">
        <v>3.6617501112213818E-2</v>
      </c>
      <c r="AG137" s="107">
        <v>3.5248622565962839E-2</v>
      </c>
      <c r="AH137" s="107">
        <v>0.90345984052564943</v>
      </c>
      <c r="AI137" s="107">
        <v>0.8966154477943945</v>
      </c>
      <c r="AJ137" s="107">
        <v>0.90688203689127689</v>
      </c>
      <c r="AK137" s="2">
        <v>1</v>
      </c>
      <c r="AL137" s="106">
        <v>3.4221963656274599E-3</v>
      </c>
      <c r="AM137" s="2">
        <v>292.20999999999998</v>
      </c>
      <c r="AN137" s="152"/>
      <c r="AP137" s="106">
        <f t="shared" si="55"/>
        <v>0.93768180418192404</v>
      </c>
      <c r="AQ137" s="105">
        <f t="shared" si="56"/>
        <v>91.6955017301038</v>
      </c>
      <c r="AR137" s="105">
        <f t="shared" si="56"/>
        <v>108.08823529411764</v>
      </c>
      <c r="AS137" s="105">
        <f t="shared" si="56"/>
        <v>91.637630662020911</v>
      </c>
      <c r="AU137" s="106">
        <f t="shared" si="62"/>
        <v>0.94555285582286719</v>
      </c>
      <c r="AV137" s="106">
        <f t="shared" si="65"/>
        <v>0.93323294890660835</v>
      </c>
      <c r="AW137" s="106">
        <f t="shared" si="65"/>
        <v>0.94213065945723973</v>
      </c>
      <c r="AX137" s="106">
        <f t="shared" si="57"/>
        <v>0.94030548806223846</v>
      </c>
      <c r="AZ137" s="2">
        <f t="shared" si="58"/>
        <v>0</v>
      </c>
      <c r="BA137" s="2">
        <f t="shared" si="59"/>
        <v>0</v>
      </c>
      <c r="BB137" s="2">
        <f t="shared" si="59"/>
        <v>0</v>
      </c>
      <c r="BC137" s="2">
        <f t="shared" si="59"/>
        <v>0</v>
      </c>
      <c r="BE137" s="2">
        <f t="shared" si="63"/>
        <v>4.6590909090909093E-2</v>
      </c>
      <c r="BF137" s="2">
        <f t="shared" si="63"/>
        <v>4.0839694656488547E-2</v>
      </c>
      <c r="BG137" s="2">
        <f t="shared" si="63"/>
        <v>3.8867924528301886E-2</v>
      </c>
    </row>
    <row r="138" spans="1:59" x14ac:dyDescent="0.35">
      <c r="A138" s="2">
        <f t="shared" si="67"/>
        <v>136</v>
      </c>
      <c r="B138" s="50" t="s">
        <v>142</v>
      </c>
      <c r="C138" s="2" t="s">
        <v>143</v>
      </c>
      <c r="D138" s="1" t="s">
        <v>144</v>
      </c>
      <c r="E138" s="169">
        <v>2.7003900000000001</v>
      </c>
      <c r="F138" s="183" t="s">
        <v>692</v>
      </c>
      <c r="G138" s="2">
        <v>10</v>
      </c>
      <c r="I138" s="182">
        <f t="shared" si="68"/>
        <v>4.4498082130590956E-2</v>
      </c>
      <c r="J138" s="172">
        <f t="shared" si="68"/>
        <v>2.303499285545945E-3</v>
      </c>
      <c r="K138" s="171"/>
      <c r="M138" s="173" t="str">
        <f t="shared" si="47"/>
        <v>Quantified</v>
      </c>
      <c r="N138" s="174">
        <f t="shared" si="48"/>
        <v>4.4498082130590956E-2</v>
      </c>
      <c r="O138" s="174">
        <f t="shared" si="49"/>
        <v>2.303499285545945E-3</v>
      </c>
      <c r="P138" s="175">
        <f t="shared" si="50"/>
        <v>5.1766259920725116E-2</v>
      </c>
      <c r="R138" s="176">
        <f t="shared" si="51"/>
        <v>92.388043406071503</v>
      </c>
      <c r="S138" s="177">
        <f t="shared" si="52"/>
        <v>90.345984052564944</v>
      </c>
      <c r="T138" s="178"/>
      <c r="U138" s="177">
        <f t="shared" si="53"/>
        <v>94.612322188380503</v>
      </c>
      <c r="V138" s="177">
        <f t="shared" si="54"/>
        <v>104.72222222222223</v>
      </c>
      <c r="W138" s="151"/>
      <c r="X138" s="152"/>
      <c r="Y138" s="107">
        <v>9.7019266965538478</v>
      </c>
      <c r="Z138" s="107">
        <v>9.89014749666336</v>
      </c>
      <c r="AA138" s="107">
        <v>9.736148660210123</v>
      </c>
      <c r="AB138" s="107">
        <v>8.3501591321310027</v>
      </c>
      <c r="AC138" s="107">
        <v>9.5137058964443391</v>
      </c>
      <c r="AD138" s="107">
        <v>9.2399301871941422</v>
      </c>
      <c r="AE138" s="107">
        <v>0.39697477841278533</v>
      </c>
      <c r="AF138" s="107">
        <v>0.36275281475651078</v>
      </c>
      <c r="AG138" s="107">
        <v>0.45172992026282471</v>
      </c>
      <c r="AH138" s="107">
        <v>8.8634885869751212</v>
      </c>
      <c r="AI138" s="107">
        <v>8.6239348413811996</v>
      </c>
      <c r="AJ138" s="107">
        <v>9.6848157147257119</v>
      </c>
      <c r="AK138" s="2">
        <v>1</v>
      </c>
      <c r="AL138" s="106">
        <v>3.4221963656274599E-3</v>
      </c>
      <c r="AM138" s="2">
        <v>292.20999999999998</v>
      </c>
      <c r="AN138" s="152"/>
      <c r="AP138" s="106">
        <f t="shared" si="55"/>
        <v>9.034598405256494</v>
      </c>
      <c r="AQ138" s="105">
        <f t="shared" si="56"/>
        <v>86.067019400352748</v>
      </c>
      <c r="AR138" s="105">
        <f t="shared" si="56"/>
        <v>96.193771626297575</v>
      </c>
      <c r="AS138" s="105">
        <f t="shared" si="56"/>
        <v>94.903339191564157</v>
      </c>
      <c r="AU138" s="106">
        <f t="shared" si="62"/>
        <v>9.2604633653879063</v>
      </c>
      <c r="AV138" s="106">
        <f t="shared" si="65"/>
        <v>8.9866876561377111</v>
      </c>
      <c r="AW138" s="106">
        <f t="shared" si="65"/>
        <v>10.136545634988536</v>
      </c>
      <c r="AX138" s="106">
        <f t="shared" si="57"/>
        <v>9.4612322188380507</v>
      </c>
      <c r="AZ138" s="2">
        <f t="shared" si="58"/>
        <v>0</v>
      </c>
      <c r="BA138" s="2">
        <f t="shared" si="59"/>
        <v>0</v>
      </c>
      <c r="BB138" s="2">
        <f t="shared" si="59"/>
        <v>0</v>
      </c>
      <c r="BC138" s="2">
        <f t="shared" si="59"/>
        <v>0</v>
      </c>
      <c r="BE138" s="2">
        <f t="shared" si="63"/>
        <v>4.4787644787644784E-2</v>
      </c>
      <c r="BF138" s="2">
        <f t="shared" si="63"/>
        <v>4.2063492063492067E-2</v>
      </c>
      <c r="BG138" s="2">
        <f t="shared" si="63"/>
        <v>4.6643109540636038E-2</v>
      </c>
    </row>
    <row r="139" spans="1:59" x14ac:dyDescent="0.35">
      <c r="A139" s="2">
        <f t="shared" si="67"/>
        <v>137</v>
      </c>
      <c r="B139" s="179" t="s">
        <v>147</v>
      </c>
      <c r="C139" s="2" t="s">
        <v>148</v>
      </c>
      <c r="D139" s="1" t="s">
        <v>149</v>
      </c>
      <c r="E139" s="169">
        <v>4.2080200000000003</v>
      </c>
      <c r="F139" s="185" t="s">
        <v>686</v>
      </c>
      <c r="G139" s="2">
        <v>1</v>
      </c>
      <c r="I139" s="171" t="s">
        <v>648</v>
      </c>
      <c r="J139" s="172"/>
      <c r="K139" s="171"/>
      <c r="M139" s="173" t="str">
        <f t="shared" si="47"/>
        <v>Limited</v>
      </c>
      <c r="N139" s="174">
        <f t="shared" si="48"/>
        <v>1.7381275003226219E-2</v>
      </c>
      <c r="O139" s="174">
        <f t="shared" si="49"/>
        <v>1.0218388440017994E-3</v>
      </c>
      <c r="P139" s="175">
        <f t="shared" si="50"/>
        <v>5.8789636767851101E-2</v>
      </c>
      <c r="R139" s="176">
        <f t="shared" si="51"/>
        <v>103.85793157235803</v>
      </c>
      <c r="S139" s="177">
        <f t="shared" si="52"/>
        <v>95.837076969152463</v>
      </c>
      <c r="T139" s="178"/>
      <c r="U139" s="177">
        <f t="shared" si="53"/>
        <v>87.232704402515722</v>
      </c>
      <c r="V139" s="177">
        <f t="shared" si="54"/>
        <v>91.02187499999998</v>
      </c>
      <c r="W139" s="151"/>
      <c r="X139" s="152"/>
      <c r="Y139" s="107">
        <v>0.89248277927523212</v>
      </c>
      <c r="Z139" s="107">
        <v>0.89847259658580414</v>
      </c>
      <c r="AA139" s="107">
        <v>0.97933513027852659</v>
      </c>
      <c r="AB139" s="107">
        <v>0.95238095238095244</v>
      </c>
      <c r="AC139" s="107">
        <v>0.92842168313866436</v>
      </c>
      <c r="AD139" s="107">
        <v>0.9943096735549567</v>
      </c>
      <c r="AE139" s="107">
        <v>6.7684935609463913E-3</v>
      </c>
      <c r="AF139" s="107">
        <v>1.0182689427972447E-2</v>
      </c>
      <c r="AG139" s="107">
        <v>9.433962264150943E-3</v>
      </c>
      <c r="AH139" s="107">
        <v>0.85953878406708606</v>
      </c>
      <c r="AI139" s="107">
        <v>0.91644204851752031</v>
      </c>
      <c r="AJ139" s="107">
        <v>0.81461515423779585</v>
      </c>
      <c r="AK139" s="2">
        <v>5</v>
      </c>
      <c r="AL139" s="106">
        <v>1.497454327643007E-2</v>
      </c>
      <c r="AM139" s="2">
        <v>333.9</v>
      </c>
      <c r="AN139" s="152"/>
      <c r="AP139" s="106">
        <f t="shared" si="55"/>
        <v>0.95837076969152457</v>
      </c>
      <c r="AQ139" s="105">
        <f t="shared" si="56"/>
        <v>106.71140939597316</v>
      </c>
      <c r="AR139" s="105">
        <f t="shared" si="56"/>
        <v>103.33333333333334</v>
      </c>
      <c r="AS139" s="105">
        <f t="shared" si="56"/>
        <v>101.52905198776759</v>
      </c>
      <c r="AU139" s="106">
        <f t="shared" si="62"/>
        <v>0.8663072776280325</v>
      </c>
      <c r="AV139" s="106">
        <f t="shared" si="65"/>
        <v>0.92662473794549272</v>
      </c>
      <c r="AW139" s="106">
        <f t="shared" si="65"/>
        <v>0.82404911650194679</v>
      </c>
      <c r="AX139" s="106">
        <f t="shared" si="57"/>
        <v>0.87232704402515726</v>
      </c>
      <c r="AZ139" s="2">
        <f t="shared" si="58"/>
        <v>3</v>
      </c>
      <c r="BA139" s="2">
        <f t="shared" si="59"/>
        <v>1</v>
      </c>
      <c r="BB139" s="2">
        <f t="shared" si="59"/>
        <v>1</v>
      </c>
      <c r="BC139" s="2">
        <f t="shared" si="59"/>
        <v>1</v>
      </c>
      <c r="BE139" s="2">
        <f t="shared" si="63"/>
        <v>1.7421602787456445E-2</v>
      </c>
      <c r="BF139" s="2">
        <f t="shared" si="63"/>
        <v>1.6339869281045749E-2</v>
      </c>
      <c r="BG139" s="2">
        <f t="shared" si="63"/>
        <v>1.8382352941176468E-2</v>
      </c>
    </row>
    <row r="140" spans="1:59" x14ac:dyDescent="0.35">
      <c r="A140" s="2">
        <f t="shared" si="67"/>
        <v>138</v>
      </c>
      <c r="B140" s="179" t="s">
        <v>147</v>
      </c>
      <c r="C140" s="2" t="s">
        <v>148</v>
      </c>
      <c r="D140" s="1" t="s">
        <v>149</v>
      </c>
      <c r="E140" s="169">
        <v>4.2080200000000003</v>
      </c>
      <c r="F140" s="185" t="s">
        <v>686</v>
      </c>
      <c r="G140" s="2">
        <v>10</v>
      </c>
      <c r="I140" s="182">
        <f>N140</f>
        <v>1.0481585897122758E-2</v>
      </c>
      <c r="J140" s="172">
        <f>O140</f>
        <v>8.0662476004628495E-4</v>
      </c>
      <c r="K140" s="171"/>
      <c r="M140" s="173" t="str">
        <f t="shared" si="47"/>
        <v>Quantified</v>
      </c>
      <c r="N140" s="174">
        <f t="shared" si="48"/>
        <v>1.0481585897122758E-2</v>
      </c>
      <c r="O140" s="174">
        <f t="shared" si="49"/>
        <v>8.0662476004628495E-4</v>
      </c>
      <c r="P140" s="175">
        <f t="shared" si="50"/>
        <v>7.6956365951044395E-2</v>
      </c>
      <c r="R140" s="176">
        <f t="shared" si="51"/>
        <v>112.92672737933084</v>
      </c>
      <c r="S140" s="177">
        <f t="shared" si="52"/>
        <v>102.72536687631029</v>
      </c>
      <c r="T140" s="178"/>
      <c r="U140" s="177">
        <f t="shared" si="53"/>
        <v>92.051512428870936</v>
      </c>
      <c r="V140" s="177">
        <f t="shared" si="54"/>
        <v>89.609329446064137</v>
      </c>
      <c r="W140" s="151"/>
      <c r="X140" s="152"/>
      <c r="Y140" s="107">
        <v>8.8050314465408803</v>
      </c>
      <c r="Z140" s="107">
        <v>9.6136567834681053</v>
      </c>
      <c r="AA140" s="107">
        <v>8.8948787061994619</v>
      </c>
      <c r="AB140" s="107">
        <v>10.257562144354598</v>
      </c>
      <c r="AC140" s="107">
        <v>10.542078466606771</v>
      </c>
      <c r="AD140" s="107">
        <v>10.017969451931716</v>
      </c>
      <c r="AE140" s="107">
        <v>0.10272536687631027</v>
      </c>
      <c r="AF140" s="107">
        <v>0.10062893081761007</v>
      </c>
      <c r="AG140" s="107">
        <v>8.3557951482479784E-2</v>
      </c>
      <c r="AH140" s="107">
        <v>9.1793950284516317</v>
      </c>
      <c r="AI140" s="107">
        <v>9.4489368074273745</v>
      </c>
      <c r="AJ140" s="107">
        <v>8.70020964360587</v>
      </c>
      <c r="AK140" s="2">
        <v>5</v>
      </c>
      <c r="AL140" s="106">
        <v>1.497454327643007E-2</v>
      </c>
      <c r="AM140" s="2">
        <v>333.9</v>
      </c>
      <c r="AN140" s="152"/>
      <c r="AP140" s="106">
        <f t="shared" si="55"/>
        <v>10.272536687631028</v>
      </c>
      <c r="AQ140" s="105">
        <f t="shared" si="56"/>
        <v>116.49659863945578</v>
      </c>
      <c r="AR140" s="105">
        <f t="shared" si="56"/>
        <v>109.65732087227416</v>
      </c>
      <c r="AS140" s="105">
        <f t="shared" si="56"/>
        <v>112.6262626262626</v>
      </c>
      <c r="AU140" s="106">
        <f t="shared" si="62"/>
        <v>9.2821203953279419</v>
      </c>
      <c r="AV140" s="106">
        <f t="shared" si="65"/>
        <v>9.5495657382449846</v>
      </c>
      <c r="AW140" s="106">
        <f t="shared" si="65"/>
        <v>8.7837675950883494</v>
      </c>
      <c r="AX140" s="106">
        <f t="shared" si="57"/>
        <v>9.2051512428870925</v>
      </c>
      <c r="AZ140" s="2">
        <f t="shared" si="58"/>
        <v>0</v>
      </c>
      <c r="BA140" s="2">
        <f t="shared" si="59"/>
        <v>0</v>
      </c>
      <c r="BB140" s="2">
        <f t="shared" si="59"/>
        <v>0</v>
      </c>
      <c r="BC140" s="2">
        <f t="shared" si="59"/>
        <v>0</v>
      </c>
      <c r="BE140" s="2">
        <f t="shared" si="63"/>
        <v>1.1190864600326264E-2</v>
      </c>
      <c r="BF140" s="2">
        <f t="shared" si="63"/>
        <v>1.0649762282091918E-2</v>
      </c>
      <c r="BG140" s="2">
        <f t="shared" si="63"/>
        <v>9.6041308089500864E-3</v>
      </c>
    </row>
    <row r="141" spans="1:59" x14ac:dyDescent="0.35">
      <c r="A141" s="2">
        <f t="shared" si="67"/>
        <v>139</v>
      </c>
      <c r="B141" s="50" t="s">
        <v>147</v>
      </c>
      <c r="C141" s="2" t="s">
        <v>148</v>
      </c>
      <c r="D141" s="1" t="s">
        <v>149</v>
      </c>
      <c r="E141" s="169">
        <v>4.2080200000000003</v>
      </c>
      <c r="F141" s="183" t="s">
        <v>692</v>
      </c>
      <c r="G141" s="2">
        <v>1</v>
      </c>
      <c r="I141" s="171" t="s">
        <v>648</v>
      </c>
      <c r="J141" s="172"/>
      <c r="K141" s="171"/>
      <c r="M141" s="173" t="str">
        <f t="shared" si="47"/>
        <v>Limited</v>
      </c>
      <c r="N141" s="174">
        <f t="shared" si="48"/>
        <v>2.6972136911691895E-3</v>
      </c>
      <c r="O141" s="174">
        <f t="shared" si="49"/>
        <v>8.4778641027824281E-5</v>
      </c>
      <c r="P141" s="175">
        <f t="shared" si="50"/>
        <v>3.1431933370868512E-2</v>
      </c>
      <c r="R141" s="176">
        <f t="shared" si="51"/>
        <v>105.72155041180952</v>
      </c>
      <c r="S141" s="177">
        <f t="shared" si="52"/>
        <v>107.91654187880602</v>
      </c>
      <c r="T141" s="178"/>
      <c r="U141" s="177">
        <f t="shared" si="53"/>
        <v>111.18608365778178</v>
      </c>
      <c r="V141" s="177">
        <f t="shared" si="54"/>
        <v>103.02969472710456</v>
      </c>
      <c r="W141" s="151"/>
      <c r="X141" s="152"/>
      <c r="Y141" s="107">
        <v>1.0122791254866728</v>
      </c>
      <c r="Z141" s="107">
        <v>1.0302485774183887</v>
      </c>
      <c r="AA141" s="107">
        <v>1.0212638514525307</v>
      </c>
      <c r="AB141" s="107">
        <v>1.1710092842168314</v>
      </c>
      <c r="AC141" s="107">
        <v>1.0092842168313867</v>
      </c>
      <c r="AD141" s="107">
        <v>1.0572027553159629</v>
      </c>
      <c r="AE141" s="107">
        <v>9.9430967355495668E-4</v>
      </c>
      <c r="AF141" s="107">
        <v>7.6370170709793358E-4</v>
      </c>
      <c r="AG141" s="107">
        <v>4.9116501946690628E-4</v>
      </c>
      <c r="AH141" s="107">
        <v>1.1500449236298294</v>
      </c>
      <c r="AI141" s="107">
        <v>1.0811620245582509</v>
      </c>
      <c r="AJ141" s="107">
        <v>1.1021263851452532</v>
      </c>
      <c r="AK141" s="2">
        <v>1</v>
      </c>
      <c r="AL141" s="106">
        <v>2.9949086552860139E-3</v>
      </c>
      <c r="AM141" s="2">
        <v>333.9</v>
      </c>
      <c r="AN141" s="152"/>
      <c r="AP141" s="106">
        <f t="shared" si="55"/>
        <v>1.0791654187880602</v>
      </c>
      <c r="AQ141" s="105">
        <f t="shared" si="56"/>
        <v>115.68047337278105</v>
      </c>
      <c r="AR141" s="105">
        <f t="shared" si="56"/>
        <v>97.965116279069775</v>
      </c>
      <c r="AS141" s="105">
        <f t="shared" si="56"/>
        <v>103.51906158357771</v>
      </c>
      <c r="AU141" s="106">
        <f t="shared" si="62"/>
        <v>1.1510392333033843</v>
      </c>
      <c r="AV141" s="106">
        <f t="shared" si="65"/>
        <v>1.0819257262653488</v>
      </c>
      <c r="AW141" s="106">
        <f t="shared" si="65"/>
        <v>1.1026175501647202</v>
      </c>
      <c r="AX141" s="106">
        <f t="shared" si="57"/>
        <v>1.1118608365778178</v>
      </c>
      <c r="AZ141" s="2">
        <f t="shared" si="58"/>
        <v>3</v>
      </c>
      <c r="BA141" s="2">
        <f t="shared" si="59"/>
        <v>1</v>
      </c>
      <c r="BB141" s="2">
        <f t="shared" si="59"/>
        <v>1</v>
      </c>
      <c r="BC141" s="2">
        <f t="shared" si="59"/>
        <v>1</v>
      </c>
      <c r="BE141" s="2">
        <f t="shared" si="63"/>
        <v>2.6041666666666665E-3</v>
      </c>
      <c r="BF141" s="2">
        <f t="shared" si="63"/>
        <v>2.7700831024930748E-3</v>
      </c>
      <c r="BG141" s="2">
        <f t="shared" si="63"/>
        <v>2.717391304347826E-3</v>
      </c>
    </row>
    <row r="142" spans="1:59" x14ac:dyDescent="0.35">
      <c r="A142" s="2">
        <f t="shared" si="67"/>
        <v>140</v>
      </c>
      <c r="B142" s="50" t="s">
        <v>147</v>
      </c>
      <c r="C142" s="2" t="s">
        <v>148</v>
      </c>
      <c r="D142" s="1" t="s">
        <v>149</v>
      </c>
      <c r="E142" s="169">
        <v>4.2080200000000003</v>
      </c>
      <c r="F142" s="183" t="s">
        <v>692</v>
      </c>
      <c r="G142" s="2">
        <v>10</v>
      </c>
      <c r="I142" s="182">
        <f t="shared" ref="I142:J144" si="69">N142</f>
        <v>3.2637214394844911E-3</v>
      </c>
      <c r="J142" s="172">
        <f t="shared" si="69"/>
        <v>6.2816979257667588E-4</v>
      </c>
      <c r="K142" s="171"/>
      <c r="M142" s="173" t="str">
        <f t="shared" si="47"/>
        <v>Quantified</v>
      </c>
      <c r="N142" s="174">
        <f t="shared" si="48"/>
        <v>3.2637214394844911E-3</v>
      </c>
      <c r="O142" s="174">
        <f t="shared" si="49"/>
        <v>6.2816979257667588E-4</v>
      </c>
      <c r="P142" s="175">
        <f t="shared" si="50"/>
        <v>0.19247040662756318</v>
      </c>
      <c r="R142" s="176">
        <f t="shared" si="51"/>
        <v>115.72916006924652</v>
      </c>
      <c r="S142" s="177">
        <f t="shared" si="52"/>
        <v>98.23300389338128</v>
      </c>
      <c r="T142" s="178"/>
      <c r="U142" s="177">
        <f t="shared" si="53"/>
        <v>98.452730358390752</v>
      </c>
      <c r="V142" s="177">
        <f t="shared" si="54"/>
        <v>100.2236788617886</v>
      </c>
      <c r="W142" s="151"/>
      <c r="X142" s="152"/>
      <c r="Y142" s="107">
        <v>8.2958969751422593</v>
      </c>
      <c r="Z142" s="107">
        <v>8.5354896675651393</v>
      </c>
      <c r="AA142" s="107">
        <v>8.6253369272237208</v>
      </c>
      <c r="AB142" s="107">
        <v>9.2842168313866438</v>
      </c>
      <c r="AC142" s="107">
        <v>10.212638514525308</v>
      </c>
      <c r="AD142" s="107">
        <v>9.9730458221024261</v>
      </c>
      <c r="AE142" s="107">
        <v>2.9170410302485777E-2</v>
      </c>
      <c r="AF142" s="107">
        <v>2.8361784965558554E-2</v>
      </c>
      <c r="AG142" s="107">
        <v>3.8334830787660978E-2</v>
      </c>
      <c r="AH142" s="107">
        <v>9.9131476489967056</v>
      </c>
      <c r="AI142" s="107">
        <v>9.9131476489967056</v>
      </c>
      <c r="AJ142" s="107">
        <v>9.6136567834681053</v>
      </c>
      <c r="AK142" s="2">
        <v>1</v>
      </c>
      <c r="AL142" s="106">
        <v>2.9949086552860139E-3</v>
      </c>
      <c r="AM142" s="2">
        <v>333.9</v>
      </c>
      <c r="AN142" s="152"/>
      <c r="AP142" s="106">
        <f t="shared" si="55"/>
        <v>9.8233003893381277</v>
      </c>
      <c r="AQ142" s="105">
        <f t="shared" si="56"/>
        <v>111.91335740072202</v>
      </c>
      <c r="AR142" s="105">
        <f t="shared" si="56"/>
        <v>119.64912280701756</v>
      </c>
      <c r="AS142" s="105">
        <f t="shared" si="56"/>
        <v>115.62499999999997</v>
      </c>
      <c r="AU142" s="106">
        <f t="shared" si="62"/>
        <v>9.9423180592991915</v>
      </c>
      <c r="AV142" s="106">
        <f t="shared" ref="AV142:AW173" si="70">SUM(AF142+AI142)</f>
        <v>9.9415094339622634</v>
      </c>
      <c r="AW142" s="106">
        <f t="shared" si="70"/>
        <v>9.6519916142557669</v>
      </c>
      <c r="AX142" s="106">
        <f t="shared" si="57"/>
        <v>9.8452730358390745</v>
      </c>
      <c r="AZ142" s="2">
        <f t="shared" si="58"/>
        <v>0</v>
      </c>
      <c r="BA142" s="2">
        <f t="shared" si="59"/>
        <v>0</v>
      </c>
      <c r="BB142" s="2">
        <f t="shared" si="59"/>
        <v>0</v>
      </c>
      <c r="BC142" s="2">
        <f t="shared" si="59"/>
        <v>0</v>
      </c>
      <c r="BE142" s="2">
        <f t="shared" si="63"/>
        <v>2.9425981873111785E-3</v>
      </c>
      <c r="BF142" s="2">
        <f t="shared" si="63"/>
        <v>2.8610271903323267E-3</v>
      </c>
      <c r="BG142" s="2">
        <f t="shared" si="63"/>
        <v>3.9875389408099687E-3</v>
      </c>
    </row>
    <row r="143" spans="1:59" x14ac:dyDescent="0.35">
      <c r="A143" s="2">
        <f t="shared" si="67"/>
        <v>141</v>
      </c>
      <c r="B143" s="179" t="s">
        <v>151</v>
      </c>
      <c r="C143" s="2" t="s">
        <v>152</v>
      </c>
      <c r="D143" s="1" t="s">
        <v>153</v>
      </c>
      <c r="E143" s="169">
        <v>4.1168500000000003</v>
      </c>
      <c r="F143" s="185" t="s">
        <v>686</v>
      </c>
      <c r="G143" s="2">
        <v>1</v>
      </c>
      <c r="I143" s="182">
        <f t="shared" si="69"/>
        <v>2.9114729780737483E-3</v>
      </c>
      <c r="J143" s="172">
        <f t="shared" si="69"/>
        <v>1.9068201340049343E-4</v>
      </c>
      <c r="K143" s="171"/>
      <c r="M143" s="173" t="str">
        <f t="shared" ref="M143:M206" si="71">IF(AZ143&gt;=2, "Limited", "Quantified")</f>
        <v>Quantified</v>
      </c>
      <c r="N143" s="174">
        <f t="shared" ref="N143:N206" si="72">AVERAGE(BE143:BG143)</f>
        <v>2.9114729780737483E-3</v>
      </c>
      <c r="O143" s="174">
        <f t="shared" ref="O143:O206" si="73">STDEV(BE143:BG143)</f>
        <v>1.9068201340049343E-4</v>
      </c>
      <c r="P143" s="175">
        <f t="shared" ref="P143:P206" si="74">O143/N143</f>
        <v>6.5493313809372886E-2</v>
      </c>
      <c r="R143" s="176">
        <f t="shared" ref="R143:R206" si="75">AVERAGE(AQ143:AS143)</f>
        <v>106.46173551072685</v>
      </c>
      <c r="S143" s="177">
        <f t="shared" ref="S143:S206" si="76">AVERAGE(AP143/G143)*100</f>
        <v>103.45792678807533</v>
      </c>
      <c r="T143" s="178"/>
      <c r="U143" s="177">
        <f t="shared" ref="U143:U206" si="77">AX143/G143*100</f>
        <v>103.94327185693469</v>
      </c>
      <c r="V143" s="177">
        <f t="shared" ref="V143:V206" si="78">AX143/AP143*100</f>
        <v>100.46912313432837</v>
      </c>
      <c r="W143" s="151"/>
      <c r="X143" s="152"/>
      <c r="Y143" s="107">
        <v>0.95544167462868068</v>
      </c>
      <c r="Z143" s="107">
        <v>1.0046613972610672</v>
      </c>
      <c r="AA143" s="107">
        <v>0.95544167462868068</v>
      </c>
      <c r="AB143" s="107">
        <v>1.0625669532991691</v>
      </c>
      <c r="AC143" s="107">
        <v>1.0654622311010742</v>
      </c>
      <c r="AD143" s="107">
        <v>0.97570861924201635</v>
      </c>
      <c r="AE143" s="107">
        <v>3.1848055820956024E-3</v>
      </c>
      <c r="AF143" s="107">
        <v>2.9531833579431949E-3</v>
      </c>
      <c r="AG143" s="107">
        <v>2.6318075219317295E-3</v>
      </c>
      <c r="AH143" s="107">
        <v>1.0538811198934539</v>
      </c>
      <c r="AI143" s="107">
        <v>1.0973102869220301</v>
      </c>
      <c r="AJ143" s="107">
        <v>0.9583369524305857</v>
      </c>
      <c r="AK143" s="2">
        <v>1</v>
      </c>
      <c r="AL143" s="106">
        <v>2.895277801905093E-3</v>
      </c>
      <c r="AM143" s="2">
        <v>345.39</v>
      </c>
      <c r="AN143" s="152"/>
      <c r="AP143" s="106">
        <f t="shared" ref="AP143:AP206" si="79">AVERAGE(AB143:AD143)</f>
        <v>1.0345792678807533</v>
      </c>
      <c r="AQ143" s="105">
        <f t="shared" ref="AQ143:AS206" si="80">AB143/Y143*100</f>
        <v>111.2121212121212</v>
      </c>
      <c r="AR143" s="105">
        <f t="shared" si="80"/>
        <v>106.05187319884726</v>
      </c>
      <c r="AS143" s="105">
        <f t="shared" si="80"/>
        <v>102.12121212121212</v>
      </c>
      <c r="AU143" s="106">
        <f t="shared" si="62"/>
        <v>1.0570659254755495</v>
      </c>
      <c r="AV143" s="106">
        <f t="shared" si="70"/>
        <v>1.1002634702799734</v>
      </c>
      <c r="AW143" s="106">
        <f t="shared" si="70"/>
        <v>0.9609687599525174</v>
      </c>
      <c r="AX143" s="106">
        <f t="shared" ref="AX143:AX206" si="81">AVERAGE(AU143:AW143)</f>
        <v>1.0394327185693468</v>
      </c>
      <c r="AZ143" s="2">
        <f t="shared" ref="AZ143:AZ206" si="82">SUM(BA143:BC143)</f>
        <v>1</v>
      </c>
      <c r="BA143" s="2">
        <f t="shared" ref="BA143:BC206" si="83">IF(AE143&lt;=$AL143,1,0)</f>
        <v>0</v>
      </c>
      <c r="BB143" s="2">
        <f t="shared" si="83"/>
        <v>0</v>
      </c>
      <c r="BC143" s="2">
        <f t="shared" si="83"/>
        <v>1</v>
      </c>
      <c r="BE143" s="2">
        <f t="shared" si="63"/>
        <v>3.0219780219780221E-3</v>
      </c>
      <c r="BF143" s="2">
        <f t="shared" si="63"/>
        <v>2.691292875989446E-3</v>
      </c>
      <c r="BG143" s="2">
        <f t="shared" si="63"/>
        <v>3.0211480362537769E-3</v>
      </c>
    </row>
    <row r="144" spans="1:59" x14ac:dyDescent="0.35">
      <c r="A144" s="2">
        <f t="shared" si="67"/>
        <v>142</v>
      </c>
      <c r="B144" s="179" t="s">
        <v>151</v>
      </c>
      <c r="C144" s="2" t="s">
        <v>152</v>
      </c>
      <c r="D144" s="1" t="s">
        <v>153</v>
      </c>
      <c r="E144" s="169">
        <v>4.1168500000000003</v>
      </c>
      <c r="F144" s="185" t="s">
        <v>686</v>
      </c>
      <c r="G144" s="2">
        <v>10</v>
      </c>
      <c r="I144" s="182">
        <f t="shared" si="69"/>
        <v>2.9186708893107816E-3</v>
      </c>
      <c r="J144" s="172">
        <f t="shared" si="69"/>
        <v>4.1361482997068173E-4</v>
      </c>
      <c r="K144" s="171"/>
      <c r="M144" s="173" t="str">
        <f t="shared" si="71"/>
        <v>Quantified</v>
      </c>
      <c r="N144" s="174">
        <f t="shared" si="72"/>
        <v>2.9186708893107816E-3</v>
      </c>
      <c r="O144" s="174">
        <f t="shared" si="73"/>
        <v>4.1361482997068173E-4</v>
      </c>
      <c r="P144" s="175">
        <f t="shared" si="74"/>
        <v>0.14171341876382412</v>
      </c>
      <c r="R144" s="176">
        <f t="shared" si="75"/>
        <v>95.601851233705801</v>
      </c>
      <c r="S144" s="177">
        <f t="shared" si="76"/>
        <v>99.694065645598712</v>
      </c>
      <c r="T144" s="178"/>
      <c r="U144" s="177">
        <f t="shared" si="77"/>
        <v>94.707721705897683</v>
      </c>
      <c r="V144" s="177">
        <f t="shared" si="78"/>
        <v>94.99835430784124</v>
      </c>
      <c r="W144" s="151"/>
      <c r="X144" s="152"/>
      <c r="Y144" s="107">
        <v>11.248154260401286</v>
      </c>
      <c r="Z144" s="107">
        <v>10.075566750629722</v>
      </c>
      <c r="AA144" s="107">
        <v>10.104519528648774</v>
      </c>
      <c r="AB144" s="107">
        <v>9.4241292452010779</v>
      </c>
      <c r="AC144" s="107">
        <v>10.538811198934539</v>
      </c>
      <c r="AD144" s="107">
        <v>9.9452792495439937</v>
      </c>
      <c r="AE144" s="107">
        <v>2.8952778019050929E-2</v>
      </c>
      <c r="AF144" s="107">
        <v>2.6781319667622108E-2</v>
      </c>
      <c r="AG144" s="107">
        <v>2.6289122441298243E-2</v>
      </c>
      <c r="AH144" s="107">
        <v>8.5265931266104982</v>
      </c>
      <c r="AI144" s="107">
        <v>10.075566750629722</v>
      </c>
      <c r="AJ144" s="107">
        <v>9.7281334144011122</v>
      </c>
      <c r="AK144" s="2">
        <v>1</v>
      </c>
      <c r="AL144" s="106">
        <v>2.895277801905093E-3</v>
      </c>
      <c r="AM144" s="2">
        <v>345.39</v>
      </c>
      <c r="AN144" s="152"/>
      <c r="AP144" s="106">
        <f t="shared" si="79"/>
        <v>9.9694065645598702</v>
      </c>
      <c r="AQ144" s="105">
        <f t="shared" si="80"/>
        <v>83.78378378378379</v>
      </c>
      <c r="AR144" s="105">
        <f t="shared" si="80"/>
        <v>104.5977011494253</v>
      </c>
      <c r="AS144" s="105">
        <f t="shared" si="80"/>
        <v>98.424068767908295</v>
      </c>
      <c r="AU144" s="106">
        <f t="shared" si="62"/>
        <v>8.5555459046295486</v>
      </c>
      <c r="AV144" s="106">
        <f t="shared" si="70"/>
        <v>10.102348070297344</v>
      </c>
      <c r="AW144" s="106">
        <f t="shared" si="70"/>
        <v>9.7544225368424105</v>
      </c>
      <c r="AX144" s="106">
        <f t="shared" si="81"/>
        <v>9.4707721705897683</v>
      </c>
      <c r="AZ144" s="2">
        <f t="shared" si="82"/>
        <v>0</v>
      </c>
      <c r="BA144" s="2">
        <f t="shared" si="83"/>
        <v>0</v>
      </c>
      <c r="BB144" s="2">
        <f t="shared" si="83"/>
        <v>0</v>
      </c>
      <c r="BC144" s="2">
        <f t="shared" si="83"/>
        <v>0</v>
      </c>
      <c r="BE144" s="2">
        <f t="shared" si="63"/>
        <v>3.3955857385398985E-3</v>
      </c>
      <c r="BF144" s="2">
        <f t="shared" si="63"/>
        <v>2.6580459770114946E-3</v>
      </c>
      <c r="BG144" s="2">
        <f t="shared" si="63"/>
        <v>2.7023809523809522E-3</v>
      </c>
    </row>
    <row r="145" spans="1:59" x14ac:dyDescent="0.35">
      <c r="A145" s="2">
        <f t="shared" si="67"/>
        <v>143</v>
      </c>
      <c r="B145" s="179" t="s">
        <v>151</v>
      </c>
      <c r="C145" s="2" t="s">
        <v>152</v>
      </c>
      <c r="D145" s="1" t="s">
        <v>153</v>
      </c>
      <c r="E145" s="169">
        <v>4.1168500000000003</v>
      </c>
      <c r="F145" s="180" t="s">
        <v>688</v>
      </c>
      <c r="G145" s="2">
        <v>1</v>
      </c>
      <c r="I145" s="171" t="s">
        <v>278</v>
      </c>
      <c r="J145" s="172"/>
      <c r="K145" s="171" t="s">
        <v>695</v>
      </c>
      <c r="M145" s="173" t="str">
        <f t="shared" si="71"/>
        <v>Quantified</v>
      </c>
      <c r="N145" s="174">
        <f t="shared" si="72"/>
        <v>6.1704972587325524E-3</v>
      </c>
      <c r="O145" s="174">
        <f t="shared" si="73"/>
        <v>4.7674721741749153E-4</v>
      </c>
      <c r="P145" s="175">
        <f t="shared" si="74"/>
        <v>7.7262365969419058E-2</v>
      </c>
      <c r="R145" s="176">
        <f t="shared" si="75"/>
        <v>44.247976282628947</v>
      </c>
      <c r="S145" s="177">
        <f t="shared" si="76"/>
        <v>41.112944787052321</v>
      </c>
      <c r="T145" s="178"/>
      <c r="U145" s="177">
        <f t="shared" si="77"/>
        <v>54.960093420963751</v>
      </c>
      <c r="V145" s="177">
        <f t="shared" si="78"/>
        <v>133.68075117370896</v>
      </c>
      <c r="W145" s="151"/>
      <c r="X145" s="152"/>
      <c r="Y145" s="107">
        <v>0.91780306320391447</v>
      </c>
      <c r="Z145" s="107">
        <v>0.91201250760010422</v>
      </c>
      <c r="AA145" s="107">
        <v>0.9583369524305857</v>
      </c>
      <c r="AB145" s="107">
        <v>0.41112944787052319</v>
      </c>
      <c r="AC145" s="107">
        <v>0.40533889226671299</v>
      </c>
      <c r="AD145" s="107">
        <v>0.41692000347433339</v>
      </c>
      <c r="AE145" s="107">
        <v>3.3295694721908564E-3</v>
      </c>
      <c r="AF145" s="107">
        <v>3.4164278062480094E-3</v>
      </c>
      <c r="AG145" s="107">
        <v>3.3295694721908564E-3</v>
      </c>
      <c r="AH145" s="107">
        <v>0.52694055994672695</v>
      </c>
      <c r="AI145" s="107">
        <v>0.5211500043429167</v>
      </c>
      <c r="AJ145" s="107">
        <v>0.59063667158863897</v>
      </c>
      <c r="AK145" s="2">
        <v>1</v>
      </c>
      <c r="AL145" s="106">
        <v>2.895277801905093E-3</v>
      </c>
      <c r="AM145" s="2">
        <v>345.39</v>
      </c>
      <c r="AN145" s="152"/>
      <c r="AP145" s="106">
        <f t="shared" si="79"/>
        <v>0.41112944787052319</v>
      </c>
      <c r="AQ145" s="105">
        <f t="shared" si="80"/>
        <v>44.794952681388011</v>
      </c>
      <c r="AR145" s="105">
        <f t="shared" si="80"/>
        <v>44.44444444444445</v>
      </c>
      <c r="AS145" s="105">
        <f t="shared" si="80"/>
        <v>43.504531722054388</v>
      </c>
      <c r="AU145" s="106">
        <f t="shared" si="62"/>
        <v>0.53027012941891782</v>
      </c>
      <c r="AV145" s="106">
        <f t="shared" si="70"/>
        <v>0.52456643214916465</v>
      </c>
      <c r="AW145" s="106">
        <f t="shared" si="70"/>
        <v>0.59396624106082985</v>
      </c>
      <c r="AX145" s="106">
        <f t="shared" si="81"/>
        <v>0.54960093420963751</v>
      </c>
      <c r="AZ145" s="2">
        <f t="shared" si="82"/>
        <v>0</v>
      </c>
      <c r="BA145" s="2">
        <f t="shared" si="83"/>
        <v>0</v>
      </c>
      <c r="BB145" s="2">
        <f t="shared" si="83"/>
        <v>0</v>
      </c>
      <c r="BC145" s="2">
        <f t="shared" si="83"/>
        <v>0</v>
      </c>
      <c r="BE145" s="2">
        <f t="shared" si="63"/>
        <v>6.318681318681317E-3</v>
      </c>
      <c r="BF145" s="2">
        <f t="shared" si="63"/>
        <v>6.5555555555555558E-3</v>
      </c>
      <c r="BG145" s="2">
        <f t="shared" si="63"/>
        <v>5.6372549019607834E-3</v>
      </c>
    </row>
    <row r="146" spans="1:59" x14ac:dyDescent="0.35">
      <c r="A146" s="2">
        <f t="shared" si="67"/>
        <v>144</v>
      </c>
      <c r="B146" s="179" t="s">
        <v>151</v>
      </c>
      <c r="C146" s="2" t="s">
        <v>152</v>
      </c>
      <c r="D146" s="1" t="s">
        <v>153</v>
      </c>
      <c r="E146" s="169">
        <v>4.1168500000000003</v>
      </c>
      <c r="F146" s="180" t="s">
        <v>688</v>
      </c>
      <c r="G146" s="2">
        <v>10</v>
      </c>
      <c r="I146" s="171" t="s">
        <v>278</v>
      </c>
      <c r="J146" s="172"/>
      <c r="K146" s="171" t="s">
        <v>695</v>
      </c>
      <c r="M146" s="173" t="str">
        <f t="shared" si="71"/>
        <v>Quantified</v>
      </c>
      <c r="N146" s="174">
        <f t="shared" si="72"/>
        <v>9.6419370881292935E-3</v>
      </c>
      <c r="O146" s="174">
        <f t="shared" si="73"/>
        <v>4.8297801946237248E-4</v>
      </c>
      <c r="P146" s="175">
        <f t="shared" si="74"/>
        <v>5.0091388799559031E-2</v>
      </c>
      <c r="R146" s="176">
        <f t="shared" si="75"/>
        <v>35.373793239925426</v>
      </c>
      <c r="S146" s="177">
        <f t="shared" si="76"/>
        <v>33.295694721908568</v>
      </c>
      <c r="T146" s="178"/>
      <c r="U146" s="177">
        <f t="shared" si="77"/>
        <v>42.093478869297513</v>
      </c>
      <c r="V146" s="177">
        <f t="shared" si="78"/>
        <v>126.42318840579709</v>
      </c>
      <c r="W146" s="151"/>
      <c r="X146" s="152"/>
      <c r="Y146" s="107">
        <v>9.1490778540200939</v>
      </c>
      <c r="Z146" s="107">
        <v>9.80051535944874</v>
      </c>
      <c r="AA146" s="107">
        <v>9.322794522134398</v>
      </c>
      <c r="AB146" s="107">
        <v>3.5322389183242131</v>
      </c>
      <c r="AC146" s="107">
        <v>3.3295694721908569</v>
      </c>
      <c r="AD146" s="107">
        <v>3.1269000260575002</v>
      </c>
      <c r="AE146" s="107">
        <v>3.9954833666290282E-2</v>
      </c>
      <c r="AF146" s="107">
        <v>4.082341700686181E-2</v>
      </c>
      <c r="AG146" s="107">
        <v>3.9665305886099768E-2</v>
      </c>
      <c r="AH146" s="107">
        <v>4.0823417006861815</v>
      </c>
      <c r="AI146" s="107">
        <v>4.0678653116766554</v>
      </c>
      <c r="AJ146" s="107">
        <v>4.3573930918671646</v>
      </c>
      <c r="AK146" s="2">
        <v>1</v>
      </c>
      <c r="AL146" s="106">
        <v>2.895277801905093E-3</v>
      </c>
      <c r="AM146" s="2">
        <v>345.39</v>
      </c>
      <c r="AN146" s="152"/>
      <c r="AP146" s="106">
        <f t="shared" si="79"/>
        <v>3.3295694721908569</v>
      </c>
      <c r="AQ146" s="105">
        <f t="shared" si="80"/>
        <v>38.607594936708857</v>
      </c>
      <c r="AR146" s="105">
        <f t="shared" si="80"/>
        <v>33.973412112259972</v>
      </c>
      <c r="AS146" s="105">
        <f t="shared" si="80"/>
        <v>33.540372670807457</v>
      </c>
      <c r="AU146" s="106">
        <f t="shared" si="62"/>
        <v>4.122296534352472</v>
      </c>
      <c r="AV146" s="106">
        <f t="shared" si="70"/>
        <v>4.108688728683517</v>
      </c>
      <c r="AW146" s="106">
        <f t="shared" si="70"/>
        <v>4.3970583977532645</v>
      </c>
      <c r="AX146" s="106">
        <f t="shared" si="81"/>
        <v>4.2093478869297511</v>
      </c>
      <c r="AZ146" s="2">
        <f t="shared" si="82"/>
        <v>0</v>
      </c>
      <c r="BA146" s="2">
        <f t="shared" si="83"/>
        <v>0</v>
      </c>
      <c r="BB146" s="2">
        <f t="shared" si="83"/>
        <v>0</v>
      </c>
      <c r="BC146" s="2">
        <f t="shared" si="83"/>
        <v>0</v>
      </c>
      <c r="BE146" s="2">
        <f t="shared" si="63"/>
        <v>9.7872340425531907E-3</v>
      </c>
      <c r="BF146" s="2">
        <f t="shared" si="63"/>
        <v>1.00355871886121E-2</v>
      </c>
      <c r="BG146" s="2">
        <f t="shared" si="63"/>
        <v>9.1029900332225914E-3</v>
      </c>
    </row>
    <row r="147" spans="1:59" x14ac:dyDescent="0.35">
      <c r="A147" s="2">
        <f t="shared" si="67"/>
        <v>145</v>
      </c>
      <c r="B147" s="50" t="s">
        <v>151</v>
      </c>
      <c r="C147" s="2" t="s">
        <v>152</v>
      </c>
      <c r="D147" s="1" t="s">
        <v>153</v>
      </c>
      <c r="E147" s="169">
        <v>4.1168500000000003</v>
      </c>
      <c r="F147" s="183" t="s">
        <v>692</v>
      </c>
      <c r="G147" s="2">
        <v>1</v>
      </c>
      <c r="I147" s="171" t="s">
        <v>648</v>
      </c>
      <c r="J147" s="172"/>
      <c r="K147" s="171"/>
      <c r="M147" s="173" t="str">
        <f t="shared" si="71"/>
        <v>Limited</v>
      </c>
      <c r="N147" s="174">
        <f t="shared" si="72"/>
        <v>3.0655979806777545E-3</v>
      </c>
      <c r="O147" s="174">
        <f t="shared" si="73"/>
        <v>7.5500553522432363E-5</v>
      </c>
      <c r="P147" s="175">
        <f t="shared" si="74"/>
        <v>2.4628328306029353E-2</v>
      </c>
      <c r="R147" s="176">
        <f t="shared" si="75"/>
        <v>90.186784481339316</v>
      </c>
      <c r="S147" s="177">
        <f t="shared" si="76"/>
        <v>88.112954437978317</v>
      </c>
      <c r="T147" s="178"/>
      <c r="U147" s="177">
        <f t="shared" si="77"/>
        <v>94.715538955962813</v>
      </c>
      <c r="V147" s="177">
        <f t="shared" si="78"/>
        <v>107.49331872946331</v>
      </c>
      <c r="W147" s="151"/>
      <c r="X147" s="152"/>
      <c r="Y147" s="107">
        <v>1.0046613972610672</v>
      </c>
      <c r="Z147" s="107">
        <v>0.99018500825154177</v>
      </c>
      <c r="AA147" s="107">
        <v>0.94096528561915516</v>
      </c>
      <c r="AB147" s="107">
        <v>0.85700222936390746</v>
      </c>
      <c r="AC147" s="107">
        <v>0.86858334057152786</v>
      </c>
      <c r="AD147" s="107">
        <v>0.91780306320391447</v>
      </c>
      <c r="AE147" s="107">
        <v>2.2438402964764471E-3</v>
      </c>
      <c r="AF147" s="107">
        <v>2.5275775210631462E-3</v>
      </c>
      <c r="AG147" s="107">
        <v>2.2177827962593013E-3</v>
      </c>
      <c r="AH147" s="107">
        <v>0.94096528561915516</v>
      </c>
      <c r="AI147" s="107">
        <v>0.92359361880772461</v>
      </c>
      <c r="AJ147" s="107">
        <v>0.9699180636382061</v>
      </c>
      <c r="AK147" s="2">
        <v>1</v>
      </c>
      <c r="AL147" s="106">
        <v>2.895277801905093E-3</v>
      </c>
      <c r="AM147" s="2">
        <v>345.39</v>
      </c>
      <c r="AN147" s="152"/>
      <c r="AP147" s="106">
        <f t="shared" si="79"/>
        <v>0.88112954437978319</v>
      </c>
      <c r="AQ147" s="105">
        <f t="shared" si="80"/>
        <v>85.30259365994236</v>
      </c>
      <c r="AR147" s="105">
        <f t="shared" si="80"/>
        <v>87.719298245614027</v>
      </c>
      <c r="AS147" s="105">
        <f t="shared" si="80"/>
        <v>97.538461538461547</v>
      </c>
      <c r="AU147" s="106">
        <f t="shared" si="62"/>
        <v>0.94320912591563155</v>
      </c>
      <c r="AV147" s="106">
        <f t="shared" si="70"/>
        <v>0.92612119632878775</v>
      </c>
      <c r="AW147" s="106">
        <f t="shared" si="70"/>
        <v>0.97213584643446538</v>
      </c>
      <c r="AX147" s="106">
        <f t="shared" si="81"/>
        <v>0.94715538955962819</v>
      </c>
      <c r="AZ147" s="2">
        <f t="shared" si="82"/>
        <v>3</v>
      </c>
      <c r="BA147" s="2">
        <f t="shared" si="83"/>
        <v>1</v>
      </c>
      <c r="BB147" s="2">
        <f t="shared" si="83"/>
        <v>1</v>
      </c>
      <c r="BC147" s="2">
        <f t="shared" si="83"/>
        <v>1</v>
      </c>
      <c r="BE147" s="2">
        <f t="shared" si="63"/>
        <v>3.0769230769230774E-3</v>
      </c>
      <c r="BF147" s="2">
        <f t="shared" si="63"/>
        <v>3.1347962382445144E-3</v>
      </c>
      <c r="BG147" s="2">
        <f t="shared" si="63"/>
        <v>2.9850746268656717E-3</v>
      </c>
    </row>
    <row r="148" spans="1:59" x14ac:dyDescent="0.35">
      <c r="A148" s="2">
        <f t="shared" si="67"/>
        <v>146</v>
      </c>
      <c r="B148" s="50" t="s">
        <v>151</v>
      </c>
      <c r="C148" s="2" t="s">
        <v>152</v>
      </c>
      <c r="D148" s="1" t="s">
        <v>153</v>
      </c>
      <c r="E148" s="169">
        <v>4.1168500000000003</v>
      </c>
      <c r="F148" s="183" t="s">
        <v>692</v>
      </c>
      <c r="G148" s="2">
        <v>10</v>
      </c>
      <c r="I148" s="182">
        <f>N148</f>
        <v>3.5461911314631084E-3</v>
      </c>
      <c r="J148" s="172">
        <f>O148</f>
        <v>1.2139401936584905E-4</v>
      </c>
      <c r="K148" s="171"/>
      <c r="M148" s="173" t="str">
        <f t="shared" si="71"/>
        <v>Quantified</v>
      </c>
      <c r="N148" s="174">
        <f t="shared" si="72"/>
        <v>3.5461911314631084E-3</v>
      </c>
      <c r="O148" s="174">
        <f t="shared" si="73"/>
        <v>1.2139401936584905E-4</v>
      </c>
      <c r="P148" s="175">
        <f t="shared" si="74"/>
        <v>3.4232226878240374E-2</v>
      </c>
      <c r="R148" s="176">
        <f t="shared" si="75"/>
        <v>94.321848884484112</v>
      </c>
      <c r="S148" s="177">
        <f t="shared" si="76"/>
        <v>83.818292365152431</v>
      </c>
      <c r="T148" s="178"/>
      <c r="U148" s="177">
        <f t="shared" si="77"/>
        <v>84.115830413928222</v>
      </c>
      <c r="V148" s="177">
        <f t="shared" si="78"/>
        <v>100.35497985031665</v>
      </c>
      <c r="W148" s="151"/>
      <c r="X148" s="152"/>
      <c r="Y148" s="107">
        <v>8.9029792408581603</v>
      </c>
      <c r="Z148" s="107">
        <v>8.700309794724804</v>
      </c>
      <c r="AA148" s="107">
        <v>9.0766959089724661</v>
      </c>
      <c r="AB148" s="107">
        <v>7.7593445091056488</v>
      </c>
      <c r="AC148" s="107">
        <v>8.9464084078867359</v>
      </c>
      <c r="AD148" s="107">
        <v>8.4397347925533452</v>
      </c>
      <c r="AE148" s="107">
        <v>2.7881525232346046E-2</v>
      </c>
      <c r="AF148" s="107">
        <v>2.8952778019050929E-2</v>
      </c>
      <c r="AG148" s="107">
        <v>3.242711138133704E-2</v>
      </c>
      <c r="AH148" s="107">
        <v>8.1067778453342605</v>
      </c>
      <c r="AI148" s="107">
        <v>8.2225889574104638</v>
      </c>
      <c r="AJ148" s="107">
        <v>8.8161209068010074</v>
      </c>
      <c r="AK148" s="2">
        <v>1</v>
      </c>
      <c r="AL148" s="106">
        <v>2.895277801905093E-3</v>
      </c>
      <c r="AM148" s="2">
        <v>345.39</v>
      </c>
      <c r="AN148" s="152"/>
      <c r="AP148" s="106">
        <f t="shared" si="79"/>
        <v>8.3818292365152427</v>
      </c>
      <c r="AQ148" s="105">
        <f t="shared" si="80"/>
        <v>87.154471544715449</v>
      </c>
      <c r="AR148" s="105">
        <f t="shared" si="80"/>
        <v>102.82861896838602</v>
      </c>
      <c r="AS148" s="105">
        <f t="shared" si="80"/>
        <v>92.982456140350877</v>
      </c>
      <c r="AU148" s="106">
        <f t="shared" si="62"/>
        <v>8.1346593705666059</v>
      </c>
      <c r="AV148" s="106">
        <f t="shared" si="70"/>
        <v>8.2515417354295142</v>
      </c>
      <c r="AW148" s="106">
        <f t="shared" si="70"/>
        <v>8.8485480181823437</v>
      </c>
      <c r="AX148" s="106">
        <f t="shared" si="81"/>
        <v>8.4115830413928219</v>
      </c>
      <c r="AZ148" s="2">
        <f t="shared" si="82"/>
        <v>0</v>
      </c>
      <c r="BA148" s="2">
        <f t="shared" si="83"/>
        <v>0</v>
      </c>
      <c r="BB148" s="2">
        <f t="shared" si="83"/>
        <v>0</v>
      </c>
      <c r="BC148" s="2">
        <f t="shared" si="83"/>
        <v>0</v>
      </c>
      <c r="BE148" s="2">
        <f t="shared" si="63"/>
        <v>3.4392857142857142E-3</v>
      </c>
      <c r="BF148" s="2">
        <f t="shared" si="63"/>
        <v>3.5211267605633804E-3</v>
      </c>
      <c r="BG148" s="2">
        <f t="shared" si="63"/>
        <v>3.6781609195402302E-3</v>
      </c>
    </row>
    <row r="149" spans="1:59" x14ac:dyDescent="0.35">
      <c r="A149" s="2">
        <f t="shared" si="67"/>
        <v>147</v>
      </c>
      <c r="B149" s="179" t="s">
        <v>155</v>
      </c>
      <c r="C149" s="2" t="s">
        <v>156</v>
      </c>
      <c r="D149" s="1" t="s">
        <v>157</v>
      </c>
      <c r="E149" s="169">
        <v>2.15774</v>
      </c>
      <c r="F149" s="184" t="s">
        <v>686</v>
      </c>
      <c r="G149" s="2">
        <v>1</v>
      </c>
      <c r="I149" s="171" t="s">
        <v>648</v>
      </c>
      <c r="J149" s="172"/>
      <c r="K149" s="171"/>
      <c r="M149" s="173" t="str">
        <f t="shared" si="71"/>
        <v>Limited</v>
      </c>
      <c r="N149" s="174">
        <f t="shared" si="72"/>
        <v>2.9729221105168301E-2</v>
      </c>
      <c r="O149" s="174">
        <f t="shared" si="73"/>
        <v>1.9743376906356329E-3</v>
      </c>
      <c r="P149" s="175">
        <f t="shared" si="74"/>
        <v>6.6410676675696778E-2</v>
      </c>
      <c r="R149" s="176">
        <f t="shared" si="75"/>
        <v>70.877348296886851</v>
      </c>
      <c r="S149" s="177">
        <f t="shared" si="76"/>
        <v>95.141606111421652</v>
      </c>
      <c r="T149" s="178"/>
      <c r="U149" s="177">
        <f t="shared" si="77"/>
        <v>120.19168064095398</v>
      </c>
      <c r="V149" s="177">
        <f t="shared" si="78"/>
        <v>126.32925336597307</v>
      </c>
      <c r="W149" s="151"/>
      <c r="X149" s="152"/>
      <c r="Y149" s="107">
        <v>1.1249301285634432</v>
      </c>
      <c r="Z149" s="107">
        <v>1.5022358859698155</v>
      </c>
      <c r="AA149" s="107">
        <v>1.4638065958636108</v>
      </c>
      <c r="AB149" s="107">
        <v>0.93627724986025707</v>
      </c>
      <c r="AC149" s="107">
        <v>0.92929010620458352</v>
      </c>
      <c r="AD149" s="107">
        <v>0.98868082727780882</v>
      </c>
      <c r="AE149" s="107">
        <v>2.3232252655114589E-2</v>
      </c>
      <c r="AF149" s="107">
        <v>2.3616545556176635E-2</v>
      </c>
      <c r="AG149" s="107">
        <v>2.3406931246506429E-2</v>
      </c>
      <c r="AH149" s="107">
        <v>1.0934879821129122</v>
      </c>
      <c r="AI149" s="107">
        <v>1.240217998882057</v>
      </c>
      <c r="AJ149" s="107">
        <v>1.2017887087758523</v>
      </c>
      <c r="AK149" s="2">
        <v>10</v>
      </c>
      <c r="AL149" s="106">
        <v>3.4935718278367806E-2</v>
      </c>
      <c r="AM149" s="2">
        <v>286.24</v>
      </c>
      <c r="AN149" s="152"/>
      <c r="AP149" s="106">
        <f t="shared" si="79"/>
        <v>0.9514160611142165</v>
      </c>
      <c r="AQ149" s="105">
        <f t="shared" si="80"/>
        <v>83.229813664596278</v>
      </c>
      <c r="AR149" s="105">
        <f t="shared" si="80"/>
        <v>61.860465116279073</v>
      </c>
      <c r="AS149" s="105">
        <f t="shared" si="80"/>
        <v>67.5417661097852</v>
      </c>
      <c r="AU149" s="106">
        <f t="shared" si="62"/>
        <v>1.1167202347680267</v>
      </c>
      <c r="AV149" s="106">
        <f t="shared" si="70"/>
        <v>1.2638345444382335</v>
      </c>
      <c r="AW149" s="106">
        <f t="shared" si="70"/>
        <v>1.2251956400223587</v>
      </c>
      <c r="AX149" s="106">
        <f t="shared" si="81"/>
        <v>1.2019168064095398</v>
      </c>
      <c r="AZ149" s="2">
        <f t="shared" si="82"/>
        <v>3</v>
      </c>
      <c r="BA149" s="2">
        <f t="shared" si="83"/>
        <v>1</v>
      </c>
      <c r="BB149" s="2">
        <f t="shared" si="83"/>
        <v>1</v>
      </c>
      <c r="BC149" s="2">
        <f t="shared" si="83"/>
        <v>1</v>
      </c>
      <c r="BE149" s="2">
        <f t="shared" si="63"/>
        <v>3.1948881789137386E-2</v>
      </c>
      <c r="BF149" s="2">
        <f t="shared" si="63"/>
        <v>2.8169014084507046E-2</v>
      </c>
      <c r="BG149" s="2">
        <f t="shared" si="63"/>
        <v>2.9069767441860472E-2</v>
      </c>
    </row>
    <row r="150" spans="1:59" x14ac:dyDescent="0.35">
      <c r="A150" s="2">
        <f t="shared" si="67"/>
        <v>148</v>
      </c>
      <c r="B150" s="179" t="s">
        <v>155</v>
      </c>
      <c r="C150" s="2" t="s">
        <v>156</v>
      </c>
      <c r="D150" s="1" t="s">
        <v>157</v>
      </c>
      <c r="E150" s="169">
        <v>2.15774</v>
      </c>
      <c r="F150" s="185" t="s">
        <v>686</v>
      </c>
      <c r="G150" s="2">
        <v>10</v>
      </c>
      <c r="I150" s="171" t="s">
        <v>720</v>
      </c>
      <c r="J150" s="172"/>
      <c r="K150" s="171"/>
      <c r="M150" s="173" t="str">
        <f t="shared" si="71"/>
        <v>Limited</v>
      </c>
      <c r="N150" s="174">
        <f t="shared" si="72"/>
        <v>4.3538359880380857E-3</v>
      </c>
      <c r="O150" s="174">
        <f t="shared" si="73"/>
        <v>3.8543821650849493E-4</v>
      </c>
      <c r="P150" s="175">
        <f t="shared" si="74"/>
        <v>8.8528418977532525E-2</v>
      </c>
      <c r="R150" s="176">
        <f t="shared" si="75"/>
        <v>84.828048429065092</v>
      </c>
      <c r="S150" s="177">
        <f t="shared" si="76"/>
        <v>97.237749208123731</v>
      </c>
      <c r="T150" s="178"/>
      <c r="U150" s="177">
        <f t="shared" si="77"/>
        <v>80.891559530463937</v>
      </c>
      <c r="V150" s="177">
        <f t="shared" si="78"/>
        <v>83.1894610778443</v>
      </c>
      <c r="W150" s="151"/>
      <c r="X150" s="152"/>
      <c r="Y150" s="107">
        <v>9.2754332029066511</v>
      </c>
      <c r="Z150" s="107">
        <v>15.913219675796535</v>
      </c>
      <c r="AA150" s="107">
        <v>10.533119060927891</v>
      </c>
      <c r="AB150" s="107">
        <v>8.8562045835662371</v>
      </c>
      <c r="AC150" s="107">
        <v>10.550586920067076</v>
      </c>
      <c r="AD150" s="107">
        <v>9.7645332588037999</v>
      </c>
      <c r="AE150" s="107">
        <v>2.6271660145332585E-2</v>
      </c>
      <c r="AF150" s="107">
        <v>2.6131917272219116E-2</v>
      </c>
      <c r="AG150" s="107">
        <v>2.2079373951928452E-2</v>
      </c>
      <c r="AH150" s="107">
        <v>8.3671045276690883</v>
      </c>
      <c r="AI150" s="107">
        <v>8.541783119060927</v>
      </c>
      <c r="AJ150" s="107">
        <v>7.2840972610396868</v>
      </c>
      <c r="AK150" s="2">
        <v>10</v>
      </c>
      <c r="AL150" s="106">
        <v>3.4935718278367806E-2</v>
      </c>
      <c r="AM150" s="2">
        <v>286.24</v>
      </c>
      <c r="AN150" s="152"/>
      <c r="AP150" s="106">
        <f t="shared" si="79"/>
        <v>9.7237749208123727</v>
      </c>
      <c r="AQ150" s="105">
        <f t="shared" si="80"/>
        <v>95.480225988700568</v>
      </c>
      <c r="AR150" s="105">
        <f t="shared" si="80"/>
        <v>66.300768386388569</v>
      </c>
      <c r="AS150" s="105">
        <f t="shared" si="80"/>
        <v>92.703150912106139</v>
      </c>
      <c r="AU150" s="106">
        <f t="shared" si="62"/>
        <v>8.3933761878144217</v>
      </c>
      <c r="AV150" s="106">
        <f t="shared" si="70"/>
        <v>8.5679150363331456</v>
      </c>
      <c r="AW150" s="106">
        <f t="shared" si="70"/>
        <v>7.3061766349916155</v>
      </c>
      <c r="AX150" s="106">
        <f t="shared" si="81"/>
        <v>8.0891559530463937</v>
      </c>
      <c r="AZ150" s="2">
        <f t="shared" si="82"/>
        <v>3</v>
      </c>
      <c r="BA150" s="2">
        <f t="shared" si="83"/>
        <v>1</v>
      </c>
      <c r="BB150" s="2">
        <f t="shared" si="83"/>
        <v>1</v>
      </c>
      <c r="BC150" s="2">
        <f t="shared" si="83"/>
        <v>1</v>
      </c>
      <c r="BE150" s="2">
        <f t="shared" si="63"/>
        <v>4.1753653444676414E-3</v>
      </c>
      <c r="BF150" s="2">
        <f t="shared" si="63"/>
        <v>4.0899795501022499E-3</v>
      </c>
      <c r="BG150" s="2">
        <f t="shared" si="63"/>
        <v>4.796163069544365E-3</v>
      </c>
    </row>
    <row r="151" spans="1:59" x14ac:dyDescent="0.35">
      <c r="A151" s="2">
        <f t="shared" si="67"/>
        <v>149</v>
      </c>
      <c r="B151" s="179" t="s">
        <v>159</v>
      </c>
      <c r="C151" s="2" t="s">
        <v>160</v>
      </c>
      <c r="D151" s="1" t="s">
        <v>161</v>
      </c>
      <c r="E151" s="169">
        <v>4.1503100000000002</v>
      </c>
      <c r="F151" s="170" t="s">
        <v>686</v>
      </c>
      <c r="G151" s="2">
        <v>1</v>
      </c>
      <c r="I151" s="171" t="s">
        <v>648</v>
      </c>
      <c r="J151" s="172"/>
      <c r="K151" s="171"/>
      <c r="M151" s="173" t="str">
        <f t="shared" si="71"/>
        <v>Limited</v>
      </c>
      <c r="N151" s="174">
        <f t="shared" si="72"/>
        <v>4.2047432398740425E-2</v>
      </c>
      <c r="O151" s="174">
        <f t="shared" si="73"/>
        <v>2.3775956674990111E-3</v>
      </c>
      <c r="P151" s="175">
        <f t="shared" si="74"/>
        <v>5.6545561330642258E-2</v>
      </c>
      <c r="R151" s="176">
        <f t="shared" si="75"/>
        <v>96.742830104676102</v>
      </c>
      <c r="S151" s="177">
        <f t="shared" si="76"/>
        <v>87.190885760611621</v>
      </c>
      <c r="T151" s="178"/>
      <c r="U151" s="177">
        <f t="shared" si="77"/>
        <v>76.7752257621149</v>
      </c>
      <c r="V151" s="177">
        <f t="shared" si="78"/>
        <v>88.054187192118221</v>
      </c>
      <c r="W151" s="151"/>
      <c r="X151" s="152"/>
      <c r="Y151" s="107">
        <v>0.91163869471378411</v>
      </c>
      <c r="Z151" s="107">
        <v>0.86331862255580971</v>
      </c>
      <c r="AA151" s="107">
        <v>0.93096672357697385</v>
      </c>
      <c r="AB151" s="107">
        <v>0.86331862255580971</v>
      </c>
      <c r="AC151" s="107">
        <v>0.86653996069967465</v>
      </c>
      <c r="AD151" s="107">
        <v>0.88586798956286439</v>
      </c>
      <c r="AE151" s="107">
        <v>0</v>
      </c>
      <c r="AF151" s="107">
        <v>0</v>
      </c>
      <c r="AG151" s="107">
        <v>0</v>
      </c>
      <c r="AH151" s="107">
        <v>0.8149985503978352</v>
      </c>
      <c r="AI151" s="107">
        <v>0.72802242051348132</v>
      </c>
      <c r="AJ151" s="107">
        <v>0.76023580195213092</v>
      </c>
      <c r="AK151" s="2">
        <v>10</v>
      </c>
      <c r="AL151" s="106">
        <v>3.2212343770132712E-2</v>
      </c>
      <c r="AM151" s="2">
        <v>310.44</v>
      </c>
      <c r="AN151" s="152"/>
      <c r="AP151" s="106">
        <f t="shared" si="79"/>
        <v>0.87190885760611625</v>
      </c>
      <c r="AQ151" s="105">
        <f t="shared" si="80"/>
        <v>94.699646643109546</v>
      </c>
      <c r="AR151" s="105">
        <f t="shared" si="80"/>
        <v>100.37313432835822</v>
      </c>
      <c r="AS151" s="105">
        <f t="shared" si="80"/>
        <v>95.155709342560556</v>
      </c>
      <c r="AU151" s="106">
        <f t="shared" si="62"/>
        <v>0.8149985503978352</v>
      </c>
      <c r="AV151" s="106">
        <f t="shared" si="70"/>
        <v>0.72802242051348132</v>
      </c>
      <c r="AW151" s="106">
        <f t="shared" si="70"/>
        <v>0.76023580195213092</v>
      </c>
      <c r="AX151" s="106">
        <f t="shared" si="81"/>
        <v>0.76775225762114907</v>
      </c>
      <c r="AZ151" s="2">
        <f t="shared" si="82"/>
        <v>3</v>
      </c>
      <c r="BA151" s="2">
        <f t="shared" si="83"/>
        <v>1</v>
      </c>
      <c r="BB151" s="2">
        <f t="shared" si="83"/>
        <v>1</v>
      </c>
      <c r="BC151" s="2">
        <f t="shared" si="83"/>
        <v>1</v>
      </c>
      <c r="BE151" s="2">
        <f t="shared" si="63"/>
        <v>3.9524418484435962E-2</v>
      </c>
      <c r="BF151" s="2">
        <f t="shared" si="63"/>
        <v>4.4246362285673885E-2</v>
      </c>
      <c r="BG151" s="2">
        <f t="shared" si="63"/>
        <v>4.2371516426111429E-2</v>
      </c>
    </row>
    <row r="152" spans="1:59" x14ac:dyDescent="0.35">
      <c r="A152" s="2">
        <f t="shared" si="67"/>
        <v>150</v>
      </c>
      <c r="B152" s="179" t="s">
        <v>159</v>
      </c>
      <c r="C152" s="2" t="s">
        <v>160</v>
      </c>
      <c r="D152" s="1" t="s">
        <v>161</v>
      </c>
      <c r="E152" s="169">
        <v>4.1503100000000002</v>
      </c>
      <c r="F152" s="170" t="s">
        <v>686</v>
      </c>
      <c r="G152" s="2">
        <v>10</v>
      </c>
      <c r="I152" s="171" t="s">
        <v>721</v>
      </c>
      <c r="J152" s="172"/>
      <c r="K152" s="171"/>
      <c r="M152" s="173" t="str">
        <f t="shared" si="71"/>
        <v>Limited</v>
      </c>
      <c r="N152" s="174">
        <f t="shared" si="72"/>
        <v>3.5067631149937758E-3</v>
      </c>
      <c r="O152" s="174">
        <f t="shared" si="73"/>
        <v>2.759537684389801E-4</v>
      </c>
      <c r="P152" s="175">
        <f t="shared" si="74"/>
        <v>7.8691876066305066E-2</v>
      </c>
      <c r="R152" s="176">
        <f t="shared" si="75"/>
        <v>98.837723690124918</v>
      </c>
      <c r="S152" s="177">
        <f t="shared" si="76"/>
        <v>96.747522254077666</v>
      </c>
      <c r="T152" s="178"/>
      <c r="U152" s="177">
        <f t="shared" si="77"/>
        <v>92.237648852666737</v>
      </c>
      <c r="V152" s="177">
        <f t="shared" si="78"/>
        <v>95.338512763596015</v>
      </c>
      <c r="W152" s="151"/>
      <c r="X152" s="152"/>
      <c r="Y152" s="107">
        <v>9.6640144315948842</v>
      </c>
      <c r="Z152" s="107">
        <v>9.9700415552620552</v>
      </c>
      <c r="AA152" s="107">
        <v>9.7445478851915084</v>
      </c>
      <c r="AB152" s="107">
        <v>9.6640144315948842</v>
      </c>
      <c r="AC152" s="107">
        <v>9.3257739264890631</v>
      </c>
      <c r="AD152" s="107">
        <v>10.034468318139355</v>
      </c>
      <c r="AE152" s="107">
        <v>0</v>
      </c>
      <c r="AF152" s="107">
        <v>0</v>
      </c>
      <c r="AG152" s="107">
        <v>0</v>
      </c>
      <c r="AH152" s="107">
        <v>9.2130270914537888</v>
      </c>
      <c r="AI152" s="107">
        <v>8.5043326998034985</v>
      </c>
      <c r="AJ152" s="107">
        <v>9.953934864542731</v>
      </c>
      <c r="AK152" s="2">
        <v>10</v>
      </c>
      <c r="AL152" s="106">
        <v>3.2212343770132712E-2</v>
      </c>
      <c r="AM152" s="2">
        <v>310.44</v>
      </c>
      <c r="AN152" s="152"/>
      <c r="AP152" s="106">
        <f t="shared" si="79"/>
        <v>9.6747522254077669</v>
      </c>
      <c r="AQ152" s="105">
        <f t="shared" si="80"/>
        <v>100</v>
      </c>
      <c r="AR152" s="105">
        <f t="shared" si="80"/>
        <v>93.537964458804524</v>
      </c>
      <c r="AS152" s="105">
        <f t="shared" si="80"/>
        <v>102.97520661157024</v>
      </c>
      <c r="AU152" s="106">
        <f t="shared" si="62"/>
        <v>9.2130270914537888</v>
      </c>
      <c r="AV152" s="106">
        <f t="shared" si="70"/>
        <v>8.5043326998034985</v>
      </c>
      <c r="AW152" s="106">
        <f t="shared" si="70"/>
        <v>9.953934864542731</v>
      </c>
      <c r="AX152" s="106">
        <f t="shared" si="81"/>
        <v>9.2237648852666734</v>
      </c>
      <c r="AZ152" s="2">
        <f t="shared" si="82"/>
        <v>3</v>
      </c>
      <c r="BA152" s="2">
        <f t="shared" si="83"/>
        <v>1</v>
      </c>
      <c r="BB152" s="2">
        <f t="shared" si="83"/>
        <v>1</v>
      </c>
      <c r="BC152" s="2">
        <f t="shared" si="83"/>
        <v>1</v>
      </c>
      <c r="BE152" s="2">
        <f t="shared" si="63"/>
        <v>3.4963908659308737E-3</v>
      </c>
      <c r="BF152" s="2">
        <f t="shared" si="63"/>
        <v>3.7877567714251128E-3</v>
      </c>
      <c r="BG152" s="2">
        <f t="shared" si="63"/>
        <v>3.2361417076253391E-3</v>
      </c>
    </row>
    <row r="153" spans="1:59" x14ac:dyDescent="0.35">
      <c r="A153" s="2">
        <f t="shared" si="67"/>
        <v>151</v>
      </c>
      <c r="B153" s="179" t="s">
        <v>159</v>
      </c>
      <c r="C153" s="2" t="s">
        <v>160</v>
      </c>
      <c r="D153" s="1" t="s">
        <v>161</v>
      </c>
      <c r="E153" s="169">
        <v>4.1503100000000002</v>
      </c>
      <c r="F153" s="180" t="s">
        <v>688</v>
      </c>
      <c r="G153" s="2">
        <v>1</v>
      </c>
      <c r="I153" s="171" t="s">
        <v>648</v>
      </c>
      <c r="J153" s="172"/>
      <c r="K153" s="171"/>
      <c r="M153" s="173" t="str">
        <f t="shared" si="71"/>
        <v>Limited</v>
      </c>
      <c r="N153" s="174">
        <f t="shared" si="72"/>
        <v>3.5808344108075915E-2</v>
      </c>
      <c r="O153" s="174">
        <f t="shared" si="73"/>
        <v>7.3502214145661075E-4</v>
      </c>
      <c r="P153" s="175">
        <f t="shared" si="74"/>
        <v>2.0526560492107201E-2</v>
      </c>
      <c r="R153" s="176">
        <f t="shared" si="75"/>
        <v>87.118886681600273</v>
      </c>
      <c r="S153" s="177">
        <f t="shared" si="76"/>
        <v>95.244231120274009</v>
      </c>
      <c r="T153" s="178"/>
      <c r="U153" s="177">
        <f t="shared" si="77"/>
        <v>89.982712151961266</v>
      </c>
      <c r="V153" s="177">
        <f t="shared" si="78"/>
        <v>94.475760992108249</v>
      </c>
      <c r="W153" s="151"/>
      <c r="X153" s="152"/>
      <c r="Y153" s="107">
        <v>1.0565989111877074</v>
      </c>
      <c r="Z153" s="107">
        <v>1.1371323647843314</v>
      </c>
      <c r="AA153" s="107">
        <v>1.088812292626357</v>
      </c>
      <c r="AB153" s="107">
        <v>0.94707341429629865</v>
      </c>
      <c r="AC153" s="107">
        <v>0.95351609058402853</v>
      </c>
      <c r="AD153" s="107">
        <v>0.95673742872789358</v>
      </c>
      <c r="AE153" s="107">
        <v>0</v>
      </c>
      <c r="AF153" s="107">
        <v>0</v>
      </c>
      <c r="AG153" s="107">
        <v>0</v>
      </c>
      <c r="AH153" s="107">
        <v>0.90519601842605413</v>
      </c>
      <c r="AI153" s="107">
        <v>0.87942531327513451</v>
      </c>
      <c r="AJ153" s="107">
        <v>0.91486003285764905</v>
      </c>
      <c r="AK153" s="2">
        <v>10</v>
      </c>
      <c r="AL153" s="106">
        <v>3.2212343770132712E-2</v>
      </c>
      <c r="AM153" s="2">
        <v>310.44</v>
      </c>
      <c r="AN153" s="152"/>
      <c r="AP153" s="106">
        <f t="shared" si="79"/>
        <v>0.95244231120274014</v>
      </c>
      <c r="AQ153" s="105">
        <f t="shared" si="80"/>
        <v>89.634146341463406</v>
      </c>
      <c r="AR153" s="105">
        <f t="shared" si="80"/>
        <v>83.852691218130303</v>
      </c>
      <c r="AS153" s="105">
        <f t="shared" si="80"/>
        <v>87.869822485207095</v>
      </c>
      <c r="AU153" s="106">
        <f t="shared" si="62"/>
        <v>0.90519601842605413</v>
      </c>
      <c r="AV153" s="106">
        <f t="shared" si="70"/>
        <v>0.87942531327513451</v>
      </c>
      <c r="AW153" s="106">
        <f t="shared" si="70"/>
        <v>0.91486003285764905</v>
      </c>
      <c r="AX153" s="106">
        <f t="shared" si="81"/>
        <v>0.89982712151961264</v>
      </c>
      <c r="AZ153" s="2">
        <f t="shared" si="82"/>
        <v>3</v>
      </c>
      <c r="BA153" s="2">
        <f t="shared" si="83"/>
        <v>1</v>
      </c>
      <c r="BB153" s="2">
        <f t="shared" si="83"/>
        <v>1</v>
      </c>
      <c r="BC153" s="2">
        <f t="shared" si="83"/>
        <v>1</v>
      </c>
      <c r="BE153" s="2">
        <f t="shared" si="63"/>
        <v>3.5586042265346257E-2</v>
      </c>
      <c r="BF153" s="2">
        <f t="shared" si="63"/>
        <v>3.6628856690704384E-2</v>
      </c>
      <c r="BG153" s="2">
        <f t="shared" si="63"/>
        <v>3.5210133368177104E-2</v>
      </c>
    </row>
    <row r="154" spans="1:59" x14ac:dyDescent="0.35">
      <c r="A154" s="2">
        <f t="shared" si="67"/>
        <v>152</v>
      </c>
      <c r="B154" s="179" t="s">
        <v>159</v>
      </c>
      <c r="C154" s="2" t="s">
        <v>160</v>
      </c>
      <c r="D154" s="1" t="s">
        <v>161</v>
      </c>
      <c r="E154" s="169">
        <v>4.1503100000000002</v>
      </c>
      <c r="F154" s="180" t="s">
        <v>688</v>
      </c>
      <c r="G154" s="2">
        <v>10</v>
      </c>
      <c r="I154" s="171" t="s">
        <v>722</v>
      </c>
      <c r="J154" s="172"/>
      <c r="K154" s="171"/>
      <c r="M154" s="173" t="str">
        <f t="shared" si="71"/>
        <v>Limited</v>
      </c>
      <c r="N154" s="174">
        <f t="shared" si="72"/>
        <v>3.324901373211933E-3</v>
      </c>
      <c r="O154" s="174">
        <f t="shared" si="73"/>
        <v>6.7115651759042661E-5</v>
      </c>
      <c r="P154" s="175">
        <f t="shared" si="74"/>
        <v>2.0185757177575273E-2</v>
      </c>
      <c r="R154" s="176">
        <f t="shared" si="75"/>
        <v>98.51129189159667</v>
      </c>
      <c r="S154" s="177">
        <f t="shared" si="76"/>
        <v>103.72708823245176</v>
      </c>
      <c r="T154" s="178"/>
      <c r="U154" s="177">
        <f t="shared" si="77"/>
        <v>97.124848328662395</v>
      </c>
      <c r="V154" s="177">
        <f t="shared" si="78"/>
        <v>93.634989648033127</v>
      </c>
      <c r="W154" s="151"/>
      <c r="X154" s="152"/>
      <c r="Y154" s="107">
        <v>11.56460393647521</v>
      </c>
      <c r="Z154" s="107">
        <v>10.131108462455302</v>
      </c>
      <c r="AA154" s="107">
        <v>10.050575008858679</v>
      </c>
      <c r="AB154" s="107">
        <v>10.14721515317463</v>
      </c>
      <c r="AC154" s="107">
        <v>10.920336307702218</v>
      </c>
      <c r="AD154" s="107">
        <v>10.050575008858679</v>
      </c>
      <c r="AE154" s="107">
        <v>2.8444415810327611E-2</v>
      </c>
      <c r="AF154" s="107">
        <v>1.26598589053893E-2</v>
      </c>
      <c r="AG154" s="107">
        <v>2.3773475501723415E-2</v>
      </c>
      <c r="AH154" s="107">
        <v>9.5190542151209616</v>
      </c>
      <c r="AI154" s="107">
        <v>9.64790774087556</v>
      </c>
      <c r="AJ154" s="107">
        <v>9.9056147923847568</v>
      </c>
      <c r="AK154" s="2">
        <v>10</v>
      </c>
      <c r="AL154" s="106">
        <v>3.2212343770132712E-2</v>
      </c>
      <c r="AM154" s="2">
        <v>310.44</v>
      </c>
      <c r="AN154" s="152"/>
      <c r="AP154" s="106">
        <f t="shared" si="79"/>
        <v>10.372708823245176</v>
      </c>
      <c r="AQ154" s="105">
        <f t="shared" si="80"/>
        <v>87.743732590529262</v>
      </c>
      <c r="AR154" s="105">
        <f t="shared" si="80"/>
        <v>107.79014308426073</v>
      </c>
      <c r="AS154" s="105">
        <f t="shared" si="80"/>
        <v>100</v>
      </c>
      <c r="AU154" s="106">
        <f t="shared" si="62"/>
        <v>9.5474986309312886</v>
      </c>
      <c r="AV154" s="106">
        <f t="shared" si="70"/>
        <v>9.6605675997809488</v>
      </c>
      <c r="AW154" s="106">
        <f t="shared" si="70"/>
        <v>9.9293882678864804</v>
      </c>
      <c r="AX154" s="106">
        <f t="shared" si="81"/>
        <v>9.7124848328662399</v>
      </c>
      <c r="AZ154" s="2">
        <f t="shared" si="82"/>
        <v>3</v>
      </c>
      <c r="BA154" s="2">
        <f t="shared" si="83"/>
        <v>1</v>
      </c>
      <c r="BB154" s="2">
        <f t="shared" si="83"/>
        <v>1</v>
      </c>
      <c r="BC154" s="2">
        <f t="shared" si="83"/>
        <v>1</v>
      </c>
      <c r="BE154" s="2">
        <f t="shared" si="63"/>
        <v>3.3839857450295423E-3</v>
      </c>
      <c r="BF154" s="2">
        <f t="shared" si="63"/>
        <v>3.3387906098705502E-3</v>
      </c>
      <c r="BG154" s="2">
        <f t="shared" si="63"/>
        <v>3.2519277647357066E-3</v>
      </c>
    </row>
    <row r="155" spans="1:59" x14ac:dyDescent="0.35">
      <c r="A155" s="2">
        <f t="shared" si="67"/>
        <v>153</v>
      </c>
      <c r="B155" s="179" t="s">
        <v>163</v>
      </c>
      <c r="C155" s="2" t="s">
        <v>164</v>
      </c>
      <c r="D155" s="1" t="s">
        <v>165</v>
      </c>
      <c r="E155" s="169">
        <v>3.8495300000000001</v>
      </c>
      <c r="F155" s="185" t="s">
        <v>686</v>
      </c>
      <c r="G155" s="2">
        <v>1</v>
      </c>
      <c r="I155" s="182">
        <f t="shared" ref="I155:J158" si="84">N155</f>
        <v>2.646245765802226E-2</v>
      </c>
      <c r="J155" s="172">
        <f t="shared" si="84"/>
        <v>2.7214109627441254E-3</v>
      </c>
      <c r="K155" s="171"/>
      <c r="M155" s="173" t="str">
        <f t="shared" si="71"/>
        <v>Quantified</v>
      </c>
      <c r="N155" s="174">
        <f t="shared" si="72"/>
        <v>2.646245765802226E-2</v>
      </c>
      <c r="O155" s="174">
        <f t="shared" si="73"/>
        <v>2.7214109627441254E-3</v>
      </c>
      <c r="P155" s="175">
        <f t="shared" si="74"/>
        <v>0.10284044656446006</v>
      </c>
      <c r="R155" s="176">
        <f t="shared" si="75"/>
        <v>104.69182681852529</v>
      </c>
      <c r="S155" s="177">
        <f t="shared" si="76"/>
        <v>93.79983116030391</v>
      </c>
      <c r="T155" s="178"/>
      <c r="U155" s="177">
        <f t="shared" si="77"/>
        <v>92.217740674733463</v>
      </c>
      <c r="V155" s="177">
        <f t="shared" si="78"/>
        <v>98.313333333333347</v>
      </c>
      <c r="W155" s="151"/>
      <c r="X155" s="152"/>
      <c r="Y155" s="107">
        <v>0.90985836225494798</v>
      </c>
      <c r="Z155" s="107">
        <v>0.88484507394553358</v>
      </c>
      <c r="AA155" s="107">
        <v>0.89422505706156397</v>
      </c>
      <c r="AB155" s="107">
        <v>0.91923834537097837</v>
      </c>
      <c r="AC155" s="107">
        <v>0.9755182440671607</v>
      </c>
      <c r="AD155" s="107">
        <v>0.91923834537097837</v>
      </c>
      <c r="AE155" s="107">
        <v>2.1480161335709597E-2</v>
      </c>
      <c r="AF155" s="107">
        <v>2.6607885439139542E-2</v>
      </c>
      <c r="AG155" s="107">
        <v>2.3262358127755373E-2</v>
      </c>
      <c r="AH155" s="107">
        <v>0.89735171810024084</v>
      </c>
      <c r="AI155" s="107">
        <v>0.90673170121627122</v>
      </c>
      <c r="AJ155" s="107">
        <v>0.89109839602288721</v>
      </c>
      <c r="AK155" s="2">
        <v>5</v>
      </c>
      <c r="AL155" s="106">
        <v>1.5633305193383986E-2</v>
      </c>
      <c r="AM155" s="2">
        <v>319.83</v>
      </c>
      <c r="AN155" s="152"/>
      <c r="AP155" s="106">
        <f t="shared" si="79"/>
        <v>0.93799831160303915</v>
      </c>
      <c r="AQ155" s="105">
        <f t="shared" si="80"/>
        <v>101.03092783505154</v>
      </c>
      <c r="AR155" s="105">
        <f t="shared" si="80"/>
        <v>110.24734982332156</v>
      </c>
      <c r="AS155" s="105">
        <f t="shared" si="80"/>
        <v>102.79720279720279</v>
      </c>
      <c r="AU155" s="106">
        <f t="shared" si="62"/>
        <v>0.91883187943595046</v>
      </c>
      <c r="AV155" s="106">
        <f t="shared" si="70"/>
        <v>0.93333958665541072</v>
      </c>
      <c r="AW155" s="106">
        <f t="shared" si="70"/>
        <v>0.91436075415064255</v>
      </c>
      <c r="AX155" s="106">
        <f t="shared" si="81"/>
        <v>0.92217740674733462</v>
      </c>
      <c r="AZ155" s="2">
        <f t="shared" si="82"/>
        <v>0</v>
      </c>
      <c r="BA155" s="2">
        <f t="shared" si="83"/>
        <v>0</v>
      </c>
      <c r="BB155" s="2">
        <f t="shared" si="83"/>
        <v>0</v>
      </c>
      <c r="BC155" s="2">
        <f t="shared" si="83"/>
        <v>0</v>
      </c>
      <c r="BE155" s="2">
        <f t="shared" si="63"/>
        <v>2.3937282229965155E-2</v>
      </c>
      <c r="BF155" s="2">
        <f t="shared" si="63"/>
        <v>2.9344827586206892E-2</v>
      </c>
      <c r="BG155" s="2">
        <f t="shared" si="63"/>
        <v>2.6105263157894739E-2</v>
      </c>
    </row>
    <row r="156" spans="1:59" x14ac:dyDescent="0.35">
      <c r="A156" s="2">
        <f t="shared" si="67"/>
        <v>154</v>
      </c>
      <c r="B156" s="179" t="s">
        <v>163</v>
      </c>
      <c r="C156" s="2" t="s">
        <v>164</v>
      </c>
      <c r="D156" s="1" t="s">
        <v>165</v>
      </c>
      <c r="E156" s="169">
        <v>3.8495300000000001</v>
      </c>
      <c r="F156" s="185" t="s">
        <v>686</v>
      </c>
      <c r="G156" s="2">
        <v>10</v>
      </c>
      <c r="I156" s="182">
        <f t="shared" si="84"/>
        <v>2.6215454657315118E-2</v>
      </c>
      <c r="J156" s="172">
        <f t="shared" si="84"/>
        <v>7.1825156187135027E-4</v>
      </c>
      <c r="K156" s="171"/>
      <c r="M156" s="173" t="str">
        <f t="shared" si="71"/>
        <v>Quantified</v>
      </c>
      <c r="N156" s="174">
        <f t="shared" si="72"/>
        <v>2.6215454657315118E-2</v>
      </c>
      <c r="O156" s="174">
        <f t="shared" si="73"/>
        <v>7.1825156187135027E-4</v>
      </c>
      <c r="P156" s="175">
        <f t="shared" si="74"/>
        <v>2.7398020414302848E-2</v>
      </c>
      <c r="R156" s="176">
        <f t="shared" si="75"/>
        <v>107.28146853146852</v>
      </c>
      <c r="S156" s="177">
        <f t="shared" si="76"/>
        <v>97.91660152789504</v>
      </c>
      <c r="T156" s="178"/>
      <c r="U156" s="177">
        <f t="shared" si="77"/>
        <v>88.079083679871616</v>
      </c>
      <c r="V156" s="177">
        <f t="shared" si="78"/>
        <v>89.953166577967011</v>
      </c>
      <c r="W156" s="151"/>
      <c r="X156" s="152"/>
      <c r="Y156" s="107">
        <v>8.7546509082950319</v>
      </c>
      <c r="Z156" s="107">
        <v>9.630115999124536</v>
      </c>
      <c r="AA156" s="107">
        <v>8.9422505706156397</v>
      </c>
      <c r="AB156" s="107">
        <v>8.4576181096207357</v>
      </c>
      <c r="AC156" s="107">
        <v>10.865147109401869</v>
      </c>
      <c r="AD156" s="107">
        <v>10.052215239345903</v>
      </c>
      <c r="AE156" s="107">
        <v>0.20854829127974239</v>
      </c>
      <c r="AF156" s="107">
        <v>0.24731888815933464</v>
      </c>
      <c r="AG156" s="107">
        <v>0.21980427101897884</v>
      </c>
      <c r="AH156" s="107">
        <v>8.0667854797861374</v>
      </c>
      <c r="AI156" s="107">
        <v>9.145483538129632</v>
      </c>
      <c r="AJ156" s="107">
        <v>8.5357846355876568</v>
      </c>
      <c r="AK156" s="2">
        <v>5</v>
      </c>
      <c r="AL156" s="106">
        <v>1.5633305193383986E-2</v>
      </c>
      <c r="AM156" s="2">
        <v>319.83</v>
      </c>
      <c r="AN156" s="152"/>
      <c r="AP156" s="106">
        <f t="shared" si="79"/>
        <v>9.791660152789504</v>
      </c>
      <c r="AQ156" s="105">
        <f t="shared" si="80"/>
        <v>96.607142857142847</v>
      </c>
      <c r="AR156" s="105">
        <f t="shared" si="80"/>
        <v>112.82467532467531</v>
      </c>
      <c r="AS156" s="105">
        <f t="shared" si="80"/>
        <v>112.41258741258741</v>
      </c>
      <c r="AU156" s="106">
        <f t="shared" si="62"/>
        <v>8.2753337710658794</v>
      </c>
      <c r="AV156" s="106">
        <f t="shared" si="70"/>
        <v>9.3928024262889664</v>
      </c>
      <c r="AW156" s="106">
        <f t="shared" si="70"/>
        <v>8.7555889066066364</v>
      </c>
      <c r="AX156" s="106">
        <f t="shared" si="81"/>
        <v>8.8079083679871619</v>
      </c>
      <c r="AZ156" s="2">
        <f t="shared" si="82"/>
        <v>0</v>
      </c>
      <c r="BA156" s="2">
        <f t="shared" si="83"/>
        <v>0</v>
      </c>
      <c r="BB156" s="2">
        <f t="shared" si="83"/>
        <v>0</v>
      </c>
      <c r="BC156" s="2">
        <f t="shared" si="83"/>
        <v>0</v>
      </c>
      <c r="BE156" s="2">
        <f t="shared" si="63"/>
        <v>2.5852713178294573E-2</v>
      </c>
      <c r="BF156" s="2">
        <f t="shared" si="63"/>
        <v>2.704273504273504E-2</v>
      </c>
      <c r="BG156" s="2">
        <f t="shared" si="63"/>
        <v>2.5750915750915749E-2</v>
      </c>
    </row>
    <row r="157" spans="1:59" x14ac:dyDescent="0.35">
      <c r="A157" s="2">
        <f t="shared" si="67"/>
        <v>155</v>
      </c>
      <c r="B157" s="50" t="s">
        <v>163</v>
      </c>
      <c r="C157" s="2" t="s">
        <v>164</v>
      </c>
      <c r="D157" s="1" t="s">
        <v>165</v>
      </c>
      <c r="E157" s="169">
        <v>3.8495300000000001</v>
      </c>
      <c r="F157" s="183" t="s">
        <v>692</v>
      </c>
      <c r="G157" s="2">
        <v>1</v>
      </c>
      <c r="I157" s="182">
        <f t="shared" si="84"/>
        <v>6.3349426314828388E-3</v>
      </c>
      <c r="J157" s="172">
        <f t="shared" si="84"/>
        <v>3.579725748592299E-4</v>
      </c>
      <c r="K157" s="171"/>
      <c r="M157" s="173" t="str">
        <f t="shared" si="71"/>
        <v>Quantified</v>
      </c>
      <c r="N157" s="174">
        <f t="shared" si="72"/>
        <v>6.3349426314828388E-3</v>
      </c>
      <c r="O157" s="174">
        <f t="shared" si="73"/>
        <v>3.579725748592299E-4</v>
      </c>
      <c r="P157" s="175">
        <f t="shared" si="74"/>
        <v>5.650762693259595E-2</v>
      </c>
      <c r="R157" s="176">
        <f t="shared" si="75"/>
        <v>106.18092105263158</v>
      </c>
      <c r="S157" s="177">
        <f t="shared" si="76"/>
        <v>102.13759393010871</v>
      </c>
      <c r="T157" s="178"/>
      <c r="U157" s="177">
        <f t="shared" si="77"/>
        <v>108.02822332697579</v>
      </c>
      <c r="V157" s="177">
        <f t="shared" si="78"/>
        <v>105.76734693877552</v>
      </c>
      <c r="W157" s="151"/>
      <c r="X157" s="152"/>
      <c r="Y157" s="107">
        <v>1.0005315323765751</v>
      </c>
      <c r="Z157" s="107">
        <v>0.93799831160303915</v>
      </c>
      <c r="AA157" s="107">
        <v>0.95050495575774629</v>
      </c>
      <c r="AB157" s="107">
        <v>1.0099115154926055</v>
      </c>
      <c r="AC157" s="107">
        <v>1.0599380921114343</v>
      </c>
      <c r="AD157" s="107">
        <v>0.99427821029922148</v>
      </c>
      <c r="AE157" s="107">
        <v>7.0975205577963295E-3</v>
      </c>
      <c r="AF157" s="107">
        <v>6.6285214019948108E-3</v>
      </c>
      <c r="AG157" s="107">
        <v>6.6597880123815774E-3</v>
      </c>
      <c r="AH157" s="107">
        <v>1.0568114310727574</v>
      </c>
      <c r="AI157" s="107">
        <v>1.1037113466529094</v>
      </c>
      <c r="AJ157" s="107">
        <v>1.0599380921114343</v>
      </c>
      <c r="AK157" s="2">
        <v>1</v>
      </c>
      <c r="AL157" s="106">
        <v>3.1266610386767972E-3</v>
      </c>
      <c r="AM157" s="2">
        <v>319.83</v>
      </c>
      <c r="AN157" s="152"/>
      <c r="AP157" s="106">
        <f t="shared" si="79"/>
        <v>1.0213759393010871</v>
      </c>
      <c r="AQ157" s="105">
        <f t="shared" si="80"/>
        <v>100.93749999999999</v>
      </c>
      <c r="AR157" s="105">
        <f t="shared" si="80"/>
        <v>113.00000000000001</v>
      </c>
      <c r="AS157" s="105">
        <f t="shared" si="80"/>
        <v>104.60526315789474</v>
      </c>
      <c r="AU157" s="106">
        <f t="shared" si="62"/>
        <v>1.0639089516305538</v>
      </c>
      <c r="AV157" s="106">
        <f t="shared" si="70"/>
        <v>1.1103398680549041</v>
      </c>
      <c r="AW157" s="106">
        <f t="shared" si="70"/>
        <v>1.0665978801238158</v>
      </c>
      <c r="AX157" s="106">
        <f t="shared" si="81"/>
        <v>1.0802822332697579</v>
      </c>
      <c r="AZ157" s="2">
        <f t="shared" si="82"/>
        <v>0</v>
      </c>
      <c r="BA157" s="2">
        <f t="shared" si="83"/>
        <v>0</v>
      </c>
      <c r="BB157" s="2">
        <f t="shared" si="83"/>
        <v>0</v>
      </c>
      <c r="BC157" s="2">
        <f t="shared" si="83"/>
        <v>0</v>
      </c>
      <c r="BE157" s="2">
        <f t="shared" si="63"/>
        <v>6.7159763313609467E-3</v>
      </c>
      <c r="BF157" s="2">
        <f t="shared" si="63"/>
        <v>6.0056657223796044E-3</v>
      </c>
      <c r="BG157" s="2">
        <f t="shared" si="63"/>
        <v>6.2831858407079635E-3</v>
      </c>
    </row>
    <row r="158" spans="1:59" x14ac:dyDescent="0.35">
      <c r="A158" s="2">
        <f t="shared" si="67"/>
        <v>156</v>
      </c>
      <c r="B158" s="50" t="s">
        <v>163</v>
      </c>
      <c r="C158" s="2" t="s">
        <v>164</v>
      </c>
      <c r="D158" s="1" t="s">
        <v>165</v>
      </c>
      <c r="E158" s="169">
        <v>3.8495300000000001</v>
      </c>
      <c r="F158" s="183" t="s">
        <v>692</v>
      </c>
      <c r="G158" s="2">
        <v>10</v>
      </c>
      <c r="I158" s="182">
        <f t="shared" si="84"/>
        <v>6.9819413607533467E-3</v>
      </c>
      <c r="J158" s="172">
        <f t="shared" si="84"/>
        <v>7.8544255757790758E-5</v>
      </c>
      <c r="K158" s="171"/>
      <c r="M158" s="173" t="str">
        <f t="shared" si="71"/>
        <v>Quantified</v>
      </c>
      <c r="N158" s="174">
        <f t="shared" si="72"/>
        <v>6.9819413607533467E-3</v>
      </c>
      <c r="O158" s="174">
        <f t="shared" si="73"/>
        <v>7.8544255757790758E-5</v>
      </c>
      <c r="P158" s="175">
        <f t="shared" si="74"/>
        <v>1.1249629823490223E-2</v>
      </c>
      <c r="R158" s="176">
        <f t="shared" si="75"/>
        <v>111.9249711555746</v>
      </c>
      <c r="S158" s="177">
        <f t="shared" si="76"/>
        <v>92.861832848700871</v>
      </c>
      <c r="T158" s="178"/>
      <c r="U158" s="177">
        <f t="shared" si="77"/>
        <v>99.807189235948272</v>
      </c>
      <c r="V158" s="177">
        <f t="shared" si="78"/>
        <v>107.47923681257016</v>
      </c>
      <c r="W158" s="151"/>
      <c r="X158" s="152"/>
      <c r="Y158" s="107">
        <v>8.223118531719976</v>
      </c>
      <c r="Z158" s="107">
        <v>8.2543851421067451</v>
      </c>
      <c r="AA158" s="107">
        <v>8.4107181940405837</v>
      </c>
      <c r="AB158" s="107">
        <v>9.4737829471906956</v>
      </c>
      <c r="AC158" s="107">
        <v>8.7859175186817993</v>
      </c>
      <c r="AD158" s="107">
        <v>9.5988493887377668</v>
      </c>
      <c r="AE158" s="107">
        <v>6.9724541162492576E-2</v>
      </c>
      <c r="AF158" s="107">
        <v>6.7848544539286501E-2</v>
      </c>
      <c r="AG158" s="107">
        <v>7.0037207266360257E-2</v>
      </c>
      <c r="AH158" s="107">
        <v>10.005315323765752</v>
      </c>
      <c r="AI158" s="107">
        <v>9.8177156614451437</v>
      </c>
      <c r="AJ158" s="107">
        <v>9.9115154926054476</v>
      </c>
      <c r="AK158" s="2">
        <v>1</v>
      </c>
      <c r="AL158" s="106">
        <v>3.1266610386767972E-3</v>
      </c>
      <c r="AM158" s="2">
        <v>319.83</v>
      </c>
      <c r="AN158" s="152"/>
      <c r="AP158" s="106">
        <f t="shared" si="79"/>
        <v>9.286183284870086</v>
      </c>
      <c r="AQ158" s="105">
        <f t="shared" si="80"/>
        <v>115.20912547528519</v>
      </c>
      <c r="AR158" s="105">
        <f t="shared" si="80"/>
        <v>106.43939393939392</v>
      </c>
      <c r="AS158" s="105">
        <f t="shared" si="80"/>
        <v>114.12639405204462</v>
      </c>
      <c r="AU158" s="106">
        <f t="shared" si="62"/>
        <v>10.075039864928245</v>
      </c>
      <c r="AV158" s="106">
        <f t="shared" si="70"/>
        <v>9.88556420598443</v>
      </c>
      <c r="AW158" s="106">
        <f t="shared" si="70"/>
        <v>9.9815526998718074</v>
      </c>
      <c r="AX158" s="106">
        <f t="shared" si="81"/>
        <v>9.9807189235948268</v>
      </c>
      <c r="AZ158" s="2">
        <f t="shared" si="82"/>
        <v>0</v>
      </c>
      <c r="BA158" s="2">
        <f t="shared" si="83"/>
        <v>0</v>
      </c>
      <c r="BB158" s="2">
        <f t="shared" si="83"/>
        <v>0</v>
      </c>
      <c r="BC158" s="2">
        <f t="shared" si="83"/>
        <v>0</v>
      </c>
      <c r="BE158" s="2">
        <f t="shared" si="63"/>
        <v>6.9687499999999993E-3</v>
      </c>
      <c r="BF158" s="2">
        <f t="shared" si="63"/>
        <v>6.9108280254777067E-3</v>
      </c>
      <c r="BG158" s="2">
        <f t="shared" si="63"/>
        <v>7.066246056782334E-3</v>
      </c>
    </row>
    <row r="159" spans="1:59" x14ac:dyDescent="0.35">
      <c r="A159" s="2">
        <f t="shared" si="67"/>
        <v>157</v>
      </c>
      <c r="B159" s="179" t="s">
        <v>168</v>
      </c>
      <c r="C159" s="2" t="s">
        <v>169</v>
      </c>
      <c r="D159" s="1" t="s">
        <v>170</v>
      </c>
      <c r="E159" s="169">
        <v>5.0801499999999997</v>
      </c>
      <c r="F159" s="180" t="s">
        <v>688</v>
      </c>
      <c r="G159" s="2">
        <v>1</v>
      </c>
      <c r="I159" s="171" t="s">
        <v>648</v>
      </c>
      <c r="J159" s="172"/>
      <c r="K159" s="171"/>
      <c r="M159" s="173" t="str">
        <f t="shared" si="71"/>
        <v>Limited</v>
      </c>
      <c r="N159" s="174">
        <f t="shared" si="72"/>
        <v>1.63169105735568E-2</v>
      </c>
      <c r="O159" s="174">
        <f t="shared" si="73"/>
        <v>2.1430986622768934E-3</v>
      </c>
      <c r="P159" s="175">
        <f t="shared" si="74"/>
        <v>0.13134218347375154</v>
      </c>
      <c r="R159" s="176">
        <f t="shared" si="75"/>
        <v>90.965324025892798</v>
      </c>
      <c r="S159" s="177">
        <f t="shared" si="76"/>
        <v>100.2126621633614</v>
      </c>
      <c r="T159" s="178"/>
      <c r="U159" s="177">
        <f t="shared" si="77"/>
        <v>90.630381530552029</v>
      </c>
      <c r="V159" s="177">
        <f t="shared" si="78"/>
        <v>90.438054008395824</v>
      </c>
      <c r="W159" s="151"/>
      <c r="X159" s="152"/>
      <c r="Y159" s="107">
        <v>1.0778859802401448</v>
      </c>
      <c r="Z159" s="107">
        <v>1.15504297365034</v>
      </c>
      <c r="AA159" s="107">
        <v>1.0760720918403877</v>
      </c>
      <c r="AB159" s="107">
        <v>0.95913246244490669</v>
      </c>
      <c r="AC159" s="107">
        <v>0.99762921247023295</v>
      </c>
      <c r="AD159" s="107">
        <v>1.0496181899857024</v>
      </c>
      <c r="AE159" s="107">
        <v>8.6429457070107338E-3</v>
      </c>
      <c r="AF159" s="107">
        <v>1.1637872326911674E-2</v>
      </c>
      <c r="AG159" s="107">
        <v>9.9475535776996395E-3</v>
      </c>
      <c r="AH159" s="107">
        <v>0.77144426139850719</v>
      </c>
      <c r="AI159" s="107">
        <v>0.9341485058825113</v>
      </c>
      <c r="AJ159" s="107">
        <v>0.9830903070239202</v>
      </c>
      <c r="AK159" s="2">
        <v>5</v>
      </c>
      <c r="AL159" s="106">
        <v>1.4465499783017505E-2</v>
      </c>
      <c r="AM159" s="2">
        <v>345.65</v>
      </c>
      <c r="AN159" s="152"/>
      <c r="AP159" s="106">
        <f t="shared" si="79"/>
        <v>1.002126621633614</v>
      </c>
      <c r="AQ159" s="105">
        <f t="shared" si="80"/>
        <v>88.982738436881732</v>
      </c>
      <c r="AR159" s="105">
        <f t="shared" si="80"/>
        <v>86.371609994507438</v>
      </c>
      <c r="AS159" s="105">
        <f t="shared" si="80"/>
        <v>97.541623646289196</v>
      </c>
      <c r="AU159" s="106">
        <f t="shared" si="62"/>
        <v>0.78008720710551793</v>
      </c>
      <c r="AV159" s="106">
        <f t="shared" si="70"/>
        <v>0.94578637820942302</v>
      </c>
      <c r="AW159" s="106">
        <f t="shared" si="70"/>
        <v>0.9930378606016198</v>
      </c>
      <c r="AX159" s="106">
        <f t="shared" si="81"/>
        <v>0.90630381530552029</v>
      </c>
      <c r="AZ159" s="2">
        <f t="shared" si="82"/>
        <v>3</v>
      </c>
      <c r="BA159" s="2">
        <f t="shared" si="83"/>
        <v>1</v>
      </c>
      <c r="BB159" s="2">
        <f t="shared" si="83"/>
        <v>1</v>
      </c>
      <c r="BC159" s="2">
        <f t="shared" si="83"/>
        <v>1</v>
      </c>
      <c r="BE159" s="2">
        <f t="shared" si="63"/>
        <v>1.8751192415112177E-2</v>
      </c>
      <c r="BF159" s="2">
        <f t="shared" si="63"/>
        <v>1.5485224985027E-2</v>
      </c>
      <c r="BG159" s="2">
        <f t="shared" si="63"/>
        <v>1.4714314320531222E-2</v>
      </c>
    </row>
    <row r="160" spans="1:59" x14ac:dyDescent="0.35">
      <c r="A160" s="2">
        <f t="shared" si="67"/>
        <v>158</v>
      </c>
      <c r="B160" s="179" t="s">
        <v>168</v>
      </c>
      <c r="C160" s="2" t="s">
        <v>169</v>
      </c>
      <c r="D160" s="1" t="s">
        <v>170</v>
      </c>
      <c r="E160" s="169">
        <v>5.0801499999999997</v>
      </c>
      <c r="F160" s="180" t="s">
        <v>688</v>
      </c>
      <c r="G160" s="2">
        <v>10</v>
      </c>
      <c r="I160" s="171" t="s">
        <v>709</v>
      </c>
      <c r="J160" s="172"/>
      <c r="K160" s="171"/>
      <c r="M160" s="173" t="str">
        <f t="shared" si="71"/>
        <v>Limited</v>
      </c>
      <c r="N160" s="174">
        <f t="shared" si="72"/>
        <v>5.4167447615789581E-3</v>
      </c>
      <c r="O160" s="174">
        <f t="shared" si="73"/>
        <v>6.2684959018110371E-3</v>
      </c>
      <c r="P160" s="175">
        <f t="shared" si="74"/>
        <v>1.1572440972802633</v>
      </c>
      <c r="R160" s="176">
        <f t="shared" si="75"/>
        <v>90.57984141375961</v>
      </c>
      <c r="S160" s="177">
        <f t="shared" si="76"/>
        <v>104.96928312477634</v>
      </c>
      <c r="T160" s="178"/>
      <c r="U160" s="177">
        <f t="shared" si="77"/>
        <v>72.815899671976666</v>
      </c>
      <c r="V160" s="177">
        <f t="shared" si="78"/>
        <v>69.368769133557734</v>
      </c>
      <c r="W160" s="151"/>
      <c r="X160" s="152"/>
      <c r="Y160" s="107">
        <v>11.004549051974802</v>
      </c>
      <c r="Z160" s="107">
        <v>12.838841670684015</v>
      </c>
      <c r="AA160" s="107">
        <v>11.011404401597138</v>
      </c>
      <c r="AB160" s="107">
        <v>9.6490297242721557</v>
      </c>
      <c r="AC160" s="107">
        <v>11.061510213352062</v>
      </c>
      <c r="AD160" s="107">
        <v>10.78024499980868</v>
      </c>
      <c r="AE160" s="107">
        <v>7.1679275774783169E-2</v>
      </c>
      <c r="AF160" s="107">
        <v>8.3162692672974978E-3</v>
      </c>
      <c r="AG160" s="107">
        <v>5.7676130943024621E-3</v>
      </c>
      <c r="AH160" s="107">
        <v>5.6641239370819907</v>
      </c>
      <c r="AI160" s="107">
        <v>7.9850374108672071</v>
      </c>
      <c r="AJ160" s="107">
        <v>8.1098453955074206</v>
      </c>
      <c r="AK160" s="2">
        <v>5</v>
      </c>
      <c r="AL160" s="106">
        <v>1.4465499783017505E-2</v>
      </c>
      <c r="AM160" s="2">
        <v>345.65</v>
      </c>
      <c r="AN160" s="152"/>
      <c r="AP160" s="106">
        <f t="shared" si="79"/>
        <v>10.496928312477634</v>
      </c>
      <c r="AQ160" s="105">
        <f t="shared" si="80"/>
        <v>87.682191052986454</v>
      </c>
      <c r="AR160" s="105">
        <f t="shared" si="80"/>
        <v>86.156605845601462</v>
      </c>
      <c r="AS160" s="105">
        <f t="shared" si="80"/>
        <v>97.900727342690914</v>
      </c>
      <c r="AU160" s="106">
        <f t="shared" ref="AU160:AU223" si="85">SUM(AE160+AH160)</f>
        <v>5.7358032128567737</v>
      </c>
      <c r="AV160" s="106">
        <f t="shared" si="70"/>
        <v>7.9933536801345042</v>
      </c>
      <c r="AW160" s="106">
        <f t="shared" si="70"/>
        <v>8.1156130086017235</v>
      </c>
      <c r="AX160" s="106">
        <f t="shared" si="81"/>
        <v>7.2815899671976672</v>
      </c>
      <c r="AZ160" s="2">
        <f t="shared" si="82"/>
        <v>2</v>
      </c>
      <c r="BA160" s="2">
        <f t="shared" si="83"/>
        <v>0</v>
      </c>
      <c r="BB160" s="2">
        <f t="shared" si="83"/>
        <v>1</v>
      </c>
      <c r="BC160" s="2">
        <f t="shared" si="83"/>
        <v>1</v>
      </c>
      <c r="BE160" s="2">
        <f t="shared" ref="BE160:BG223" si="86">IF(BA160=1, $AL160/AH160, AE160/AH160)</f>
        <v>1.2654962456861506E-2</v>
      </c>
      <c r="BF160" s="2">
        <f t="shared" si="86"/>
        <v>1.8115757057481955E-3</v>
      </c>
      <c r="BG160" s="2">
        <f t="shared" si="86"/>
        <v>1.783696122127174E-3</v>
      </c>
    </row>
    <row r="161" spans="1:59" x14ac:dyDescent="0.35">
      <c r="A161" s="2">
        <f t="shared" si="67"/>
        <v>159</v>
      </c>
      <c r="B161" s="50" t="s">
        <v>168</v>
      </c>
      <c r="C161" s="2" t="s">
        <v>169</v>
      </c>
      <c r="D161" s="1" t="s">
        <v>170</v>
      </c>
      <c r="E161" s="169">
        <v>5.0801499999999997</v>
      </c>
      <c r="F161" s="183" t="s">
        <v>692</v>
      </c>
      <c r="G161" s="2">
        <v>1</v>
      </c>
      <c r="I161" s="171" t="s">
        <v>723</v>
      </c>
      <c r="J161" s="172"/>
      <c r="K161" s="171"/>
      <c r="M161" s="173" t="str">
        <f t="shared" si="71"/>
        <v>Limited</v>
      </c>
      <c r="N161" s="174">
        <f t="shared" si="72"/>
        <v>1.2382399547904611E-2</v>
      </c>
      <c r="O161" s="174">
        <f t="shared" si="73"/>
        <v>2.2610254158689528E-4</v>
      </c>
      <c r="P161" s="175">
        <f t="shared" si="74"/>
        <v>1.8259994011028104E-2</v>
      </c>
      <c r="R161" s="176">
        <f t="shared" si="75"/>
        <v>90.27319980891059</v>
      </c>
      <c r="S161" s="177">
        <f t="shared" si="76"/>
        <v>107.59739813687952</v>
      </c>
      <c r="T161" s="178"/>
      <c r="U161" s="177">
        <f t="shared" si="77"/>
        <v>118.15609300358399</v>
      </c>
      <c r="V161" s="177">
        <f t="shared" si="78"/>
        <v>109.81315073555243</v>
      </c>
      <c r="W161" s="151"/>
      <c r="X161" s="152"/>
      <c r="Y161" s="107">
        <v>1.1890391674221554</v>
      </c>
      <c r="Z161" s="107">
        <v>1.1554629052322407</v>
      </c>
      <c r="AA161" s="107">
        <v>1.2337531732901548</v>
      </c>
      <c r="AB161" s="107">
        <v>1.0326318104874179</v>
      </c>
      <c r="AC161" s="107">
        <v>1.0993932180739072</v>
      </c>
      <c r="AD161" s="107">
        <v>1.0958969155450602</v>
      </c>
      <c r="AE161" s="107">
        <v>1.3236533593300853E-2</v>
      </c>
      <c r="AF161" s="107">
        <v>1.3483894674155013E-2</v>
      </c>
      <c r="AG161" s="107">
        <v>1.2482625212792999E-2</v>
      </c>
      <c r="AH161" s="107">
        <v>1.1560723836217388</v>
      </c>
      <c r="AI161" s="107">
        <v>1.1560141510373731</v>
      </c>
      <c r="AJ161" s="107">
        <v>1.1933932019681586</v>
      </c>
      <c r="AK161" s="2">
        <v>5</v>
      </c>
      <c r="AL161" s="106">
        <v>1.4465499783017505E-2</v>
      </c>
      <c r="AM161" s="2">
        <v>345.65</v>
      </c>
      <c r="AN161" s="152"/>
      <c r="AP161" s="106">
        <f t="shared" si="79"/>
        <v>1.0759739813687952</v>
      </c>
      <c r="AQ161" s="105">
        <f t="shared" si="80"/>
        <v>86.845903716205612</v>
      </c>
      <c r="AR161" s="105">
        <f t="shared" si="80"/>
        <v>95.147426463936213</v>
      </c>
      <c r="AS161" s="105">
        <f t="shared" si="80"/>
        <v>88.826269246589945</v>
      </c>
      <c r="AU161" s="106">
        <f t="shared" si="85"/>
        <v>1.1693089172150397</v>
      </c>
      <c r="AV161" s="106">
        <f t="shared" si="70"/>
        <v>1.1694980457115283</v>
      </c>
      <c r="AW161" s="106">
        <f t="shared" si="70"/>
        <v>1.2058758271809515</v>
      </c>
      <c r="AX161" s="106">
        <f t="shared" si="81"/>
        <v>1.1815609300358398</v>
      </c>
      <c r="AZ161" s="2">
        <f t="shared" si="82"/>
        <v>3</v>
      </c>
      <c r="BA161" s="2">
        <f t="shared" si="83"/>
        <v>1</v>
      </c>
      <c r="BB161" s="2">
        <f t="shared" si="83"/>
        <v>1</v>
      </c>
      <c r="BC161" s="2">
        <f t="shared" si="83"/>
        <v>1</v>
      </c>
      <c r="BE161" s="2">
        <f t="shared" si="86"/>
        <v>1.2512624631426664E-2</v>
      </c>
      <c r="BF161" s="2">
        <f t="shared" si="86"/>
        <v>1.2513254937265768E-2</v>
      </c>
      <c r="BG161" s="2">
        <f t="shared" si="86"/>
        <v>1.2121319075021399E-2</v>
      </c>
    </row>
    <row r="162" spans="1:59" x14ac:dyDescent="0.35">
      <c r="A162" s="2">
        <f t="shared" si="67"/>
        <v>160</v>
      </c>
      <c r="B162" s="50" t="s">
        <v>168</v>
      </c>
      <c r="C162" s="2" t="s">
        <v>169</v>
      </c>
      <c r="D162" s="1" t="s">
        <v>170</v>
      </c>
      <c r="E162" s="169">
        <v>5.0801499999999997</v>
      </c>
      <c r="F162" s="183" t="s">
        <v>692</v>
      </c>
      <c r="G162" s="2">
        <v>10</v>
      </c>
      <c r="I162" s="171" t="s">
        <v>288</v>
      </c>
      <c r="J162" s="172"/>
      <c r="K162" s="171" t="s">
        <v>687</v>
      </c>
      <c r="M162" s="173" t="str">
        <f t="shared" si="71"/>
        <v>Quantified</v>
      </c>
      <c r="N162" s="174">
        <f t="shared" si="72"/>
        <v>1.7236642684691546E-3</v>
      </c>
      <c r="O162" s="174">
        <f t="shared" si="73"/>
        <v>1.0691977916550133E-3</v>
      </c>
      <c r="P162" s="175">
        <f t="shared" si="74"/>
        <v>0.62030513204558357</v>
      </c>
      <c r="R162" s="176">
        <f t="shared" si="75"/>
        <v>98.421346015233794</v>
      </c>
      <c r="S162" s="177">
        <f t="shared" si="76"/>
        <v>124.47304478465782</v>
      </c>
      <c r="T162" s="178"/>
      <c r="U162" s="177">
        <f t="shared" si="77"/>
        <v>132.31887191680548</v>
      </c>
      <c r="V162" s="177">
        <f t="shared" si="78"/>
        <v>106.30323388145698</v>
      </c>
      <c r="W162" s="151"/>
      <c r="X162" s="152"/>
      <c r="Y162" s="107">
        <v>12.60737392861548</v>
      </c>
      <c r="Z162" s="107">
        <v>11.769354577993145</v>
      </c>
      <c r="AA162" s="107">
        <v>13.672664521017445</v>
      </c>
      <c r="AB162" s="107">
        <v>12.511998155117691</v>
      </c>
      <c r="AC162" s="107">
        <v>12.189880697755331</v>
      </c>
      <c r="AD162" s="107">
        <v>12.640034582524319</v>
      </c>
      <c r="AE162" s="107">
        <v>3.5932330217935314E-2</v>
      </c>
      <c r="AF162" s="107">
        <v>1.5892842659140403E-2</v>
      </c>
      <c r="AG162" s="107">
        <v>1.1825071496511847E-2</v>
      </c>
      <c r="AH162" s="107">
        <v>12.165501973192681</v>
      </c>
      <c r="AI162" s="107">
        <v>13.229482669222481</v>
      </c>
      <c r="AJ162" s="107">
        <v>14.237026688252888</v>
      </c>
      <c r="AK162" s="2">
        <v>5</v>
      </c>
      <c r="AL162" s="106">
        <v>1.4465499783017505E-2</v>
      </c>
      <c r="AM162" s="2">
        <v>345.65</v>
      </c>
      <c r="AN162" s="152"/>
      <c r="AP162" s="106">
        <f t="shared" si="79"/>
        <v>12.447304478465782</v>
      </c>
      <c r="AQ162" s="105">
        <f t="shared" si="80"/>
        <v>99.243492149611654</v>
      </c>
      <c r="AR162" s="105">
        <f t="shared" si="80"/>
        <v>103.57306016209678</v>
      </c>
      <c r="AS162" s="105">
        <f t="shared" si="80"/>
        <v>92.447485733992949</v>
      </c>
      <c r="AU162" s="106">
        <f t="shared" si="85"/>
        <v>12.201434303410617</v>
      </c>
      <c r="AV162" s="106">
        <f t="shared" si="70"/>
        <v>13.245375511881621</v>
      </c>
      <c r="AW162" s="106">
        <f t="shared" si="70"/>
        <v>14.2488517597494</v>
      </c>
      <c r="AX162" s="106">
        <f t="shared" si="81"/>
        <v>13.231887191680547</v>
      </c>
      <c r="AZ162" s="2">
        <f t="shared" si="82"/>
        <v>1</v>
      </c>
      <c r="BA162" s="2">
        <f t="shared" si="83"/>
        <v>0</v>
      </c>
      <c r="BB162" s="2">
        <f t="shared" si="83"/>
        <v>0</v>
      </c>
      <c r="BC162" s="2">
        <f t="shared" si="83"/>
        <v>1</v>
      </c>
      <c r="BE162" s="2">
        <f t="shared" si="86"/>
        <v>2.9536249549845192E-3</v>
      </c>
      <c r="BF162" s="2">
        <f t="shared" si="86"/>
        <v>1.2013200407385584E-3</v>
      </c>
      <c r="BG162" s="2">
        <f t="shared" si="86"/>
        <v>1.0160478096843868E-3</v>
      </c>
    </row>
    <row r="163" spans="1:59" x14ac:dyDescent="0.35">
      <c r="A163" s="2">
        <f t="shared" si="67"/>
        <v>161</v>
      </c>
      <c r="B163" s="179" t="s">
        <v>172</v>
      </c>
      <c r="C163" s="2" t="s">
        <v>173</v>
      </c>
      <c r="D163" s="1" t="s">
        <v>174</v>
      </c>
      <c r="E163" s="169">
        <v>2.9394999999999998</v>
      </c>
      <c r="F163" s="180" t="s">
        <v>688</v>
      </c>
      <c r="G163" s="2">
        <v>1</v>
      </c>
      <c r="I163" s="182">
        <f t="shared" ref="I163:J166" si="87">N163</f>
        <v>0.10214521258722679</v>
      </c>
      <c r="J163" s="172">
        <f t="shared" si="87"/>
        <v>1.0120258776497327E-2</v>
      </c>
      <c r="K163" s="171"/>
      <c r="M163" s="173" t="str">
        <f t="shared" si="71"/>
        <v>Quantified</v>
      </c>
      <c r="N163" s="174">
        <f t="shared" si="72"/>
        <v>0.10214521258722679</v>
      </c>
      <c r="O163" s="174">
        <f t="shared" si="73"/>
        <v>1.0120258776497327E-2</v>
      </c>
      <c r="P163" s="175">
        <f t="shared" si="74"/>
        <v>9.9077171804357864E-2</v>
      </c>
      <c r="R163" s="176">
        <f t="shared" si="75"/>
        <v>99.663232380593357</v>
      </c>
      <c r="S163" s="177">
        <f t="shared" si="76"/>
        <v>107.4635824272226</v>
      </c>
      <c r="T163" s="178"/>
      <c r="U163" s="177">
        <f t="shared" si="77"/>
        <v>89.699194311702115</v>
      </c>
      <c r="V163" s="177">
        <f t="shared" si="78"/>
        <v>83.469387755102019</v>
      </c>
      <c r="W163" s="151"/>
      <c r="X163" s="152"/>
      <c r="Y163" s="107">
        <v>1.0700186993559111</v>
      </c>
      <c r="Z163" s="107">
        <v>1.0804072304176191</v>
      </c>
      <c r="AA163" s="107">
        <v>1.083870074104855</v>
      </c>
      <c r="AB163" s="107">
        <v>1.0146132003601358</v>
      </c>
      <c r="AC163" s="107">
        <v>1.1288870420389225</v>
      </c>
      <c r="AD163" s="107">
        <v>1.0804072304176191</v>
      </c>
      <c r="AE163" s="107">
        <v>8.5878523443451774E-2</v>
      </c>
      <c r="AF163" s="107">
        <v>9.1419073343029303E-2</v>
      </c>
      <c r="AG163" s="107">
        <v>7.2373433063231532E-2</v>
      </c>
      <c r="AH163" s="107">
        <v>0.83454532862386599</v>
      </c>
      <c r="AI163" s="107">
        <v>0.81723111018768624</v>
      </c>
      <c r="AJ163" s="107">
        <v>0.78952836068979859</v>
      </c>
      <c r="AK163" s="2">
        <v>1</v>
      </c>
      <c r="AL163" s="106">
        <v>3.4628436872359584E-3</v>
      </c>
      <c r="AM163" s="2">
        <v>288.77999999999997</v>
      </c>
      <c r="AN163" s="152"/>
      <c r="AP163" s="106">
        <f t="shared" si="79"/>
        <v>1.074635824272226</v>
      </c>
      <c r="AQ163" s="105">
        <f t="shared" si="80"/>
        <v>94.822006472491921</v>
      </c>
      <c r="AR163" s="105">
        <f t="shared" si="80"/>
        <v>104.48717948717949</v>
      </c>
      <c r="AS163" s="105">
        <f t="shared" si="80"/>
        <v>99.680511182108631</v>
      </c>
      <c r="AU163" s="106">
        <f t="shared" si="85"/>
        <v>0.9204238520673178</v>
      </c>
      <c r="AV163" s="106">
        <f t="shared" si="70"/>
        <v>0.90865018353071558</v>
      </c>
      <c r="AW163" s="106">
        <f t="shared" si="70"/>
        <v>0.86190179375303011</v>
      </c>
      <c r="AX163" s="106">
        <f t="shared" si="81"/>
        <v>0.89699194311702113</v>
      </c>
      <c r="AZ163" s="2">
        <f t="shared" si="82"/>
        <v>0</v>
      </c>
      <c r="BA163" s="2">
        <f t="shared" si="83"/>
        <v>0</v>
      </c>
      <c r="BB163" s="2">
        <f t="shared" si="83"/>
        <v>0</v>
      </c>
      <c r="BC163" s="2">
        <f t="shared" si="83"/>
        <v>0</v>
      </c>
      <c r="BE163" s="2">
        <f t="shared" si="86"/>
        <v>0.10290456431535271</v>
      </c>
      <c r="BF163" s="2">
        <f t="shared" si="86"/>
        <v>0.11186440677966102</v>
      </c>
      <c r="BG163" s="2">
        <f t="shared" si="86"/>
        <v>9.166666666666666E-2</v>
      </c>
    </row>
    <row r="164" spans="1:59" x14ac:dyDescent="0.35">
      <c r="A164" s="2">
        <f t="shared" si="67"/>
        <v>162</v>
      </c>
      <c r="B164" s="179" t="s">
        <v>172</v>
      </c>
      <c r="C164" s="2" t="s">
        <v>173</v>
      </c>
      <c r="D164" s="1" t="s">
        <v>174</v>
      </c>
      <c r="E164" s="169">
        <v>2.9394999999999998</v>
      </c>
      <c r="F164" s="180" t="s">
        <v>688</v>
      </c>
      <c r="G164" s="2">
        <v>10</v>
      </c>
      <c r="I164" s="182">
        <f t="shared" si="87"/>
        <v>0.10850665801633604</v>
      </c>
      <c r="J164" s="172">
        <f t="shared" si="87"/>
        <v>3.6441506262604958E-3</v>
      </c>
      <c r="K164" s="171"/>
      <c r="M164" s="173" t="str">
        <f t="shared" si="71"/>
        <v>Quantified</v>
      </c>
      <c r="N164" s="174">
        <f t="shared" si="72"/>
        <v>0.10850665801633604</v>
      </c>
      <c r="O164" s="174">
        <f t="shared" si="73"/>
        <v>3.6441506262604958E-3</v>
      </c>
      <c r="P164" s="175">
        <f t="shared" si="74"/>
        <v>3.3584580825555023E-2</v>
      </c>
      <c r="R164" s="176">
        <f t="shared" si="75"/>
        <v>103.39779694618404</v>
      </c>
      <c r="S164" s="177">
        <f t="shared" si="76"/>
        <v>97.30590761133044</v>
      </c>
      <c r="T164" s="178"/>
      <c r="U164" s="177">
        <f t="shared" si="77"/>
        <v>85.8554378188702</v>
      </c>
      <c r="V164" s="177">
        <f t="shared" si="78"/>
        <v>88.232502965599053</v>
      </c>
      <c r="W164" s="151"/>
      <c r="X164" s="152"/>
      <c r="Y164" s="107">
        <v>9.1072788974305716</v>
      </c>
      <c r="Z164" s="107">
        <v>9.6613338873883237</v>
      </c>
      <c r="AA164" s="107">
        <v>9.4535632661541662</v>
      </c>
      <c r="AB164" s="107">
        <v>9.1072788974305716</v>
      </c>
      <c r="AC164" s="107">
        <v>9.9383613823672015</v>
      </c>
      <c r="AD164" s="107">
        <v>10.146132003601359</v>
      </c>
      <c r="AE164" s="107">
        <v>0.81030542281321427</v>
      </c>
      <c r="AF164" s="107">
        <v>0.85878523443451771</v>
      </c>
      <c r="AG164" s="107">
        <v>0.85185954706004574</v>
      </c>
      <c r="AH164" s="107">
        <v>7.7221414225361871</v>
      </c>
      <c r="AI164" s="107">
        <v>7.6528845487914685</v>
      </c>
      <c r="AJ164" s="107">
        <v>7.860655170025626</v>
      </c>
      <c r="AK164" s="2">
        <v>1</v>
      </c>
      <c r="AL164" s="106">
        <v>3.4628436872359584E-3</v>
      </c>
      <c r="AM164" s="2">
        <v>288.77999999999997</v>
      </c>
      <c r="AN164" s="152"/>
      <c r="AP164" s="106">
        <f t="shared" si="79"/>
        <v>9.730590761133044</v>
      </c>
      <c r="AQ164" s="105">
        <f t="shared" si="80"/>
        <v>100</v>
      </c>
      <c r="AR164" s="105">
        <f t="shared" si="80"/>
        <v>102.86738351254481</v>
      </c>
      <c r="AS164" s="105">
        <f t="shared" si="80"/>
        <v>107.32600732600734</v>
      </c>
      <c r="AU164" s="106">
        <f t="shared" si="85"/>
        <v>8.5324468453494013</v>
      </c>
      <c r="AV164" s="106">
        <f t="shared" si="70"/>
        <v>8.5116697832259867</v>
      </c>
      <c r="AW164" s="106">
        <f t="shared" si="70"/>
        <v>8.7125147170856714</v>
      </c>
      <c r="AX164" s="106">
        <f t="shared" si="81"/>
        <v>8.5855437818870204</v>
      </c>
      <c r="AZ164" s="2">
        <f t="shared" si="82"/>
        <v>0</v>
      </c>
      <c r="BA164" s="2">
        <f t="shared" si="83"/>
        <v>0</v>
      </c>
      <c r="BB164" s="2">
        <f t="shared" si="83"/>
        <v>0</v>
      </c>
      <c r="BC164" s="2">
        <f t="shared" si="83"/>
        <v>0</v>
      </c>
      <c r="BE164" s="2">
        <f t="shared" si="86"/>
        <v>0.10493273542600898</v>
      </c>
      <c r="BF164" s="2">
        <f t="shared" si="86"/>
        <v>0.11221719457013574</v>
      </c>
      <c r="BG164" s="2">
        <f t="shared" si="86"/>
        <v>0.10837004405286342</v>
      </c>
    </row>
    <row r="165" spans="1:59" x14ac:dyDescent="0.35">
      <c r="A165" s="2">
        <f t="shared" si="67"/>
        <v>163</v>
      </c>
      <c r="B165" s="50" t="s">
        <v>172</v>
      </c>
      <c r="C165" s="2" t="s">
        <v>173</v>
      </c>
      <c r="D165" s="1" t="s">
        <v>174</v>
      </c>
      <c r="E165" s="169">
        <v>2.9394999999999998</v>
      </c>
      <c r="F165" s="183" t="s">
        <v>692</v>
      </c>
      <c r="G165" s="2">
        <v>1</v>
      </c>
      <c r="I165" s="182">
        <f t="shared" si="87"/>
        <v>3.355884869517884E-2</v>
      </c>
      <c r="J165" s="172">
        <f t="shared" si="87"/>
        <v>1.9588208319483336E-3</v>
      </c>
      <c r="K165" s="171"/>
      <c r="M165" s="173" t="str">
        <f t="shared" si="71"/>
        <v>Quantified</v>
      </c>
      <c r="N165" s="174">
        <f t="shared" si="72"/>
        <v>3.355884869517884E-2</v>
      </c>
      <c r="O165" s="174">
        <f t="shared" si="73"/>
        <v>1.9588208319483336E-3</v>
      </c>
      <c r="P165" s="175">
        <f t="shared" si="74"/>
        <v>5.8369726856265583E-2</v>
      </c>
      <c r="R165" s="176">
        <f t="shared" si="75"/>
        <v>108.1635519936782</v>
      </c>
      <c r="S165" s="177">
        <f t="shared" si="76"/>
        <v>107.80986679594618</v>
      </c>
      <c r="T165" s="178"/>
      <c r="U165" s="177">
        <f t="shared" si="77"/>
        <v>106.29775838585316</v>
      </c>
      <c r="V165" s="177">
        <f t="shared" si="78"/>
        <v>98.597430406852268</v>
      </c>
      <c r="W165" s="151"/>
      <c r="X165" s="152"/>
      <c r="Y165" s="107">
        <v>1.0007618256111921</v>
      </c>
      <c r="Z165" s="107">
        <v>1.0284645751090797</v>
      </c>
      <c r="AA165" s="107">
        <v>0.96267054505159644</v>
      </c>
      <c r="AB165" s="107">
        <v>1.0353902624835516</v>
      </c>
      <c r="AC165" s="107">
        <v>1.1115728236027427</v>
      </c>
      <c r="AD165" s="107">
        <v>1.087332917792091</v>
      </c>
      <c r="AE165" s="107">
        <v>3.5667289978530373E-2</v>
      </c>
      <c r="AF165" s="107">
        <v>3.5667289978530373E-2</v>
      </c>
      <c r="AG165" s="107">
        <v>3.2204446291294417E-2</v>
      </c>
      <c r="AH165" s="107">
        <v>1.0353902624835516</v>
      </c>
      <c r="AI165" s="107">
        <v>1.0215388877346077</v>
      </c>
      <c r="AJ165" s="107">
        <v>1.0284645751090797</v>
      </c>
      <c r="AK165" s="2">
        <v>1</v>
      </c>
      <c r="AL165" s="106">
        <v>3.4628436872359584E-3</v>
      </c>
      <c r="AM165" s="2">
        <v>288.77999999999997</v>
      </c>
      <c r="AN165" s="152"/>
      <c r="AP165" s="106">
        <f t="shared" si="79"/>
        <v>1.0780986679594617</v>
      </c>
      <c r="AQ165" s="105">
        <f t="shared" si="80"/>
        <v>103.46020761245673</v>
      </c>
      <c r="AR165" s="105">
        <f t="shared" si="80"/>
        <v>108.08080808080807</v>
      </c>
      <c r="AS165" s="105">
        <f t="shared" si="80"/>
        <v>112.9496402877698</v>
      </c>
      <c r="AU165" s="106">
        <f t="shared" si="85"/>
        <v>1.071057552462082</v>
      </c>
      <c r="AV165" s="106">
        <f t="shared" si="70"/>
        <v>1.0572061777131381</v>
      </c>
      <c r="AW165" s="106">
        <f t="shared" si="70"/>
        <v>1.0606690214003742</v>
      </c>
      <c r="AX165" s="106">
        <f t="shared" si="81"/>
        <v>1.0629775838585316</v>
      </c>
      <c r="AZ165" s="2">
        <f t="shared" si="82"/>
        <v>0</v>
      </c>
      <c r="BA165" s="2">
        <f t="shared" si="83"/>
        <v>0</v>
      </c>
      <c r="BB165" s="2">
        <f t="shared" si="83"/>
        <v>0</v>
      </c>
      <c r="BC165" s="2">
        <f t="shared" si="83"/>
        <v>0</v>
      </c>
      <c r="BE165" s="2">
        <f t="shared" si="86"/>
        <v>3.444816053511706E-2</v>
      </c>
      <c r="BF165" s="2">
        <f t="shared" si="86"/>
        <v>3.491525423728814E-2</v>
      </c>
      <c r="BG165" s="2">
        <f t="shared" si="86"/>
        <v>3.1313131313131314E-2</v>
      </c>
    </row>
    <row r="166" spans="1:59" x14ac:dyDescent="0.35">
      <c r="A166" s="2">
        <f t="shared" si="67"/>
        <v>164</v>
      </c>
      <c r="B166" s="50" t="s">
        <v>172</v>
      </c>
      <c r="C166" s="2" t="s">
        <v>173</v>
      </c>
      <c r="D166" s="1" t="s">
        <v>174</v>
      </c>
      <c r="E166" s="169">
        <v>2.9394999999999998</v>
      </c>
      <c r="F166" s="183" t="s">
        <v>692</v>
      </c>
      <c r="G166" s="2">
        <v>10</v>
      </c>
      <c r="I166" s="182">
        <f t="shared" si="87"/>
        <v>3.5980409625961225E-2</v>
      </c>
      <c r="J166" s="172">
        <f t="shared" si="87"/>
        <v>2.8007124736015316E-3</v>
      </c>
      <c r="K166" s="171"/>
      <c r="M166" s="173" t="str">
        <f t="shared" si="71"/>
        <v>Quantified</v>
      </c>
      <c r="N166" s="174">
        <f t="shared" si="72"/>
        <v>3.5980409625961225E-2</v>
      </c>
      <c r="O166" s="174">
        <f t="shared" si="73"/>
        <v>2.8007124736015316E-3</v>
      </c>
      <c r="P166" s="175">
        <f t="shared" si="74"/>
        <v>7.7839927413742169E-2</v>
      </c>
      <c r="R166" s="176">
        <f t="shared" si="75"/>
        <v>110.34285503247794</v>
      </c>
      <c r="S166" s="177">
        <f t="shared" si="76"/>
        <v>99.152757577856292</v>
      </c>
      <c r="T166" s="178"/>
      <c r="U166" s="177">
        <f t="shared" si="77"/>
        <v>103.67061430847011</v>
      </c>
      <c r="V166" s="177">
        <f t="shared" si="78"/>
        <v>104.55646100116411</v>
      </c>
      <c r="W166" s="151"/>
      <c r="X166" s="152"/>
      <c r="Y166" s="107">
        <v>8.8302514024516938</v>
      </c>
      <c r="Z166" s="107">
        <v>9.6267054505159653</v>
      </c>
      <c r="AA166" s="107">
        <v>8.5532239074728178</v>
      </c>
      <c r="AB166" s="107">
        <v>9.8344760717501227</v>
      </c>
      <c r="AC166" s="107">
        <v>10.076875129856639</v>
      </c>
      <c r="AD166" s="107">
        <v>9.8344760717501227</v>
      </c>
      <c r="AE166" s="107">
        <v>0.34074381882401833</v>
      </c>
      <c r="AF166" s="107">
        <v>0.36706143084701159</v>
      </c>
      <c r="AG166" s="107">
        <v>0.37052427453424758</v>
      </c>
      <c r="AH166" s="107">
        <v>10.388531061707875</v>
      </c>
      <c r="AI166" s="107">
        <v>9.9037329454948413</v>
      </c>
      <c r="AJ166" s="107">
        <v>9.730590761133044</v>
      </c>
      <c r="AK166" s="2">
        <v>1</v>
      </c>
      <c r="AL166" s="106">
        <v>3.4628436872359584E-3</v>
      </c>
      <c r="AM166" s="2">
        <v>288.77999999999997</v>
      </c>
      <c r="AN166" s="152"/>
      <c r="AP166" s="106">
        <f t="shared" si="79"/>
        <v>9.9152757577856292</v>
      </c>
      <c r="AQ166" s="105">
        <f t="shared" si="80"/>
        <v>111.37254901960785</v>
      </c>
      <c r="AR166" s="105">
        <f t="shared" si="80"/>
        <v>104.67625899280574</v>
      </c>
      <c r="AS166" s="105">
        <f t="shared" si="80"/>
        <v>114.97975708502024</v>
      </c>
      <c r="AU166" s="106">
        <f t="shared" si="85"/>
        <v>10.729274880531893</v>
      </c>
      <c r="AV166" s="106">
        <f t="shared" si="70"/>
        <v>10.270794376341852</v>
      </c>
      <c r="AW166" s="106">
        <f t="shared" si="70"/>
        <v>10.101115035667291</v>
      </c>
      <c r="AX166" s="106">
        <f t="shared" si="81"/>
        <v>10.367061430847011</v>
      </c>
      <c r="AZ166" s="2">
        <f t="shared" si="82"/>
        <v>0</v>
      </c>
      <c r="BA166" s="2">
        <f t="shared" si="83"/>
        <v>0</v>
      </c>
      <c r="BB166" s="2">
        <f t="shared" si="83"/>
        <v>0</v>
      </c>
      <c r="BC166" s="2">
        <f t="shared" si="83"/>
        <v>0</v>
      </c>
      <c r="BE166" s="2">
        <f t="shared" si="86"/>
        <v>3.2800000000000003E-2</v>
      </c>
      <c r="BF166" s="2">
        <f t="shared" si="86"/>
        <v>3.7062937062937062E-2</v>
      </c>
      <c r="BG166" s="2">
        <f t="shared" si="86"/>
        <v>3.8078291814946617E-2</v>
      </c>
    </row>
    <row r="167" spans="1:59" x14ac:dyDescent="0.35">
      <c r="A167" s="2">
        <f t="shared" si="67"/>
        <v>165</v>
      </c>
      <c r="B167" s="179" t="s">
        <v>176</v>
      </c>
      <c r="C167" s="2" t="s">
        <v>177</v>
      </c>
      <c r="D167" s="1" t="s">
        <v>178</v>
      </c>
      <c r="E167" s="169">
        <v>3.65916</v>
      </c>
      <c r="F167" s="170" t="s">
        <v>686</v>
      </c>
      <c r="G167" s="2">
        <v>1</v>
      </c>
      <c r="I167" s="171" t="s">
        <v>278</v>
      </c>
      <c r="J167" s="172"/>
      <c r="K167" s="171" t="s">
        <v>695</v>
      </c>
      <c r="M167" s="173" t="str">
        <f t="shared" si="71"/>
        <v>Limited</v>
      </c>
      <c r="N167" s="174">
        <f t="shared" si="72"/>
        <v>2.308774197030164E-2</v>
      </c>
      <c r="O167" s="174">
        <f t="shared" si="73"/>
        <v>5.9970221473477296E-4</v>
      </c>
      <c r="P167" s="175">
        <f t="shared" si="74"/>
        <v>2.5974918444003119E-2</v>
      </c>
      <c r="R167" s="176">
        <f t="shared" si="75"/>
        <v>32.078757263240583</v>
      </c>
      <c r="S167" s="177">
        <f t="shared" si="76"/>
        <v>23.930957946683669</v>
      </c>
      <c r="T167" s="178"/>
      <c r="U167" s="177">
        <f t="shared" si="77"/>
        <v>77.540081698188956</v>
      </c>
      <c r="V167" s="177">
        <f t="shared" si="78"/>
        <v>324.01578687715835</v>
      </c>
      <c r="W167" s="151"/>
      <c r="X167" s="152"/>
      <c r="Y167" s="107">
        <v>0.68711482609619612</v>
      </c>
      <c r="Z167" s="107">
        <v>0.83941347311751791</v>
      </c>
      <c r="AA167" s="107">
        <v>0.73315860310264225</v>
      </c>
      <c r="AB167" s="107">
        <v>0.20755117942905718</v>
      </c>
      <c r="AC167" s="107">
        <v>0.20755117942905718</v>
      </c>
      <c r="AD167" s="107">
        <v>0.30282637954239572</v>
      </c>
      <c r="AE167" s="107">
        <v>8.1816249911454281E-3</v>
      </c>
      <c r="AF167" s="107">
        <v>8.0045335411206339E-3</v>
      </c>
      <c r="AG167" s="107">
        <v>7.8274420910958431E-3</v>
      </c>
      <c r="AH167" s="107">
        <v>0.75086774810512158</v>
      </c>
      <c r="AI167" s="107">
        <v>0.76149323510660916</v>
      </c>
      <c r="AJ167" s="107">
        <v>0.78982786711057595</v>
      </c>
      <c r="AK167" s="2">
        <v>5</v>
      </c>
      <c r="AL167" s="106">
        <v>1.7709395988968809E-2</v>
      </c>
      <c r="AM167" s="2">
        <v>282.33599853515625</v>
      </c>
      <c r="AN167" s="152"/>
      <c r="AP167" s="106">
        <f t="shared" si="79"/>
        <v>0.2393095794668367</v>
      </c>
      <c r="AQ167" s="105">
        <f t="shared" si="80"/>
        <v>30.206185567010309</v>
      </c>
      <c r="AR167" s="105">
        <f t="shared" si="80"/>
        <v>24.725738396624475</v>
      </c>
      <c r="AS167" s="105">
        <f t="shared" si="80"/>
        <v>41.304347826086953</v>
      </c>
      <c r="AU167" s="106">
        <f t="shared" si="85"/>
        <v>0.75904937309626697</v>
      </c>
      <c r="AV167" s="106">
        <f t="shared" si="70"/>
        <v>0.76949776864772979</v>
      </c>
      <c r="AW167" s="106">
        <f t="shared" si="70"/>
        <v>0.79765530920167182</v>
      </c>
      <c r="AX167" s="106">
        <f t="shared" si="81"/>
        <v>0.77540081698188956</v>
      </c>
      <c r="AZ167" s="2">
        <f t="shared" si="82"/>
        <v>3</v>
      </c>
      <c r="BA167" s="2">
        <f t="shared" si="83"/>
        <v>1</v>
      </c>
      <c r="BB167" s="2">
        <f t="shared" si="83"/>
        <v>1</v>
      </c>
      <c r="BC167" s="2">
        <f t="shared" si="83"/>
        <v>1</v>
      </c>
      <c r="BE167" s="2">
        <f t="shared" si="86"/>
        <v>2.358523992228987E-2</v>
      </c>
      <c r="BF167" s="2">
        <f t="shared" si="86"/>
        <v>2.3256143551281177E-2</v>
      </c>
      <c r="BG167" s="2">
        <f t="shared" si="86"/>
        <v>2.2421842437333871E-2</v>
      </c>
    </row>
    <row r="168" spans="1:59" x14ac:dyDescent="0.35">
      <c r="A168" s="2">
        <f t="shared" si="67"/>
        <v>166</v>
      </c>
      <c r="B168" s="179" t="s">
        <v>176</v>
      </c>
      <c r="C168" s="2" t="s">
        <v>177</v>
      </c>
      <c r="D168" s="1" t="s">
        <v>178</v>
      </c>
      <c r="E168" s="169">
        <v>3.65916</v>
      </c>
      <c r="F168" s="170" t="s">
        <v>686</v>
      </c>
      <c r="G168" s="2">
        <v>10</v>
      </c>
      <c r="I168" s="171" t="s">
        <v>278</v>
      </c>
      <c r="J168" s="172"/>
      <c r="K168" s="171" t="s">
        <v>695</v>
      </c>
      <c r="M168" s="173" t="str">
        <f t="shared" si="71"/>
        <v>Limited</v>
      </c>
      <c r="N168" s="174">
        <f t="shared" si="72"/>
        <v>0.47843446834453873</v>
      </c>
      <c r="O168" s="174">
        <f t="shared" si="73"/>
        <v>2.305636288625874E-2</v>
      </c>
      <c r="P168" s="175">
        <f t="shared" si="74"/>
        <v>4.8191266331703723E-2</v>
      </c>
      <c r="R168" s="176">
        <f t="shared" si="75"/>
        <v>41.260254920348238</v>
      </c>
      <c r="S168" s="177">
        <f t="shared" si="76"/>
        <v>39.432362872187198</v>
      </c>
      <c r="T168" s="178"/>
      <c r="U168" s="177">
        <f t="shared" si="77"/>
        <v>0.45972940426436215</v>
      </c>
      <c r="V168" s="177">
        <f t="shared" si="78"/>
        <v>1.1658682634730539</v>
      </c>
      <c r="W168" s="151"/>
      <c r="X168" s="152"/>
      <c r="Y168" s="107">
        <v>9.5452291563363332</v>
      </c>
      <c r="Z168" s="107">
        <v>9.5275200113338538</v>
      </c>
      <c r="AA168" s="107">
        <v>9.5983565913437712</v>
      </c>
      <c r="AB168" s="107">
        <v>3.9491393355528799</v>
      </c>
      <c r="AC168" s="107">
        <v>3.9314301905504005</v>
      </c>
      <c r="AD168" s="107">
        <v>3.9491393355528799</v>
      </c>
      <c r="AE168" s="107">
        <v>8.7483176312247654E-3</v>
      </c>
      <c r="AF168" s="107">
        <v>9.2441736912941847E-3</v>
      </c>
      <c r="AG168" s="107">
        <v>8.7128993412198073E-3</v>
      </c>
      <c r="AH168" s="107">
        <v>3.5064107104908974E-2</v>
      </c>
      <c r="AI168" s="107">
        <v>3.8074661755330454E-2</v>
      </c>
      <c r="AJ168" s="107">
        <v>3.8074661755330454E-2</v>
      </c>
      <c r="AK168" s="2">
        <v>5</v>
      </c>
      <c r="AL168" s="106">
        <v>1.7709395988968809E-2</v>
      </c>
      <c r="AM168" s="2">
        <v>282.33599853515625</v>
      </c>
      <c r="AN168" s="152"/>
      <c r="AP168" s="106">
        <f t="shared" si="79"/>
        <v>3.9432362872187201</v>
      </c>
      <c r="AQ168" s="105">
        <f t="shared" si="80"/>
        <v>41.372912801484233</v>
      </c>
      <c r="AR168" s="105">
        <f t="shared" si="80"/>
        <v>41.263940520446099</v>
      </c>
      <c r="AS168" s="105">
        <f t="shared" si="80"/>
        <v>41.14391143911439</v>
      </c>
      <c r="AU168" s="106">
        <f t="shared" si="85"/>
        <v>4.381242473613374E-2</v>
      </c>
      <c r="AV168" s="106">
        <f t="shared" si="70"/>
        <v>4.7318835446624637E-2</v>
      </c>
      <c r="AW168" s="106">
        <f t="shared" si="70"/>
        <v>4.6787561096550259E-2</v>
      </c>
      <c r="AX168" s="106">
        <f t="shared" si="81"/>
        <v>4.5972940426436217E-2</v>
      </c>
      <c r="AZ168" s="2">
        <f t="shared" si="82"/>
        <v>3</v>
      </c>
      <c r="BA168" s="2">
        <f t="shared" si="83"/>
        <v>1</v>
      </c>
      <c r="BB168" s="2">
        <f t="shared" si="83"/>
        <v>1</v>
      </c>
      <c r="BC168" s="2">
        <f t="shared" si="83"/>
        <v>1</v>
      </c>
      <c r="BE168" s="2">
        <f t="shared" si="86"/>
        <v>0.50505766298236909</v>
      </c>
      <c r="BF168" s="2">
        <f t="shared" si="86"/>
        <v>0.46512287102562355</v>
      </c>
      <c r="BG168" s="2">
        <f t="shared" si="86"/>
        <v>0.46512287102562355</v>
      </c>
    </row>
    <row r="169" spans="1:59" x14ac:dyDescent="0.35">
      <c r="A169" s="2">
        <f t="shared" si="67"/>
        <v>167</v>
      </c>
      <c r="B169" s="179" t="s">
        <v>176</v>
      </c>
      <c r="C169" s="2" t="s">
        <v>177</v>
      </c>
      <c r="D169" s="1" t="s">
        <v>178</v>
      </c>
      <c r="E169" s="169">
        <v>3.65916</v>
      </c>
      <c r="F169" s="180" t="s">
        <v>688</v>
      </c>
      <c r="G169" s="2">
        <v>1</v>
      </c>
      <c r="I169" s="171" t="s">
        <v>278</v>
      </c>
      <c r="J169" s="172"/>
      <c r="K169" s="171" t="s">
        <v>695</v>
      </c>
      <c r="M169" s="173" t="str">
        <f t="shared" si="71"/>
        <v>Limited</v>
      </c>
      <c r="N169" s="174">
        <f t="shared" si="72"/>
        <v>0.32465842509733872</v>
      </c>
      <c r="O169" s="174">
        <f t="shared" si="73"/>
        <v>1.8017126164630665E-2</v>
      </c>
      <c r="P169" s="175">
        <f t="shared" si="74"/>
        <v>5.5495637173835211E-2</v>
      </c>
      <c r="R169" s="176">
        <f t="shared" si="75"/>
        <v>9.7650645405299894</v>
      </c>
      <c r="S169" s="177">
        <f t="shared" si="76"/>
        <v>2.7331113787159689</v>
      </c>
      <c r="T169" s="178"/>
      <c r="U169" s="177">
        <f t="shared" si="77"/>
        <v>7.179287384005101</v>
      </c>
      <c r="V169" s="177">
        <f t="shared" si="78"/>
        <v>262.67818574514041</v>
      </c>
      <c r="W169" s="151"/>
      <c r="X169" s="152"/>
      <c r="Y169" s="107">
        <v>0.2341148969327761</v>
      </c>
      <c r="Z169" s="107">
        <v>0.27874194233902388</v>
      </c>
      <c r="AA169" s="107">
        <v>0.35134943684918896</v>
      </c>
      <c r="AB169" s="107">
        <v>2.7307501593823051E-2</v>
      </c>
      <c r="AC169" s="107">
        <v>2.7874194233902388E-2</v>
      </c>
      <c r="AD169" s="107">
        <v>2.6811645533753634E-2</v>
      </c>
      <c r="AE169" s="107">
        <v>1.7425798682439615E-2</v>
      </c>
      <c r="AF169" s="107">
        <v>1.6965360912375153E-2</v>
      </c>
      <c r="AG169" s="107">
        <v>1.700077920238011E-2</v>
      </c>
      <c r="AH169" s="107">
        <v>5.3835800807537013E-2</v>
      </c>
      <c r="AI169" s="107">
        <v>5.8085995608132039E-2</v>
      </c>
      <c r="AJ169" s="107">
        <v>5.2064886307289088E-2</v>
      </c>
      <c r="AK169" s="2">
        <v>5</v>
      </c>
      <c r="AL169" s="106">
        <v>1.7709395988968809E-2</v>
      </c>
      <c r="AM169" s="2">
        <v>282.33599853515625</v>
      </c>
      <c r="AN169" s="152"/>
      <c r="AP169" s="106">
        <f t="shared" si="79"/>
        <v>2.7331113787159689E-2</v>
      </c>
      <c r="AQ169" s="105">
        <f t="shared" si="80"/>
        <v>11.664145234493192</v>
      </c>
      <c r="AR169" s="105">
        <f t="shared" si="80"/>
        <v>10</v>
      </c>
      <c r="AS169" s="105">
        <f t="shared" si="80"/>
        <v>7.631048387096774</v>
      </c>
      <c r="AU169" s="106">
        <f t="shared" si="85"/>
        <v>7.1261599489976624E-2</v>
      </c>
      <c r="AV169" s="106">
        <f t="shared" si="70"/>
        <v>7.5051356520507193E-2</v>
      </c>
      <c r="AW169" s="106">
        <f t="shared" si="70"/>
        <v>6.9065665509669194E-2</v>
      </c>
      <c r="AX169" s="106">
        <f t="shared" si="81"/>
        <v>7.1792873840051008E-2</v>
      </c>
      <c r="AZ169" s="2">
        <f t="shared" si="82"/>
        <v>3</v>
      </c>
      <c r="BA169" s="2">
        <f t="shared" si="83"/>
        <v>1</v>
      </c>
      <c r="BB169" s="2">
        <f t="shared" si="83"/>
        <v>1</v>
      </c>
      <c r="BC169" s="2">
        <f t="shared" si="83"/>
        <v>1</v>
      </c>
      <c r="BE169" s="2">
        <f t="shared" si="86"/>
        <v>0.32895203049509564</v>
      </c>
      <c r="BF169" s="2">
        <f t="shared" si="86"/>
        <v>0.30488236972716182</v>
      </c>
      <c r="BG169" s="2">
        <f t="shared" si="86"/>
        <v>0.34014087506975871</v>
      </c>
    </row>
    <row r="170" spans="1:59" x14ac:dyDescent="0.35">
      <c r="A170" s="2">
        <f t="shared" si="67"/>
        <v>168</v>
      </c>
      <c r="B170" s="179" t="s">
        <v>176</v>
      </c>
      <c r="C170" s="2" t="s">
        <v>177</v>
      </c>
      <c r="D170" s="1" t="s">
        <v>178</v>
      </c>
      <c r="E170" s="169">
        <v>3.65916</v>
      </c>
      <c r="F170" s="180" t="s">
        <v>688</v>
      </c>
      <c r="G170" s="2">
        <v>10</v>
      </c>
      <c r="I170" s="171" t="s">
        <v>278</v>
      </c>
      <c r="J170" s="172"/>
      <c r="K170" s="171" t="s">
        <v>695</v>
      </c>
      <c r="M170" s="173" t="str">
        <f t="shared" si="71"/>
        <v>Limited</v>
      </c>
      <c r="N170" s="174">
        <f t="shared" si="72"/>
        <v>1.7687070348567268E-2</v>
      </c>
      <c r="O170" s="174">
        <f t="shared" si="73"/>
        <v>3.8849657603122695E-3</v>
      </c>
      <c r="P170" s="175">
        <f t="shared" si="74"/>
        <v>0.21965004287026932</v>
      </c>
      <c r="R170" s="176">
        <f t="shared" si="75"/>
        <v>3.3735108347784397</v>
      </c>
      <c r="S170" s="177">
        <f t="shared" si="76"/>
        <v>1.8588699204269084</v>
      </c>
      <c r="T170" s="178"/>
      <c r="U170" s="177">
        <f t="shared" si="77"/>
        <v>10.518405704705911</v>
      </c>
      <c r="V170" s="177">
        <f t="shared" si="78"/>
        <v>565.84947602413467</v>
      </c>
      <c r="W170" s="151"/>
      <c r="X170" s="152"/>
      <c r="Y170" s="107">
        <v>6.5523836509173341</v>
      </c>
      <c r="Z170" s="107">
        <v>5.029397180704116</v>
      </c>
      <c r="AA170" s="107">
        <v>5.1002337607140333</v>
      </c>
      <c r="AB170" s="107">
        <v>0.19834242402776792</v>
      </c>
      <c r="AC170" s="107">
        <v>0.17514344407452009</v>
      </c>
      <c r="AD170" s="107">
        <v>0.18417510802578452</v>
      </c>
      <c r="AE170" s="107">
        <v>1.774456329248424E-2</v>
      </c>
      <c r="AF170" s="107">
        <v>1.7673726712474323E-2</v>
      </c>
      <c r="AG170" s="107">
        <v>1.7461216972444571E-2</v>
      </c>
      <c r="AH170" s="107">
        <v>1.2555783806757812</v>
      </c>
      <c r="AI170" s="107">
        <v>1.035984982645038</v>
      </c>
      <c r="AJ170" s="107">
        <v>0.81107884111355111</v>
      </c>
      <c r="AK170" s="2">
        <v>5</v>
      </c>
      <c r="AL170" s="106">
        <v>1.7709395988968809E-2</v>
      </c>
      <c r="AM170" s="2">
        <v>282.33599853515625</v>
      </c>
      <c r="AN170" s="152"/>
      <c r="AP170" s="106">
        <f t="shared" si="79"/>
        <v>0.18588699204269085</v>
      </c>
      <c r="AQ170" s="105">
        <f t="shared" si="80"/>
        <v>3.0270270270270268</v>
      </c>
      <c r="AR170" s="105">
        <f t="shared" si="80"/>
        <v>3.4823943661971826</v>
      </c>
      <c r="AS170" s="105">
        <f t="shared" si="80"/>
        <v>3.6111111111111107</v>
      </c>
      <c r="AU170" s="106">
        <f t="shared" si="85"/>
        <v>1.2733229439682654</v>
      </c>
      <c r="AV170" s="106">
        <f t="shared" si="70"/>
        <v>1.0536587093575123</v>
      </c>
      <c r="AW170" s="106">
        <f t="shared" si="70"/>
        <v>0.82854005808599562</v>
      </c>
      <c r="AX170" s="106">
        <f t="shared" si="81"/>
        <v>1.0518405704705911</v>
      </c>
      <c r="AZ170" s="2">
        <f t="shared" si="82"/>
        <v>2</v>
      </c>
      <c r="BA170" s="2">
        <f t="shared" si="83"/>
        <v>0</v>
      </c>
      <c r="BB170" s="2">
        <f t="shared" si="83"/>
        <v>1</v>
      </c>
      <c r="BC170" s="2">
        <f t="shared" si="83"/>
        <v>1</v>
      </c>
      <c r="BE170" s="2">
        <f t="shared" si="86"/>
        <v>1.4132581100141041E-2</v>
      </c>
      <c r="BF170" s="2">
        <f t="shared" si="86"/>
        <v>1.7094259362480182E-2</v>
      </c>
      <c r="BG170" s="2">
        <f t="shared" si="86"/>
        <v>2.1834370583080583E-2</v>
      </c>
    </row>
    <row r="171" spans="1:59" x14ac:dyDescent="0.35">
      <c r="A171" s="2">
        <f t="shared" si="67"/>
        <v>169</v>
      </c>
      <c r="B171" s="50" t="s">
        <v>176</v>
      </c>
      <c r="C171" s="2" t="s">
        <v>177</v>
      </c>
      <c r="D171" s="1" t="s">
        <v>178</v>
      </c>
      <c r="E171" s="169">
        <v>3.65916</v>
      </c>
      <c r="F171" s="183" t="s">
        <v>692</v>
      </c>
      <c r="G171" s="2">
        <v>1</v>
      </c>
      <c r="I171" s="171" t="s">
        <v>283</v>
      </c>
      <c r="J171" s="172"/>
      <c r="K171" s="171" t="s">
        <v>702</v>
      </c>
      <c r="M171" s="173" t="str">
        <f t="shared" si="71"/>
        <v>Limited</v>
      </c>
      <c r="N171" s="174">
        <f t="shared" si="72"/>
        <v>0.55762249314153234</v>
      </c>
      <c r="O171" s="174">
        <f t="shared" si="73"/>
        <v>6.9827584829727021E-3</v>
      </c>
      <c r="P171" s="175">
        <f t="shared" si="74"/>
        <v>1.2522375924316204E-2</v>
      </c>
      <c r="R171" s="176">
        <f t="shared" si="75"/>
        <v>108.25247352954284</v>
      </c>
      <c r="S171" s="177">
        <f t="shared" si="76"/>
        <v>2.5194210290193859</v>
      </c>
      <c r="T171" s="178"/>
      <c r="U171" s="177">
        <f t="shared" si="77"/>
        <v>4.9573799910273664</v>
      </c>
      <c r="V171" s="177">
        <f t="shared" si="78"/>
        <v>196.76663542642922</v>
      </c>
      <c r="W171" s="151"/>
      <c r="X171" s="152"/>
      <c r="Y171" s="107">
        <v>2.2844797053198276E-2</v>
      </c>
      <c r="Z171" s="107">
        <v>2.2738542183183396E-2</v>
      </c>
      <c r="AA171" s="107">
        <v>2.4296946943401575E-2</v>
      </c>
      <c r="AB171" s="107">
        <v>2.5324077353545374E-2</v>
      </c>
      <c r="AC171" s="107">
        <v>2.5005312743500745E-2</v>
      </c>
      <c r="AD171" s="107">
        <v>2.5253240773535454E-2</v>
      </c>
      <c r="AE171" s="107">
        <v>1.7957073032513992E-2</v>
      </c>
      <c r="AF171" s="107">
        <v>1.7709145002479283E-2</v>
      </c>
      <c r="AG171" s="107">
        <v>1.7319543812424735E-2</v>
      </c>
      <c r="AH171" s="107">
        <v>3.2584826804561873E-2</v>
      </c>
      <c r="AI171" s="107">
        <v>3.1345186654388325E-2</v>
      </c>
      <c r="AJ171" s="107">
        <v>3.180562442445279E-2</v>
      </c>
      <c r="AK171" s="2">
        <v>5</v>
      </c>
      <c r="AL171" s="106">
        <v>1.7709395988968809E-2</v>
      </c>
      <c r="AM171" s="2">
        <v>282.33599853515625</v>
      </c>
      <c r="AN171" s="152"/>
      <c r="AP171" s="106">
        <f t="shared" si="79"/>
        <v>2.519421029019386E-2</v>
      </c>
      <c r="AQ171" s="105">
        <f t="shared" si="80"/>
        <v>110.85271317829456</v>
      </c>
      <c r="AR171" s="105">
        <f t="shared" si="80"/>
        <v>109.96884735202492</v>
      </c>
      <c r="AS171" s="105">
        <f t="shared" si="80"/>
        <v>103.93586005830903</v>
      </c>
      <c r="AU171" s="106">
        <f t="shared" si="85"/>
        <v>5.0541899837075868E-2</v>
      </c>
      <c r="AV171" s="106">
        <f t="shared" si="70"/>
        <v>4.9054331656867609E-2</v>
      </c>
      <c r="AW171" s="106">
        <f t="shared" si="70"/>
        <v>4.9125168236877528E-2</v>
      </c>
      <c r="AX171" s="106">
        <f t="shared" si="81"/>
        <v>4.9573799910273664E-2</v>
      </c>
      <c r="AZ171" s="2">
        <f t="shared" si="82"/>
        <v>2</v>
      </c>
      <c r="BA171" s="2">
        <f t="shared" si="83"/>
        <v>0</v>
      </c>
      <c r="BB171" s="2">
        <f t="shared" si="83"/>
        <v>1</v>
      </c>
      <c r="BC171" s="2">
        <f t="shared" si="83"/>
        <v>1</v>
      </c>
      <c r="BE171" s="2">
        <f t="shared" si="86"/>
        <v>0.55108695652173922</v>
      </c>
      <c r="BF171" s="2">
        <f t="shared" si="86"/>
        <v>0.56497975859044669</v>
      </c>
      <c r="BG171" s="2">
        <f t="shared" si="86"/>
        <v>0.55680076431241121</v>
      </c>
    </row>
    <row r="172" spans="1:59" x14ac:dyDescent="0.35">
      <c r="A172" s="2">
        <f t="shared" si="67"/>
        <v>170</v>
      </c>
      <c r="B172" s="50" t="s">
        <v>176</v>
      </c>
      <c r="C172" s="2" t="s">
        <v>177</v>
      </c>
      <c r="D172" s="1" t="s">
        <v>178</v>
      </c>
      <c r="E172" s="169">
        <v>3.65916</v>
      </c>
      <c r="F172" s="183" t="s">
        <v>692</v>
      </c>
      <c r="G172" s="2">
        <v>10</v>
      </c>
      <c r="I172" s="171" t="s">
        <v>280</v>
      </c>
      <c r="J172" s="172"/>
      <c r="K172" s="171" t="s">
        <v>693</v>
      </c>
      <c r="M172" s="173" t="str">
        <f t="shared" si="71"/>
        <v>Limited</v>
      </c>
      <c r="N172" s="174">
        <f t="shared" si="72"/>
        <v>2.2471277123023131E-2</v>
      </c>
      <c r="O172" s="174">
        <f t="shared" si="73"/>
        <v>5.7998912997222762E-3</v>
      </c>
      <c r="P172" s="175">
        <f t="shared" si="74"/>
        <v>0.25810243307355013</v>
      </c>
      <c r="R172" s="176">
        <f t="shared" si="75"/>
        <v>259.08983416076643</v>
      </c>
      <c r="S172" s="177">
        <f t="shared" si="76"/>
        <v>3.8605936105404837</v>
      </c>
      <c r="T172" s="178"/>
      <c r="U172" s="177">
        <f t="shared" si="77"/>
        <v>8.379967415173196</v>
      </c>
      <c r="V172" s="177">
        <f t="shared" si="78"/>
        <v>217.06422018348621</v>
      </c>
      <c r="W172" s="151"/>
      <c r="X172" s="152"/>
      <c r="Y172" s="107">
        <v>0.15424665297159457</v>
      </c>
      <c r="Z172" s="107">
        <v>0.14663172062052843</v>
      </c>
      <c r="AA172" s="107">
        <v>0.14556917192037971</v>
      </c>
      <c r="AB172" s="107">
        <v>0.41439399305801516</v>
      </c>
      <c r="AC172" s="107">
        <v>0.46929234256570096</v>
      </c>
      <c r="AD172" s="107">
        <v>0.27449174753842887</v>
      </c>
      <c r="AE172" s="107">
        <v>1.7709145002479283E-2</v>
      </c>
      <c r="AF172" s="107">
        <v>1.7425798682439615E-2</v>
      </c>
      <c r="AG172" s="107">
        <v>1.7284125522419778E-2</v>
      </c>
      <c r="AH172" s="107">
        <v>0.97400297513636047</v>
      </c>
      <c r="AI172" s="107">
        <v>0.87837359212297239</v>
      </c>
      <c r="AJ172" s="107">
        <v>0.60919458808528726</v>
      </c>
      <c r="AK172" s="2">
        <v>5</v>
      </c>
      <c r="AL172" s="106">
        <v>1.7709395988968809E-2</v>
      </c>
      <c r="AM172" s="2">
        <v>282.33599853515625</v>
      </c>
      <c r="AN172" s="152"/>
      <c r="AP172" s="106">
        <f t="shared" si="79"/>
        <v>0.38605936105404837</v>
      </c>
      <c r="AQ172" s="105">
        <f t="shared" si="80"/>
        <v>268.65671641791039</v>
      </c>
      <c r="AR172" s="105">
        <f t="shared" si="80"/>
        <v>320.04830917874403</v>
      </c>
      <c r="AS172" s="105">
        <f t="shared" si="80"/>
        <v>188.56447688564475</v>
      </c>
      <c r="AU172" s="106">
        <f t="shared" si="85"/>
        <v>0.9917121201388398</v>
      </c>
      <c r="AV172" s="106">
        <f t="shared" si="70"/>
        <v>0.89579939080541204</v>
      </c>
      <c r="AW172" s="106">
        <f t="shared" si="70"/>
        <v>0.62647871360770702</v>
      </c>
      <c r="AX172" s="106">
        <f t="shared" si="81"/>
        <v>0.83799674151731962</v>
      </c>
      <c r="AZ172" s="2">
        <f t="shared" si="82"/>
        <v>3</v>
      </c>
      <c r="BA172" s="2">
        <f t="shared" si="83"/>
        <v>1</v>
      </c>
      <c r="BB172" s="2">
        <f t="shared" si="83"/>
        <v>1</v>
      </c>
      <c r="BC172" s="2">
        <f t="shared" si="83"/>
        <v>1</v>
      </c>
      <c r="BE172" s="2">
        <f t="shared" si="86"/>
        <v>1.8182075867365286E-2</v>
      </c>
      <c r="BF172" s="2">
        <f t="shared" si="86"/>
        <v>2.0161576062602632E-2</v>
      </c>
      <c r="BG172" s="2">
        <f t="shared" si="86"/>
        <v>2.9070179439101472E-2</v>
      </c>
    </row>
    <row r="173" spans="1:59" x14ac:dyDescent="0.35">
      <c r="A173" s="2">
        <f t="shared" si="67"/>
        <v>171</v>
      </c>
      <c r="B173" s="179" t="s">
        <v>184</v>
      </c>
      <c r="C173" s="2" t="s">
        <v>185</v>
      </c>
      <c r="D173" s="1" t="s">
        <v>186</v>
      </c>
      <c r="E173" s="169">
        <v>3.6901600000000001</v>
      </c>
      <c r="F173" s="184" t="s">
        <v>686</v>
      </c>
      <c r="G173" s="2">
        <v>1</v>
      </c>
      <c r="I173" s="171" t="s">
        <v>648</v>
      </c>
      <c r="J173" s="172"/>
      <c r="K173" s="171"/>
      <c r="M173" s="173" t="str">
        <f t="shared" si="71"/>
        <v>Limited</v>
      </c>
      <c r="N173" s="174">
        <f t="shared" si="72"/>
        <v>2.4561317113846081E-2</v>
      </c>
      <c r="O173" s="174">
        <f t="shared" si="73"/>
        <v>1.6650941488296563E-3</v>
      </c>
      <c r="P173" s="175">
        <f t="shared" si="74"/>
        <v>6.7793357380292282E-2</v>
      </c>
      <c r="R173" s="176">
        <f t="shared" si="75"/>
        <v>75.516812066211699</v>
      </c>
      <c r="S173" s="177">
        <f t="shared" si="76"/>
        <v>70.649685770175225</v>
      </c>
      <c r="T173" s="178"/>
      <c r="U173" s="177">
        <f t="shared" si="77"/>
        <v>81.385524618137921</v>
      </c>
      <c r="V173" s="177">
        <f t="shared" si="78"/>
        <v>115.19587628865978</v>
      </c>
      <c r="W173" s="151"/>
      <c r="X173" s="152"/>
      <c r="Y173" s="107">
        <v>0.88025970782869267</v>
      </c>
      <c r="Z173" s="107">
        <v>0.98326882257460357</v>
      </c>
      <c r="AA173" s="107">
        <v>0.9458109626669996</v>
      </c>
      <c r="AB173" s="107">
        <v>0.65551254838306905</v>
      </c>
      <c r="AC173" s="107">
        <v>0.67111999001123734</v>
      </c>
      <c r="AD173" s="107">
        <v>0.79285803471095018</v>
      </c>
      <c r="AE173" s="107">
        <v>7.3354975652391062E-3</v>
      </c>
      <c r="AF173" s="107">
        <v>4.6822324884504933E-3</v>
      </c>
      <c r="AG173" s="107">
        <v>4.1515794730927705E-3</v>
      </c>
      <c r="AH173" s="107">
        <v>0.7710076164315145</v>
      </c>
      <c r="AI173" s="107">
        <v>0.8740167311774254</v>
      </c>
      <c r="AJ173" s="107">
        <v>0.78037208140841552</v>
      </c>
      <c r="AK173" s="2">
        <v>10</v>
      </c>
      <c r="AL173" s="106">
        <v>1.9793749134023476E-2</v>
      </c>
      <c r="AM173" s="2">
        <v>505.21</v>
      </c>
      <c r="AN173" s="152"/>
      <c r="AP173" s="106">
        <f t="shared" si="79"/>
        <v>0.70649685770175219</v>
      </c>
      <c r="AQ173" s="105">
        <f t="shared" si="80"/>
        <v>74.468085106382986</v>
      </c>
      <c r="AR173" s="105">
        <f t="shared" si="80"/>
        <v>68.253968253968253</v>
      </c>
      <c r="AS173" s="105">
        <f t="shared" si="80"/>
        <v>83.828382838283829</v>
      </c>
      <c r="AU173" s="106">
        <f t="shared" si="85"/>
        <v>0.7783431139967536</v>
      </c>
      <c r="AV173" s="106">
        <f t="shared" si="70"/>
        <v>0.87869896366587585</v>
      </c>
      <c r="AW173" s="106">
        <f t="shared" si="70"/>
        <v>0.78452366088150827</v>
      </c>
      <c r="AX173" s="106">
        <f t="shared" si="81"/>
        <v>0.81385524618137917</v>
      </c>
      <c r="AZ173" s="2">
        <f t="shared" si="82"/>
        <v>3</v>
      </c>
      <c r="BA173" s="2">
        <f t="shared" si="83"/>
        <v>1</v>
      </c>
      <c r="BB173" s="2">
        <f t="shared" si="83"/>
        <v>1</v>
      </c>
      <c r="BC173" s="2">
        <f t="shared" si="83"/>
        <v>1</v>
      </c>
      <c r="BE173" s="2">
        <f t="shared" si="86"/>
        <v>2.5672572763464619E-2</v>
      </c>
      <c r="BF173" s="2">
        <f t="shared" si="86"/>
        <v>2.2646876687770573E-2</v>
      </c>
      <c r="BG173" s="2">
        <f t="shared" si="86"/>
        <v>2.5364501890303044E-2</v>
      </c>
    </row>
    <row r="174" spans="1:59" x14ac:dyDescent="0.35">
      <c r="A174" s="2">
        <f t="shared" si="67"/>
        <v>172</v>
      </c>
      <c r="B174" s="179" t="s">
        <v>184</v>
      </c>
      <c r="C174" s="2" t="s">
        <v>185</v>
      </c>
      <c r="D174" s="1" t="s">
        <v>186</v>
      </c>
      <c r="E174" s="169">
        <v>3.6901600000000001</v>
      </c>
      <c r="F174" s="185" t="s">
        <v>686</v>
      </c>
      <c r="G174" s="2">
        <v>10</v>
      </c>
      <c r="I174" s="182">
        <f>N174</f>
        <v>4.353039777796705E-3</v>
      </c>
      <c r="J174" s="172">
        <f>O174</f>
        <v>6.6128039475077133E-4</v>
      </c>
      <c r="K174" s="171"/>
      <c r="M174" s="173" t="str">
        <f t="shared" si="71"/>
        <v>Quantified</v>
      </c>
      <c r="N174" s="174">
        <f t="shared" si="72"/>
        <v>4.353039777796705E-3</v>
      </c>
      <c r="O174" s="174">
        <f t="shared" si="73"/>
        <v>6.6128039475077133E-4</v>
      </c>
      <c r="P174" s="175">
        <f t="shared" si="74"/>
        <v>0.15191232529592896</v>
      </c>
      <c r="R174" s="176">
        <f t="shared" si="75"/>
        <v>76.946736244621448</v>
      </c>
      <c r="S174" s="177">
        <f t="shared" si="76"/>
        <v>71.742206684147007</v>
      </c>
      <c r="T174" s="178"/>
      <c r="U174" s="177">
        <f t="shared" si="77"/>
        <v>64.111312273692107</v>
      </c>
      <c r="V174" s="177">
        <f t="shared" si="78"/>
        <v>89.363451776649754</v>
      </c>
      <c r="W174" s="151"/>
      <c r="X174" s="152"/>
      <c r="Y174" s="107">
        <v>7.803720814084155</v>
      </c>
      <c r="Z174" s="107">
        <v>10.300911474591086</v>
      </c>
      <c r="AA174" s="107">
        <v>10.332126357847422</v>
      </c>
      <c r="AB174" s="107">
        <v>7.1169933824447495</v>
      </c>
      <c r="AC174" s="107">
        <v>7.3042826819827686</v>
      </c>
      <c r="AD174" s="107">
        <v>7.1013859408165816</v>
      </c>
      <c r="AE174" s="107">
        <v>3.0840304657260582E-2</v>
      </c>
      <c r="AF174" s="107">
        <v>2.4378823823198899E-2</v>
      </c>
      <c r="AG174" s="107">
        <v>2.7843675864652265E-2</v>
      </c>
      <c r="AH174" s="107">
        <v>6.1493320014983146</v>
      </c>
      <c r="AI174" s="107">
        <v>6.6019478087151953</v>
      </c>
      <c r="AJ174" s="107">
        <v>6.3990510675490073</v>
      </c>
      <c r="AK174" s="2">
        <v>10</v>
      </c>
      <c r="AL174" s="106">
        <v>1.9793749134023476E-2</v>
      </c>
      <c r="AM174" s="2">
        <v>505.21</v>
      </c>
      <c r="AN174" s="152"/>
      <c r="AP174" s="106">
        <f t="shared" si="79"/>
        <v>7.1742206684147005</v>
      </c>
      <c r="AQ174" s="105">
        <f t="shared" si="80"/>
        <v>91.2</v>
      </c>
      <c r="AR174" s="105">
        <f t="shared" si="80"/>
        <v>70.909090909090907</v>
      </c>
      <c r="AS174" s="105">
        <f t="shared" si="80"/>
        <v>68.731117824773406</v>
      </c>
      <c r="AU174" s="106">
        <f t="shared" si="85"/>
        <v>6.1801723061555753</v>
      </c>
      <c r="AV174" s="106">
        <f t="shared" ref="AV174:AW205" si="88">SUM(AF174+AI174)</f>
        <v>6.6263266325383938</v>
      </c>
      <c r="AW174" s="106">
        <f t="shared" si="88"/>
        <v>6.4268947434136594</v>
      </c>
      <c r="AX174" s="106">
        <f t="shared" si="81"/>
        <v>6.4111312273692098</v>
      </c>
      <c r="AZ174" s="2">
        <f t="shared" si="82"/>
        <v>0</v>
      </c>
      <c r="BA174" s="2">
        <f t="shared" si="83"/>
        <v>0</v>
      </c>
      <c r="BB174" s="2">
        <f t="shared" si="83"/>
        <v>0</v>
      </c>
      <c r="BC174" s="2">
        <f t="shared" si="83"/>
        <v>0</v>
      </c>
      <c r="BE174" s="2">
        <f t="shared" si="86"/>
        <v>5.0152284263959386E-3</v>
      </c>
      <c r="BF174" s="2">
        <f t="shared" si="86"/>
        <v>3.6926713947990539E-3</v>
      </c>
      <c r="BG174" s="2">
        <f t="shared" si="86"/>
        <v>4.3512195121951222E-3</v>
      </c>
    </row>
    <row r="175" spans="1:59" x14ac:dyDescent="0.35">
      <c r="A175" s="2">
        <f t="shared" si="67"/>
        <v>173</v>
      </c>
      <c r="B175" s="179" t="s">
        <v>184</v>
      </c>
      <c r="C175" s="2" t="s">
        <v>185</v>
      </c>
      <c r="D175" s="1" t="s">
        <v>186</v>
      </c>
      <c r="E175" s="169">
        <v>3.6901600000000001</v>
      </c>
      <c r="F175" s="180" t="s">
        <v>688</v>
      </c>
      <c r="G175" s="2">
        <v>1</v>
      </c>
      <c r="I175" s="171" t="s">
        <v>283</v>
      </c>
      <c r="J175" s="172"/>
      <c r="K175" s="171" t="s">
        <v>702</v>
      </c>
      <c r="M175" s="173" t="str">
        <f t="shared" si="71"/>
        <v>Limited</v>
      </c>
      <c r="N175" s="174">
        <f t="shared" si="72"/>
        <v>31.214883256336616</v>
      </c>
      <c r="O175" s="174">
        <f t="shared" si="73"/>
        <v>0</v>
      </c>
      <c r="P175" s="175">
        <f t="shared" si="74"/>
        <v>0</v>
      </c>
      <c r="R175" s="176">
        <f t="shared" si="75"/>
        <v>100</v>
      </c>
      <c r="S175" s="177">
        <f t="shared" si="76"/>
        <v>0.01</v>
      </c>
      <c r="T175" s="178"/>
      <c r="U175" s="177">
        <f t="shared" si="77"/>
        <v>0.02</v>
      </c>
      <c r="V175" s="177">
        <f t="shared" si="78"/>
        <v>200</v>
      </c>
      <c r="W175" s="151"/>
      <c r="X175" s="152"/>
      <c r="Y175" s="107">
        <v>1E-4</v>
      </c>
      <c r="Z175" s="107">
        <v>1E-4</v>
      </c>
      <c r="AA175" s="107">
        <v>1E-4</v>
      </c>
      <c r="AB175" s="107">
        <v>1E-4</v>
      </c>
      <c r="AC175" s="107">
        <v>1E-4</v>
      </c>
      <c r="AD175" s="107">
        <v>1E-4</v>
      </c>
      <c r="AE175" s="107">
        <v>1E-4</v>
      </c>
      <c r="AF175" s="107">
        <v>1E-4</v>
      </c>
      <c r="AG175" s="107">
        <v>1E-4</v>
      </c>
      <c r="AH175" s="107">
        <v>1E-4</v>
      </c>
      <c r="AI175" s="107">
        <v>1E-4</v>
      </c>
      <c r="AJ175" s="107">
        <v>1E-4</v>
      </c>
      <c r="AK175" s="2">
        <v>1</v>
      </c>
      <c r="AL175" s="106">
        <v>3.1214883256336619E-3</v>
      </c>
      <c r="AM175" s="2">
        <v>320.36</v>
      </c>
      <c r="AN175" s="152"/>
      <c r="AP175" s="106">
        <f t="shared" si="79"/>
        <v>1E-4</v>
      </c>
      <c r="AQ175" s="105">
        <f t="shared" si="80"/>
        <v>100</v>
      </c>
      <c r="AR175" s="105">
        <f t="shared" si="80"/>
        <v>100</v>
      </c>
      <c r="AS175" s="105">
        <f t="shared" si="80"/>
        <v>100</v>
      </c>
      <c r="AU175" s="106">
        <f t="shared" si="85"/>
        <v>2.0000000000000001E-4</v>
      </c>
      <c r="AV175" s="106">
        <f t="shared" si="88"/>
        <v>2.0000000000000001E-4</v>
      </c>
      <c r="AW175" s="106">
        <f t="shared" si="88"/>
        <v>2.0000000000000001E-4</v>
      </c>
      <c r="AX175" s="106">
        <f t="shared" si="81"/>
        <v>2.0000000000000001E-4</v>
      </c>
      <c r="AZ175" s="2">
        <f t="shared" si="82"/>
        <v>3</v>
      </c>
      <c r="BA175" s="2">
        <f t="shared" si="83"/>
        <v>1</v>
      </c>
      <c r="BB175" s="2">
        <f t="shared" si="83"/>
        <v>1</v>
      </c>
      <c r="BC175" s="2">
        <f t="shared" si="83"/>
        <v>1</v>
      </c>
      <c r="BE175" s="2">
        <f t="shared" si="86"/>
        <v>31.214883256336616</v>
      </c>
      <c r="BF175" s="2">
        <f t="shared" si="86"/>
        <v>31.214883256336616</v>
      </c>
      <c r="BG175" s="2">
        <f t="shared" si="86"/>
        <v>31.214883256336616</v>
      </c>
    </row>
    <row r="176" spans="1:59" x14ac:dyDescent="0.35">
      <c r="A176" s="2">
        <f t="shared" si="67"/>
        <v>174</v>
      </c>
      <c r="B176" s="179" t="s">
        <v>184</v>
      </c>
      <c r="C176" s="2" t="s">
        <v>185</v>
      </c>
      <c r="D176" s="1" t="s">
        <v>186</v>
      </c>
      <c r="E176" s="169">
        <v>3.6901600000000001</v>
      </c>
      <c r="F176" s="180" t="s">
        <v>688</v>
      </c>
      <c r="G176" s="2">
        <v>10</v>
      </c>
      <c r="I176" s="171" t="s">
        <v>283</v>
      </c>
      <c r="J176" s="172"/>
      <c r="K176" s="171" t="s">
        <v>702</v>
      </c>
      <c r="M176" s="173" t="str">
        <f t="shared" si="71"/>
        <v>Limited</v>
      </c>
      <c r="N176" s="174">
        <f t="shared" si="72"/>
        <v>31.214883256336616</v>
      </c>
      <c r="O176" s="174">
        <f t="shared" si="73"/>
        <v>0</v>
      </c>
      <c r="P176" s="175">
        <f t="shared" si="74"/>
        <v>0</v>
      </c>
      <c r="R176" s="176">
        <f t="shared" si="75"/>
        <v>100</v>
      </c>
      <c r="S176" s="177">
        <f t="shared" si="76"/>
        <v>1E-3</v>
      </c>
      <c r="T176" s="178"/>
      <c r="U176" s="177">
        <f t="shared" si="77"/>
        <v>2E-3</v>
      </c>
      <c r="V176" s="177">
        <f t="shared" si="78"/>
        <v>200</v>
      </c>
      <c r="W176" s="151"/>
      <c r="X176" s="152"/>
      <c r="Y176" s="107">
        <v>1E-4</v>
      </c>
      <c r="Z176" s="107">
        <v>1E-4</v>
      </c>
      <c r="AA176" s="107">
        <v>1E-4</v>
      </c>
      <c r="AB176" s="107">
        <v>1E-4</v>
      </c>
      <c r="AC176" s="107">
        <v>1E-4</v>
      </c>
      <c r="AD176" s="107">
        <v>1E-4</v>
      </c>
      <c r="AE176" s="107">
        <v>1E-4</v>
      </c>
      <c r="AF176" s="107">
        <v>1E-4</v>
      </c>
      <c r="AG176" s="107">
        <v>1E-4</v>
      </c>
      <c r="AH176" s="107">
        <v>1E-4</v>
      </c>
      <c r="AI176" s="107">
        <v>1E-4</v>
      </c>
      <c r="AJ176" s="107">
        <v>1E-4</v>
      </c>
      <c r="AK176" s="2">
        <v>1</v>
      </c>
      <c r="AL176" s="106">
        <v>3.1214883256336619E-3</v>
      </c>
      <c r="AM176" s="2">
        <v>320.36</v>
      </c>
      <c r="AN176" s="152"/>
      <c r="AP176" s="106">
        <f t="shared" si="79"/>
        <v>1E-4</v>
      </c>
      <c r="AQ176" s="105">
        <f t="shared" si="80"/>
        <v>100</v>
      </c>
      <c r="AR176" s="105">
        <f t="shared" si="80"/>
        <v>100</v>
      </c>
      <c r="AS176" s="105">
        <f t="shared" si="80"/>
        <v>100</v>
      </c>
      <c r="AU176" s="106">
        <f t="shared" si="85"/>
        <v>2.0000000000000001E-4</v>
      </c>
      <c r="AV176" s="106">
        <f t="shared" si="88"/>
        <v>2.0000000000000001E-4</v>
      </c>
      <c r="AW176" s="106">
        <f t="shared" si="88"/>
        <v>2.0000000000000001E-4</v>
      </c>
      <c r="AX176" s="106">
        <f t="shared" si="81"/>
        <v>2.0000000000000001E-4</v>
      </c>
      <c r="AZ176" s="2">
        <f t="shared" si="82"/>
        <v>3</v>
      </c>
      <c r="BA176" s="2">
        <f t="shared" si="83"/>
        <v>1</v>
      </c>
      <c r="BB176" s="2">
        <f t="shared" si="83"/>
        <v>1</v>
      </c>
      <c r="BC176" s="2">
        <f t="shared" si="83"/>
        <v>1</v>
      </c>
      <c r="BE176" s="2">
        <f t="shared" si="86"/>
        <v>31.214883256336616</v>
      </c>
      <c r="BF176" s="2">
        <f t="shared" si="86"/>
        <v>31.214883256336616</v>
      </c>
      <c r="BG176" s="2">
        <f t="shared" si="86"/>
        <v>31.214883256336616</v>
      </c>
    </row>
    <row r="177" spans="1:59" x14ac:dyDescent="0.35">
      <c r="A177" s="2">
        <f t="shared" si="67"/>
        <v>175</v>
      </c>
      <c r="B177" s="50" t="s">
        <v>184</v>
      </c>
      <c r="C177" s="2" t="s">
        <v>185</v>
      </c>
      <c r="D177" s="1" t="s">
        <v>186</v>
      </c>
      <c r="E177" s="169">
        <v>3.6901600000000001</v>
      </c>
      <c r="F177" s="186" t="s">
        <v>692</v>
      </c>
      <c r="G177" s="2">
        <v>1</v>
      </c>
      <c r="I177" s="171" t="s">
        <v>283</v>
      </c>
      <c r="J177" s="172"/>
      <c r="K177" s="171" t="s">
        <v>702</v>
      </c>
      <c r="M177" s="173" t="str">
        <f t="shared" si="71"/>
        <v>Limited</v>
      </c>
      <c r="N177" s="174">
        <f t="shared" si="72"/>
        <v>4.6066423921438816E-2</v>
      </c>
      <c r="O177" s="174">
        <f t="shared" si="73"/>
        <v>1.9111230360464311E-3</v>
      </c>
      <c r="P177" s="175">
        <f t="shared" si="74"/>
        <v>4.148624688787738E-2</v>
      </c>
      <c r="R177" s="176">
        <f t="shared" si="75"/>
        <v>71.408316014577878</v>
      </c>
      <c r="S177" s="177">
        <f t="shared" si="76"/>
        <v>28.603238023889794</v>
      </c>
      <c r="T177" s="178"/>
      <c r="U177" s="177">
        <f t="shared" si="77"/>
        <v>33.920173138552464</v>
      </c>
      <c r="V177" s="177">
        <f t="shared" si="78"/>
        <v>118.58857766460531</v>
      </c>
      <c r="W177" s="151"/>
      <c r="X177" s="152"/>
      <c r="Y177" s="107">
        <v>0.3933075290298414</v>
      </c>
      <c r="Z177" s="107">
        <v>0.38706455237857407</v>
      </c>
      <c r="AA177" s="107">
        <v>0.42452241228617804</v>
      </c>
      <c r="AB177" s="107">
        <v>0.2734423773255088</v>
      </c>
      <c r="AC177" s="107">
        <v>0.30621800474466221</v>
      </c>
      <c r="AD177" s="107">
        <v>0.27843675864652268</v>
      </c>
      <c r="AE177" s="107">
        <v>0</v>
      </c>
      <c r="AF177" s="107">
        <v>0</v>
      </c>
      <c r="AG177" s="107">
        <v>0</v>
      </c>
      <c r="AH177" s="107">
        <v>0.35584966912223748</v>
      </c>
      <c r="AI177" s="107">
        <v>0.33087776251716816</v>
      </c>
      <c r="AJ177" s="107">
        <v>0.33087776251716816</v>
      </c>
      <c r="AK177" s="2">
        <v>5</v>
      </c>
      <c r="AL177" s="106">
        <v>1.560744162816831E-2</v>
      </c>
      <c r="AM177" s="2">
        <v>320.36</v>
      </c>
      <c r="AN177" s="152"/>
      <c r="AP177" s="106">
        <f t="shared" si="79"/>
        <v>0.28603238023889793</v>
      </c>
      <c r="AQ177" s="105">
        <f t="shared" si="80"/>
        <v>69.523809523809533</v>
      </c>
      <c r="AR177" s="105">
        <f t="shared" si="80"/>
        <v>79.112903225806448</v>
      </c>
      <c r="AS177" s="105">
        <f t="shared" si="80"/>
        <v>65.588235294117652</v>
      </c>
      <c r="AU177" s="106">
        <f t="shared" si="85"/>
        <v>0.35584966912223748</v>
      </c>
      <c r="AV177" s="106">
        <f t="shared" si="88"/>
        <v>0.33087776251716816</v>
      </c>
      <c r="AW177" s="106">
        <f t="shared" si="88"/>
        <v>0.33087776251716816</v>
      </c>
      <c r="AX177" s="106">
        <f t="shared" si="81"/>
        <v>0.33920173138552462</v>
      </c>
      <c r="AZ177" s="2">
        <f t="shared" si="82"/>
        <v>3</v>
      </c>
      <c r="BA177" s="2">
        <f t="shared" si="83"/>
        <v>1</v>
      </c>
      <c r="BB177" s="2">
        <f t="shared" si="83"/>
        <v>1</v>
      </c>
      <c r="BC177" s="2">
        <f t="shared" si="83"/>
        <v>1</v>
      </c>
      <c r="BE177" s="2">
        <f t="shared" si="86"/>
        <v>4.3859649122807015E-2</v>
      </c>
      <c r="BF177" s="2">
        <f t="shared" si="86"/>
        <v>4.716981132075472E-2</v>
      </c>
      <c r="BG177" s="2">
        <f t="shared" si="86"/>
        <v>4.716981132075472E-2</v>
      </c>
    </row>
    <row r="178" spans="1:59" x14ac:dyDescent="0.35">
      <c r="A178" s="2">
        <f t="shared" si="67"/>
        <v>176</v>
      </c>
      <c r="B178" s="50" t="s">
        <v>184</v>
      </c>
      <c r="C178" s="2" t="s">
        <v>185</v>
      </c>
      <c r="D178" s="1" t="s">
        <v>186</v>
      </c>
      <c r="E178" s="169">
        <v>3.6901600000000001</v>
      </c>
      <c r="F178" s="186" t="s">
        <v>692</v>
      </c>
      <c r="G178" s="2">
        <v>10</v>
      </c>
      <c r="I178" s="171" t="s">
        <v>283</v>
      </c>
      <c r="J178" s="172"/>
      <c r="K178" s="171" t="s">
        <v>702</v>
      </c>
      <c r="M178" s="173" t="str">
        <f t="shared" si="71"/>
        <v>Limited</v>
      </c>
      <c r="N178" s="174">
        <f t="shared" si="72"/>
        <v>5.1138367805034475E-3</v>
      </c>
      <c r="O178" s="174">
        <f t="shared" si="73"/>
        <v>1.5549662654447153E-4</v>
      </c>
      <c r="P178" s="175">
        <f t="shared" si="74"/>
        <v>3.0407037459096061E-2</v>
      </c>
      <c r="R178" s="176">
        <f t="shared" si="75"/>
        <v>57.238334861968383</v>
      </c>
      <c r="S178" s="177">
        <f t="shared" si="76"/>
        <v>21.798393474008403</v>
      </c>
      <c r="T178" s="178"/>
      <c r="U178" s="177">
        <f t="shared" si="77"/>
        <v>30.538560785782661</v>
      </c>
      <c r="V178" s="177">
        <f t="shared" si="78"/>
        <v>140.09546539379477</v>
      </c>
      <c r="W178" s="151"/>
      <c r="X178" s="152"/>
      <c r="Y178" s="107">
        <v>3.527281807966038</v>
      </c>
      <c r="Z178" s="107">
        <v>3.9330752902984139</v>
      </c>
      <c r="AA178" s="107">
        <v>3.9798976151829191</v>
      </c>
      <c r="AB178" s="107">
        <v>2.0913971781745535</v>
      </c>
      <c r="AC178" s="107">
        <v>2.2006492695717315</v>
      </c>
      <c r="AD178" s="107">
        <v>2.2474715944562367</v>
      </c>
      <c r="AE178" s="107">
        <v>0</v>
      </c>
      <c r="AF178" s="107">
        <v>0</v>
      </c>
      <c r="AG178" s="107">
        <v>0</v>
      </c>
      <c r="AH178" s="107">
        <v>3.0902734423773253</v>
      </c>
      <c r="AI178" s="107">
        <v>3.1214883256336616</v>
      </c>
      <c r="AJ178" s="107">
        <v>2.9498064677238105</v>
      </c>
      <c r="AK178" s="2">
        <v>5</v>
      </c>
      <c r="AL178" s="106">
        <v>1.560744162816831E-2</v>
      </c>
      <c r="AM178" s="2">
        <v>320.36</v>
      </c>
      <c r="AN178" s="152"/>
      <c r="AP178" s="106">
        <f t="shared" si="79"/>
        <v>2.1798393474008404</v>
      </c>
      <c r="AQ178" s="105">
        <f t="shared" si="80"/>
        <v>59.292035398230091</v>
      </c>
      <c r="AR178" s="105">
        <f t="shared" si="80"/>
        <v>55.952380952380956</v>
      </c>
      <c r="AS178" s="105">
        <f t="shared" si="80"/>
        <v>56.470588235294116</v>
      </c>
      <c r="AU178" s="106">
        <f t="shared" si="85"/>
        <v>3.0902734423773253</v>
      </c>
      <c r="AV178" s="106">
        <f t="shared" si="88"/>
        <v>3.1214883256336616</v>
      </c>
      <c r="AW178" s="106">
        <f t="shared" si="88"/>
        <v>2.9498064677238105</v>
      </c>
      <c r="AX178" s="106">
        <f t="shared" si="81"/>
        <v>3.0538560785782658</v>
      </c>
      <c r="AZ178" s="2">
        <f t="shared" si="82"/>
        <v>3</v>
      </c>
      <c r="BA178" s="2">
        <f t="shared" si="83"/>
        <v>1</v>
      </c>
      <c r="BB178" s="2">
        <f t="shared" si="83"/>
        <v>1</v>
      </c>
      <c r="BC178" s="2">
        <f t="shared" si="83"/>
        <v>1</v>
      </c>
      <c r="BE178" s="2">
        <f t="shared" si="86"/>
        <v>5.0505050505050509E-3</v>
      </c>
      <c r="BF178" s="2">
        <f t="shared" si="86"/>
        <v>5.000000000000001E-3</v>
      </c>
      <c r="BG178" s="2">
        <f t="shared" si="86"/>
        <v>5.2910052910052916E-3</v>
      </c>
    </row>
    <row r="179" spans="1:59" x14ac:dyDescent="0.35">
      <c r="A179" s="2">
        <f t="shared" si="67"/>
        <v>177</v>
      </c>
      <c r="B179" s="179" t="s">
        <v>188</v>
      </c>
      <c r="C179" s="2" t="s">
        <v>189</v>
      </c>
      <c r="D179" s="1" t="s">
        <v>190</v>
      </c>
      <c r="E179" s="169">
        <v>2.9562200000000001</v>
      </c>
      <c r="F179" s="184" t="s">
        <v>686</v>
      </c>
      <c r="G179" s="2">
        <v>1</v>
      </c>
      <c r="I179" s="171" t="s">
        <v>648</v>
      </c>
      <c r="J179" s="172"/>
      <c r="K179" s="171"/>
      <c r="M179" s="173" t="str">
        <f t="shared" si="71"/>
        <v>Limited</v>
      </c>
      <c r="N179" s="174">
        <f t="shared" si="72"/>
        <v>4.3361565827288034E-3</v>
      </c>
      <c r="O179" s="174">
        <f t="shared" si="73"/>
        <v>7.6749057775217045E-5</v>
      </c>
      <c r="P179" s="175">
        <f t="shared" si="74"/>
        <v>1.7699789274426479E-2</v>
      </c>
      <c r="R179" s="176">
        <f t="shared" si="75"/>
        <v>70.059927807010865</v>
      </c>
      <c r="S179" s="177">
        <f t="shared" si="76"/>
        <v>66.48787574030618</v>
      </c>
      <c r="T179" s="178"/>
      <c r="U179" s="177">
        <f t="shared" si="77"/>
        <v>77.345826349312787</v>
      </c>
      <c r="V179" s="177">
        <f t="shared" si="78"/>
        <v>116.33072268907566</v>
      </c>
      <c r="W179" s="151"/>
      <c r="X179" s="152"/>
      <c r="Y179" s="107">
        <v>0.9353000335232986</v>
      </c>
      <c r="Z179" s="107">
        <v>0.96547100234663086</v>
      </c>
      <c r="AA179" s="107">
        <v>0.94535702313107606</v>
      </c>
      <c r="AB179" s="107">
        <v>0.61012403620516253</v>
      </c>
      <c r="AC179" s="107">
        <v>0.68387529332886354</v>
      </c>
      <c r="AD179" s="107">
        <v>0.70063694267515919</v>
      </c>
      <c r="AE179" s="107">
        <v>2.7991954408313781E-4</v>
      </c>
      <c r="AF179" s="107">
        <v>8.3137780757626547E-5</v>
      </c>
      <c r="AG179" s="107">
        <v>1.9946362722091852E-4</v>
      </c>
      <c r="AH179" s="107">
        <v>0.75762655045256455</v>
      </c>
      <c r="AI179" s="107">
        <v>0.7810928595373785</v>
      </c>
      <c r="AJ179" s="107">
        <v>0.7810928595373785</v>
      </c>
      <c r="AK179" s="2">
        <v>1</v>
      </c>
      <c r="AL179" s="106">
        <v>3.352329869259135E-3</v>
      </c>
      <c r="AM179" s="2">
        <v>298.3</v>
      </c>
      <c r="AN179" s="152"/>
      <c r="AP179" s="106">
        <f t="shared" si="79"/>
        <v>0.66487875740306179</v>
      </c>
      <c r="AQ179" s="105">
        <f t="shared" si="80"/>
        <v>65.232974910394276</v>
      </c>
      <c r="AR179" s="105">
        <f t="shared" si="80"/>
        <v>70.833333333333343</v>
      </c>
      <c r="AS179" s="105">
        <f t="shared" si="80"/>
        <v>74.113475177304963</v>
      </c>
      <c r="AU179" s="106">
        <f t="shared" si="85"/>
        <v>0.75790646999664768</v>
      </c>
      <c r="AV179" s="106">
        <f t="shared" si="88"/>
        <v>0.78117599731813614</v>
      </c>
      <c r="AW179" s="106">
        <f t="shared" si="88"/>
        <v>0.7812923231645994</v>
      </c>
      <c r="AX179" s="106">
        <f t="shared" si="81"/>
        <v>0.77345826349312785</v>
      </c>
      <c r="AZ179" s="2">
        <f t="shared" si="82"/>
        <v>3</v>
      </c>
      <c r="BA179" s="2">
        <f t="shared" si="83"/>
        <v>1</v>
      </c>
      <c r="BB179" s="2">
        <f t="shared" si="83"/>
        <v>1</v>
      </c>
      <c r="BC179" s="2">
        <f t="shared" si="83"/>
        <v>1</v>
      </c>
      <c r="BE179" s="2">
        <f t="shared" si="86"/>
        <v>4.4247787610619468E-3</v>
      </c>
      <c r="BF179" s="2">
        <f t="shared" si="86"/>
        <v>4.2918454935622317E-3</v>
      </c>
      <c r="BG179" s="2">
        <f t="shared" si="86"/>
        <v>4.2918454935622317E-3</v>
      </c>
    </row>
    <row r="180" spans="1:59" x14ac:dyDescent="0.35">
      <c r="A180" s="2">
        <f t="shared" si="67"/>
        <v>178</v>
      </c>
      <c r="B180" s="179" t="s">
        <v>188</v>
      </c>
      <c r="C180" s="2" t="s">
        <v>189</v>
      </c>
      <c r="D180" s="1" t="s">
        <v>190</v>
      </c>
      <c r="E180" s="169">
        <v>2.9562200000000001</v>
      </c>
      <c r="F180" s="184" t="s">
        <v>686</v>
      </c>
      <c r="G180" s="2">
        <v>10</v>
      </c>
      <c r="I180" s="171" t="s">
        <v>696</v>
      </c>
      <c r="J180" s="172"/>
      <c r="K180" s="171"/>
      <c r="M180" s="173" t="str">
        <f t="shared" si="71"/>
        <v>Limited</v>
      </c>
      <c r="N180" s="174">
        <f t="shared" si="72"/>
        <v>5.9941611146430423E-4</v>
      </c>
      <c r="O180" s="174">
        <f t="shared" si="73"/>
        <v>3.729613823072687E-6</v>
      </c>
      <c r="P180" s="175">
        <f t="shared" si="74"/>
        <v>6.2220780385126313E-3</v>
      </c>
      <c r="R180" s="176">
        <f t="shared" si="75"/>
        <v>136.10711592241935</v>
      </c>
      <c r="S180" s="177">
        <f t="shared" si="76"/>
        <v>86.210749804447403</v>
      </c>
      <c r="T180" s="178"/>
      <c r="U180" s="177">
        <f t="shared" si="77"/>
        <v>55.954631802436026</v>
      </c>
      <c r="V180" s="177">
        <f t="shared" si="78"/>
        <v>64.904471808165937</v>
      </c>
      <c r="W180" s="151"/>
      <c r="X180" s="152"/>
      <c r="Y180" s="107">
        <v>6.3526651022460614</v>
      </c>
      <c r="Z180" s="107">
        <v>6.4532349983238344</v>
      </c>
      <c r="AA180" s="107">
        <v>6.2018102581293997</v>
      </c>
      <c r="AB180" s="107">
        <v>8.3808246731478384</v>
      </c>
      <c r="AC180" s="107">
        <v>8.7495809587663427</v>
      </c>
      <c r="AD180" s="107">
        <v>8.7328193094200461</v>
      </c>
      <c r="AE180" s="107">
        <v>2.1857190747569563E-3</v>
      </c>
      <c r="AF180" s="107">
        <v>3.2450553134428426E-3</v>
      </c>
      <c r="AG180" s="107">
        <v>2.5477707006369425E-3</v>
      </c>
      <c r="AH180" s="107">
        <v>5.5648675829701642</v>
      </c>
      <c r="AI180" s="107">
        <v>5.5816292323164598</v>
      </c>
      <c r="AJ180" s="107">
        <v>5.6319141803553467</v>
      </c>
      <c r="AK180" s="2">
        <v>1</v>
      </c>
      <c r="AL180" s="106">
        <v>3.352329869259135E-3</v>
      </c>
      <c r="AM180" s="2">
        <v>298.3</v>
      </c>
      <c r="AN180" s="152"/>
      <c r="AP180" s="106">
        <f t="shared" si="79"/>
        <v>8.6210749804447406</v>
      </c>
      <c r="AQ180" s="105">
        <f t="shared" si="80"/>
        <v>131.92612137203164</v>
      </c>
      <c r="AR180" s="105">
        <f t="shared" si="80"/>
        <v>135.58441558441561</v>
      </c>
      <c r="AS180" s="105">
        <f t="shared" si="80"/>
        <v>140.81081081081081</v>
      </c>
      <c r="AU180" s="106">
        <f t="shared" si="85"/>
        <v>5.5670533020449211</v>
      </c>
      <c r="AV180" s="106">
        <f t="shared" si="88"/>
        <v>5.5848742876299022</v>
      </c>
      <c r="AW180" s="106">
        <f t="shared" si="88"/>
        <v>5.6344619510559841</v>
      </c>
      <c r="AX180" s="106">
        <f t="shared" si="81"/>
        <v>5.5954631802436028</v>
      </c>
      <c r="AZ180" s="2">
        <f t="shared" si="82"/>
        <v>3</v>
      </c>
      <c r="BA180" s="2">
        <f t="shared" si="83"/>
        <v>1</v>
      </c>
      <c r="BB180" s="2">
        <f t="shared" si="83"/>
        <v>1</v>
      </c>
      <c r="BC180" s="2">
        <f t="shared" si="83"/>
        <v>1</v>
      </c>
      <c r="BE180" s="2">
        <f t="shared" si="86"/>
        <v>6.0240963855421681E-4</v>
      </c>
      <c r="BF180" s="2">
        <f t="shared" si="86"/>
        <v>6.0060060060060057E-4</v>
      </c>
      <c r="BG180" s="2">
        <f t="shared" si="86"/>
        <v>5.9523809523809529E-4</v>
      </c>
    </row>
    <row r="181" spans="1:59" x14ac:dyDescent="0.35">
      <c r="A181" s="2">
        <f t="shared" si="67"/>
        <v>179</v>
      </c>
      <c r="B181" s="179" t="s">
        <v>188</v>
      </c>
      <c r="C181" s="2" t="s">
        <v>189</v>
      </c>
      <c r="D181" s="1" t="s">
        <v>190</v>
      </c>
      <c r="E181" s="169">
        <v>2.9562200000000001</v>
      </c>
      <c r="F181" s="195" t="s">
        <v>688</v>
      </c>
      <c r="G181" s="2">
        <v>1</v>
      </c>
      <c r="I181" s="171" t="s">
        <v>724</v>
      </c>
      <c r="J181" s="172"/>
      <c r="K181" s="171"/>
      <c r="M181" s="173" t="str">
        <f t="shared" si="71"/>
        <v>Limited</v>
      </c>
      <c r="N181" s="174">
        <f t="shared" si="72"/>
        <v>4.9672430173432966E-3</v>
      </c>
      <c r="O181" s="174">
        <f t="shared" si="73"/>
        <v>5.1589484930592789E-5</v>
      </c>
      <c r="P181" s="175">
        <f t="shared" si="74"/>
        <v>1.0385939393435425E-2</v>
      </c>
      <c r="R181" s="176">
        <f t="shared" si="75"/>
        <v>60.208356644144835</v>
      </c>
      <c r="S181" s="177">
        <f t="shared" si="76"/>
        <v>55.08995418482511</v>
      </c>
      <c r="T181" s="178"/>
      <c r="U181" s="177">
        <f t="shared" si="77"/>
        <v>67.55548105933623</v>
      </c>
      <c r="V181" s="177">
        <f t="shared" si="78"/>
        <v>122.62758620689658</v>
      </c>
      <c r="W181" s="151"/>
      <c r="X181" s="152"/>
      <c r="Y181" s="107">
        <v>0.9353000335232986</v>
      </c>
      <c r="Z181" s="107">
        <v>0.92189071404626211</v>
      </c>
      <c r="AA181" s="107">
        <v>0.88836741535367081</v>
      </c>
      <c r="AB181" s="107">
        <v>0.55983908816627559</v>
      </c>
      <c r="AC181" s="107">
        <v>0.54978209855849813</v>
      </c>
      <c r="AD181" s="107">
        <v>0.54307743881997983</v>
      </c>
      <c r="AE181" s="107">
        <v>6.7381830372108622E-4</v>
      </c>
      <c r="AF181" s="107">
        <v>8.3137780757626541E-4</v>
      </c>
      <c r="AG181" s="107">
        <v>3.5199463627220913E-4</v>
      </c>
      <c r="AH181" s="107">
        <v>0.67717063359034524</v>
      </c>
      <c r="AI181" s="107">
        <v>0.66711364398256789</v>
      </c>
      <c r="AJ181" s="107">
        <v>0.68052296345960439</v>
      </c>
      <c r="AK181" s="2">
        <v>1</v>
      </c>
      <c r="AL181" s="106">
        <v>3.352329869259135E-3</v>
      </c>
      <c r="AM181" s="2">
        <v>298.3</v>
      </c>
      <c r="AN181" s="152"/>
      <c r="AP181" s="106">
        <f t="shared" si="79"/>
        <v>0.55089954184825107</v>
      </c>
      <c r="AQ181" s="105">
        <f t="shared" si="80"/>
        <v>59.856630824372772</v>
      </c>
      <c r="AR181" s="105">
        <f t="shared" si="80"/>
        <v>59.636363636363633</v>
      </c>
      <c r="AS181" s="105">
        <f t="shared" si="80"/>
        <v>61.132075471698109</v>
      </c>
      <c r="AU181" s="106">
        <f t="shared" si="85"/>
        <v>0.67784445189406628</v>
      </c>
      <c r="AV181" s="106">
        <f t="shared" si="88"/>
        <v>0.66794502179014414</v>
      </c>
      <c r="AW181" s="106">
        <f t="shared" si="88"/>
        <v>0.68087495809587661</v>
      </c>
      <c r="AX181" s="106">
        <f t="shared" si="81"/>
        <v>0.67555481059336231</v>
      </c>
      <c r="AZ181" s="2">
        <f t="shared" si="82"/>
        <v>3</v>
      </c>
      <c r="BA181" s="2">
        <f t="shared" si="83"/>
        <v>1</v>
      </c>
      <c r="BB181" s="2">
        <f t="shared" si="83"/>
        <v>1</v>
      </c>
      <c r="BC181" s="2">
        <f t="shared" si="83"/>
        <v>1</v>
      </c>
      <c r="BE181" s="2">
        <f t="shared" si="86"/>
        <v>4.9504950495049506E-3</v>
      </c>
      <c r="BF181" s="2">
        <f t="shared" si="86"/>
        <v>5.0251256281407036E-3</v>
      </c>
      <c r="BG181" s="2">
        <f t="shared" si="86"/>
        <v>4.9261083743842365E-3</v>
      </c>
    </row>
    <row r="182" spans="1:59" x14ac:dyDescent="0.35">
      <c r="A182" s="2">
        <f t="shared" si="67"/>
        <v>180</v>
      </c>
      <c r="B182" s="179" t="s">
        <v>188</v>
      </c>
      <c r="C182" s="2" t="s">
        <v>189</v>
      </c>
      <c r="D182" s="1" t="s">
        <v>190</v>
      </c>
      <c r="E182" s="169">
        <v>2.9562200000000001</v>
      </c>
      <c r="F182" s="195" t="s">
        <v>688</v>
      </c>
      <c r="G182" s="2">
        <v>10</v>
      </c>
      <c r="I182" s="171" t="s">
        <v>280</v>
      </c>
      <c r="J182" s="172"/>
      <c r="K182" s="171" t="s">
        <v>693</v>
      </c>
      <c r="M182" s="173" t="str">
        <f t="shared" si="71"/>
        <v>Quantified</v>
      </c>
      <c r="N182" s="174">
        <f t="shared" si="72"/>
        <v>1.0273791718878424E-3</v>
      </c>
      <c r="O182" s="174">
        <f t="shared" si="73"/>
        <v>4.225554575831546E-5</v>
      </c>
      <c r="P182" s="175">
        <f t="shared" si="74"/>
        <v>4.1129455331150554E-2</v>
      </c>
      <c r="R182" s="176">
        <f t="shared" si="75"/>
        <v>158.0502932757106</v>
      </c>
      <c r="S182" s="177">
        <f t="shared" si="76"/>
        <v>90.512906469996622</v>
      </c>
      <c r="T182" s="178"/>
      <c r="U182" s="177">
        <f t="shared" si="77"/>
        <v>59.620851491786794</v>
      </c>
      <c r="V182" s="177">
        <f t="shared" si="78"/>
        <v>65.870000000000019</v>
      </c>
      <c r="W182" s="151"/>
      <c r="X182" s="152"/>
      <c r="Y182" s="107">
        <v>5.9839088166275554</v>
      </c>
      <c r="Z182" s="107">
        <v>5.4140127388535033</v>
      </c>
      <c r="AA182" s="107">
        <v>5.8162923231645989</v>
      </c>
      <c r="AB182" s="107">
        <v>9.1350988937311435</v>
      </c>
      <c r="AC182" s="107">
        <v>9.1518605430774382</v>
      </c>
      <c r="AD182" s="107">
        <v>8.8669125041904113</v>
      </c>
      <c r="AE182" s="107">
        <v>5.5983908816627549E-3</v>
      </c>
      <c r="AF182" s="107">
        <v>6.2353335568219913E-3</v>
      </c>
      <c r="AG182" s="107">
        <v>6.5035199463627218E-3</v>
      </c>
      <c r="AH182" s="107">
        <v>5.5313442842775729</v>
      </c>
      <c r="AI182" s="107">
        <v>5.7995306738183041</v>
      </c>
      <c r="AJ182" s="107">
        <v>6.5370432450553126</v>
      </c>
      <c r="AK182" s="2">
        <v>1</v>
      </c>
      <c r="AL182" s="106">
        <v>3.352329869259135E-3</v>
      </c>
      <c r="AM182" s="2">
        <v>298.3</v>
      </c>
      <c r="AN182" s="152"/>
      <c r="AP182" s="106">
        <f t="shared" si="79"/>
        <v>9.0512906469996626</v>
      </c>
      <c r="AQ182" s="105">
        <f t="shared" si="80"/>
        <v>152.66106442577035</v>
      </c>
      <c r="AR182" s="105">
        <f t="shared" si="80"/>
        <v>169.04024767801855</v>
      </c>
      <c r="AS182" s="105">
        <f t="shared" si="80"/>
        <v>152.44956772334294</v>
      </c>
      <c r="AU182" s="106">
        <f t="shared" si="85"/>
        <v>5.5369426751592359</v>
      </c>
      <c r="AV182" s="106">
        <f t="shared" si="88"/>
        <v>5.8057660073751265</v>
      </c>
      <c r="AW182" s="106">
        <f t="shared" si="88"/>
        <v>6.5435467650016754</v>
      </c>
      <c r="AX182" s="106">
        <f t="shared" si="81"/>
        <v>5.9620851491786793</v>
      </c>
      <c r="AZ182" s="2">
        <f t="shared" si="82"/>
        <v>0</v>
      </c>
      <c r="BA182" s="2">
        <f t="shared" si="83"/>
        <v>0</v>
      </c>
      <c r="BB182" s="2">
        <f t="shared" si="83"/>
        <v>0</v>
      </c>
      <c r="BC182" s="2">
        <f t="shared" si="83"/>
        <v>0</v>
      </c>
      <c r="BE182" s="2">
        <f t="shared" si="86"/>
        <v>1.012121212121212E-3</v>
      </c>
      <c r="BF182" s="2">
        <f t="shared" si="86"/>
        <v>1.0751445086705201E-3</v>
      </c>
      <c r="BG182" s="2">
        <f t="shared" si="86"/>
        <v>9.9487179487179494E-4</v>
      </c>
    </row>
    <row r="183" spans="1:59" x14ac:dyDescent="0.35">
      <c r="A183" s="2">
        <f t="shared" si="67"/>
        <v>181</v>
      </c>
      <c r="B183" s="50" t="s">
        <v>188</v>
      </c>
      <c r="C183" s="2" t="s">
        <v>189</v>
      </c>
      <c r="D183" s="1" t="s">
        <v>190</v>
      </c>
      <c r="E183" s="169">
        <v>2.9562200000000001</v>
      </c>
      <c r="F183" s="183" t="s">
        <v>692</v>
      </c>
      <c r="G183" s="2">
        <v>1</v>
      </c>
      <c r="I183" s="171" t="s">
        <v>648</v>
      </c>
      <c r="J183" s="172"/>
      <c r="K183" s="171"/>
      <c r="M183" s="173" t="str">
        <f t="shared" si="71"/>
        <v>Limited</v>
      </c>
      <c r="N183" s="174">
        <f t="shared" si="72"/>
        <v>3.2970905063928317E-3</v>
      </c>
      <c r="O183" s="174">
        <f t="shared" si="73"/>
        <v>4.3593345604773838E-5</v>
      </c>
      <c r="P183" s="175">
        <f t="shared" si="74"/>
        <v>1.3221761889838734E-2</v>
      </c>
      <c r="R183" s="176">
        <f t="shared" si="75"/>
        <v>101.01815966494166</v>
      </c>
      <c r="S183" s="177">
        <f t="shared" si="76"/>
        <v>93.641747681305176</v>
      </c>
      <c r="T183" s="178"/>
      <c r="U183" s="177">
        <f t="shared" si="77"/>
        <v>101.6873393675271</v>
      </c>
      <c r="V183" s="177">
        <f t="shared" si="78"/>
        <v>108.59188544152745</v>
      </c>
      <c r="W183" s="151"/>
      <c r="X183" s="152"/>
      <c r="Y183" s="107">
        <v>0.95541401273885351</v>
      </c>
      <c r="Z183" s="107">
        <v>0.91853838417700295</v>
      </c>
      <c r="AA183" s="107">
        <v>0.91183372443848476</v>
      </c>
      <c r="AB183" s="107">
        <v>0.84478712705330206</v>
      </c>
      <c r="AC183" s="107">
        <v>1.0090512906469997</v>
      </c>
      <c r="AD183" s="107">
        <v>0.95541401273885351</v>
      </c>
      <c r="AE183" s="107">
        <v>0</v>
      </c>
      <c r="AF183" s="107">
        <v>0</v>
      </c>
      <c r="AG183" s="107">
        <v>0</v>
      </c>
      <c r="AH183" s="107">
        <v>1.0325175997318137</v>
      </c>
      <c r="AI183" s="107">
        <v>1.0090512906469997</v>
      </c>
      <c r="AJ183" s="107">
        <v>1.0090512906469997</v>
      </c>
      <c r="AK183" s="2">
        <v>1</v>
      </c>
      <c r="AL183" s="106">
        <v>3.352329869259135E-3</v>
      </c>
      <c r="AM183" s="2">
        <v>298.3</v>
      </c>
      <c r="AN183" s="152"/>
      <c r="AP183" s="106">
        <f t="shared" si="79"/>
        <v>0.93641747681305176</v>
      </c>
      <c r="AQ183" s="105">
        <f t="shared" si="80"/>
        <v>88.421052631578945</v>
      </c>
      <c r="AR183" s="105">
        <f t="shared" si="80"/>
        <v>109.85401459854016</v>
      </c>
      <c r="AS183" s="105">
        <f t="shared" si="80"/>
        <v>104.77941176470588</v>
      </c>
      <c r="AU183" s="106">
        <f t="shared" si="85"/>
        <v>1.0325175997318137</v>
      </c>
      <c r="AV183" s="106">
        <f t="shared" si="88"/>
        <v>1.0090512906469997</v>
      </c>
      <c r="AW183" s="106">
        <f t="shared" si="88"/>
        <v>1.0090512906469997</v>
      </c>
      <c r="AX183" s="106">
        <f t="shared" si="81"/>
        <v>1.016873393675271</v>
      </c>
      <c r="AZ183" s="2">
        <f t="shared" si="82"/>
        <v>3</v>
      </c>
      <c r="BA183" s="2">
        <f t="shared" si="83"/>
        <v>1</v>
      </c>
      <c r="BB183" s="2">
        <f t="shared" si="83"/>
        <v>1</v>
      </c>
      <c r="BC183" s="2">
        <f t="shared" si="83"/>
        <v>1</v>
      </c>
      <c r="BE183" s="2">
        <f t="shared" si="86"/>
        <v>3.2467532467532465E-3</v>
      </c>
      <c r="BF183" s="2">
        <f t="shared" si="86"/>
        <v>3.3222591362126242E-3</v>
      </c>
      <c r="BG183" s="2">
        <f t="shared" si="86"/>
        <v>3.3222591362126242E-3</v>
      </c>
    </row>
    <row r="184" spans="1:59" x14ac:dyDescent="0.35">
      <c r="A184" s="2">
        <f t="shared" si="67"/>
        <v>182</v>
      </c>
      <c r="B184" s="50" t="s">
        <v>188</v>
      </c>
      <c r="C184" s="2" t="s">
        <v>189</v>
      </c>
      <c r="D184" s="1" t="s">
        <v>190</v>
      </c>
      <c r="E184" s="169">
        <v>2.9562200000000001</v>
      </c>
      <c r="F184" s="183" t="s">
        <v>692</v>
      </c>
      <c r="G184" s="2">
        <v>10</v>
      </c>
      <c r="I184" s="171" t="s">
        <v>711</v>
      </c>
      <c r="J184" s="172"/>
      <c r="K184" s="171"/>
      <c r="M184" s="173" t="str">
        <f t="shared" si="71"/>
        <v>Limited</v>
      </c>
      <c r="N184" s="174">
        <f t="shared" si="72"/>
        <v>3.8689551524835283E-4</v>
      </c>
      <c r="O184" s="174">
        <f t="shared" si="73"/>
        <v>1.768121337810197E-5</v>
      </c>
      <c r="P184" s="175">
        <f t="shared" si="74"/>
        <v>4.570022830776984E-2</v>
      </c>
      <c r="R184" s="176">
        <f t="shared" si="75"/>
        <v>99.626448268500553</v>
      </c>
      <c r="S184" s="177">
        <f t="shared" si="76"/>
        <v>83.249525086601835</v>
      </c>
      <c r="T184" s="178"/>
      <c r="U184" s="177">
        <f t="shared" si="77"/>
        <v>86.777192982456143</v>
      </c>
      <c r="V184" s="177">
        <f t="shared" si="78"/>
        <v>104.23746308724834</v>
      </c>
      <c r="W184" s="151"/>
      <c r="X184" s="152"/>
      <c r="Y184" s="107">
        <v>8.1461615822996976</v>
      </c>
      <c r="Z184" s="107">
        <v>8.3975863224941332</v>
      </c>
      <c r="AA184" s="107">
        <v>8.5316795172644984</v>
      </c>
      <c r="AB184" s="107">
        <v>8.3640630238015419</v>
      </c>
      <c r="AC184" s="107">
        <v>8.0623533355682202</v>
      </c>
      <c r="AD184" s="107">
        <v>8.5484411666107931</v>
      </c>
      <c r="AE184" s="107">
        <v>7.0398927254441827E-4</v>
      </c>
      <c r="AF184" s="107">
        <v>9.3530003352329874E-4</v>
      </c>
      <c r="AG184" s="107">
        <v>6.7717063359034528E-4</v>
      </c>
      <c r="AH184" s="107">
        <v>9.1183372443848469</v>
      </c>
      <c r="AI184" s="107">
        <v>8.5819644653033862</v>
      </c>
      <c r="AJ184" s="107">
        <v>8.3305397251089506</v>
      </c>
      <c r="AK184" s="2">
        <v>1</v>
      </c>
      <c r="AL184" s="106">
        <v>3.352329869259135E-3</v>
      </c>
      <c r="AM184" s="2">
        <v>298.3</v>
      </c>
      <c r="AN184" s="152"/>
      <c r="AP184" s="106">
        <f t="shared" si="79"/>
        <v>8.3249525086601839</v>
      </c>
      <c r="AQ184" s="105">
        <f t="shared" si="80"/>
        <v>102.67489711934157</v>
      </c>
      <c r="AR184" s="105">
        <f t="shared" si="80"/>
        <v>96.007984031936132</v>
      </c>
      <c r="AS184" s="105">
        <f t="shared" si="80"/>
        <v>100.19646365422396</v>
      </c>
      <c r="AU184" s="106">
        <f t="shared" si="85"/>
        <v>9.1190412336573914</v>
      </c>
      <c r="AV184" s="106">
        <f t="shared" si="88"/>
        <v>8.5828997653369097</v>
      </c>
      <c r="AW184" s="106">
        <f t="shared" si="88"/>
        <v>8.331216895742541</v>
      </c>
      <c r="AX184" s="106">
        <f t="shared" si="81"/>
        <v>8.6777192982456146</v>
      </c>
      <c r="AZ184" s="2">
        <f t="shared" si="82"/>
        <v>3</v>
      </c>
      <c r="BA184" s="2">
        <f t="shared" si="83"/>
        <v>1</v>
      </c>
      <c r="BB184" s="2">
        <f t="shared" si="83"/>
        <v>1</v>
      </c>
      <c r="BC184" s="2">
        <f t="shared" si="83"/>
        <v>1</v>
      </c>
      <c r="BE184" s="2">
        <f t="shared" si="86"/>
        <v>3.6764705882352941E-4</v>
      </c>
      <c r="BF184" s="2">
        <f t="shared" si="86"/>
        <v>3.9062499999999997E-4</v>
      </c>
      <c r="BG184" s="2">
        <f t="shared" si="86"/>
        <v>4.0241448692152917E-4</v>
      </c>
    </row>
    <row r="185" spans="1:59" x14ac:dyDescent="0.35">
      <c r="A185" s="2">
        <f t="shared" si="67"/>
        <v>183</v>
      </c>
      <c r="B185" s="179" t="s">
        <v>192</v>
      </c>
      <c r="C185" s="2" t="s">
        <v>193</v>
      </c>
      <c r="D185" s="1" t="s">
        <v>194</v>
      </c>
      <c r="E185" s="169">
        <v>3.7016800000000001</v>
      </c>
      <c r="F185" s="185" t="s">
        <v>686</v>
      </c>
      <c r="G185" s="2">
        <v>1</v>
      </c>
      <c r="I185" s="182">
        <f t="shared" ref="I185:J188" si="89">N185</f>
        <v>7.215794194147575E-3</v>
      </c>
      <c r="J185" s="172">
        <f t="shared" si="89"/>
        <v>2.0658433209806389E-4</v>
      </c>
      <c r="K185" s="171"/>
      <c r="M185" s="173" t="str">
        <f t="shared" si="71"/>
        <v>Quantified</v>
      </c>
      <c r="N185" s="174">
        <f t="shared" si="72"/>
        <v>7.215794194147575E-3</v>
      </c>
      <c r="O185" s="174">
        <f t="shared" si="73"/>
        <v>2.0658433209806389E-4</v>
      </c>
      <c r="P185" s="175">
        <f t="shared" si="74"/>
        <v>2.8629465660982362E-2</v>
      </c>
      <c r="R185" s="176">
        <f t="shared" si="75"/>
        <v>98.339489534458082</v>
      </c>
      <c r="S185" s="177">
        <f t="shared" si="76"/>
        <v>99.368398126973773</v>
      </c>
      <c r="T185" s="178"/>
      <c r="U185" s="177">
        <f t="shared" si="77"/>
        <v>94.601437438745506</v>
      </c>
      <c r="V185" s="177">
        <f t="shared" si="78"/>
        <v>95.202739726027389</v>
      </c>
      <c r="W185" s="151"/>
      <c r="X185" s="152"/>
      <c r="Y185" s="107">
        <v>1.0290754655341392</v>
      </c>
      <c r="Z185" s="107">
        <v>1.0100185124686922</v>
      </c>
      <c r="AA185" s="107">
        <v>0.99368398126973756</v>
      </c>
      <c r="AB185" s="107">
        <v>0.9528476532723511</v>
      </c>
      <c r="AC185" s="107">
        <v>1.034520309267124</v>
      </c>
      <c r="AD185" s="107">
        <v>0.99368398126973756</v>
      </c>
      <c r="AE185" s="107">
        <v>7.1055210715452463E-3</v>
      </c>
      <c r="AF185" s="107">
        <v>6.8060546662310796E-3</v>
      </c>
      <c r="AG185" s="107">
        <v>6.4249156049221382E-3</v>
      </c>
      <c r="AH185" s="107">
        <v>0.97462702820429059</v>
      </c>
      <c r="AI185" s="107">
        <v>0.92290101274093439</v>
      </c>
      <c r="AJ185" s="107">
        <v>0.92017859087444187</v>
      </c>
      <c r="AK185" s="2">
        <v>1</v>
      </c>
      <c r="AL185" s="106">
        <v>2.7224218664924317E-3</v>
      </c>
      <c r="AM185" s="2">
        <v>367.32</v>
      </c>
      <c r="AN185" s="152"/>
      <c r="AP185" s="106">
        <f t="shared" si="79"/>
        <v>0.99368398126973767</v>
      </c>
      <c r="AQ185" s="105">
        <f t="shared" si="80"/>
        <v>92.592592592592595</v>
      </c>
      <c r="AR185" s="105">
        <f t="shared" si="80"/>
        <v>102.42587601078166</v>
      </c>
      <c r="AS185" s="105">
        <f t="shared" si="80"/>
        <v>100</v>
      </c>
      <c r="AU185" s="106">
        <f t="shared" si="85"/>
        <v>0.98173254927583586</v>
      </c>
      <c r="AV185" s="106">
        <f t="shared" si="88"/>
        <v>0.92970706740716547</v>
      </c>
      <c r="AW185" s="106">
        <f t="shared" si="88"/>
        <v>0.92660350647936396</v>
      </c>
      <c r="AX185" s="106">
        <f t="shared" si="81"/>
        <v>0.94601437438745506</v>
      </c>
      <c r="AZ185" s="2">
        <f t="shared" si="82"/>
        <v>0</v>
      </c>
      <c r="BA185" s="2">
        <f t="shared" si="83"/>
        <v>0</v>
      </c>
      <c r="BB185" s="2">
        <f t="shared" si="83"/>
        <v>0</v>
      </c>
      <c r="BC185" s="2">
        <f t="shared" si="83"/>
        <v>0</v>
      </c>
      <c r="BE185" s="2">
        <f t="shared" si="86"/>
        <v>7.2905027932960885E-3</v>
      </c>
      <c r="BF185" s="2">
        <f t="shared" si="86"/>
        <v>7.3746312684365781E-3</v>
      </c>
      <c r="BG185" s="2">
        <f t="shared" si="86"/>
        <v>6.9822485207100592E-3</v>
      </c>
    </row>
    <row r="186" spans="1:59" x14ac:dyDescent="0.35">
      <c r="A186" s="2">
        <f t="shared" si="67"/>
        <v>184</v>
      </c>
      <c r="B186" s="179" t="s">
        <v>192</v>
      </c>
      <c r="C186" s="2" t="s">
        <v>193</v>
      </c>
      <c r="D186" s="1" t="s">
        <v>194</v>
      </c>
      <c r="E186" s="169">
        <v>3.7016800000000001</v>
      </c>
      <c r="F186" s="185" t="s">
        <v>686</v>
      </c>
      <c r="G186" s="2">
        <v>10</v>
      </c>
      <c r="I186" s="182">
        <f t="shared" si="89"/>
        <v>1.2684627520142185E-2</v>
      </c>
      <c r="J186" s="172">
        <f t="shared" si="89"/>
        <v>3.0790311257684053E-4</v>
      </c>
      <c r="K186" s="171"/>
      <c r="M186" s="173" t="str">
        <f t="shared" si="71"/>
        <v>Quantified</v>
      </c>
      <c r="N186" s="174">
        <f t="shared" si="72"/>
        <v>1.2684627520142185E-2</v>
      </c>
      <c r="O186" s="174">
        <f t="shared" si="73"/>
        <v>3.0790311257684053E-4</v>
      </c>
      <c r="P186" s="175">
        <f t="shared" si="74"/>
        <v>2.427372124943478E-2</v>
      </c>
      <c r="R186" s="176">
        <f t="shared" si="75"/>
        <v>111.35819336548205</v>
      </c>
      <c r="S186" s="177">
        <f t="shared" si="76"/>
        <v>91.745616900794943</v>
      </c>
      <c r="T186" s="178"/>
      <c r="U186" s="177">
        <f t="shared" si="77"/>
        <v>74.437366147591561</v>
      </c>
      <c r="V186" s="177">
        <f t="shared" si="78"/>
        <v>81.134520276953509</v>
      </c>
      <c r="W186" s="151"/>
      <c r="X186" s="152"/>
      <c r="Y186" s="107">
        <v>8.0855929434825224</v>
      </c>
      <c r="Z186" s="107">
        <v>8.2489382554720674</v>
      </c>
      <c r="AA186" s="107">
        <v>8.3578351301317646</v>
      </c>
      <c r="AB186" s="107">
        <v>8.2897745834694554</v>
      </c>
      <c r="AC186" s="107">
        <v>8.9839921594250249</v>
      </c>
      <c r="AD186" s="107">
        <v>10.249918327344005</v>
      </c>
      <c r="AE186" s="107">
        <v>9.2834585647391929E-2</v>
      </c>
      <c r="AF186" s="107">
        <v>9.2290101274093428E-2</v>
      </c>
      <c r="AG186" s="107">
        <v>9.4468038767287391E-2</v>
      </c>
      <c r="AH186" s="107">
        <v>7.119133180877709</v>
      </c>
      <c r="AI186" s="107">
        <v>7.3777632581944896</v>
      </c>
      <c r="AJ186" s="107">
        <v>7.5547206795164978</v>
      </c>
      <c r="AK186" s="2">
        <v>1</v>
      </c>
      <c r="AL186" s="106">
        <v>2.7224218664924317E-3</v>
      </c>
      <c r="AM186" s="2">
        <v>367.32</v>
      </c>
      <c r="AN186" s="152"/>
      <c r="AP186" s="106">
        <f t="shared" si="79"/>
        <v>9.1745616900794946</v>
      </c>
      <c r="AQ186" s="105">
        <f t="shared" si="80"/>
        <v>102.52525252525253</v>
      </c>
      <c r="AR186" s="105">
        <f t="shared" si="80"/>
        <v>108.91089108910892</v>
      </c>
      <c r="AS186" s="105">
        <f t="shared" si="80"/>
        <v>122.6384364820847</v>
      </c>
      <c r="AU186" s="106">
        <f t="shared" si="85"/>
        <v>7.2119677665251007</v>
      </c>
      <c r="AV186" s="106">
        <f t="shared" si="88"/>
        <v>7.470053359468583</v>
      </c>
      <c r="AW186" s="106">
        <f t="shared" si="88"/>
        <v>7.649188718283785</v>
      </c>
      <c r="AX186" s="106">
        <f t="shared" si="81"/>
        <v>7.4437366147591559</v>
      </c>
      <c r="AZ186" s="2">
        <f t="shared" si="82"/>
        <v>0</v>
      </c>
      <c r="BA186" s="2">
        <f t="shared" si="83"/>
        <v>0</v>
      </c>
      <c r="BB186" s="2">
        <f t="shared" si="83"/>
        <v>0</v>
      </c>
      <c r="BC186" s="2">
        <f t="shared" si="83"/>
        <v>0</v>
      </c>
      <c r="BE186" s="2">
        <f t="shared" si="86"/>
        <v>1.3040152963671128E-2</v>
      </c>
      <c r="BF186" s="2">
        <f t="shared" si="86"/>
        <v>1.2509225092250923E-2</v>
      </c>
      <c r="BG186" s="2">
        <f t="shared" si="86"/>
        <v>1.2504504504504505E-2</v>
      </c>
    </row>
    <row r="187" spans="1:59" x14ac:dyDescent="0.35">
      <c r="A187" s="2">
        <f t="shared" si="67"/>
        <v>185</v>
      </c>
      <c r="B187" s="179" t="s">
        <v>192</v>
      </c>
      <c r="C187" s="2" t="s">
        <v>193</v>
      </c>
      <c r="D187" s="1" t="s">
        <v>194</v>
      </c>
      <c r="E187" s="169">
        <v>3.7016800000000001</v>
      </c>
      <c r="F187" s="180" t="s">
        <v>688</v>
      </c>
      <c r="G187" s="2">
        <v>1</v>
      </c>
      <c r="I187" s="182">
        <f t="shared" si="89"/>
        <v>2.3181976585323946E-2</v>
      </c>
      <c r="J187" s="172">
        <f t="shared" si="89"/>
        <v>2.241399871081576E-3</v>
      </c>
      <c r="K187" s="171"/>
      <c r="M187" s="173" t="str">
        <f t="shared" si="71"/>
        <v>Quantified</v>
      </c>
      <c r="N187" s="174">
        <f t="shared" si="72"/>
        <v>2.3181976585323946E-2</v>
      </c>
      <c r="O187" s="174">
        <f t="shared" si="73"/>
        <v>2.241399871081576E-3</v>
      </c>
      <c r="P187" s="175">
        <f t="shared" si="74"/>
        <v>9.6687176903653776E-2</v>
      </c>
      <c r="R187" s="176">
        <f t="shared" si="75"/>
        <v>78.535148823167205</v>
      </c>
      <c r="S187" s="177">
        <f t="shared" si="76"/>
        <v>72.960906021997175</v>
      </c>
      <c r="T187" s="178"/>
      <c r="U187" s="177">
        <f t="shared" si="77"/>
        <v>74.001778648952779</v>
      </c>
      <c r="V187" s="177">
        <f t="shared" si="78"/>
        <v>101.42661691542287</v>
      </c>
      <c r="W187" s="151"/>
      <c r="X187" s="152"/>
      <c r="Y187" s="107">
        <v>0.93923554393988895</v>
      </c>
      <c r="Z187" s="107">
        <v>0.94468038767287377</v>
      </c>
      <c r="AA187" s="107">
        <v>0.90384405967548731</v>
      </c>
      <c r="AB187" s="107">
        <v>0.76227812261788086</v>
      </c>
      <c r="AC187" s="107">
        <v>0.70782968528803225</v>
      </c>
      <c r="AD187" s="107">
        <v>0.71871937275400199</v>
      </c>
      <c r="AE187" s="107">
        <v>1.7750190569530654E-2</v>
      </c>
      <c r="AF187" s="107">
        <v>1.4973320265708374E-2</v>
      </c>
      <c r="AG187" s="107">
        <v>1.7559621038876184E-2</v>
      </c>
      <c r="AH187" s="107">
        <v>0.72960906021997174</v>
      </c>
      <c r="AI187" s="107">
        <v>0.72688663835347922</v>
      </c>
      <c r="AJ187" s="107">
        <v>0.71327452902101707</v>
      </c>
      <c r="AK187" s="2">
        <v>1</v>
      </c>
      <c r="AL187" s="106">
        <v>2.7224218664924317E-3</v>
      </c>
      <c r="AM187" s="2">
        <v>367.32</v>
      </c>
      <c r="AN187" s="152"/>
      <c r="AP187" s="106">
        <f t="shared" si="79"/>
        <v>0.72960906021997174</v>
      </c>
      <c r="AQ187" s="105">
        <f t="shared" si="80"/>
        <v>81.159420289855063</v>
      </c>
      <c r="AR187" s="105">
        <f t="shared" si="80"/>
        <v>74.927953890489917</v>
      </c>
      <c r="AS187" s="105">
        <f t="shared" si="80"/>
        <v>79.518072289156621</v>
      </c>
      <c r="AU187" s="106">
        <f t="shared" si="85"/>
        <v>0.74735925078950238</v>
      </c>
      <c r="AV187" s="106">
        <f t="shared" si="88"/>
        <v>0.74185995861918763</v>
      </c>
      <c r="AW187" s="106">
        <f t="shared" si="88"/>
        <v>0.73083415005989327</v>
      </c>
      <c r="AX187" s="106">
        <f t="shared" si="81"/>
        <v>0.74001778648952776</v>
      </c>
      <c r="AZ187" s="2">
        <f t="shared" si="82"/>
        <v>0</v>
      </c>
      <c r="BA187" s="2">
        <f t="shared" si="83"/>
        <v>0</v>
      </c>
      <c r="BB187" s="2">
        <f t="shared" si="83"/>
        <v>0</v>
      </c>
      <c r="BC187" s="2">
        <f t="shared" si="83"/>
        <v>0</v>
      </c>
      <c r="BE187" s="2">
        <f t="shared" si="86"/>
        <v>2.4328358208955222E-2</v>
      </c>
      <c r="BF187" s="2">
        <f t="shared" si="86"/>
        <v>2.059925093632959E-2</v>
      </c>
      <c r="BG187" s="2">
        <f t="shared" si="86"/>
        <v>2.4618320610687024E-2</v>
      </c>
    </row>
    <row r="188" spans="1:59" x14ac:dyDescent="0.35">
      <c r="A188" s="2">
        <f t="shared" si="67"/>
        <v>186</v>
      </c>
      <c r="B188" s="179" t="s">
        <v>192</v>
      </c>
      <c r="C188" s="2" t="s">
        <v>193</v>
      </c>
      <c r="D188" s="1" t="s">
        <v>194</v>
      </c>
      <c r="E188" s="169">
        <v>3.7016800000000001</v>
      </c>
      <c r="F188" s="180" t="s">
        <v>688</v>
      </c>
      <c r="G188" s="2">
        <v>10</v>
      </c>
      <c r="I188" s="182">
        <f t="shared" si="89"/>
        <v>3.3773475640626521E-2</v>
      </c>
      <c r="J188" s="172">
        <f t="shared" si="89"/>
        <v>9.4672563250891638E-4</v>
      </c>
      <c r="K188" s="171"/>
      <c r="M188" s="173" t="str">
        <f t="shared" si="71"/>
        <v>Quantified</v>
      </c>
      <c r="N188" s="174">
        <f t="shared" si="72"/>
        <v>3.3773475640626521E-2</v>
      </c>
      <c r="O188" s="174">
        <f t="shared" si="73"/>
        <v>9.4672563250891638E-4</v>
      </c>
      <c r="P188" s="175">
        <f t="shared" si="74"/>
        <v>2.8031631762828954E-2</v>
      </c>
      <c r="R188" s="176">
        <f t="shared" si="75"/>
        <v>80.489737944779804</v>
      </c>
      <c r="S188" s="177">
        <f t="shared" si="76"/>
        <v>58.214454245163175</v>
      </c>
      <c r="T188" s="178"/>
      <c r="U188" s="177">
        <f t="shared" si="77"/>
        <v>65.246469926313111</v>
      </c>
      <c r="V188" s="177">
        <f t="shared" si="78"/>
        <v>112.07950116913483</v>
      </c>
      <c r="W188" s="151"/>
      <c r="X188" s="152"/>
      <c r="Y188" s="107">
        <v>7.1463573995426337</v>
      </c>
      <c r="Z188" s="107">
        <v>7.2960906021997172</v>
      </c>
      <c r="AA188" s="107">
        <v>7.2552542742023309</v>
      </c>
      <c r="AB188" s="107">
        <v>5.730698028966569</v>
      </c>
      <c r="AC188" s="107">
        <v>5.7987585756288791</v>
      </c>
      <c r="AD188" s="107">
        <v>5.9348796689535011</v>
      </c>
      <c r="AE188" s="107">
        <v>0.21888271806599152</v>
      </c>
      <c r="AF188" s="107">
        <v>0.20418163998693237</v>
      </c>
      <c r="AG188" s="107">
        <v>0.21643253838614832</v>
      </c>
      <c r="AH188" s="107">
        <v>6.4793640422519871</v>
      </c>
      <c r="AI188" s="107">
        <v>6.2207339649352065</v>
      </c>
      <c r="AJ188" s="107">
        <v>6.234346074267668</v>
      </c>
      <c r="AK188" s="2">
        <v>1</v>
      </c>
      <c r="AL188" s="106">
        <v>2.7224218664924317E-3</v>
      </c>
      <c r="AM188" s="2">
        <v>367.32</v>
      </c>
      <c r="AN188" s="152"/>
      <c r="AP188" s="106">
        <f t="shared" si="79"/>
        <v>5.821445424516317</v>
      </c>
      <c r="AQ188" s="105">
        <f t="shared" si="80"/>
        <v>80.19047619047619</v>
      </c>
      <c r="AR188" s="105">
        <f t="shared" si="80"/>
        <v>79.477611940298502</v>
      </c>
      <c r="AS188" s="105">
        <f t="shared" si="80"/>
        <v>81.801125703564722</v>
      </c>
      <c r="AU188" s="106">
        <f t="shared" si="85"/>
        <v>6.6982467603179785</v>
      </c>
      <c r="AV188" s="106">
        <f t="shared" si="88"/>
        <v>6.4249156049221385</v>
      </c>
      <c r="AW188" s="106">
        <f t="shared" si="88"/>
        <v>6.4507786126538162</v>
      </c>
      <c r="AX188" s="106">
        <f t="shared" si="81"/>
        <v>6.5246469926313111</v>
      </c>
      <c r="AZ188" s="2">
        <f t="shared" si="82"/>
        <v>0</v>
      </c>
      <c r="BA188" s="2">
        <f t="shared" si="83"/>
        <v>0</v>
      </c>
      <c r="BB188" s="2">
        <f t="shared" si="83"/>
        <v>0</v>
      </c>
      <c r="BC188" s="2">
        <f t="shared" si="83"/>
        <v>0</v>
      </c>
      <c r="BE188" s="2">
        <f t="shared" si="86"/>
        <v>3.3781512605042023E-2</v>
      </c>
      <c r="BF188" s="2">
        <f t="shared" si="86"/>
        <v>3.2822757111597371E-2</v>
      </c>
      <c r="BG188" s="2">
        <f t="shared" si="86"/>
        <v>3.4716157205240177E-2</v>
      </c>
    </row>
    <row r="189" spans="1:59" x14ac:dyDescent="0.35">
      <c r="A189" s="2">
        <f t="shared" si="67"/>
        <v>187</v>
      </c>
      <c r="B189" s="179" t="s">
        <v>725</v>
      </c>
      <c r="C189" s="2" t="s">
        <v>181</v>
      </c>
      <c r="D189" s="1" t="s">
        <v>182</v>
      </c>
      <c r="E189" s="169">
        <v>6.7330100000000002</v>
      </c>
      <c r="F189" s="185" t="s">
        <v>686</v>
      </c>
      <c r="G189" s="2">
        <v>1</v>
      </c>
      <c r="I189" s="171" t="s">
        <v>648</v>
      </c>
      <c r="J189" s="172"/>
      <c r="K189" s="171"/>
      <c r="M189" s="173" t="str">
        <f t="shared" si="71"/>
        <v>Limited</v>
      </c>
      <c r="N189" s="174">
        <f t="shared" si="72"/>
        <v>4.7524985387632423E-3</v>
      </c>
      <c r="O189" s="174">
        <f t="shared" si="73"/>
        <v>1.3564176129680396E-3</v>
      </c>
      <c r="P189" s="175">
        <f t="shared" si="74"/>
        <v>0.28541147396565519</v>
      </c>
      <c r="R189" s="176">
        <f t="shared" si="75"/>
        <v>101.71311520223792</v>
      </c>
      <c r="S189" s="177">
        <f t="shared" si="76"/>
        <v>83.30860375338743</v>
      </c>
      <c r="T189" s="178"/>
      <c r="U189" s="177">
        <f t="shared" si="77"/>
        <v>69.546386051320269</v>
      </c>
      <c r="V189" s="177">
        <f t="shared" si="78"/>
        <v>83.48043649512303</v>
      </c>
      <c r="W189" s="151"/>
      <c r="X189" s="152"/>
      <c r="Y189" s="107">
        <v>0.86246538689692465</v>
      </c>
      <c r="Z189" s="107">
        <v>0.87226464691958372</v>
      </c>
      <c r="AA189" s="107">
        <v>0.73310670228188168</v>
      </c>
      <c r="AB189" s="107">
        <v>0.89177783382962716</v>
      </c>
      <c r="AC189" s="107">
        <v>0.80549617976685117</v>
      </c>
      <c r="AD189" s="107">
        <v>0.80198409900514445</v>
      </c>
      <c r="AE189" s="107">
        <v>9.5745738808526509E-4</v>
      </c>
      <c r="AF189" s="107">
        <v>2.2299866852307404E-3</v>
      </c>
      <c r="AG189" s="107">
        <v>7.1298299505969439E-4</v>
      </c>
      <c r="AH189" s="107">
        <v>0.49797589772662543</v>
      </c>
      <c r="AI189" s="107">
        <v>0.77226820526732287</v>
      </c>
      <c r="AJ189" s="107">
        <v>0.81224705147728449</v>
      </c>
      <c r="AK189" s="2">
        <v>1</v>
      </c>
      <c r="AL189" s="106">
        <v>3.1444563235016668E-3</v>
      </c>
      <c r="AM189" s="2">
        <v>318.02</v>
      </c>
      <c r="AN189" s="152"/>
      <c r="AP189" s="106">
        <f t="shared" si="79"/>
        <v>0.83308603753387434</v>
      </c>
      <c r="AQ189" s="105">
        <f t="shared" si="80"/>
        <v>103.39868096482876</v>
      </c>
      <c r="AR189" s="105">
        <f t="shared" si="80"/>
        <v>92.345388823389044</v>
      </c>
      <c r="AS189" s="105">
        <f t="shared" si="80"/>
        <v>109.39527581849595</v>
      </c>
      <c r="AU189" s="106">
        <f t="shared" si="85"/>
        <v>0.49893335511471071</v>
      </c>
      <c r="AV189" s="106">
        <f t="shared" si="88"/>
        <v>0.77449819195255365</v>
      </c>
      <c r="AW189" s="106">
        <f t="shared" si="88"/>
        <v>0.81296003447234422</v>
      </c>
      <c r="AX189" s="106">
        <f t="shared" si="81"/>
        <v>0.69546386051320275</v>
      </c>
      <c r="AZ189" s="2">
        <f t="shared" si="82"/>
        <v>3</v>
      </c>
      <c r="BA189" s="2">
        <f t="shared" si="83"/>
        <v>1</v>
      </c>
      <c r="BB189" s="2">
        <f t="shared" si="83"/>
        <v>1</v>
      </c>
      <c r="BC189" s="2">
        <f t="shared" si="83"/>
        <v>1</v>
      </c>
      <c r="BE189" s="2">
        <f t="shared" si="86"/>
        <v>6.3144749331379962E-3</v>
      </c>
      <c r="BF189" s="2">
        <f t="shared" si="86"/>
        <v>4.0717153730460837E-3</v>
      </c>
      <c r="BG189" s="2">
        <f t="shared" si="86"/>
        <v>3.8713053101056476E-3</v>
      </c>
    </row>
    <row r="190" spans="1:59" x14ac:dyDescent="0.35">
      <c r="A190" s="2">
        <f t="shared" si="67"/>
        <v>188</v>
      </c>
      <c r="B190" s="179" t="s">
        <v>725</v>
      </c>
      <c r="C190" s="2" t="s">
        <v>181</v>
      </c>
      <c r="D190" s="1" t="s">
        <v>182</v>
      </c>
      <c r="E190" s="169">
        <v>6.7330100000000002</v>
      </c>
      <c r="F190" s="185" t="s">
        <v>686</v>
      </c>
      <c r="G190" s="2">
        <v>10</v>
      </c>
      <c r="I190" s="182">
        <f t="shared" ref="I190:J194" si="90">N190</f>
        <v>5.039292617383704E-3</v>
      </c>
      <c r="J190" s="172">
        <f t="shared" si="90"/>
        <v>6.1047140977040252E-3</v>
      </c>
      <c r="K190" s="171" t="s">
        <v>690</v>
      </c>
      <c r="M190" s="173" t="str">
        <f t="shared" si="71"/>
        <v>Quantified</v>
      </c>
      <c r="N190" s="174">
        <f t="shared" si="72"/>
        <v>5.039292617383704E-3</v>
      </c>
      <c r="O190" s="174">
        <f t="shared" si="73"/>
        <v>6.1047140977040252E-3</v>
      </c>
      <c r="P190" s="175">
        <f t="shared" si="74"/>
        <v>1.2114228248316061</v>
      </c>
      <c r="R190" s="176">
        <f t="shared" si="75"/>
        <v>95.560025339227181</v>
      </c>
      <c r="S190" s="177">
        <f t="shared" si="76"/>
        <v>78.877203480732135</v>
      </c>
      <c r="T190" s="178"/>
      <c r="U190" s="177">
        <f t="shared" si="77"/>
        <v>54.697854315488357</v>
      </c>
      <c r="V190" s="177">
        <f t="shared" si="78"/>
        <v>69.345580093809701</v>
      </c>
      <c r="W190" s="151"/>
      <c r="X190" s="152"/>
      <c r="Y190" s="107">
        <v>7.8555812690792415</v>
      </c>
      <c r="Z190" s="107">
        <v>8.3330228121656198</v>
      </c>
      <c r="AA190" s="107">
        <v>8.645445308411011</v>
      </c>
      <c r="AB190" s="107">
        <v>7.7560750176464062</v>
      </c>
      <c r="AC190" s="107">
        <v>9.1152348781994217</v>
      </c>
      <c r="AD190" s="107">
        <v>6.791851148373814</v>
      </c>
      <c r="AE190" s="107">
        <v>5.7583784349206586E-2</v>
      </c>
      <c r="AF190" s="107">
        <v>3.8848655312381988E-3</v>
      </c>
      <c r="AG190" s="107">
        <v>1.4429709472337651E-2</v>
      </c>
      <c r="AH190" s="107">
        <v>4.790355529700931</v>
      </c>
      <c r="AI190" s="107">
        <v>5.5110791439927054</v>
      </c>
      <c r="AJ190" s="107">
        <v>6.0320232616000888</v>
      </c>
      <c r="AK190" s="2">
        <v>1</v>
      </c>
      <c r="AL190" s="106">
        <v>3.1444563235016668E-3</v>
      </c>
      <c r="AM190" s="2">
        <v>318.02</v>
      </c>
      <c r="AN190" s="152"/>
      <c r="AP190" s="106">
        <f t="shared" si="79"/>
        <v>7.8877203480732136</v>
      </c>
      <c r="AQ190" s="105">
        <f t="shared" si="80"/>
        <v>98.733305047399782</v>
      </c>
      <c r="AR190" s="105">
        <f t="shared" si="80"/>
        <v>109.38689457194127</v>
      </c>
      <c r="AS190" s="105">
        <f t="shared" si="80"/>
        <v>78.55987639834045</v>
      </c>
      <c r="AU190" s="106">
        <f t="shared" si="85"/>
        <v>4.8479393140501372</v>
      </c>
      <c r="AV190" s="106">
        <f t="shared" si="88"/>
        <v>5.5149640095239434</v>
      </c>
      <c r="AW190" s="106">
        <f t="shared" si="88"/>
        <v>6.0464529710724264</v>
      </c>
      <c r="AX190" s="106">
        <f t="shared" si="81"/>
        <v>5.4697854315488357</v>
      </c>
      <c r="AZ190" s="2">
        <f t="shared" si="82"/>
        <v>0</v>
      </c>
      <c r="BA190" s="2">
        <f t="shared" si="83"/>
        <v>0</v>
      </c>
      <c r="BB190" s="2">
        <f t="shared" si="83"/>
        <v>0</v>
      </c>
      <c r="BC190" s="2">
        <f t="shared" si="83"/>
        <v>0</v>
      </c>
      <c r="BE190" s="2">
        <f t="shared" si="86"/>
        <v>1.2020774656949444E-2</v>
      </c>
      <c r="BF190" s="2">
        <f t="shared" si="86"/>
        <v>7.0491920542873276E-4</v>
      </c>
      <c r="BG190" s="2">
        <f t="shared" si="86"/>
        <v>2.3921839897729346E-3</v>
      </c>
    </row>
    <row r="191" spans="1:59" x14ac:dyDescent="0.35">
      <c r="A191" s="2">
        <f t="shared" si="67"/>
        <v>189</v>
      </c>
      <c r="B191" s="179" t="s">
        <v>725</v>
      </c>
      <c r="C191" s="2" t="s">
        <v>181</v>
      </c>
      <c r="D191" s="1" t="s">
        <v>182</v>
      </c>
      <c r="E191" s="169">
        <v>6.7330100000000002</v>
      </c>
      <c r="F191" s="195" t="s">
        <v>688</v>
      </c>
      <c r="G191" s="2">
        <v>1</v>
      </c>
      <c r="I191" s="182">
        <f t="shared" si="90"/>
        <v>1.2175242445357276E-2</v>
      </c>
      <c r="J191" s="172">
        <f t="shared" si="90"/>
        <v>6.0779767909598971E-3</v>
      </c>
      <c r="K191" s="171" t="s">
        <v>690</v>
      </c>
      <c r="M191" s="173" t="str">
        <f t="shared" si="71"/>
        <v>Quantified</v>
      </c>
      <c r="N191" s="174">
        <f t="shared" si="72"/>
        <v>1.2175242445357276E-2</v>
      </c>
      <c r="O191" s="174">
        <f t="shared" si="73"/>
        <v>6.0779767909598971E-3</v>
      </c>
      <c r="P191" s="175">
        <f t="shared" si="74"/>
        <v>0.49920786532489803</v>
      </c>
      <c r="R191" s="176">
        <f t="shared" si="75"/>
        <v>74.646166097317419</v>
      </c>
      <c r="S191" s="177">
        <f t="shared" si="76"/>
        <v>75.601181626854711</v>
      </c>
      <c r="T191" s="178"/>
      <c r="U191" s="177">
        <f t="shared" si="77"/>
        <v>70.004256480594677</v>
      </c>
      <c r="V191" s="177">
        <f t="shared" si="78"/>
        <v>92.596775571730063</v>
      </c>
      <c r="W191" s="151"/>
      <c r="X191" s="152"/>
      <c r="Y191" s="107">
        <v>1.012191756875316</v>
      </c>
      <c r="Z191" s="107">
        <v>1.000454582272096</v>
      </c>
      <c r="AA191" s="107">
        <v>1.0255959073018617</v>
      </c>
      <c r="AB191" s="107">
        <v>0.69159210214699707</v>
      </c>
      <c r="AC191" s="107">
        <v>0.77636909174468904</v>
      </c>
      <c r="AD191" s="107">
        <v>0.80007425491395512</v>
      </c>
      <c r="AE191" s="107">
        <v>1.0854466354831836E-2</v>
      </c>
      <c r="AF191" s="107">
        <v>9.7373150902880321E-3</v>
      </c>
      <c r="AG191" s="107">
        <v>4.0475036077582171E-3</v>
      </c>
      <c r="AH191" s="107">
        <v>0.62641975306286779</v>
      </c>
      <c r="AI191" s="107">
        <v>0.709419617820917</v>
      </c>
      <c r="AJ191" s="107">
        <v>0.73964903848117725</v>
      </c>
      <c r="AK191" s="2">
        <v>1</v>
      </c>
      <c r="AL191" s="106">
        <v>3.1444563235016668E-3</v>
      </c>
      <c r="AM191" s="2">
        <v>318.02</v>
      </c>
      <c r="AN191" s="152"/>
      <c r="AP191" s="106">
        <f t="shared" si="79"/>
        <v>0.75601181626854708</v>
      </c>
      <c r="AQ191" s="105">
        <f t="shared" si="80"/>
        <v>68.326193870811068</v>
      </c>
      <c r="AR191" s="105">
        <f t="shared" si="80"/>
        <v>77.601632847890542</v>
      </c>
      <c r="AS191" s="105">
        <f t="shared" si="80"/>
        <v>78.010671573250619</v>
      </c>
      <c r="AU191" s="106">
        <f t="shared" si="85"/>
        <v>0.63727421941769957</v>
      </c>
      <c r="AV191" s="106">
        <f t="shared" si="88"/>
        <v>0.71915693291120508</v>
      </c>
      <c r="AW191" s="106">
        <f t="shared" si="88"/>
        <v>0.74369654208893543</v>
      </c>
      <c r="AX191" s="106">
        <f t="shared" si="81"/>
        <v>0.70004256480594673</v>
      </c>
      <c r="AZ191" s="2">
        <f t="shared" si="82"/>
        <v>0</v>
      </c>
      <c r="BA191" s="2">
        <f t="shared" si="83"/>
        <v>0</v>
      </c>
      <c r="BB191" s="2">
        <f t="shared" si="83"/>
        <v>0</v>
      </c>
      <c r="BC191" s="2">
        <f t="shared" si="83"/>
        <v>0</v>
      </c>
      <c r="BE191" s="2">
        <f t="shared" si="86"/>
        <v>1.7327784288025918E-2</v>
      </c>
      <c r="BF191" s="2">
        <f t="shared" si="86"/>
        <v>1.3725748267573395E-2</v>
      </c>
      <c r="BG191" s="2">
        <f t="shared" si="86"/>
        <v>5.4721947804725213E-3</v>
      </c>
    </row>
    <row r="192" spans="1:59" x14ac:dyDescent="0.35">
      <c r="A192" s="2">
        <f t="shared" si="67"/>
        <v>190</v>
      </c>
      <c r="B192" s="179" t="s">
        <v>725</v>
      </c>
      <c r="C192" s="2" t="s">
        <v>181</v>
      </c>
      <c r="D192" s="1" t="s">
        <v>182</v>
      </c>
      <c r="E192" s="169">
        <v>6.7330100000000002</v>
      </c>
      <c r="F192" s="180" t="s">
        <v>688</v>
      </c>
      <c r="G192" s="2">
        <v>10</v>
      </c>
      <c r="I192" s="182">
        <f t="shared" si="90"/>
        <v>2.0988923996282504E-2</v>
      </c>
      <c r="J192" s="172">
        <f t="shared" si="90"/>
        <v>3.1014656758859643E-2</v>
      </c>
      <c r="K192" s="171" t="s">
        <v>690</v>
      </c>
      <c r="M192" s="173" t="str">
        <f t="shared" si="71"/>
        <v>Quantified</v>
      </c>
      <c r="N192" s="174">
        <f t="shared" si="72"/>
        <v>2.0988923996282504E-2</v>
      </c>
      <c r="O192" s="174">
        <f t="shared" si="73"/>
        <v>3.1014656758859643E-2</v>
      </c>
      <c r="P192" s="175">
        <f t="shared" si="74"/>
        <v>1.4776677815572092</v>
      </c>
      <c r="R192" s="176">
        <f t="shared" si="75"/>
        <v>85.443544373551163</v>
      </c>
      <c r="S192" s="177">
        <f t="shared" si="76"/>
        <v>88.951171381176678</v>
      </c>
      <c r="T192" s="178"/>
      <c r="U192" s="177">
        <f t="shared" si="77"/>
        <v>60.969753096532067</v>
      </c>
      <c r="V192" s="177">
        <f t="shared" si="78"/>
        <v>68.542945696872664</v>
      </c>
      <c r="W192" s="151"/>
      <c r="X192" s="152"/>
      <c r="Y192" s="107">
        <v>9.5724144461107166</v>
      </c>
      <c r="Z192" s="107">
        <v>10.91692511013342</v>
      </c>
      <c r="AA192" s="107">
        <v>10.818676246054368</v>
      </c>
      <c r="AB192" s="107">
        <v>8.6732368123383132</v>
      </c>
      <c r="AC192" s="107">
        <v>9.2186828135953718</v>
      </c>
      <c r="AD192" s="107">
        <v>8.7934317884193138</v>
      </c>
      <c r="AE192" s="107">
        <v>0.28714933112577384</v>
      </c>
      <c r="AF192" s="107">
        <v>3.6553663812402368E-2</v>
      </c>
      <c r="AG192" s="107">
        <v>4.4601389432730896E-3</v>
      </c>
      <c r="AH192" s="107">
        <v>5.0651564859207916</v>
      </c>
      <c r="AI192" s="107">
        <v>6.560403713555468</v>
      </c>
      <c r="AJ192" s="107">
        <v>6.3372025956019131</v>
      </c>
      <c r="AK192" s="2">
        <v>1</v>
      </c>
      <c r="AL192" s="106">
        <v>3.1444563235016668E-3</v>
      </c>
      <c r="AM192" s="2">
        <v>318.02</v>
      </c>
      <c r="AN192" s="152"/>
      <c r="AP192" s="106">
        <f t="shared" si="79"/>
        <v>8.8951171381176675</v>
      </c>
      <c r="AQ192" s="105">
        <f t="shared" si="80"/>
        <v>90.606574351388019</v>
      </c>
      <c r="AR192" s="105">
        <f t="shared" si="80"/>
        <v>84.443950293643695</v>
      </c>
      <c r="AS192" s="105">
        <f t="shared" si="80"/>
        <v>81.280108475621759</v>
      </c>
      <c r="AU192" s="106">
        <f t="shared" si="85"/>
        <v>5.3523058170465658</v>
      </c>
      <c r="AV192" s="106">
        <f t="shared" si="88"/>
        <v>6.59695737736787</v>
      </c>
      <c r="AW192" s="106">
        <f t="shared" si="88"/>
        <v>6.3416627345451859</v>
      </c>
      <c r="AX192" s="106">
        <f t="shared" si="81"/>
        <v>6.0969753096532067</v>
      </c>
      <c r="AZ192" s="2">
        <f t="shared" si="82"/>
        <v>0</v>
      </c>
      <c r="BA192" s="2">
        <f t="shared" si="83"/>
        <v>0</v>
      </c>
      <c r="BB192" s="2">
        <f t="shared" si="83"/>
        <v>0</v>
      </c>
      <c r="BC192" s="2">
        <f t="shared" si="83"/>
        <v>0</v>
      </c>
      <c r="BE192" s="2">
        <f t="shared" si="86"/>
        <v>5.6691107554907687E-2</v>
      </c>
      <c r="BF192" s="2">
        <f t="shared" si="86"/>
        <v>5.5718619475922148E-3</v>
      </c>
      <c r="BG192" s="2">
        <f t="shared" si="86"/>
        <v>7.0380248634759979E-4</v>
      </c>
    </row>
    <row r="193" spans="1:59" x14ac:dyDescent="0.35">
      <c r="A193" s="2">
        <f t="shared" si="67"/>
        <v>191</v>
      </c>
      <c r="B193" s="50" t="s">
        <v>725</v>
      </c>
      <c r="C193" s="2" t="s">
        <v>181</v>
      </c>
      <c r="D193" s="1" t="s">
        <v>182</v>
      </c>
      <c r="E193" s="169">
        <v>6.7330100000000002</v>
      </c>
      <c r="F193" s="183" t="s">
        <v>692</v>
      </c>
      <c r="G193" s="2">
        <v>1</v>
      </c>
      <c r="I193" s="182">
        <f t="shared" si="90"/>
        <v>9.1442654818587616E-3</v>
      </c>
      <c r="J193" s="172">
        <f t="shared" si="90"/>
        <v>6.8125964040061208E-3</v>
      </c>
      <c r="K193" s="171" t="s">
        <v>690</v>
      </c>
      <c r="M193" s="173" t="str">
        <f t="shared" si="71"/>
        <v>Quantified</v>
      </c>
      <c r="N193" s="174">
        <f t="shared" si="72"/>
        <v>9.1442654818587616E-3</v>
      </c>
      <c r="O193" s="174">
        <f t="shared" si="73"/>
        <v>6.8125964040061208E-3</v>
      </c>
      <c r="P193" s="175">
        <f t="shared" si="74"/>
        <v>0.74501297206665518</v>
      </c>
      <c r="R193" s="176">
        <f t="shared" si="75"/>
        <v>104.02991843289554</v>
      </c>
      <c r="S193" s="177">
        <f t="shared" si="76"/>
        <v>96.040273920814613</v>
      </c>
      <c r="T193" s="178"/>
      <c r="U193" s="177">
        <f t="shared" si="77"/>
        <v>98.833245604808653</v>
      </c>
      <c r="V193" s="177">
        <f t="shared" si="78"/>
        <v>102.90812548733132</v>
      </c>
      <c r="W193" s="151"/>
      <c r="X193" s="152"/>
      <c r="Y193" s="107">
        <v>0.87511052742048312</v>
      </c>
      <c r="Z193" s="107">
        <v>0.86655913223129999</v>
      </c>
      <c r="AA193" s="107">
        <v>1.0324214833411423</v>
      </c>
      <c r="AB193" s="107">
        <v>0.90233222383596012</v>
      </c>
      <c r="AC193" s="107">
        <v>0.93346887046271299</v>
      </c>
      <c r="AD193" s="107">
        <v>1.0454071233257656</v>
      </c>
      <c r="AE193" s="107">
        <v>1.4682277341521539E-2</v>
      </c>
      <c r="AF193" s="107">
        <v>8.1426521156234832E-3</v>
      </c>
      <c r="AG193" s="107">
        <v>1.2002470142322245E-3</v>
      </c>
      <c r="AH193" s="107">
        <v>0.88744721271167859</v>
      </c>
      <c r="AI193" s="107">
        <v>1.0499804320267028</v>
      </c>
      <c r="AJ193" s="107">
        <v>1.003544546934501</v>
      </c>
      <c r="AK193" s="2">
        <v>1</v>
      </c>
      <c r="AL193" s="106">
        <v>3.1444563235016668E-3</v>
      </c>
      <c r="AM193" s="2">
        <v>318.02</v>
      </c>
      <c r="AN193" s="152"/>
      <c r="AP193" s="106">
        <f t="shared" si="79"/>
        <v>0.96040273920814612</v>
      </c>
      <c r="AQ193" s="105">
        <f t="shared" si="80"/>
        <v>103.11065808975204</v>
      </c>
      <c r="AR193" s="105">
        <f t="shared" si="80"/>
        <v>107.72131245782701</v>
      </c>
      <c r="AS193" s="105">
        <f t="shared" si="80"/>
        <v>101.25778475110756</v>
      </c>
      <c r="AU193" s="106">
        <f t="shared" si="85"/>
        <v>0.90212949005320009</v>
      </c>
      <c r="AV193" s="106">
        <f t="shared" si="88"/>
        <v>1.0581230841423261</v>
      </c>
      <c r="AW193" s="106">
        <f t="shared" si="88"/>
        <v>1.0047447939487333</v>
      </c>
      <c r="AX193" s="106">
        <f t="shared" si="81"/>
        <v>0.98833245604808651</v>
      </c>
      <c r="AZ193" s="2">
        <f t="shared" si="82"/>
        <v>1</v>
      </c>
      <c r="BA193" s="2">
        <f t="shared" si="83"/>
        <v>0</v>
      </c>
      <c r="BB193" s="2">
        <f t="shared" si="83"/>
        <v>0</v>
      </c>
      <c r="BC193" s="2">
        <f t="shared" si="83"/>
        <v>1</v>
      </c>
      <c r="BE193" s="2">
        <f t="shared" si="86"/>
        <v>1.6544395127072918E-2</v>
      </c>
      <c r="BF193" s="2">
        <f t="shared" si="86"/>
        <v>7.7550513012002512E-3</v>
      </c>
      <c r="BG193" s="2">
        <f t="shared" si="86"/>
        <v>3.1333500173031164E-3</v>
      </c>
    </row>
    <row r="194" spans="1:59" x14ac:dyDescent="0.35">
      <c r="A194" s="2">
        <f t="shared" si="67"/>
        <v>192</v>
      </c>
      <c r="B194" s="50" t="s">
        <v>725</v>
      </c>
      <c r="C194" s="2" t="s">
        <v>181</v>
      </c>
      <c r="D194" s="1" t="s">
        <v>182</v>
      </c>
      <c r="E194" s="169">
        <v>6.7330100000000002</v>
      </c>
      <c r="F194" s="183" t="s">
        <v>692</v>
      </c>
      <c r="G194" s="2">
        <v>10</v>
      </c>
      <c r="I194" s="182">
        <f t="shared" si="90"/>
        <v>8.1801762226745133E-3</v>
      </c>
      <c r="J194" s="172">
        <f t="shared" si="90"/>
        <v>1.0576075986082914E-2</v>
      </c>
      <c r="K194" s="171" t="s">
        <v>690</v>
      </c>
      <c r="M194" s="173" t="str">
        <f t="shared" si="71"/>
        <v>Quantified</v>
      </c>
      <c r="N194" s="174">
        <f t="shared" si="72"/>
        <v>8.1801762226745133E-3</v>
      </c>
      <c r="O194" s="174">
        <f t="shared" si="73"/>
        <v>1.0576075986082914E-2</v>
      </c>
      <c r="P194" s="175">
        <f t="shared" si="74"/>
        <v>1.2928909718066024</v>
      </c>
      <c r="R194" s="176">
        <f t="shared" si="75"/>
        <v>95.695650028716429</v>
      </c>
      <c r="S194" s="177">
        <f t="shared" si="76"/>
        <v>88.162925789320596</v>
      </c>
      <c r="T194" s="178"/>
      <c r="U194" s="177">
        <f t="shared" si="77"/>
        <v>95.638222787994621</v>
      </c>
      <c r="V194" s="177">
        <f t="shared" si="78"/>
        <v>108.47895748893073</v>
      </c>
      <c r="W194" s="151"/>
      <c r="X194" s="152"/>
      <c r="Y194" s="107">
        <v>9.1815074859798447</v>
      </c>
      <c r="Z194" s="107">
        <v>8.0971546202306151</v>
      </c>
      <c r="AA194" s="107">
        <v>10.446859678688195</v>
      </c>
      <c r="AB194" s="107">
        <v>9.6923073787467455</v>
      </c>
      <c r="AC194" s="107">
        <v>7.6051986710429542</v>
      </c>
      <c r="AD194" s="107">
        <v>9.1513716870064776</v>
      </c>
      <c r="AE194" s="107">
        <v>0.17852993413743792</v>
      </c>
      <c r="AF194" s="107">
        <v>3.5019574858010064E-2</v>
      </c>
      <c r="AG194" s="107">
        <v>5.7922756317873971E-3</v>
      </c>
      <c r="AH194" s="107">
        <v>8.81373059236196</v>
      </c>
      <c r="AI194" s="107">
        <v>9.416101788376297</v>
      </c>
      <c r="AJ194" s="107">
        <v>10.242292671032891</v>
      </c>
      <c r="AK194" s="2">
        <v>1</v>
      </c>
      <c r="AL194" s="106">
        <v>3.1444563235016668E-3</v>
      </c>
      <c r="AM194" s="2">
        <v>318.02</v>
      </c>
      <c r="AN194" s="152"/>
      <c r="AP194" s="106">
        <f t="shared" si="79"/>
        <v>8.8162925789320585</v>
      </c>
      <c r="AQ194" s="105">
        <f t="shared" si="80"/>
        <v>105.56335540266008</v>
      </c>
      <c r="AR194" s="105">
        <f t="shared" si="80"/>
        <v>93.924335494859918</v>
      </c>
      <c r="AS194" s="105">
        <f t="shared" si="80"/>
        <v>87.599259188629304</v>
      </c>
      <c r="AU194" s="106">
        <f t="shared" si="85"/>
        <v>8.9922605264993987</v>
      </c>
      <c r="AV194" s="106">
        <f t="shared" si="88"/>
        <v>9.4511213632343072</v>
      </c>
      <c r="AW194" s="106">
        <f t="shared" si="88"/>
        <v>10.248084946664678</v>
      </c>
      <c r="AX194" s="106">
        <f t="shared" si="81"/>
        <v>9.5638222787994618</v>
      </c>
      <c r="AZ194" s="2">
        <f t="shared" si="82"/>
        <v>0</v>
      </c>
      <c r="BA194" s="2">
        <f t="shared" si="83"/>
        <v>0</v>
      </c>
      <c r="BB194" s="2">
        <f t="shared" si="83"/>
        <v>0</v>
      </c>
      <c r="BC194" s="2">
        <f t="shared" si="83"/>
        <v>0</v>
      </c>
      <c r="BE194" s="2">
        <f t="shared" si="86"/>
        <v>2.0255887364217056E-2</v>
      </c>
      <c r="BF194" s="2">
        <f t="shared" si="86"/>
        <v>3.7191160041663914E-3</v>
      </c>
      <c r="BG194" s="2">
        <f t="shared" si="86"/>
        <v>5.6552529964009235E-4</v>
      </c>
    </row>
    <row r="195" spans="1:59" x14ac:dyDescent="0.35">
      <c r="A195" s="2">
        <f t="shared" ref="A195:A240" si="91">A194+1</f>
        <v>193</v>
      </c>
      <c r="B195" s="179" t="s">
        <v>196</v>
      </c>
      <c r="C195" s="2" t="s">
        <v>197</v>
      </c>
      <c r="D195" s="1" t="s">
        <v>198</v>
      </c>
      <c r="E195" s="169">
        <v>4.9986100000000002</v>
      </c>
      <c r="F195" s="170" t="s">
        <v>686</v>
      </c>
      <c r="G195" s="2">
        <v>1</v>
      </c>
      <c r="I195" s="171" t="s">
        <v>648</v>
      </c>
      <c r="J195" s="172"/>
      <c r="K195" s="171"/>
      <c r="M195" s="173" t="str">
        <f t="shared" si="71"/>
        <v>Limited</v>
      </c>
      <c r="N195" s="174">
        <f t="shared" si="72"/>
        <v>2.9777651489867551E-3</v>
      </c>
      <c r="O195" s="174">
        <f t="shared" si="73"/>
        <v>8.319584643008476E-5</v>
      </c>
      <c r="P195" s="175">
        <f t="shared" si="74"/>
        <v>2.793902214161981E-2</v>
      </c>
      <c r="R195" s="176">
        <f t="shared" si="75"/>
        <v>81.316553811469419</v>
      </c>
      <c r="S195" s="177">
        <f t="shared" si="76"/>
        <v>77.610066482152533</v>
      </c>
      <c r="T195" s="178"/>
      <c r="U195" s="177">
        <f t="shared" si="77"/>
        <v>95.91586536175231</v>
      </c>
      <c r="V195" s="177">
        <f t="shared" si="78"/>
        <v>123.58688725490197</v>
      </c>
      <c r="W195" s="151"/>
      <c r="X195" s="152"/>
      <c r="Y195" s="107">
        <v>0.91876622820783516</v>
      </c>
      <c r="Z195" s="107">
        <v>0.96727251975918049</v>
      </c>
      <c r="AA195" s="107">
        <v>0.97868576483008529</v>
      </c>
      <c r="AB195" s="107">
        <v>0.77039404228607289</v>
      </c>
      <c r="AC195" s="107">
        <v>0.75898079721516809</v>
      </c>
      <c r="AD195" s="107">
        <v>0.79892715496333488</v>
      </c>
      <c r="AE195" s="107">
        <v>4.6508973663936996E-4</v>
      </c>
      <c r="AF195" s="107">
        <v>4.0517020001711978E-4</v>
      </c>
      <c r="AG195" s="107">
        <v>4.6794304790709617E-4</v>
      </c>
      <c r="AH195" s="107">
        <v>0.9444460296173709</v>
      </c>
      <c r="AI195" s="107">
        <v>0.99009900990098998</v>
      </c>
      <c r="AJ195" s="107">
        <v>0.94159271834964464</v>
      </c>
      <c r="AK195" s="2">
        <v>1</v>
      </c>
      <c r="AL195" s="106">
        <v>2.8533112677261961E-3</v>
      </c>
      <c r="AM195" s="2">
        <v>350.47</v>
      </c>
      <c r="AN195" s="152"/>
      <c r="AP195" s="106">
        <f t="shared" si="79"/>
        <v>0.77610066482152529</v>
      </c>
      <c r="AQ195" s="105">
        <f t="shared" si="80"/>
        <v>83.850931677018622</v>
      </c>
      <c r="AR195" s="105">
        <f t="shared" si="80"/>
        <v>78.466076696165189</v>
      </c>
      <c r="AS195" s="105">
        <f t="shared" si="80"/>
        <v>81.632653061224474</v>
      </c>
      <c r="AU195" s="106">
        <f t="shared" si="85"/>
        <v>0.94491111935401029</v>
      </c>
      <c r="AV195" s="106">
        <f t="shared" si="88"/>
        <v>0.99050418010100705</v>
      </c>
      <c r="AW195" s="106">
        <f t="shared" si="88"/>
        <v>0.94206066139755174</v>
      </c>
      <c r="AX195" s="106">
        <f t="shared" si="81"/>
        <v>0.95915865361752306</v>
      </c>
      <c r="AZ195" s="2">
        <f t="shared" si="82"/>
        <v>3</v>
      </c>
      <c r="BA195" s="2">
        <f t="shared" si="83"/>
        <v>1</v>
      </c>
      <c r="BB195" s="2">
        <f t="shared" si="83"/>
        <v>1</v>
      </c>
      <c r="BC195" s="2">
        <f t="shared" si="83"/>
        <v>1</v>
      </c>
      <c r="BE195" s="2">
        <f t="shared" si="86"/>
        <v>3.0211480362537764E-3</v>
      </c>
      <c r="BF195" s="2">
        <f t="shared" si="86"/>
        <v>2.8818443804034585E-3</v>
      </c>
      <c r="BG195" s="2">
        <f t="shared" si="86"/>
        <v>3.0303030303030307E-3</v>
      </c>
    </row>
    <row r="196" spans="1:59" x14ac:dyDescent="0.35">
      <c r="A196" s="2">
        <f t="shared" si="91"/>
        <v>194</v>
      </c>
      <c r="B196" s="179" t="s">
        <v>196</v>
      </c>
      <c r="C196" s="2" t="s">
        <v>197</v>
      </c>
      <c r="D196" s="1" t="s">
        <v>198</v>
      </c>
      <c r="E196" s="169">
        <v>4.9986100000000002</v>
      </c>
      <c r="F196" s="170" t="s">
        <v>686</v>
      </c>
      <c r="G196" s="2">
        <v>10</v>
      </c>
      <c r="I196" s="171" t="s">
        <v>718</v>
      </c>
      <c r="J196" s="172"/>
      <c r="K196" s="171"/>
      <c r="M196" s="173" t="str">
        <f t="shared" si="71"/>
        <v>Limited</v>
      </c>
      <c r="N196" s="174">
        <f t="shared" si="72"/>
        <v>3.0199593144115164E-4</v>
      </c>
      <c r="O196" s="174">
        <f t="shared" si="73"/>
        <v>3.8752698276376099E-6</v>
      </c>
      <c r="P196" s="175">
        <f t="shared" si="74"/>
        <v>1.2832192172737147E-2</v>
      </c>
      <c r="R196" s="176">
        <f t="shared" si="75"/>
        <v>83.238580384347117</v>
      </c>
      <c r="S196" s="177">
        <f t="shared" si="76"/>
        <v>91.305960567238273</v>
      </c>
      <c r="T196" s="178"/>
      <c r="U196" s="177">
        <f t="shared" si="77"/>
        <v>94.499329471852064</v>
      </c>
      <c r="V196" s="177">
        <f t="shared" si="78"/>
        <v>103.49743749999998</v>
      </c>
      <c r="W196" s="151"/>
      <c r="X196" s="152"/>
      <c r="Y196" s="107">
        <v>10.828316261020914</v>
      </c>
      <c r="Z196" s="107">
        <v>10.75698347932776</v>
      </c>
      <c r="AA196" s="107">
        <v>11.341912289211628</v>
      </c>
      <c r="AB196" s="107">
        <v>8.9593973806602563</v>
      </c>
      <c r="AC196" s="107">
        <v>9.3017947327873998</v>
      </c>
      <c r="AD196" s="107">
        <v>9.130596056723828</v>
      </c>
      <c r="AE196" s="107">
        <v>9.1305960567238272E-4</v>
      </c>
      <c r="AF196" s="107">
        <v>5.1930265072616763E-4</v>
      </c>
      <c r="AG196" s="107">
        <v>7.1903443946700143E-4</v>
      </c>
      <c r="AH196" s="107">
        <v>9.5728593032213887</v>
      </c>
      <c r="AI196" s="107">
        <v>9.3303278454646605</v>
      </c>
      <c r="AJ196" s="107">
        <v>9.444460296173709</v>
      </c>
      <c r="AK196" s="2">
        <v>1</v>
      </c>
      <c r="AL196" s="106">
        <v>2.8533112677261961E-3</v>
      </c>
      <c r="AM196" s="2">
        <v>350.47</v>
      </c>
      <c r="AN196" s="152"/>
      <c r="AP196" s="106">
        <f t="shared" si="79"/>
        <v>9.130596056723828</v>
      </c>
      <c r="AQ196" s="105">
        <f t="shared" si="80"/>
        <v>82.740447957839265</v>
      </c>
      <c r="AR196" s="105">
        <f t="shared" si="80"/>
        <v>86.472148541114052</v>
      </c>
      <c r="AS196" s="105">
        <f t="shared" si="80"/>
        <v>80.503144654088061</v>
      </c>
      <c r="AU196" s="106">
        <f t="shared" si="85"/>
        <v>9.5737723628270608</v>
      </c>
      <c r="AV196" s="106">
        <f t="shared" si="88"/>
        <v>9.330847148115387</v>
      </c>
      <c r="AW196" s="106">
        <f t="shared" si="88"/>
        <v>9.4451793306131755</v>
      </c>
      <c r="AX196" s="106">
        <f t="shared" si="81"/>
        <v>9.4499329471852072</v>
      </c>
      <c r="AZ196" s="2">
        <f t="shared" si="82"/>
        <v>3</v>
      </c>
      <c r="BA196" s="2">
        <f t="shared" si="83"/>
        <v>1</v>
      </c>
      <c r="BB196" s="2">
        <f t="shared" si="83"/>
        <v>1</v>
      </c>
      <c r="BC196" s="2">
        <f t="shared" si="83"/>
        <v>1</v>
      </c>
      <c r="BE196" s="2">
        <f t="shared" si="86"/>
        <v>2.9806259314456036E-4</v>
      </c>
      <c r="BF196" s="2">
        <f t="shared" si="86"/>
        <v>3.0581039755351685E-4</v>
      </c>
      <c r="BG196" s="2">
        <f t="shared" si="86"/>
        <v>3.0211480362537764E-4</v>
      </c>
    </row>
    <row r="197" spans="1:59" x14ac:dyDescent="0.35">
      <c r="A197" s="2">
        <f t="shared" si="91"/>
        <v>195</v>
      </c>
      <c r="B197" s="179" t="s">
        <v>196</v>
      </c>
      <c r="C197" s="2" t="s">
        <v>197</v>
      </c>
      <c r="D197" s="1" t="s">
        <v>198</v>
      </c>
      <c r="E197" s="169">
        <v>4.9986100000000002</v>
      </c>
      <c r="F197" s="196" t="s">
        <v>688</v>
      </c>
      <c r="G197" s="2">
        <v>1</v>
      </c>
      <c r="I197" s="171" t="s">
        <v>648</v>
      </c>
      <c r="J197" s="172"/>
      <c r="K197" s="171"/>
      <c r="M197" s="173" t="str">
        <f t="shared" si="71"/>
        <v>Limited</v>
      </c>
      <c r="N197" s="174">
        <f t="shared" si="72"/>
        <v>3.7201237201237199E-3</v>
      </c>
      <c r="O197" s="174">
        <f t="shared" si="73"/>
        <v>1.2273073504893384E-4</v>
      </c>
      <c r="P197" s="175">
        <f t="shared" si="74"/>
        <v>3.299103585857413E-2</v>
      </c>
      <c r="R197" s="176">
        <f t="shared" si="75"/>
        <v>91.819037803310835</v>
      </c>
      <c r="S197" s="177">
        <f t="shared" si="76"/>
        <v>71.237671317564022</v>
      </c>
      <c r="T197" s="178"/>
      <c r="U197" s="177">
        <f t="shared" si="77"/>
        <v>76.7820545743335</v>
      </c>
      <c r="V197" s="177">
        <f t="shared" si="78"/>
        <v>107.78293724966623</v>
      </c>
      <c r="W197" s="151"/>
      <c r="X197" s="152"/>
      <c r="Y197" s="107">
        <v>0.76468741975062049</v>
      </c>
      <c r="Z197" s="107">
        <v>0.77610066482152529</v>
      </c>
      <c r="AA197" s="107">
        <v>0.78751390989243009</v>
      </c>
      <c r="AB197" s="107">
        <v>0.74471424087653715</v>
      </c>
      <c r="AC197" s="107">
        <v>0.67338145918338221</v>
      </c>
      <c r="AD197" s="107">
        <v>0.71903443946700141</v>
      </c>
      <c r="AE197" s="107">
        <v>3.5381059719804831E-4</v>
      </c>
      <c r="AF197" s="107">
        <v>3.1671755071760774E-4</v>
      </c>
      <c r="AG197" s="107">
        <v>1.6891602704939082E-4</v>
      </c>
      <c r="AH197" s="107">
        <v>0.77895397608925154</v>
      </c>
      <c r="AI197" s="107">
        <v>0.78466059862470394</v>
      </c>
      <c r="AJ197" s="107">
        <v>0.73900761834108475</v>
      </c>
      <c r="AK197" s="2">
        <v>1</v>
      </c>
      <c r="AL197" s="106">
        <v>2.8533112677261961E-3</v>
      </c>
      <c r="AM197" s="2">
        <v>350.47</v>
      </c>
      <c r="AN197" s="152"/>
      <c r="AP197" s="106">
        <f t="shared" si="79"/>
        <v>0.71237671317564022</v>
      </c>
      <c r="AQ197" s="105">
        <f t="shared" si="80"/>
        <v>97.388059701492551</v>
      </c>
      <c r="AR197" s="105">
        <f t="shared" si="80"/>
        <v>86.764705882352942</v>
      </c>
      <c r="AS197" s="105">
        <f t="shared" si="80"/>
        <v>91.304347826086968</v>
      </c>
      <c r="AU197" s="106">
        <f t="shared" si="85"/>
        <v>0.77930778668644962</v>
      </c>
      <c r="AV197" s="106">
        <f t="shared" si="88"/>
        <v>0.78497731617542155</v>
      </c>
      <c r="AW197" s="106">
        <f t="shared" si="88"/>
        <v>0.73917653436813413</v>
      </c>
      <c r="AX197" s="106">
        <f t="shared" si="81"/>
        <v>0.76782054574333503</v>
      </c>
      <c r="AZ197" s="2">
        <f t="shared" si="82"/>
        <v>3</v>
      </c>
      <c r="BA197" s="2">
        <f t="shared" si="83"/>
        <v>1</v>
      </c>
      <c r="BB197" s="2">
        <f t="shared" si="83"/>
        <v>1</v>
      </c>
      <c r="BC197" s="2">
        <f t="shared" si="83"/>
        <v>1</v>
      </c>
      <c r="BE197" s="2">
        <f t="shared" si="86"/>
        <v>3.663003663003663E-3</v>
      </c>
      <c r="BF197" s="2">
        <f t="shared" si="86"/>
        <v>3.6363636363636364E-3</v>
      </c>
      <c r="BG197" s="2">
        <f t="shared" si="86"/>
        <v>3.8610038610038611E-3</v>
      </c>
    </row>
    <row r="198" spans="1:59" x14ac:dyDescent="0.35">
      <c r="A198" s="2">
        <f t="shared" si="91"/>
        <v>196</v>
      </c>
      <c r="B198" s="179" t="s">
        <v>196</v>
      </c>
      <c r="C198" s="2" t="s">
        <v>197</v>
      </c>
      <c r="D198" s="1" t="s">
        <v>198</v>
      </c>
      <c r="E198" s="169">
        <v>4.9986100000000002</v>
      </c>
      <c r="F198" s="196" t="s">
        <v>688</v>
      </c>
      <c r="G198" s="2">
        <v>10</v>
      </c>
      <c r="I198" s="171" t="s">
        <v>711</v>
      </c>
      <c r="J198" s="172"/>
      <c r="K198" s="171"/>
      <c r="M198" s="173" t="str">
        <f t="shared" si="71"/>
        <v>Limited</v>
      </c>
      <c r="N198" s="174">
        <f t="shared" si="72"/>
        <v>3.7018428425676149E-4</v>
      </c>
      <c r="O198" s="174">
        <f t="shared" si="73"/>
        <v>4.8435668385671858E-6</v>
      </c>
      <c r="P198" s="175">
        <f t="shared" si="74"/>
        <v>1.3084204393743701E-2</v>
      </c>
      <c r="R198" s="176">
        <f t="shared" si="75"/>
        <v>85.228064829724474</v>
      </c>
      <c r="S198" s="177">
        <f t="shared" si="76"/>
        <v>73.330099580563228</v>
      </c>
      <c r="T198" s="178"/>
      <c r="U198" s="177">
        <f t="shared" si="77"/>
        <v>77.096090012459456</v>
      </c>
      <c r="V198" s="177">
        <f t="shared" si="78"/>
        <v>105.13566796368352</v>
      </c>
      <c r="W198" s="151"/>
      <c r="X198" s="152"/>
      <c r="Y198" s="107">
        <v>8.802465260935314</v>
      </c>
      <c r="Z198" s="107">
        <v>8.9308642679829937</v>
      </c>
      <c r="AA198" s="107">
        <v>8.1034040003423975</v>
      </c>
      <c r="AB198" s="107">
        <v>7.7610066482152531</v>
      </c>
      <c r="AC198" s="107">
        <v>7.1618112819927511</v>
      </c>
      <c r="AD198" s="107">
        <v>7.0762119439609661</v>
      </c>
      <c r="AE198" s="107">
        <v>9.9580563243644241E-4</v>
      </c>
      <c r="AF198" s="107">
        <v>8.5599338031785879E-4</v>
      </c>
      <c r="AG198" s="107">
        <v>8.8737980426284696E-4</v>
      </c>
      <c r="AH198" s="107">
        <v>7.618341084828943</v>
      </c>
      <c r="AI198" s="107">
        <v>7.6896738665220985</v>
      </c>
      <c r="AJ198" s="107">
        <v>7.8180728735697773</v>
      </c>
      <c r="AK198" s="2">
        <v>1</v>
      </c>
      <c r="AL198" s="106">
        <v>2.8533112677261961E-3</v>
      </c>
      <c r="AM198" s="2">
        <v>350.47</v>
      </c>
      <c r="AN198" s="152"/>
      <c r="AP198" s="106">
        <f t="shared" si="79"/>
        <v>7.3330099580563237</v>
      </c>
      <c r="AQ198" s="105">
        <f t="shared" si="80"/>
        <v>88.168557536466778</v>
      </c>
      <c r="AR198" s="105">
        <f t="shared" si="80"/>
        <v>80.191693290734804</v>
      </c>
      <c r="AS198" s="105">
        <f t="shared" si="80"/>
        <v>87.323943661971825</v>
      </c>
      <c r="AU198" s="106">
        <f t="shared" si="85"/>
        <v>7.6193368904613799</v>
      </c>
      <c r="AV198" s="106">
        <f t="shared" si="88"/>
        <v>7.6905298599024166</v>
      </c>
      <c r="AW198" s="106">
        <f t="shared" si="88"/>
        <v>7.8189602533740405</v>
      </c>
      <c r="AX198" s="106">
        <f t="shared" si="81"/>
        <v>7.7096090012459451</v>
      </c>
      <c r="AZ198" s="2">
        <f t="shared" si="82"/>
        <v>3</v>
      </c>
      <c r="BA198" s="2">
        <f t="shared" si="83"/>
        <v>1</v>
      </c>
      <c r="BB198" s="2">
        <f t="shared" si="83"/>
        <v>1</v>
      </c>
      <c r="BC198" s="2">
        <f t="shared" si="83"/>
        <v>1</v>
      </c>
      <c r="BE198" s="2">
        <f t="shared" si="86"/>
        <v>3.7453183520599252E-4</v>
      </c>
      <c r="BF198" s="2">
        <f t="shared" si="86"/>
        <v>3.7105751391465676E-4</v>
      </c>
      <c r="BG198" s="2">
        <f t="shared" si="86"/>
        <v>3.6496350364963501E-4</v>
      </c>
    </row>
    <row r="199" spans="1:59" x14ac:dyDescent="0.35">
      <c r="A199" s="2">
        <f t="shared" si="91"/>
        <v>197</v>
      </c>
      <c r="B199" s="179" t="s">
        <v>200</v>
      </c>
      <c r="C199" s="2" t="s">
        <v>201</v>
      </c>
      <c r="D199" s="1" t="s">
        <v>202</v>
      </c>
      <c r="E199" s="169">
        <v>3.7170399999999999</v>
      </c>
      <c r="F199" s="180" t="s">
        <v>688</v>
      </c>
      <c r="G199" s="2">
        <v>1</v>
      </c>
      <c r="I199" s="182">
        <f t="shared" ref="I199:J208" si="92">N199</f>
        <v>3.8433060661977582E-2</v>
      </c>
      <c r="J199" s="172">
        <f t="shared" si="92"/>
        <v>1.3752436373302304E-3</v>
      </c>
      <c r="K199" s="171"/>
      <c r="M199" s="173" t="str">
        <f t="shared" si="71"/>
        <v>Quantified</v>
      </c>
      <c r="N199" s="174">
        <f t="shared" si="72"/>
        <v>3.8433060661977582E-2</v>
      </c>
      <c r="O199" s="174">
        <f t="shared" si="73"/>
        <v>1.3752436373302304E-3</v>
      </c>
      <c r="P199" s="175">
        <f t="shared" si="74"/>
        <v>3.5782828992612085E-2</v>
      </c>
      <c r="R199" s="176">
        <f t="shared" si="75"/>
        <v>105.25882659309985</v>
      </c>
      <c r="S199" s="177">
        <f t="shared" si="76"/>
        <v>102.17598815576723</v>
      </c>
      <c r="T199" s="178"/>
      <c r="U199" s="177">
        <f t="shared" si="77"/>
        <v>90.020065065357571</v>
      </c>
      <c r="V199" s="177">
        <f t="shared" si="78"/>
        <v>88.102955195424229</v>
      </c>
      <c r="W199" s="151"/>
      <c r="X199" s="152"/>
      <c r="Y199" s="107">
        <v>0.9818245573023201</v>
      </c>
      <c r="Z199" s="107">
        <v>0.96136987902518845</v>
      </c>
      <c r="AA199" s="107">
        <v>0.97013616971538763</v>
      </c>
      <c r="AB199" s="107">
        <v>0.95844778212845527</v>
      </c>
      <c r="AC199" s="107">
        <v>1.0519548828239143</v>
      </c>
      <c r="AD199" s="107">
        <v>1.0548769797206474</v>
      </c>
      <c r="AE199" s="107">
        <v>3.2143065864064048E-2</v>
      </c>
      <c r="AF199" s="107">
        <v>3.3896324002103906E-2</v>
      </c>
      <c r="AG199" s="107">
        <v>3.3896324002103906E-2</v>
      </c>
      <c r="AH199" s="107">
        <v>0.87078487522646242</v>
      </c>
      <c r="AI199" s="107">
        <v>0.87370697212319559</v>
      </c>
      <c r="AJ199" s="107">
        <v>0.856174390742797</v>
      </c>
      <c r="AK199" s="2">
        <v>1</v>
      </c>
      <c r="AL199" s="106">
        <v>2.9220968967330952E-3</v>
      </c>
      <c r="AM199" s="2">
        <v>342.22</v>
      </c>
      <c r="AN199" s="152"/>
      <c r="AP199" s="106">
        <f t="shared" si="79"/>
        <v>1.0217598815576723</v>
      </c>
      <c r="AQ199" s="105">
        <f t="shared" si="80"/>
        <v>97.61904761904762</v>
      </c>
      <c r="AR199" s="105">
        <f t="shared" si="80"/>
        <v>109.42249240121581</v>
      </c>
      <c r="AS199" s="105">
        <f t="shared" si="80"/>
        <v>108.73493975903614</v>
      </c>
      <c r="AU199" s="106">
        <f t="shared" si="85"/>
        <v>0.90292794109052643</v>
      </c>
      <c r="AV199" s="106">
        <f t="shared" si="88"/>
        <v>0.90760329612529955</v>
      </c>
      <c r="AW199" s="106">
        <f t="shared" si="88"/>
        <v>0.89007071474490096</v>
      </c>
      <c r="AX199" s="106">
        <f t="shared" si="81"/>
        <v>0.90020065065357568</v>
      </c>
      <c r="AZ199" s="2">
        <f t="shared" si="82"/>
        <v>0</v>
      </c>
      <c r="BA199" s="2">
        <f t="shared" si="83"/>
        <v>0</v>
      </c>
      <c r="BB199" s="2">
        <f t="shared" si="83"/>
        <v>0</v>
      </c>
      <c r="BC199" s="2">
        <f t="shared" si="83"/>
        <v>0</v>
      </c>
      <c r="BE199" s="2">
        <f t="shared" si="86"/>
        <v>3.6912751677852351E-2</v>
      </c>
      <c r="BF199" s="2">
        <f t="shared" si="86"/>
        <v>3.8795986622073578E-2</v>
      </c>
      <c r="BG199" s="2">
        <f t="shared" si="86"/>
        <v>3.9590443686006824E-2</v>
      </c>
    </row>
    <row r="200" spans="1:59" x14ac:dyDescent="0.35">
      <c r="A200" s="2">
        <f t="shared" si="91"/>
        <v>198</v>
      </c>
      <c r="B200" s="179" t="s">
        <v>200</v>
      </c>
      <c r="C200" s="2" t="s">
        <v>201</v>
      </c>
      <c r="D200" s="1" t="s">
        <v>202</v>
      </c>
      <c r="E200" s="169">
        <v>3.7170399999999999</v>
      </c>
      <c r="F200" s="180" t="s">
        <v>688</v>
      </c>
      <c r="G200" s="2">
        <v>10</v>
      </c>
      <c r="I200" s="182">
        <f t="shared" si="92"/>
        <v>3.8808803513470325E-2</v>
      </c>
      <c r="J200" s="172">
        <f t="shared" si="92"/>
        <v>4.5103164781964637E-3</v>
      </c>
      <c r="K200" s="171"/>
      <c r="M200" s="173" t="str">
        <f t="shared" si="71"/>
        <v>Quantified</v>
      </c>
      <c r="N200" s="174">
        <f t="shared" si="72"/>
        <v>3.8808803513470325E-2</v>
      </c>
      <c r="O200" s="174">
        <f t="shared" si="73"/>
        <v>4.5103164781964637E-3</v>
      </c>
      <c r="P200" s="175">
        <f t="shared" si="74"/>
        <v>0.11621890060668728</v>
      </c>
      <c r="R200" s="176">
        <f t="shared" si="75"/>
        <v>106.76665865636363</v>
      </c>
      <c r="S200" s="177">
        <f t="shared" si="76"/>
        <v>87.175890752537342</v>
      </c>
      <c r="T200" s="178"/>
      <c r="U200" s="177">
        <f t="shared" si="77"/>
        <v>74.167689400580514</v>
      </c>
      <c r="V200" s="177">
        <f t="shared" si="78"/>
        <v>85.078212290502805</v>
      </c>
      <c r="W200" s="151"/>
      <c r="X200" s="152"/>
      <c r="Y200" s="107">
        <v>8.4740810005259775</v>
      </c>
      <c r="Z200" s="107">
        <v>8.0942084039506739</v>
      </c>
      <c r="AA200" s="107">
        <v>7.9773245280813505</v>
      </c>
      <c r="AB200" s="107">
        <v>7.9773245280813505</v>
      </c>
      <c r="AC200" s="107">
        <v>9.2630471626439128</v>
      </c>
      <c r="AD200" s="107">
        <v>8.912395535035941</v>
      </c>
      <c r="AE200" s="107">
        <v>0.30389807726024193</v>
      </c>
      <c r="AF200" s="107">
        <v>0.24048857460113374</v>
      </c>
      <c r="AG200" s="107">
        <v>0.28694991525919</v>
      </c>
      <c r="AH200" s="107">
        <v>7.0422535211267601</v>
      </c>
      <c r="AI200" s="107">
        <v>7.0422535211267601</v>
      </c>
      <c r="AJ200" s="107">
        <v>7.3344632108000694</v>
      </c>
      <c r="AK200" s="2">
        <v>1</v>
      </c>
      <c r="AL200" s="106">
        <v>2.9220968967330952E-3</v>
      </c>
      <c r="AM200" s="2">
        <v>342.22</v>
      </c>
      <c r="AN200" s="152"/>
      <c r="AP200" s="106">
        <f t="shared" si="79"/>
        <v>8.7175890752537342</v>
      </c>
      <c r="AQ200" s="105">
        <f t="shared" si="80"/>
        <v>94.137931034482747</v>
      </c>
      <c r="AR200" s="105">
        <f t="shared" si="80"/>
        <v>114.4404332129964</v>
      </c>
      <c r="AS200" s="105">
        <f t="shared" si="80"/>
        <v>111.72161172161172</v>
      </c>
      <c r="AU200" s="106">
        <f t="shared" si="85"/>
        <v>7.346151598387002</v>
      </c>
      <c r="AV200" s="106">
        <f t="shared" si="88"/>
        <v>7.2827420957278939</v>
      </c>
      <c r="AW200" s="106">
        <f t="shared" si="88"/>
        <v>7.6214131260592595</v>
      </c>
      <c r="AX200" s="106">
        <f t="shared" si="81"/>
        <v>7.4167689400580521</v>
      </c>
      <c r="AZ200" s="2">
        <f t="shared" si="82"/>
        <v>0</v>
      </c>
      <c r="BA200" s="2">
        <f t="shared" si="83"/>
        <v>0</v>
      </c>
      <c r="BB200" s="2">
        <f t="shared" si="83"/>
        <v>0</v>
      </c>
      <c r="BC200" s="2">
        <f t="shared" si="83"/>
        <v>0</v>
      </c>
      <c r="BE200" s="2">
        <f t="shared" si="86"/>
        <v>4.3153526970954356E-2</v>
      </c>
      <c r="BF200" s="2">
        <f t="shared" si="86"/>
        <v>3.4149377593360994E-2</v>
      </c>
      <c r="BG200" s="2">
        <f t="shared" si="86"/>
        <v>3.9123505976095624E-2</v>
      </c>
    </row>
    <row r="201" spans="1:59" x14ac:dyDescent="0.35">
      <c r="A201" s="2">
        <f t="shared" si="91"/>
        <v>199</v>
      </c>
      <c r="B201" s="50" t="s">
        <v>200</v>
      </c>
      <c r="C201" s="2" t="s">
        <v>201</v>
      </c>
      <c r="D201" s="1" t="s">
        <v>202</v>
      </c>
      <c r="E201" s="169">
        <v>3.7170399999999999</v>
      </c>
      <c r="F201" s="183" t="s">
        <v>692</v>
      </c>
      <c r="G201" s="2">
        <v>1</v>
      </c>
      <c r="I201" s="182">
        <f t="shared" si="92"/>
        <v>1.9898605820873303E-2</v>
      </c>
      <c r="J201" s="172">
        <f t="shared" si="92"/>
        <v>1.4485063195158832E-3</v>
      </c>
      <c r="K201" s="171"/>
      <c r="M201" s="173" t="str">
        <f t="shared" si="71"/>
        <v>Quantified</v>
      </c>
      <c r="N201" s="174">
        <f t="shared" si="72"/>
        <v>1.9898605820873303E-2</v>
      </c>
      <c r="O201" s="174">
        <f t="shared" si="73"/>
        <v>1.4485063195158832E-3</v>
      </c>
      <c r="P201" s="175">
        <f t="shared" si="74"/>
        <v>7.2794362205839791E-2</v>
      </c>
      <c r="R201" s="176">
        <f t="shared" si="75"/>
        <v>111.22474550841825</v>
      </c>
      <c r="S201" s="177">
        <f t="shared" si="76"/>
        <v>104.0266495236982</v>
      </c>
      <c r="T201" s="178"/>
      <c r="U201" s="177">
        <f t="shared" si="77"/>
        <v>102.82371963454307</v>
      </c>
      <c r="V201" s="177">
        <f t="shared" si="78"/>
        <v>98.843632958801493</v>
      </c>
      <c r="W201" s="151"/>
      <c r="X201" s="152"/>
      <c r="Y201" s="107">
        <v>0.90877213488399267</v>
      </c>
      <c r="Z201" s="107">
        <v>0.94968149143825598</v>
      </c>
      <c r="AA201" s="107">
        <v>0.94675939454152291</v>
      </c>
      <c r="AB201" s="107">
        <v>0.99351294488925246</v>
      </c>
      <c r="AC201" s="107">
        <v>1.0519548828239143</v>
      </c>
      <c r="AD201" s="107">
        <v>1.0753316579977792</v>
      </c>
      <c r="AE201" s="107">
        <v>1.9782595990883056E-2</v>
      </c>
      <c r="AF201" s="107">
        <v>2.2880018701420136E-2</v>
      </c>
      <c r="AG201" s="107">
        <v>1.7678686225235225E-2</v>
      </c>
      <c r="AH201" s="107">
        <v>0.98766875109578622</v>
      </c>
      <c r="AI201" s="107">
        <v>1.0753316579977792</v>
      </c>
      <c r="AJ201" s="107">
        <v>0.96136987902518845</v>
      </c>
      <c r="AK201" s="2">
        <v>1</v>
      </c>
      <c r="AL201" s="106">
        <v>2.9220968967330952E-3</v>
      </c>
      <c r="AM201" s="2">
        <v>342.22</v>
      </c>
      <c r="AN201" s="152"/>
      <c r="AP201" s="106">
        <f t="shared" si="79"/>
        <v>1.040266495236982</v>
      </c>
      <c r="AQ201" s="105">
        <f t="shared" si="80"/>
        <v>109.32475884244373</v>
      </c>
      <c r="AR201" s="105">
        <f t="shared" si="80"/>
        <v>110.76923076923076</v>
      </c>
      <c r="AS201" s="105">
        <f t="shared" si="80"/>
        <v>113.58024691358027</v>
      </c>
      <c r="AU201" s="106">
        <f t="shared" si="85"/>
        <v>1.0074513470866693</v>
      </c>
      <c r="AV201" s="106">
        <f t="shared" si="88"/>
        <v>1.0982116766991994</v>
      </c>
      <c r="AW201" s="106">
        <f t="shared" si="88"/>
        <v>0.97904856525042372</v>
      </c>
      <c r="AX201" s="106">
        <f t="shared" si="81"/>
        <v>1.0282371963454306</v>
      </c>
      <c r="AZ201" s="2">
        <f t="shared" si="82"/>
        <v>0</v>
      </c>
      <c r="BA201" s="2">
        <f t="shared" si="83"/>
        <v>0</v>
      </c>
      <c r="BB201" s="2">
        <f t="shared" si="83"/>
        <v>0</v>
      </c>
      <c r="BC201" s="2">
        <f t="shared" si="83"/>
        <v>0</v>
      </c>
      <c r="BE201" s="2">
        <f t="shared" si="86"/>
        <v>2.0029585798816568E-2</v>
      </c>
      <c r="BF201" s="2">
        <f t="shared" si="86"/>
        <v>2.1277173913043474E-2</v>
      </c>
      <c r="BG201" s="2">
        <f t="shared" si="86"/>
        <v>1.8389057750759875E-2</v>
      </c>
    </row>
    <row r="202" spans="1:59" x14ac:dyDescent="0.35">
      <c r="A202" s="2">
        <f t="shared" si="91"/>
        <v>200</v>
      </c>
      <c r="B202" s="50" t="s">
        <v>200</v>
      </c>
      <c r="C202" s="2" t="s">
        <v>201</v>
      </c>
      <c r="D202" s="1" t="s">
        <v>202</v>
      </c>
      <c r="E202" s="169">
        <v>3.7170399999999999</v>
      </c>
      <c r="F202" s="183" t="s">
        <v>692</v>
      </c>
      <c r="G202" s="2">
        <v>10</v>
      </c>
      <c r="I202" s="182">
        <f t="shared" si="92"/>
        <v>1.9952176224487438E-2</v>
      </c>
      <c r="J202" s="172">
        <f t="shared" si="92"/>
        <v>1.8579121123099029E-3</v>
      </c>
      <c r="K202" s="171"/>
      <c r="M202" s="173" t="str">
        <f t="shared" si="71"/>
        <v>Quantified</v>
      </c>
      <c r="N202" s="174">
        <f t="shared" si="72"/>
        <v>1.9952176224487438E-2</v>
      </c>
      <c r="O202" s="174">
        <f t="shared" si="73"/>
        <v>1.8579121123099029E-3</v>
      </c>
      <c r="P202" s="175">
        <f t="shared" si="74"/>
        <v>9.3118268975074261E-2</v>
      </c>
      <c r="R202" s="176">
        <f t="shared" si="75"/>
        <v>98.76483969215171</v>
      </c>
      <c r="S202" s="177">
        <f t="shared" si="76"/>
        <v>95.260358833498913</v>
      </c>
      <c r="T202" s="178"/>
      <c r="U202" s="177">
        <f t="shared" si="77"/>
        <v>99.151617867648483</v>
      </c>
      <c r="V202" s="177">
        <f t="shared" si="78"/>
        <v>104.08486707566462</v>
      </c>
      <c r="W202" s="151"/>
      <c r="X202" s="152"/>
      <c r="Y202" s="107">
        <v>10.899421424814445</v>
      </c>
      <c r="Z202" s="107">
        <v>9.4091520074805679</v>
      </c>
      <c r="AA202" s="107">
        <v>8.912395535035941</v>
      </c>
      <c r="AB202" s="107">
        <v>9.1169423178072577</v>
      </c>
      <c r="AC202" s="107">
        <v>9.6429197592192146</v>
      </c>
      <c r="AD202" s="107">
        <v>9.8182455730232014</v>
      </c>
      <c r="AE202" s="107">
        <v>0.21681958973759569</v>
      </c>
      <c r="AF202" s="107">
        <v>0.16889720063117292</v>
      </c>
      <c r="AG202" s="107">
        <v>0.19724154052948395</v>
      </c>
      <c r="AH202" s="107">
        <v>10.08123429372918</v>
      </c>
      <c r="AI202" s="107">
        <v>9.4383729764478979</v>
      </c>
      <c r="AJ202" s="107">
        <v>9.6429197592192146</v>
      </c>
      <c r="AK202" s="2">
        <v>1</v>
      </c>
      <c r="AL202" s="106">
        <v>2.9220968967330952E-3</v>
      </c>
      <c r="AM202" s="2">
        <v>342.22</v>
      </c>
      <c r="AN202" s="152"/>
      <c r="AP202" s="106">
        <f t="shared" si="79"/>
        <v>9.5260358833498913</v>
      </c>
      <c r="AQ202" s="105">
        <f t="shared" si="80"/>
        <v>83.646112600536199</v>
      </c>
      <c r="AR202" s="105">
        <f t="shared" si="80"/>
        <v>102.48447204968943</v>
      </c>
      <c r="AS202" s="105">
        <f t="shared" si="80"/>
        <v>110.16393442622952</v>
      </c>
      <c r="AU202" s="106">
        <f t="shared" si="85"/>
        <v>10.298053883466775</v>
      </c>
      <c r="AV202" s="106">
        <f t="shared" si="88"/>
        <v>9.6072701770790712</v>
      </c>
      <c r="AW202" s="106">
        <f t="shared" si="88"/>
        <v>9.8401612997486989</v>
      </c>
      <c r="AX202" s="106">
        <f t="shared" si="81"/>
        <v>9.9151617867648483</v>
      </c>
      <c r="AZ202" s="2">
        <f t="shared" si="82"/>
        <v>0</v>
      </c>
      <c r="BA202" s="2">
        <f t="shared" si="83"/>
        <v>0</v>
      </c>
      <c r="BB202" s="2">
        <f t="shared" si="83"/>
        <v>0</v>
      </c>
      <c r="BC202" s="2">
        <f t="shared" si="83"/>
        <v>0</v>
      </c>
      <c r="BE202" s="2">
        <f t="shared" si="86"/>
        <v>2.1507246376811593E-2</v>
      </c>
      <c r="BF202" s="2">
        <f t="shared" si="86"/>
        <v>1.7894736842105265E-2</v>
      </c>
      <c r="BG202" s="2">
        <f t="shared" si="86"/>
        <v>2.0454545454545454E-2</v>
      </c>
    </row>
    <row r="203" spans="1:59" x14ac:dyDescent="0.35">
      <c r="A203" s="2">
        <f t="shared" si="91"/>
        <v>201</v>
      </c>
      <c r="B203" s="50" t="s">
        <v>204</v>
      </c>
      <c r="C203" s="2" t="s">
        <v>205</v>
      </c>
      <c r="D203" s="1" t="s">
        <v>206</v>
      </c>
      <c r="E203" s="169">
        <v>2.1800700000000002</v>
      </c>
      <c r="F203" s="183" t="s">
        <v>692</v>
      </c>
      <c r="G203" s="2">
        <v>1</v>
      </c>
      <c r="I203" s="182">
        <f t="shared" si="92"/>
        <v>0.28514354066985653</v>
      </c>
      <c r="J203" s="172">
        <f t="shared" si="92"/>
        <v>1.5663447155409824E-2</v>
      </c>
      <c r="K203" s="171"/>
      <c r="M203" s="173" t="str">
        <f t="shared" si="71"/>
        <v>Quantified</v>
      </c>
      <c r="N203" s="174">
        <f t="shared" si="72"/>
        <v>0.28514354066985653</v>
      </c>
      <c r="O203" s="174">
        <f t="shared" si="73"/>
        <v>1.5663447155409824E-2</v>
      </c>
      <c r="P203" s="175">
        <f t="shared" si="74"/>
        <v>5.4931797222596737E-2</v>
      </c>
      <c r="R203" s="176">
        <f t="shared" si="75"/>
        <v>99.222138069225437</v>
      </c>
      <c r="S203" s="177">
        <f t="shared" si="76"/>
        <v>92.730338192998119</v>
      </c>
      <c r="T203" s="178"/>
      <c r="U203" s="177">
        <f t="shared" si="77"/>
        <v>70.53125723164402</v>
      </c>
      <c r="V203" s="177">
        <f t="shared" si="78"/>
        <v>76.060606060606048</v>
      </c>
      <c r="W203" s="151"/>
      <c r="X203" s="152"/>
      <c r="Y203" s="107">
        <v>0.87275612416939408</v>
      </c>
      <c r="Z203" s="107">
        <v>1.0215213726073589</v>
      </c>
      <c r="AA203" s="107">
        <v>0.91738569870078346</v>
      </c>
      <c r="AB203" s="107">
        <v>0.89755033224238823</v>
      </c>
      <c r="AC203" s="107">
        <v>0.95209759000297534</v>
      </c>
      <c r="AD203" s="107">
        <v>0.93226222354457999</v>
      </c>
      <c r="AE203" s="107">
        <v>0.1457899434692056</v>
      </c>
      <c r="AF203" s="107">
        <v>0.16760884657344044</v>
      </c>
      <c r="AG203" s="107">
        <v>0.15620351085986314</v>
      </c>
      <c r="AH203" s="107">
        <v>0.54547257760587131</v>
      </c>
      <c r="AI203" s="107">
        <v>0.56530794406426654</v>
      </c>
      <c r="AJ203" s="107">
        <v>0.53555489437667358</v>
      </c>
      <c r="AK203" s="2">
        <v>10</v>
      </c>
      <c r="AL203" s="106">
        <v>4.9588416145988301E-2</v>
      </c>
      <c r="AM203" s="2">
        <v>201.66</v>
      </c>
      <c r="AN203" s="152"/>
      <c r="AP203" s="106">
        <f t="shared" si="79"/>
        <v>0.92730338192998119</v>
      </c>
      <c r="AQ203" s="105">
        <f t="shared" si="80"/>
        <v>102.84090909090908</v>
      </c>
      <c r="AR203" s="105">
        <f t="shared" si="80"/>
        <v>93.203883495145632</v>
      </c>
      <c r="AS203" s="105">
        <f t="shared" si="80"/>
        <v>101.62162162162163</v>
      </c>
      <c r="AU203" s="106">
        <f t="shared" si="85"/>
        <v>0.69126252107507691</v>
      </c>
      <c r="AV203" s="106">
        <f t="shared" si="88"/>
        <v>0.73291679063770698</v>
      </c>
      <c r="AW203" s="106">
        <f t="shared" si="88"/>
        <v>0.69175840523653676</v>
      </c>
      <c r="AX203" s="106">
        <f t="shared" si="81"/>
        <v>0.70531257231644018</v>
      </c>
      <c r="AZ203" s="2">
        <f t="shared" si="82"/>
        <v>0</v>
      </c>
      <c r="BA203" s="2">
        <f t="shared" si="83"/>
        <v>0</v>
      </c>
      <c r="BB203" s="2">
        <f t="shared" si="83"/>
        <v>0</v>
      </c>
      <c r="BC203" s="2">
        <f t="shared" si="83"/>
        <v>0</v>
      </c>
      <c r="BE203" s="2">
        <f t="shared" si="86"/>
        <v>0.26727272727272727</v>
      </c>
      <c r="BF203" s="2">
        <f t="shared" si="86"/>
        <v>0.29649122807017547</v>
      </c>
      <c r="BG203" s="2">
        <f t="shared" si="86"/>
        <v>0.29166666666666669</v>
      </c>
    </row>
    <row r="204" spans="1:59" x14ac:dyDescent="0.35">
      <c r="A204" s="2">
        <f t="shared" si="91"/>
        <v>202</v>
      </c>
      <c r="B204" s="50" t="s">
        <v>204</v>
      </c>
      <c r="C204" s="2" t="s">
        <v>205</v>
      </c>
      <c r="D204" s="1" t="s">
        <v>206</v>
      </c>
      <c r="E204" s="169">
        <v>2.1800700000000002</v>
      </c>
      <c r="F204" s="183" t="s">
        <v>692</v>
      </c>
      <c r="G204" s="2">
        <v>10</v>
      </c>
      <c r="I204" s="182">
        <f t="shared" si="92"/>
        <v>0.33821947203676572</v>
      </c>
      <c r="J204" s="172">
        <f t="shared" si="92"/>
        <v>1.3380023680746317E-2</v>
      </c>
      <c r="K204" s="171"/>
      <c r="M204" s="173" t="str">
        <f t="shared" si="71"/>
        <v>Quantified</v>
      </c>
      <c r="N204" s="174">
        <f t="shared" si="72"/>
        <v>0.33821947203676572</v>
      </c>
      <c r="O204" s="174">
        <f t="shared" si="73"/>
        <v>1.3380023680746317E-2</v>
      </c>
      <c r="P204" s="175">
        <f t="shared" si="74"/>
        <v>3.9560181441273899E-2</v>
      </c>
      <c r="R204" s="176">
        <f t="shared" si="75"/>
        <v>102.07404718272569</v>
      </c>
      <c r="S204" s="177">
        <f t="shared" si="76"/>
        <v>96.862706205163789</v>
      </c>
      <c r="T204" s="178"/>
      <c r="U204" s="177">
        <f t="shared" si="77"/>
        <v>64.679824126417415</v>
      </c>
      <c r="V204" s="177">
        <f t="shared" si="78"/>
        <v>66.774744027303768</v>
      </c>
      <c r="W204" s="151"/>
      <c r="X204" s="152"/>
      <c r="Y204" s="107">
        <v>9.2482396112268166</v>
      </c>
      <c r="Z204" s="107">
        <v>10.016860061489636</v>
      </c>
      <c r="AA204" s="107">
        <v>9.1986511950808296</v>
      </c>
      <c r="AB204" s="107">
        <v>8.9507091143508877</v>
      </c>
      <c r="AC204" s="107">
        <v>10.314390558365567</v>
      </c>
      <c r="AD204" s="107">
        <v>9.7937121888326892</v>
      </c>
      <c r="AE204" s="107">
        <v>1.5471585837548349</v>
      </c>
      <c r="AF204" s="107">
        <v>1.6066646831300209</v>
      </c>
      <c r="AG204" s="107">
        <v>1.7455122483387882</v>
      </c>
      <c r="AH204" s="107">
        <v>4.4133690369929583</v>
      </c>
      <c r="AI204" s="107">
        <v>4.9588416145988292</v>
      </c>
      <c r="AJ204" s="107">
        <v>5.1324010711097889</v>
      </c>
      <c r="AK204" s="2">
        <v>10</v>
      </c>
      <c r="AL204" s="106">
        <v>4.9588416145988301E-2</v>
      </c>
      <c r="AM204" s="2">
        <v>201.66</v>
      </c>
      <c r="AN204" s="152"/>
      <c r="AP204" s="106">
        <f t="shared" si="79"/>
        <v>9.68627062051638</v>
      </c>
      <c r="AQ204" s="105">
        <f t="shared" si="80"/>
        <v>96.782841823056316</v>
      </c>
      <c r="AR204" s="105">
        <f t="shared" si="80"/>
        <v>102.97029702970298</v>
      </c>
      <c r="AS204" s="105">
        <f t="shared" si="80"/>
        <v>106.46900269541779</v>
      </c>
      <c r="AU204" s="106">
        <f t="shared" si="85"/>
        <v>5.9605276207477935</v>
      </c>
      <c r="AV204" s="106">
        <f t="shared" si="88"/>
        <v>6.5655062977288505</v>
      </c>
      <c r="AW204" s="106">
        <f t="shared" si="88"/>
        <v>6.8779133194485773</v>
      </c>
      <c r="AX204" s="106">
        <f t="shared" si="81"/>
        <v>6.4679824126417413</v>
      </c>
      <c r="AZ204" s="2">
        <f t="shared" si="82"/>
        <v>0</v>
      </c>
      <c r="BA204" s="2">
        <f t="shared" si="83"/>
        <v>0</v>
      </c>
      <c r="BB204" s="2">
        <f t="shared" si="83"/>
        <v>0</v>
      </c>
      <c r="BC204" s="2">
        <f t="shared" si="83"/>
        <v>0</v>
      </c>
      <c r="BE204" s="2">
        <f t="shared" si="86"/>
        <v>0.35056179775280899</v>
      </c>
      <c r="BF204" s="2">
        <f t="shared" si="86"/>
        <v>0.32400000000000007</v>
      </c>
      <c r="BG204" s="2">
        <f t="shared" si="86"/>
        <v>0.34009661835748795</v>
      </c>
    </row>
    <row r="205" spans="1:59" x14ac:dyDescent="0.35">
      <c r="A205" s="2">
        <f t="shared" si="91"/>
        <v>203</v>
      </c>
      <c r="B205" s="179" t="s">
        <v>207</v>
      </c>
      <c r="C205" s="2" t="s">
        <v>208</v>
      </c>
      <c r="D205" s="1" t="s">
        <v>209</v>
      </c>
      <c r="E205" s="169">
        <v>3.2099199999999999</v>
      </c>
      <c r="F205" s="185" t="s">
        <v>686</v>
      </c>
      <c r="G205" s="2">
        <v>1</v>
      </c>
      <c r="I205" s="182">
        <f t="shared" si="92"/>
        <v>8.2382543472426586E-2</v>
      </c>
      <c r="J205" s="172">
        <f t="shared" si="92"/>
        <v>3.6104375631994061E-3</v>
      </c>
      <c r="K205" s="171"/>
      <c r="M205" s="173" t="str">
        <f t="shared" si="71"/>
        <v>Quantified</v>
      </c>
      <c r="N205" s="174">
        <f t="shared" si="72"/>
        <v>8.2382543472426586E-2</v>
      </c>
      <c r="O205" s="174">
        <f t="shared" si="73"/>
        <v>3.6104375631994061E-3</v>
      </c>
      <c r="P205" s="175">
        <f t="shared" si="74"/>
        <v>4.382527427558508E-2</v>
      </c>
      <c r="R205" s="176">
        <f t="shared" si="75"/>
        <v>105.33662505869738</v>
      </c>
      <c r="S205" s="177">
        <f t="shared" si="76"/>
        <v>103.02845616937297</v>
      </c>
      <c r="T205" s="178"/>
      <c r="U205" s="177">
        <f t="shared" si="77"/>
        <v>91.100372933989235</v>
      </c>
      <c r="V205" s="177">
        <f t="shared" si="78"/>
        <v>88.422535211267615</v>
      </c>
      <c r="W205" s="151"/>
      <c r="X205" s="152"/>
      <c r="Y205" s="107">
        <v>0.94902268077140739</v>
      </c>
      <c r="Z205" s="107">
        <v>0.95772931087022761</v>
      </c>
      <c r="AA205" s="107">
        <v>1.03608898175961</v>
      </c>
      <c r="AB205" s="107">
        <v>1.0622088720560707</v>
      </c>
      <c r="AC205" s="107">
        <v>1.0491489269078402</v>
      </c>
      <c r="AD205" s="107">
        <v>0.97949588611727822</v>
      </c>
      <c r="AE205" s="107">
        <v>6.9217709285621001E-2</v>
      </c>
      <c r="AF205" s="107">
        <v>6.3993731226328843E-2</v>
      </c>
      <c r="AG205" s="107">
        <v>7.4877018849854163E-2</v>
      </c>
      <c r="AH205" s="107">
        <v>0.87066300988202516</v>
      </c>
      <c r="AI205" s="107">
        <v>0.78795002394323277</v>
      </c>
      <c r="AJ205" s="107">
        <v>0.866309694832615</v>
      </c>
      <c r="AK205" s="2">
        <v>5</v>
      </c>
      <c r="AL205" s="106">
        <v>2.176657524705063E-2</v>
      </c>
      <c r="AM205" s="2">
        <v>229.71</v>
      </c>
      <c r="AN205" s="152"/>
      <c r="AP205" s="106">
        <f t="shared" si="79"/>
        <v>1.0302845616937297</v>
      </c>
      <c r="AQ205" s="105">
        <f t="shared" si="80"/>
        <v>111.92660550458717</v>
      </c>
      <c r="AR205" s="105">
        <f t="shared" si="80"/>
        <v>109.54545454545455</v>
      </c>
      <c r="AS205" s="105">
        <f t="shared" si="80"/>
        <v>94.537815126050404</v>
      </c>
      <c r="AU205" s="106">
        <f t="shared" si="85"/>
        <v>0.93988071916764615</v>
      </c>
      <c r="AV205" s="106">
        <f t="shared" si="88"/>
        <v>0.85194375516956167</v>
      </c>
      <c r="AW205" s="106">
        <f t="shared" si="88"/>
        <v>0.9411867136824692</v>
      </c>
      <c r="AX205" s="106">
        <f t="shared" si="81"/>
        <v>0.91100372933989238</v>
      </c>
      <c r="AZ205" s="2">
        <f t="shared" si="82"/>
        <v>0</v>
      </c>
      <c r="BA205" s="2">
        <f t="shared" si="83"/>
        <v>0</v>
      </c>
      <c r="BB205" s="2">
        <f t="shared" si="83"/>
        <v>0</v>
      </c>
      <c r="BC205" s="2">
        <f t="shared" si="83"/>
        <v>0</v>
      </c>
      <c r="BE205" s="2">
        <f t="shared" si="86"/>
        <v>7.9500000000000001E-2</v>
      </c>
      <c r="BF205" s="2">
        <f t="shared" si="86"/>
        <v>8.1215469613259664E-2</v>
      </c>
      <c r="BG205" s="2">
        <f t="shared" si="86"/>
        <v>8.6432160804020108E-2</v>
      </c>
    </row>
    <row r="206" spans="1:59" x14ac:dyDescent="0.35">
      <c r="A206" s="2">
        <f t="shared" si="91"/>
        <v>204</v>
      </c>
      <c r="B206" s="179" t="s">
        <v>207</v>
      </c>
      <c r="C206" s="2" t="s">
        <v>208</v>
      </c>
      <c r="D206" s="1" t="s">
        <v>209</v>
      </c>
      <c r="E206" s="169">
        <v>3.2099199999999999</v>
      </c>
      <c r="F206" s="185" t="s">
        <v>686</v>
      </c>
      <c r="G206" s="2">
        <v>10</v>
      </c>
      <c r="I206" s="182">
        <f t="shared" si="92"/>
        <v>0.10229661389621812</v>
      </c>
      <c r="J206" s="172">
        <f t="shared" si="92"/>
        <v>9.918923325226774E-3</v>
      </c>
      <c r="K206" s="171"/>
      <c r="M206" s="173" t="str">
        <f t="shared" si="71"/>
        <v>Quantified</v>
      </c>
      <c r="N206" s="174">
        <f t="shared" si="72"/>
        <v>0.10229661389621812</v>
      </c>
      <c r="O206" s="174">
        <f t="shared" si="73"/>
        <v>9.918923325226774E-3</v>
      </c>
      <c r="P206" s="175">
        <f t="shared" si="74"/>
        <v>9.6962381719591539E-2</v>
      </c>
      <c r="R206" s="176">
        <f t="shared" si="75"/>
        <v>99.219931316722054</v>
      </c>
      <c r="S206" s="177">
        <f t="shared" si="76"/>
        <v>106.58366345972456</v>
      </c>
      <c r="T206" s="178"/>
      <c r="U206" s="177">
        <f t="shared" si="77"/>
        <v>86.166615877991077</v>
      </c>
      <c r="V206" s="177">
        <f t="shared" si="78"/>
        <v>80.844111640571811</v>
      </c>
      <c r="W206" s="151"/>
      <c r="X206" s="152"/>
      <c r="Y206" s="107">
        <v>10.883287623525316</v>
      </c>
      <c r="Z206" s="107">
        <v>11.601584606677985</v>
      </c>
      <c r="AA206" s="107">
        <v>9.9255583126550864</v>
      </c>
      <c r="AB206" s="107">
        <v>10.469722693831351</v>
      </c>
      <c r="AC206" s="107">
        <v>10.447956118584301</v>
      </c>
      <c r="AD206" s="107">
        <v>11.057420225501719</v>
      </c>
      <c r="AE206" s="107">
        <v>0.79230333899264282</v>
      </c>
      <c r="AF206" s="107">
        <v>0.79665665404205299</v>
      </c>
      <c r="AG206" s="107">
        <v>0.79665665404205299</v>
      </c>
      <c r="AH206" s="107">
        <v>6.9653040790562013</v>
      </c>
      <c r="AI206" s="107">
        <v>8.2495320186321877</v>
      </c>
      <c r="AJ206" s="107">
        <v>8.2495320186321877</v>
      </c>
      <c r="AK206" s="2">
        <v>5</v>
      </c>
      <c r="AL206" s="106">
        <v>2.176657524705063E-2</v>
      </c>
      <c r="AM206" s="2">
        <v>229.71</v>
      </c>
      <c r="AN206" s="152"/>
      <c r="AP206" s="106">
        <f t="shared" si="79"/>
        <v>10.658366345972457</v>
      </c>
      <c r="AQ206" s="105">
        <f t="shared" si="80"/>
        <v>96.19999999999996</v>
      </c>
      <c r="AR206" s="105">
        <f t="shared" si="80"/>
        <v>90.056285178236394</v>
      </c>
      <c r="AS206" s="105">
        <f t="shared" si="80"/>
        <v>111.40350877192982</v>
      </c>
      <c r="AU206" s="106">
        <f t="shared" si="85"/>
        <v>7.7576074180488437</v>
      </c>
      <c r="AV206" s="106">
        <f t="shared" ref="AV206:AW240" si="93">SUM(AF206+AI206)</f>
        <v>9.0461886726742406</v>
      </c>
      <c r="AW206" s="106">
        <f t="shared" si="93"/>
        <v>9.0461886726742406</v>
      </c>
      <c r="AX206" s="106">
        <f t="shared" si="81"/>
        <v>8.6166615877991077</v>
      </c>
      <c r="AZ206" s="2">
        <f t="shared" si="82"/>
        <v>0</v>
      </c>
      <c r="BA206" s="2">
        <f t="shared" si="83"/>
        <v>0</v>
      </c>
      <c r="BB206" s="2">
        <f t="shared" si="83"/>
        <v>0</v>
      </c>
      <c r="BC206" s="2">
        <f t="shared" si="83"/>
        <v>0</v>
      </c>
      <c r="BE206" s="2">
        <f t="shared" si="86"/>
        <v>0.11374999999999999</v>
      </c>
      <c r="BF206" s="2">
        <f t="shared" si="86"/>
        <v>9.6569920844327181E-2</v>
      </c>
      <c r="BG206" s="2">
        <f t="shared" si="86"/>
        <v>9.6569920844327181E-2</v>
      </c>
    </row>
    <row r="207" spans="1:59" x14ac:dyDescent="0.35">
      <c r="A207" s="2">
        <f t="shared" si="91"/>
        <v>205</v>
      </c>
      <c r="B207" s="179" t="s">
        <v>207</v>
      </c>
      <c r="C207" s="2" t="s">
        <v>208</v>
      </c>
      <c r="D207" s="1" t="s">
        <v>209</v>
      </c>
      <c r="E207" s="169">
        <v>3.2099199999999999</v>
      </c>
      <c r="F207" s="180" t="s">
        <v>688</v>
      </c>
      <c r="G207" s="2">
        <v>1</v>
      </c>
      <c r="I207" s="182">
        <f t="shared" si="92"/>
        <v>9.101239049970837E-2</v>
      </c>
      <c r="J207" s="172">
        <f t="shared" si="92"/>
        <v>2.0751438288733265E-3</v>
      </c>
      <c r="K207" s="171"/>
      <c r="M207" s="173" t="str">
        <f t="shared" ref="M207:M240" si="94">IF(AZ207&gt;=2, "Limited", "Quantified")</f>
        <v>Quantified</v>
      </c>
      <c r="N207" s="174">
        <f t="shared" ref="N207:N240" si="95">AVERAGE(BE207:BG207)</f>
        <v>9.101239049970837E-2</v>
      </c>
      <c r="O207" s="174">
        <f t="shared" ref="O207:O240" si="96">STDEV(BE207:BG207)</f>
        <v>2.0751438288733265E-3</v>
      </c>
      <c r="P207" s="175">
        <f t="shared" ref="P207:P240" si="97">O207/N207</f>
        <v>2.2800673814627206E-2</v>
      </c>
      <c r="R207" s="176">
        <f t="shared" ref="R207:R240" si="98">AVERAGE(AQ207:AS207)</f>
        <v>98.268581895305132</v>
      </c>
      <c r="S207" s="177">
        <f t="shared" ref="S207:S240" si="99">AVERAGE(AP207/G207)*100</f>
        <v>103.75400867760798</v>
      </c>
      <c r="T207" s="178"/>
      <c r="U207" s="177">
        <f t="shared" ref="U207:U240" si="100">AX207/G207*100</f>
        <v>99.894069333797688</v>
      </c>
      <c r="V207" s="177">
        <f t="shared" ref="V207:V240" si="101">AX207/AP207*100</f>
        <v>96.279720279720294</v>
      </c>
      <c r="W207" s="151"/>
      <c r="X207" s="152"/>
      <c r="Y207" s="107">
        <v>1.1013887075007618</v>
      </c>
      <c r="Z207" s="107">
        <v>1.0012624613643288</v>
      </c>
      <c r="AA207" s="107">
        <v>1.0709155021548908</v>
      </c>
      <c r="AB207" s="107">
        <v>1.0404422968090201</v>
      </c>
      <c r="AC207" s="107">
        <v>1.0535022419572504</v>
      </c>
      <c r="AD207" s="107">
        <v>1.0186757215619695</v>
      </c>
      <c r="AE207" s="107">
        <v>8.2712985938792394E-2</v>
      </c>
      <c r="AF207" s="107">
        <v>8.2712985938792394E-2</v>
      </c>
      <c r="AG207" s="107">
        <v>8.4454311958556433E-2</v>
      </c>
      <c r="AH207" s="107">
        <v>0.90984284532671622</v>
      </c>
      <c r="AI207" s="107">
        <v>0.88807627007966561</v>
      </c>
      <c r="AJ207" s="107">
        <v>0.94902268077140739</v>
      </c>
      <c r="AK207" s="2">
        <v>1</v>
      </c>
      <c r="AL207" s="106">
        <v>4.3533150494101253E-3</v>
      </c>
      <c r="AM207" s="2">
        <v>229.71</v>
      </c>
      <c r="AN207" s="152"/>
      <c r="AP207" s="106">
        <f t="shared" ref="AP207:AP240" si="102">AVERAGE(AB207:AD207)</f>
        <v>1.0375400867760798</v>
      </c>
      <c r="AQ207" s="105">
        <f t="shared" ref="AQ207:AS240" si="103">AB207/Y207*100</f>
        <v>94.466403162055343</v>
      </c>
      <c r="AR207" s="105">
        <f t="shared" si="103"/>
        <v>105.21739130434784</v>
      </c>
      <c r="AS207" s="105">
        <f t="shared" si="103"/>
        <v>95.121951219512212</v>
      </c>
      <c r="AU207" s="106">
        <f t="shared" si="85"/>
        <v>0.99255583126550861</v>
      </c>
      <c r="AV207" s="106">
        <f t="shared" si="93"/>
        <v>0.970789256018458</v>
      </c>
      <c r="AW207" s="106">
        <f t="shared" si="93"/>
        <v>1.0334769927299639</v>
      </c>
      <c r="AX207" s="106">
        <f t="shared" ref="AX207:AX240" si="104">AVERAGE(AU207:AW207)</f>
        <v>0.99894069333797686</v>
      </c>
      <c r="AZ207" s="2">
        <f t="shared" ref="AZ207:AZ240" si="105">SUM(BA207:BC207)</f>
        <v>0</v>
      </c>
      <c r="BA207" s="2">
        <f t="shared" ref="BA207:BC240" si="106">IF(AE207&lt;=$AL207,1,0)</f>
        <v>0</v>
      </c>
      <c r="BB207" s="2">
        <f t="shared" si="106"/>
        <v>0</v>
      </c>
      <c r="BC207" s="2">
        <f t="shared" si="106"/>
        <v>0</v>
      </c>
      <c r="BE207" s="2">
        <f t="shared" si="86"/>
        <v>9.0909090909090925E-2</v>
      </c>
      <c r="BF207" s="2">
        <f t="shared" si="86"/>
        <v>9.31372549019608E-2</v>
      </c>
      <c r="BG207" s="2">
        <f t="shared" si="86"/>
        <v>8.8990825688073386E-2</v>
      </c>
    </row>
    <row r="208" spans="1:59" x14ac:dyDescent="0.35">
      <c r="A208" s="2">
        <f t="shared" si="91"/>
        <v>206</v>
      </c>
      <c r="B208" s="179" t="s">
        <v>207</v>
      </c>
      <c r="C208" s="2" t="s">
        <v>208</v>
      </c>
      <c r="D208" s="1" t="s">
        <v>209</v>
      </c>
      <c r="E208" s="169">
        <v>3.2099199999999999</v>
      </c>
      <c r="F208" s="180" t="s">
        <v>688</v>
      </c>
      <c r="G208" s="2">
        <v>10</v>
      </c>
      <c r="I208" s="182">
        <f t="shared" si="92"/>
        <v>0.10247161439998535</v>
      </c>
      <c r="J208" s="172">
        <f t="shared" si="92"/>
        <v>5.3761736535283544E-3</v>
      </c>
      <c r="K208" s="171"/>
      <c r="M208" s="173" t="str">
        <f t="shared" si="94"/>
        <v>Quantified</v>
      </c>
      <c r="N208" s="174">
        <f t="shared" si="95"/>
        <v>0.10247161439998535</v>
      </c>
      <c r="O208" s="174">
        <f t="shared" si="96"/>
        <v>5.3761736535283544E-3</v>
      </c>
      <c r="P208" s="175">
        <f t="shared" si="97"/>
        <v>5.246500394287848E-2</v>
      </c>
      <c r="R208" s="176">
        <f t="shared" si="98"/>
        <v>98.214869277243508</v>
      </c>
      <c r="S208" s="177">
        <f t="shared" si="99"/>
        <v>95.845486337846268</v>
      </c>
      <c r="T208" s="178"/>
      <c r="U208" s="177">
        <f t="shared" si="100"/>
        <v>90.374820425754208</v>
      </c>
      <c r="V208" s="177">
        <f t="shared" si="101"/>
        <v>94.292202876608627</v>
      </c>
      <c r="W208" s="151"/>
      <c r="X208" s="152"/>
      <c r="Y208" s="107">
        <v>9.6643594096904799</v>
      </c>
      <c r="Z208" s="107">
        <v>10.077924339384442</v>
      </c>
      <c r="AA208" s="107">
        <v>9.5555265334552253</v>
      </c>
      <c r="AB208" s="107">
        <v>9.9908580383962384</v>
      </c>
      <c r="AC208" s="107">
        <v>9.3813939314788204</v>
      </c>
      <c r="AD208" s="107">
        <v>9.3813939314788204</v>
      </c>
      <c r="AE208" s="107">
        <v>0.82712985938792383</v>
      </c>
      <c r="AF208" s="107">
        <v>0.866309694832615</v>
      </c>
      <c r="AG208" s="107">
        <v>0.82277654433851377</v>
      </c>
      <c r="AH208" s="107">
        <v>8.576030647337948</v>
      </c>
      <c r="AI208" s="107">
        <v>8.3148317443733397</v>
      </c>
      <c r="AJ208" s="107">
        <v>7.7053676374559217</v>
      </c>
      <c r="AK208" s="2">
        <v>1</v>
      </c>
      <c r="AL208" s="106">
        <v>4.3533150494101253E-3</v>
      </c>
      <c r="AM208" s="2">
        <v>229.71</v>
      </c>
      <c r="AN208" s="152"/>
      <c r="AP208" s="106">
        <f t="shared" si="102"/>
        <v>9.5845486337846264</v>
      </c>
      <c r="AQ208" s="105">
        <f t="shared" si="103"/>
        <v>103.37837837837837</v>
      </c>
      <c r="AR208" s="105">
        <f t="shared" si="103"/>
        <v>93.088552915766726</v>
      </c>
      <c r="AS208" s="105">
        <f t="shared" si="103"/>
        <v>98.177676537585427</v>
      </c>
      <c r="AU208" s="106">
        <f t="shared" si="85"/>
        <v>9.4031605067258717</v>
      </c>
      <c r="AV208" s="106">
        <f t="shared" si="93"/>
        <v>9.1811414392059554</v>
      </c>
      <c r="AW208" s="106">
        <f t="shared" si="93"/>
        <v>8.5281441817944348</v>
      </c>
      <c r="AX208" s="106">
        <f t="shared" si="104"/>
        <v>9.0374820425754212</v>
      </c>
      <c r="AZ208" s="2">
        <f t="shared" si="105"/>
        <v>0</v>
      </c>
      <c r="BA208" s="2">
        <f t="shared" si="106"/>
        <v>0</v>
      </c>
      <c r="BB208" s="2">
        <f t="shared" si="106"/>
        <v>0</v>
      </c>
      <c r="BC208" s="2">
        <f t="shared" si="106"/>
        <v>0</v>
      </c>
      <c r="BE208" s="2">
        <f t="shared" si="86"/>
        <v>9.6446700507614197E-2</v>
      </c>
      <c r="BF208" s="2">
        <f t="shared" si="86"/>
        <v>0.10418848167539267</v>
      </c>
      <c r="BG208" s="2">
        <f t="shared" si="86"/>
        <v>0.10677966101694916</v>
      </c>
    </row>
    <row r="209" spans="1:59" x14ac:dyDescent="0.35">
      <c r="A209" s="2">
        <f t="shared" si="91"/>
        <v>207</v>
      </c>
      <c r="B209" s="179" t="s">
        <v>211</v>
      </c>
      <c r="C209" s="2" t="s">
        <v>212</v>
      </c>
      <c r="D209" s="1" t="s">
        <v>213</v>
      </c>
      <c r="E209" s="169">
        <v>4.6664599999999998</v>
      </c>
      <c r="F209" s="184" t="s">
        <v>686</v>
      </c>
      <c r="G209" s="2">
        <v>1</v>
      </c>
      <c r="I209" s="171" t="s">
        <v>648</v>
      </c>
      <c r="J209" s="172"/>
      <c r="K209" s="171"/>
      <c r="M209" s="173" t="str">
        <f t="shared" si="94"/>
        <v>Limited</v>
      </c>
      <c r="N209" s="174">
        <f t="shared" si="95"/>
        <v>3.8834830266327295E-3</v>
      </c>
      <c r="O209" s="174">
        <f t="shared" si="96"/>
        <v>1.2047913446864712E-4</v>
      </c>
      <c r="P209" s="175">
        <f t="shared" si="97"/>
        <v>3.1023473938834631E-2</v>
      </c>
      <c r="R209" s="176">
        <f t="shared" si="98"/>
        <v>128.42878259777441</v>
      </c>
      <c r="S209" s="177">
        <f t="shared" si="99"/>
        <v>94.64055601326659</v>
      </c>
      <c r="T209" s="178"/>
      <c r="U209" s="177">
        <f t="shared" si="100"/>
        <v>81.648604685552542</v>
      </c>
      <c r="V209" s="177">
        <f t="shared" si="101"/>
        <v>86.272321428571431</v>
      </c>
      <c r="W209" s="151"/>
      <c r="X209" s="152"/>
      <c r="Y209" s="107">
        <v>0.84606122060967115</v>
      </c>
      <c r="Z209" s="107">
        <v>0.70663540148298376</v>
      </c>
      <c r="AA209" s="107">
        <v>0.67177894670131189</v>
      </c>
      <c r="AB209" s="107">
        <v>0.94429304772165545</v>
      </c>
      <c r="AC209" s="107">
        <v>1.1439254705621396</v>
      </c>
      <c r="AD209" s="107">
        <v>0.75099816211420245</v>
      </c>
      <c r="AE209" s="107">
        <v>0</v>
      </c>
      <c r="AF209" s="107">
        <v>0</v>
      </c>
      <c r="AG209" s="107">
        <v>0</v>
      </c>
      <c r="AH209" s="107">
        <v>0.81437353444451488</v>
      </c>
      <c r="AI209" s="107">
        <v>0.79219215412890553</v>
      </c>
      <c r="AJ209" s="107">
        <v>0.84289245199315554</v>
      </c>
      <c r="AK209" s="2">
        <v>1</v>
      </c>
      <c r="AL209" s="106">
        <v>3.1687686165156222E-3</v>
      </c>
      <c r="AM209" s="2">
        <v>315.58</v>
      </c>
      <c r="AN209" s="152"/>
      <c r="AP209" s="106">
        <f t="shared" si="102"/>
        <v>0.94640556013266586</v>
      </c>
      <c r="AQ209" s="105">
        <f t="shared" si="103"/>
        <v>111.61048689138578</v>
      </c>
      <c r="AR209" s="105">
        <f t="shared" si="103"/>
        <v>161.88340807174885</v>
      </c>
      <c r="AS209" s="105">
        <f t="shared" si="103"/>
        <v>111.79245283018868</v>
      </c>
      <c r="AU209" s="106">
        <f t="shared" si="85"/>
        <v>0.81437353444451488</v>
      </c>
      <c r="AV209" s="106">
        <f t="shared" si="93"/>
        <v>0.79219215412890553</v>
      </c>
      <c r="AW209" s="106">
        <f t="shared" si="93"/>
        <v>0.84289245199315554</v>
      </c>
      <c r="AX209" s="106">
        <f t="shared" si="104"/>
        <v>0.81648604685552539</v>
      </c>
      <c r="AZ209" s="2">
        <f t="shared" si="105"/>
        <v>3</v>
      </c>
      <c r="BA209" s="2">
        <f t="shared" si="106"/>
        <v>1</v>
      </c>
      <c r="BB209" s="2">
        <f t="shared" si="106"/>
        <v>1</v>
      </c>
      <c r="BC209" s="2">
        <f t="shared" si="106"/>
        <v>1</v>
      </c>
      <c r="BE209" s="2">
        <f t="shared" si="86"/>
        <v>3.8910505836575876E-3</v>
      </c>
      <c r="BF209" s="2">
        <f t="shared" si="86"/>
        <v>4.0000000000000001E-3</v>
      </c>
      <c r="BG209" s="2">
        <f t="shared" si="86"/>
        <v>3.7593984962406013E-3</v>
      </c>
    </row>
    <row r="210" spans="1:59" x14ac:dyDescent="0.35">
      <c r="A210" s="2">
        <f t="shared" si="91"/>
        <v>208</v>
      </c>
      <c r="B210" s="179" t="s">
        <v>211</v>
      </c>
      <c r="C210" s="2" t="s">
        <v>212</v>
      </c>
      <c r="D210" s="1" t="s">
        <v>213</v>
      </c>
      <c r="E210" s="169">
        <v>4.6664599999999998</v>
      </c>
      <c r="F210" s="184" t="s">
        <v>686</v>
      </c>
      <c r="G210" s="2">
        <v>10</v>
      </c>
      <c r="I210" s="171" t="s">
        <v>696</v>
      </c>
      <c r="J210" s="172"/>
      <c r="K210" s="171"/>
      <c r="M210" s="173" t="str">
        <f t="shared" si="94"/>
        <v>Limited</v>
      </c>
      <c r="N210" s="174">
        <f t="shared" si="95"/>
        <v>6.1939374772101811E-4</v>
      </c>
      <c r="O210" s="174">
        <f t="shared" si="96"/>
        <v>5.099529221141095E-4</v>
      </c>
      <c r="P210" s="175">
        <f t="shared" si="97"/>
        <v>0.82330976699460967</v>
      </c>
      <c r="R210" s="176">
        <f t="shared" si="98"/>
        <v>129.2049435512611</v>
      </c>
      <c r="S210" s="177">
        <f t="shared" si="99"/>
        <v>106.57625113547545</v>
      </c>
      <c r="T210" s="178"/>
      <c r="U210" s="177">
        <f t="shared" si="100"/>
        <v>95.257726514143272</v>
      </c>
      <c r="V210" s="177">
        <f t="shared" si="101"/>
        <v>89.379881070366679</v>
      </c>
      <c r="W210" s="151"/>
      <c r="X210" s="152"/>
      <c r="Y210" s="107">
        <v>8.8250205969960085</v>
      </c>
      <c r="Z210" s="107">
        <v>7.0505101717472591</v>
      </c>
      <c r="AA210" s="107">
        <v>8.9359274985740544</v>
      </c>
      <c r="AB210" s="107">
        <v>9.0309905570695239</v>
      </c>
      <c r="AC210" s="107">
        <v>9.5379935357120225</v>
      </c>
      <c r="AD210" s="107">
        <v>13.403891247861083</v>
      </c>
      <c r="AE210" s="107">
        <v>0</v>
      </c>
      <c r="AF210" s="107">
        <v>1.0868876354648584E-2</v>
      </c>
      <c r="AG210" s="107">
        <v>0</v>
      </c>
      <c r="AH210" s="107">
        <v>10.409404905253819</v>
      </c>
      <c r="AI210" s="107">
        <v>8.9993028709043656</v>
      </c>
      <c r="AJ210" s="107">
        <v>9.1577413017301481</v>
      </c>
      <c r="AK210" s="2">
        <v>1</v>
      </c>
      <c r="AL210" s="106">
        <v>3.1687686165156222E-3</v>
      </c>
      <c r="AM210" s="2">
        <v>315.58</v>
      </c>
      <c r="AN210" s="152"/>
      <c r="AP210" s="106">
        <f t="shared" si="102"/>
        <v>10.657625113547544</v>
      </c>
      <c r="AQ210" s="105">
        <f t="shared" si="103"/>
        <v>102.33393177737882</v>
      </c>
      <c r="AR210" s="105">
        <f t="shared" si="103"/>
        <v>135.28089887640448</v>
      </c>
      <c r="AS210" s="105">
        <f t="shared" si="103"/>
        <v>150</v>
      </c>
      <c r="AU210" s="106">
        <f t="shared" si="85"/>
        <v>10.409404905253819</v>
      </c>
      <c r="AV210" s="106">
        <f t="shared" si="93"/>
        <v>9.0101717472590135</v>
      </c>
      <c r="AW210" s="106">
        <f t="shared" si="93"/>
        <v>9.1577413017301481</v>
      </c>
      <c r="AX210" s="106">
        <f t="shared" si="104"/>
        <v>9.5257726514143268</v>
      </c>
      <c r="AZ210" s="2">
        <f t="shared" si="105"/>
        <v>2</v>
      </c>
      <c r="BA210" s="2">
        <f t="shared" si="106"/>
        <v>1</v>
      </c>
      <c r="BB210" s="2">
        <f t="shared" si="106"/>
        <v>0</v>
      </c>
      <c r="BC210" s="2">
        <f t="shared" si="106"/>
        <v>1</v>
      </c>
      <c r="BE210" s="2">
        <f t="shared" si="86"/>
        <v>3.0441400304414E-4</v>
      </c>
      <c r="BF210" s="2">
        <f t="shared" si="86"/>
        <v>1.2077464788732397E-3</v>
      </c>
      <c r="BG210" s="2">
        <f t="shared" si="86"/>
        <v>3.4602076124567473E-4</v>
      </c>
    </row>
    <row r="211" spans="1:59" x14ac:dyDescent="0.35">
      <c r="A211" s="2">
        <f t="shared" si="91"/>
        <v>209</v>
      </c>
      <c r="B211" s="179" t="s">
        <v>211</v>
      </c>
      <c r="C211" s="2" t="s">
        <v>212</v>
      </c>
      <c r="D211" s="1" t="s">
        <v>213</v>
      </c>
      <c r="E211" s="169">
        <v>4.6664599999999998</v>
      </c>
      <c r="F211" s="180" t="s">
        <v>688</v>
      </c>
      <c r="G211" s="2">
        <v>1</v>
      </c>
      <c r="I211" s="171" t="s">
        <v>648</v>
      </c>
      <c r="J211" s="172"/>
      <c r="K211" s="171"/>
      <c r="M211" s="173" t="str">
        <f t="shared" si="94"/>
        <v>Limited</v>
      </c>
      <c r="N211" s="174">
        <f t="shared" si="95"/>
        <v>1.4630277519178086E-2</v>
      </c>
      <c r="O211" s="174">
        <f t="shared" si="96"/>
        <v>4.7317265447664465E-4</v>
      </c>
      <c r="P211" s="175">
        <f t="shared" si="97"/>
        <v>3.2342014965634568E-2</v>
      </c>
      <c r="R211" s="176">
        <f t="shared" si="98"/>
        <v>106.61392354441391</v>
      </c>
      <c r="S211" s="177">
        <f t="shared" si="99"/>
        <v>109.42814289033949</v>
      </c>
      <c r="T211" s="178"/>
      <c r="U211" s="177">
        <f t="shared" si="100"/>
        <v>109.1514037644971</v>
      </c>
      <c r="V211" s="177">
        <f t="shared" si="101"/>
        <v>99.747104247104218</v>
      </c>
      <c r="W211" s="151"/>
      <c r="X211" s="152"/>
      <c r="Y211" s="107">
        <v>0.97598073388681161</v>
      </c>
      <c r="Z211" s="107">
        <v>1.0235122631345459</v>
      </c>
      <c r="AA211" s="107">
        <v>1.0805500982318272</v>
      </c>
      <c r="AB211" s="107">
        <v>1.0298498003675771</v>
      </c>
      <c r="AC211" s="107">
        <v>1.1280816274795615</v>
      </c>
      <c r="AD211" s="107">
        <v>1.1249128588630459</v>
      </c>
      <c r="AE211" s="107">
        <v>9.0309905570695233E-3</v>
      </c>
      <c r="AF211" s="107">
        <v>1.435452183281577E-2</v>
      </c>
      <c r="AG211" s="107">
        <v>0</v>
      </c>
      <c r="AH211" s="107">
        <v>1.064706255149249</v>
      </c>
      <c r="AI211" s="107">
        <v>1.0615374865327334</v>
      </c>
      <c r="AJ211" s="107">
        <v>1.1249128588630459</v>
      </c>
      <c r="AK211" s="2">
        <v>5</v>
      </c>
      <c r="AL211" s="106">
        <v>1.5843843082578111E-2</v>
      </c>
      <c r="AM211" s="2">
        <v>315.58</v>
      </c>
      <c r="AN211" s="152"/>
      <c r="AP211" s="106">
        <f t="shared" si="102"/>
        <v>1.0942814289033949</v>
      </c>
      <c r="AQ211" s="105">
        <f t="shared" si="103"/>
        <v>105.5194805194805</v>
      </c>
      <c r="AR211" s="105">
        <f t="shared" si="103"/>
        <v>110.21671826625388</v>
      </c>
      <c r="AS211" s="105">
        <f t="shared" si="103"/>
        <v>104.10557184750732</v>
      </c>
      <c r="AU211" s="106">
        <f t="shared" si="85"/>
        <v>1.0737372457063186</v>
      </c>
      <c r="AV211" s="106">
        <f t="shared" si="93"/>
        <v>1.0758920083655492</v>
      </c>
      <c r="AW211" s="106">
        <f t="shared" si="93"/>
        <v>1.1249128588630459</v>
      </c>
      <c r="AX211" s="106">
        <f t="shared" si="104"/>
        <v>1.091514037644971</v>
      </c>
      <c r="AZ211" s="2">
        <f t="shared" si="105"/>
        <v>3</v>
      </c>
      <c r="BA211" s="2">
        <f t="shared" si="106"/>
        <v>1</v>
      </c>
      <c r="BB211" s="2">
        <f t="shared" si="106"/>
        <v>1</v>
      </c>
      <c r="BC211" s="2">
        <f t="shared" si="106"/>
        <v>1</v>
      </c>
      <c r="BE211" s="2">
        <f t="shared" si="86"/>
        <v>1.4880952380952382E-2</v>
      </c>
      <c r="BF211" s="2">
        <f t="shared" si="86"/>
        <v>1.4925373134328358E-2</v>
      </c>
      <c r="BG211" s="2">
        <f t="shared" si="86"/>
        <v>1.408450704225352E-2</v>
      </c>
    </row>
    <row r="212" spans="1:59" x14ac:dyDescent="0.35">
      <c r="A212" s="2">
        <f t="shared" si="91"/>
        <v>210</v>
      </c>
      <c r="B212" s="179" t="s">
        <v>211</v>
      </c>
      <c r="C212" s="2" t="s">
        <v>212</v>
      </c>
      <c r="D212" s="1" t="s">
        <v>213</v>
      </c>
      <c r="E212" s="169">
        <v>4.6664599999999998</v>
      </c>
      <c r="F212" s="180" t="s">
        <v>688</v>
      </c>
      <c r="G212" s="2">
        <v>10</v>
      </c>
      <c r="I212" s="171" t="s">
        <v>705</v>
      </c>
      <c r="J212" s="172"/>
      <c r="K212" s="171"/>
      <c r="M212" s="173" t="str">
        <f t="shared" si="94"/>
        <v>Limited</v>
      </c>
      <c r="N212" s="174">
        <f t="shared" si="95"/>
        <v>2.1023988616772548E-3</v>
      </c>
      <c r="O212" s="174">
        <f t="shared" si="96"/>
        <v>1.7670970046197682E-4</v>
      </c>
      <c r="P212" s="175">
        <f t="shared" si="97"/>
        <v>8.4051463156235295E-2</v>
      </c>
      <c r="R212" s="176">
        <f t="shared" si="98"/>
        <v>104.46087601298616</v>
      </c>
      <c r="S212" s="177">
        <f t="shared" si="99"/>
        <v>90.838033673447839</v>
      </c>
      <c r="T212" s="178"/>
      <c r="U212" s="177">
        <f t="shared" si="100"/>
        <v>75.781946468935502</v>
      </c>
      <c r="V212" s="177">
        <f t="shared" si="101"/>
        <v>83.425348837209285</v>
      </c>
      <c r="W212" s="151"/>
      <c r="X212" s="152"/>
      <c r="Y212" s="107">
        <v>8.8091767539134285</v>
      </c>
      <c r="Z212" s="107">
        <v>8.6982698523353825</v>
      </c>
      <c r="AA212" s="107">
        <v>8.5715191076747583</v>
      </c>
      <c r="AB212" s="107">
        <v>9.3637112618036635</v>
      </c>
      <c r="AC212" s="107">
        <v>9.4112427910513965</v>
      </c>
      <c r="AD212" s="107">
        <v>8.4764560491792889</v>
      </c>
      <c r="AE212" s="107">
        <v>0</v>
      </c>
      <c r="AF212" s="107">
        <v>7.0663540148298374E-3</v>
      </c>
      <c r="AG212" s="107">
        <v>7.4466062488117123E-3</v>
      </c>
      <c r="AH212" s="107">
        <v>7.0980417009949939</v>
      </c>
      <c r="AI212" s="107">
        <v>7.2881678179859311</v>
      </c>
      <c r="AJ212" s="107">
        <v>8.3338614614360864</v>
      </c>
      <c r="AK212" s="2">
        <v>5</v>
      </c>
      <c r="AL212" s="106">
        <v>1.5843843082578111E-2</v>
      </c>
      <c r="AM212" s="2">
        <v>315.58</v>
      </c>
      <c r="AN212" s="152"/>
      <c r="AP212" s="106">
        <f t="shared" si="102"/>
        <v>9.0838033673447836</v>
      </c>
      <c r="AQ212" s="105">
        <f t="shared" si="103"/>
        <v>106.29496402877699</v>
      </c>
      <c r="AR212" s="105">
        <f t="shared" si="103"/>
        <v>108.1967213114754</v>
      </c>
      <c r="AS212" s="105">
        <f t="shared" si="103"/>
        <v>98.890942698706084</v>
      </c>
      <c r="AU212" s="106">
        <f t="shared" si="85"/>
        <v>7.0980417009949939</v>
      </c>
      <c r="AV212" s="106">
        <f t="shared" si="93"/>
        <v>7.295234172000761</v>
      </c>
      <c r="AW212" s="106">
        <f t="shared" si="93"/>
        <v>8.3413080676848974</v>
      </c>
      <c r="AX212" s="106">
        <f t="shared" si="104"/>
        <v>7.5781946468935502</v>
      </c>
      <c r="AZ212" s="2">
        <f t="shared" si="105"/>
        <v>3</v>
      </c>
      <c r="BA212" s="2">
        <f t="shared" si="106"/>
        <v>1</v>
      </c>
      <c r="BB212" s="2">
        <f t="shared" si="106"/>
        <v>1</v>
      </c>
      <c r="BC212" s="2">
        <f t="shared" si="106"/>
        <v>1</v>
      </c>
      <c r="BE212" s="2">
        <f t="shared" si="86"/>
        <v>2.232142857142857E-3</v>
      </c>
      <c r="BF212" s="2">
        <f t="shared" si="86"/>
        <v>2.1739130434782609E-3</v>
      </c>
      <c r="BG212" s="2">
        <f t="shared" si="86"/>
        <v>1.9011406844106464E-3</v>
      </c>
    </row>
    <row r="213" spans="1:59" x14ac:dyDescent="0.35">
      <c r="A213" s="2">
        <f t="shared" si="91"/>
        <v>211</v>
      </c>
      <c r="B213" s="50" t="s">
        <v>211</v>
      </c>
      <c r="C213" s="2" t="s">
        <v>212</v>
      </c>
      <c r="D213" s="1" t="s">
        <v>213</v>
      </c>
      <c r="E213" s="169">
        <v>4.6664599999999998</v>
      </c>
      <c r="F213" s="186" t="s">
        <v>692</v>
      </c>
      <c r="G213" s="2">
        <v>1</v>
      </c>
      <c r="I213" s="171" t="s">
        <v>648</v>
      </c>
      <c r="J213" s="172"/>
      <c r="K213" s="171"/>
      <c r="M213" s="173" t="str">
        <f t="shared" si="94"/>
        <v>Limited</v>
      </c>
      <c r="N213" s="174">
        <f t="shared" si="95"/>
        <v>3.0141146798958018E-2</v>
      </c>
      <c r="O213" s="174">
        <f t="shared" si="96"/>
        <v>1.5724820682492249E-3</v>
      </c>
      <c r="P213" s="175">
        <f t="shared" si="97"/>
        <v>5.2170611779893711E-2</v>
      </c>
      <c r="R213" s="176">
        <f t="shared" si="98"/>
        <v>134.64807478115461</v>
      </c>
      <c r="S213" s="177">
        <f t="shared" si="99"/>
        <v>111.85753216300147</v>
      </c>
      <c r="T213" s="178"/>
      <c r="U213" s="177">
        <f t="shared" si="100"/>
        <v>108.25569850222871</v>
      </c>
      <c r="V213" s="177">
        <f t="shared" si="101"/>
        <v>96.779981114258746</v>
      </c>
      <c r="W213" s="151"/>
      <c r="X213" s="152"/>
      <c r="Y213" s="107">
        <v>0.8238798402940618</v>
      </c>
      <c r="Z213" s="107">
        <v>0.83338614614360862</v>
      </c>
      <c r="AA213" s="107">
        <v>0.83655491476012422</v>
      </c>
      <c r="AB213" s="107">
        <v>1.27384498383928</v>
      </c>
      <c r="AC213" s="107">
        <v>1.0235122631345459</v>
      </c>
      <c r="AD213" s="107">
        <v>1.0583687179162178</v>
      </c>
      <c r="AE213" s="107">
        <v>1.8664047151277015E-2</v>
      </c>
      <c r="AF213" s="107">
        <v>1.32454528170353E-2</v>
      </c>
      <c r="AG213" s="107">
        <v>2.4811458267317323E-2</v>
      </c>
      <c r="AH213" s="107">
        <v>1.0425248748336398</v>
      </c>
      <c r="AI213" s="107">
        <v>1.0203434945180303</v>
      </c>
      <c r="AJ213" s="107">
        <v>1.1280816274795615</v>
      </c>
      <c r="AK213" s="2">
        <v>5</v>
      </c>
      <c r="AL213" s="106">
        <v>3.2000000000000001E-2</v>
      </c>
      <c r="AM213" s="2">
        <v>315.58</v>
      </c>
      <c r="AN213" s="152"/>
      <c r="AP213" s="106">
        <f t="shared" si="102"/>
        <v>1.1185753216300147</v>
      </c>
      <c r="AQ213" s="105">
        <f t="shared" si="103"/>
        <v>154.61538461538458</v>
      </c>
      <c r="AR213" s="105">
        <f t="shared" si="103"/>
        <v>122.81368821292776</v>
      </c>
      <c r="AS213" s="105">
        <f t="shared" si="103"/>
        <v>126.51515151515152</v>
      </c>
      <c r="AU213" s="106">
        <f t="shared" si="85"/>
        <v>1.0611889219849169</v>
      </c>
      <c r="AV213" s="106">
        <f t="shared" si="93"/>
        <v>1.0335889473350657</v>
      </c>
      <c r="AW213" s="106">
        <f t="shared" si="93"/>
        <v>1.1528930857468789</v>
      </c>
      <c r="AX213" s="106">
        <f t="shared" si="104"/>
        <v>1.0825569850222871</v>
      </c>
      <c r="AZ213" s="2">
        <f t="shared" si="105"/>
        <v>3</v>
      </c>
      <c r="BA213" s="2">
        <f t="shared" si="106"/>
        <v>1</v>
      </c>
      <c r="BB213" s="2">
        <f t="shared" si="106"/>
        <v>1</v>
      </c>
      <c r="BC213" s="2">
        <f t="shared" si="106"/>
        <v>1</v>
      </c>
      <c r="BE213" s="2">
        <f t="shared" si="86"/>
        <v>3.0694711246200605E-2</v>
      </c>
      <c r="BF213" s="2">
        <f t="shared" si="86"/>
        <v>3.1361987577639749E-2</v>
      </c>
      <c r="BG213" s="2">
        <f t="shared" si="86"/>
        <v>2.8366741573033705E-2</v>
      </c>
    </row>
    <row r="214" spans="1:59" x14ac:dyDescent="0.35">
      <c r="A214" s="2">
        <f t="shared" si="91"/>
        <v>212</v>
      </c>
      <c r="B214" s="50" t="s">
        <v>211</v>
      </c>
      <c r="C214" s="2" t="s">
        <v>212</v>
      </c>
      <c r="D214" s="1" t="s">
        <v>213</v>
      </c>
      <c r="E214" s="169">
        <v>4.6664599999999998</v>
      </c>
      <c r="F214" s="186" t="s">
        <v>692</v>
      </c>
      <c r="G214" s="2">
        <v>10</v>
      </c>
      <c r="I214" s="171" t="s">
        <v>726</v>
      </c>
      <c r="J214" s="172"/>
      <c r="K214" s="171"/>
      <c r="M214" s="173" t="str">
        <f t="shared" si="94"/>
        <v>Limited</v>
      </c>
      <c r="N214" s="174">
        <f t="shared" si="95"/>
        <v>3.2241248434908107E-3</v>
      </c>
      <c r="O214" s="174">
        <f t="shared" si="96"/>
        <v>1.1834893756103292E-4</v>
      </c>
      <c r="P214" s="175">
        <f t="shared" si="97"/>
        <v>3.670730610818862E-2</v>
      </c>
      <c r="R214" s="176">
        <f t="shared" si="98"/>
        <v>124.91110280874447</v>
      </c>
      <c r="S214" s="177">
        <f t="shared" si="99"/>
        <v>97.069945285928554</v>
      </c>
      <c r="T214" s="178"/>
      <c r="U214" s="177">
        <f t="shared" si="100"/>
        <v>99.346230221602553</v>
      </c>
      <c r="V214" s="177">
        <f t="shared" si="101"/>
        <v>102.34499455930359</v>
      </c>
      <c r="W214" s="151"/>
      <c r="X214" s="152"/>
      <c r="Y214" s="107">
        <v>7.4941377780594465</v>
      </c>
      <c r="Z214" s="107">
        <v>7.7476392673806957</v>
      </c>
      <c r="AA214" s="107">
        <v>8.1120476582799927</v>
      </c>
      <c r="AB214" s="107">
        <v>9.7914950250332726</v>
      </c>
      <c r="AC214" s="107">
        <v>9.997464985106788</v>
      </c>
      <c r="AD214" s="107">
        <v>9.332023575638507</v>
      </c>
      <c r="AE214" s="107">
        <v>0</v>
      </c>
      <c r="AF214" s="107">
        <v>1.6002281513403892E-3</v>
      </c>
      <c r="AG214" s="107">
        <v>0</v>
      </c>
      <c r="AH214" s="107">
        <v>9.9340896127764751</v>
      </c>
      <c r="AI214" s="107">
        <v>10.298498003675771</v>
      </c>
      <c r="AJ214" s="107">
        <v>9.569681221877179</v>
      </c>
      <c r="AK214" s="2">
        <v>5</v>
      </c>
      <c r="AL214" s="106">
        <v>3.2000000000000001E-2</v>
      </c>
      <c r="AM214" s="2">
        <v>315.58</v>
      </c>
      <c r="AN214" s="152"/>
      <c r="AP214" s="106">
        <f t="shared" si="102"/>
        <v>9.7069945285928565</v>
      </c>
      <c r="AQ214" s="105">
        <f t="shared" si="103"/>
        <v>130.6553911205074</v>
      </c>
      <c r="AR214" s="105">
        <f t="shared" si="103"/>
        <v>129.03885480572598</v>
      </c>
      <c r="AS214" s="105">
        <f t="shared" si="103"/>
        <v>115.0390625</v>
      </c>
      <c r="AU214" s="106">
        <f t="shared" si="85"/>
        <v>9.9340896127764751</v>
      </c>
      <c r="AV214" s="106">
        <f t="shared" si="93"/>
        <v>10.300098231827112</v>
      </c>
      <c r="AW214" s="106">
        <f t="shared" si="93"/>
        <v>9.569681221877179</v>
      </c>
      <c r="AX214" s="106">
        <f t="shared" si="104"/>
        <v>9.9346230221602561</v>
      </c>
      <c r="AZ214" s="2">
        <f t="shared" si="105"/>
        <v>3</v>
      </c>
      <c r="BA214" s="2">
        <f t="shared" si="106"/>
        <v>1</v>
      </c>
      <c r="BB214" s="2">
        <f t="shared" si="106"/>
        <v>1</v>
      </c>
      <c r="BC214" s="2">
        <f t="shared" si="106"/>
        <v>1</v>
      </c>
      <c r="BE214" s="2">
        <f t="shared" si="86"/>
        <v>3.2212312599681023E-3</v>
      </c>
      <c r="BF214" s="2">
        <f t="shared" si="86"/>
        <v>3.1072492307692308E-3</v>
      </c>
      <c r="BG214" s="2">
        <f t="shared" si="86"/>
        <v>3.3438940397350994E-3</v>
      </c>
    </row>
    <row r="215" spans="1:59" x14ac:dyDescent="0.35">
      <c r="A215" s="2">
        <f t="shared" si="91"/>
        <v>213</v>
      </c>
      <c r="B215" s="50" t="s">
        <v>216</v>
      </c>
      <c r="C215" s="2" t="s">
        <v>217</v>
      </c>
      <c r="D215" s="1" t="s">
        <v>218</v>
      </c>
      <c r="E215" s="169">
        <v>4.7624000000000004</v>
      </c>
      <c r="F215" s="183" t="s">
        <v>692</v>
      </c>
      <c r="G215" s="2">
        <v>1</v>
      </c>
      <c r="I215" s="171" t="s">
        <v>648</v>
      </c>
      <c r="J215" s="172"/>
      <c r="K215" s="171"/>
      <c r="M215" s="173" t="str">
        <f t="shared" si="94"/>
        <v>Limited</v>
      </c>
      <c r="N215" s="174">
        <f t="shared" si="95"/>
        <v>2.8081042715189061E-2</v>
      </c>
      <c r="O215" s="174">
        <f t="shared" si="96"/>
        <v>8.4937321832000742E-4</v>
      </c>
      <c r="P215" s="175">
        <f t="shared" si="97"/>
        <v>3.0247210793941805E-2</v>
      </c>
      <c r="R215" s="176">
        <f t="shared" si="98"/>
        <v>118.53283552401122</v>
      </c>
      <c r="S215" s="177">
        <f t="shared" si="99"/>
        <v>122.8385254771937</v>
      </c>
      <c r="T215" s="178"/>
      <c r="U215" s="177">
        <f t="shared" si="100"/>
        <v>123.06877575925029</v>
      </c>
      <c r="V215" s="177">
        <f t="shared" si="101"/>
        <v>100.18744142455482</v>
      </c>
      <c r="W215" s="151"/>
      <c r="X215" s="152"/>
      <c r="Y215" s="107">
        <v>0.97395869309939898</v>
      </c>
      <c r="Z215" s="107">
        <v>1.0568487946397733</v>
      </c>
      <c r="AA215" s="107">
        <v>1.0913863369482626</v>
      </c>
      <c r="AB215" s="107">
        <v>1.2813428196449539</v>
      </c>
      <c r="AC215" s="107">
        <v>1.2640740484907094</v>
      </c>
      <c r="AD215" s="107">
        <v>1.1397388961801478</v>
      </c>
      <c r="AE215" s="107">
        <v>0</v>
      </c>
      <c r="AF215" s="107">
        <v>0</v>
      </c>
      <c r="AG215" s="107">
        <v>0</v>
      </c>
      <c r="AH215" s="107">
        <v>1.274435311183256</v>
      </c>
      <c r="AI215" s="107">
        <v>1.2088139807971263</v>
      </c>
      <c r="AJ215" s="107">
        <v>1.2088139807971263</v>
      </c>
      <c r="AK215" s="2">
        <v>10</v>
      </c>
      <c r="AL215" s="106">
        <v>3.4537542308489329E-2</v>
      </c>
      <c r="AM215" s="2">
        <v>289.54000000000002</v>
      </c>
      <c r="AN215" s="152"/>
      <c r="AP215" s="106">
        <f t="shared" si="102"/>
        <v>1.2283852547719369</v>
      </c>
      <c r="AQ215" s="105">
        <f t="shared" si="103"/>
        <v>131.56028368794327</v>
      </c>
      <c r="AR215" s="105">
        <f t="shared" si="103"/>
        <v>119.60784313725492</v>
      </c>
      <c r="AS215" s="105">
        <f t="shared" si="103"/>
        <v>104.43037974683547</v>
      </c>
      <c r="AU215" s="106">
        <f t="shared" si="85"/>
        <v>1.274435311183256</v>
      </c>
      <c r="AV215" s="106">
        <f t="shared" si="93"/>
        <v>1.2088139807971263</v>
      </c>
      <c r="AW215" s="106">
        <f t="shared" si="93"/>
        <v>1.2088139807971263</v>
      </c>
      <c r="AX215" s="106">
        <f t="shared" si="104"/>
        <v>1.2306877575925028</v>
      </c>
      <c r="AZ215" s="2">
        <f t="shared" si="105"/>
        <v>3</v>
      </c>
      <c r="BA215" s="2">
        <f t="shared" si="106"/>
        <v>1</v>
      </c>
      <c r="BB215" s="2">
        <f t="shared" si="106"/>
        <v>1</v>
      </c>
      <c r="BC215" s="2">
        <f t="shared" si="106"/>
        <v>1</v>
      </c>
      <c r="BE215" s="2">
        <f t="shared" si="86"/>
        <v>2.7100271002710032E-2</v>
      </c>
      <c r="BF215" s="2">
        <f t="shared" si="86"/>
        <v>2.8571428571428577E-2</v>
      </c>
      <c r="BG215" s="2">
        <f t="shared" si="86"/>
        <v>2.8571428571428577E-2</v>
      </c>
    </row>
    <row r="216" spans="1:59" x14ac:dyDescent="0.35">
      <c r="A216" s="2">
        <f t="shared" si="91"/>
        <v>214</v>
      </c>
      <c r="B216" s="50" t="s">
        <v>216</v>
      </c>
      <c r="C216" s="2" t="s">
        <v>217</v>
      </c>
      <c r="D216" s="1" t="s">
        <v>218</v>
      </c>
      <c r="E216" s="169">
        <v>4.7624000000000004</v>
      </c>
      <c r="F216" s="183" t="s">
        <v>692</v>
      </c>
      <c r="G216" s="2">
        <v>10</v>
      </c>
      <c r="I216" s="171" t="s">
        <v>726</v>
      </c>
      <c r="J216" s="172"/>
      <c r="K216" s="171"/>
      <c r="M216" s="173" t="str">
        <f t="shared" si="94"/>
        <v>Limited</v>
      </c>
      <c r="N216" s="174">
        <f t="shared" si="95"/>
        <v>3.1680330763297904E-3</v>
      </c>
      <c r="O216" s="174">
        <f t="shared" si="96"/>
        <v>2.5296808083471489E-5</v>
      </c>
      <c r="P216" s="175">
        <f t="shared" si="97"/>
        <v>7.9850201920171199E-3</v>
      </c>
      <c r="R216" s="176">
        <f t="shared" si="98"/>
        <v>111.0247887340488</v>
      </c>
      <c r="S216" s="177">
        <f t="shared" si="99"/>
        <v>101.19499896387372</v>
      </c>
      <c r="T216" s="178"/>
      <c r="U216" s="177">
        <f t="shared" si="100"/>
        <v>109.02350855379797</v>
      </c>
      <c r="V216" s="177">
        <f t="shared" si="101"/>
        <v>107.73606370875994</v>
      </c>
      <c r="W216" s="151"/>
      <c r="X216" s="152"/>
      <c r="Y216" s="107">
        <v>9.0833736271326924</v>
      </c>
      <c r="Z216" s="107">
        <v>9.3596739656006065</v>
      </c>
      <c r="AA216" s="107">
        <v>8.9106859155902463</v>
      </c>
      <c r="AB216" s="107">
        <v>9.3251364232921183</v>
      </c>
      <c r="AC216" s="107">
        <v>10.464875319472265</v>
      </c>
      <c r="AD216" s="107">
        <v>10.568487946397733</v>
      </c>
      <c r="AE216" s="107">
        <v>0</v>
      </c>
      <c r="AF216" s="107">
        <v>0</v>
      </c>
      <c r="AG216" s="107">
        <v>0</v>
      </c>
      <c r="AH216" s="107">
        <v>10.810250742557159</v>
      </c>
      <c r="AI216" s="107">
        <v>10.913863369482627</v>
      </c>
      <c r="AJ216" s="107">
        <v>10.982938454099605</v>
      </c>
      <c r="AK216" s="2">
        <v>10</v>
      </c>
      <c r="AL216" s="106">
        <v>3.4537542308489329E-2</v>
      </c>
      <c r="AM216" s="2">
        <v>289.54000000000002</v>
      </c>
      <c r="AN216" s="152"/>
      <c r="AP216" s="106">
        <f t="shared" si="102"/>
        <v>10.119499896387373</v>
      </c>
      <c r="AQ216" s="105">
        <f t="shared" si="103"/>
        <v>102.66159695817491</v>
      </c>
      <c r="AR216" s="105">
        <f t="shared" si="103"/>
        <v>111.80811808118081</v>
      </c>
      <c r="AS216" s="105">
        <f t="shared" si="103"/>
        <v>118.60465116279069</v>
      </c>
      <c r="AU216" s="106">
        <f t="shared" si="85"/>
        <v>10.810250742557159</v>
      </c>
      <c r="AV216" s="106">
        <f t="shared" si="93"/>
        <v>10.913863369482627</v>
      </c>
      <c r="AW216" s="106">
        <f t="shared" si="93"/>
        <v>10.982938454099605</v>
      </c>
      <c r="AX216" s="106">
        <f t="shared" si="104"/>
        <v>10.902350855379796</v>
      </c>
      <c r="AZ216" s="2">
        <f t="shared" si="105"/>
        <v>3</v>
      </c>
      <c r="BA216" s="2">
        <f t="shared" si="106"/>
        <v>1</v>
      </c>
      <c r="BB216" s="2">
        <f t="shared" si="106"/>
        <v>1</v>
      </c>
      <c r="BC216" s="2">
        <f t="shared" si="106"/>
        <v>1</v>
      </c>
      <c r="BE216" s="2">
        <f t="shared" si="86"/>
        <v>3.1948881789137383E-3</v>
      </c>
      <c r="BF216" s="2">
        <f t="shared" si="86"/>
        <v>3.1645569620253168E-3</v>
      </c>
      <c r="BG216" s="2">
        <f t="shared" si="86"/>
        <v>3.1446540880503151E-3</v>
      </c>
    </row>
    <row r="217" spans="1:59" x14ac:dyDescent="0.35">
      <c r="A217" s="2">
        <f t="shared" si="91"/>
        <v>215</v>
      </c>
      <c r="B217" s="179" t="s">
        <v>219</v>
      </c>
      <c r="C217" s="2" t="s">
        <v>220</v>
      </c>
      <c r="D217" s="1" t="s">
        <v>221</v>
      </c>
      <c r="E217" s="169">
        <v>-0.64859</v>
      </c>
      <c r="F217" s="170" t="s">
        <v>686</v>
      </c>
      <c r="G217" s="2">
        <v>1</v>
      </c>
      <c r="I217" s="182">
        <f t="shared" ref="I217:J220" si="107">N217</f>
        <v>1.0842870232188837</v>
      </c>
      <c r="J217" s="172">
        <f t="shared" si="107"/>
        <v>5.6052521412993654E-2</v>
      </c>
      <c r="K217" s="171"/>
      <c r="M217" s="173" t="str">
        <f t="shared" si="94"/>
        <v>Quantified</v>
      </c>
      <c r="N217" s="174">
        <f t="shared" si="95"/>
        <v>1.0842870232188837</v>
      </c>
      <c r="O217" s="174">
        <f t="shared" si="96"/>
        <v>5.6052521412993654E-2</v>
      </c>
      <c r="P217" s="175">
        <f t="shared" si="97"/>
        <v>5.1695280135874502E-2</v>
      </c>
      <c r="R217" s="176">
        <f t="shared" si="98"/>
        <v>96.975702817759426</v>
      </c>
      <c r="S217" s="177">
        <f t="shared" si="99"/>
        <v>107.08931248661384</v>
      </c>
      <c r="T217" s="178"/>
      <c r="U217" s="177">
        <f t="shared" si="100"/>
        <v>81.292686989838415</v>
      </c>
      <c r="V217" s="177">
        <f t="shared" si="101"/>
        <v>75.911111111111111</v>
      </c>
      <c r="W217" s="151"/>
      <c r="X217" s="152"/>
      <c r="Y217" s="107">
        <v>1.1065895623616764</v>
      </c>
      <c r="Z217" s="107">
        <v>1.1208681373598914</v>
      </c>
      <c r="AA217" s="107">
        <v>1.0851716998643537</v>
      </c>
      <c r="AB217" s="107">
        <v>1.1351467123581067</v>
      </c>
      <c r="AC217" s="107">
        <v>1.0566145498679231</v>
      </c>
      <c r="AD217" s="107">
        <v>1.0209181123723854</v>
      </c>
      <c r="AE217" s="107">
        <v>0.43692439494538449</v>
      </c>
      <c r="AF217" s="107">
        <v>0.39551652745056043</v>
      </c>
      <c r="AG217" s="107">
        <v>0.43621046619547371</v>
      </c>
      <c r="AH217" s="107">
        <v>0.40265581494966801</v>
      </c>
      <c r="AI217" s="107">
        <v>0.38480759620189908</v>
      </c>
      <c r="AJ217" s="107">
        <v>0.38266580995216681</v>
      </c>
      <c r="AK217" s="2">
        <v>1</v>
      </c>
      <c r="AL217" s="106">
        <v>7.1390328166096671E-3</v>
      </c>
      <c r="AM217" s="108">
        <v>140.07499694824219</v>
      </c>
      <c r="AN217" s="152"/>
      <c r="AP217" s="106">
        <f t="shared" si="102"/>
        <v>1.0708931248661384</v>
      </c>
      <c r="AQ217" s="105">
        <f t="shared" si="103"/>
        <v>102.58064516129033</v>
      </c>
      <c r="AR217" s="105">
        <f t="shared" si="103"/>
        <v>94.267515923566876</v>
      </c>
      <c r="AS217" s="105">
        <f t="shared" si="103"/>
        <v>94.078947368421055</v>
      </c>
      <c r="AU217" s="106">
        <f t="shared" si="85"/>
        <v>0.83958020989505244</v>
      </c>
      <c r="AV217" s="106">
        <f t="shared" si="93"/>
        <v>0.78032412365245951</v>
      </c>
      <c r="AW217" s="106">
        <f t="shared" si="93"/>
        <v>0.81887627614764047</v>
      </c>
      <c r="AX217" s="106">
        <f t="shared" si="104"/>
        <v>0.81292686989838414</v>
      </c>
      <c r="AZ217" s="2">
        <f t="shared" si="105"/>
        <v>0</v>
      </c>
      <c r="BA217" s="2">
        <f t="shared" si="106"/>
        <v>0</v>
      </c>
      <c r="BB217" s="2">
        <f t="shared" si="106"/>
        <v>0</v>
      </c>
      <c r="BC217" s="2">
        <f t="shared" si="106"/>
        <v>0</v>
      </c>
      <c r="BE217" s="2">
        <f t="shared" si="86"/>
        <v>1.0851063829787235</v>
      </c>
      <c r="BF217" s="2">
        <f t="shared" si="86"/>
        <v>1.0278293135435992</v>
      </c>
      <c r="BG217" s="2">
        <f t="shared" si="86"/>
        <v>1.1399253731343284</v>
      </c>
    </row>
    <row r="218" spans="1:59" x14ac:dyDescent="0.35">
      <c r="A218" s="2">
        <f t="shared" si="91"/>
        <v>216</v>
      </c>
      <c r="B218" s="179" t="s">
        <v>219</v>
      </c>
      <c r="C218" s="2" t="s">
        <v>220</v>
      </c>
      <c r="D218" s="1" t="s">
        <v>221</v>
      </c>
      <c r="E218" s="169">
        <v>-0.64859</v>
      </c>
      <c r="F218" s="170" t="s">
        <v>686</v>
      </c>
      <c r="G218" s="2">
        <v>10</v>
      </c>
      <c r="I218" s="182">
        <f t="shared" si="107"/>
        <v>0.93492895037573975</v>
      </c>
      <c r="J218" s="172">
        <f t="shared" si="107"/>
        <v>9.7057034384576107E-2</v>
      </c>
      <c r="K218" s="171"/>
      <c r="M218" s="173" t="str">
        <f t="shared" si="94"/>
        <v>Quantified</v>
      </c>
      <c r="N218" s="174">
        <f t="shared" si="95"/>
        <v>0.93492895037573975</v>
      </c>
      <c r="O218" s="174">
        <f t="shared" si="96"/>
        <v>9.7057034384576107E-2</v>
      </c>
      <c r="P218" s="175">
        <f t="shared" si="97"/>
        <v>0.10381220342526534</v>
      </c>
      <c r="R218" s="176">
        <f t="shared" si="98"/>
        <v>101.08654498891644</v>
      </c>
      <c r="S218" s="177">
        <f t="shared" si="99"/>
        <v>124.81854310939768</v>
      </c>
      <c r="T218" s="178"/>
      <c r="U218" s="177">
        <f t="shared" si="100"/>
        <v>86.456771614192917</v>
      </c>
      <c r="V218" s="177">
        <f t="shared" si="101"/>
        <v>69.265967588179223</v>
      </c>
      <c r="W218" s="151"/>
      <c r="X218" s="152"/>
      <c r="Y218" s="107">
        <v>11.708431498536447</v>
      </c>
      <c r="Z218" s="107">
        <v>12.886413935889198</v>
      </c>
      <c r="AA218" s="107">
        <v>12.49375312343828</v>
      </c>
      <c r="AB218" s="107">
        <v>12.636538873420433</v>
      </c>
      <c r="AC218" s="107">
        <v>13.279074748340117</v>
      </c>
      <c r="AD218" s="107">
        <v>11.529949311058756</v>
      </c>
      <c r="AE218" s="107">
        <v>4.4691939744413514</v>
      </c>
      <c r="AF218" s="107">
        <v>4.1979010494752629</v>
      </c>
      <c r="AG218" s="107">
        <v>3.8480759620189908</v>
      </c>
      <c r="AH218" s="107">
        <v>4.4977511244377819</v>
      </c>
      <c r="AI218" s="107">
        <v>4.2478760619690163</v>
      </c>
      <c r="AJ218" s="107">
        <v>4.6762333119154711</v>
      </c>
      <c r="AK218" s="2">
        <v>1</v>
      </c>
      <c r="AL218" s="106">
        <v>7.1390328166096671E-3</v>
      </c>
      <c r="AM218" s="108">
        <v>140.07499694824219</v>
      </c>
      <c r="AN218" s="152"/>
      <c r="AP218" s="106">
        <f t="shared" si="102"/>
        <v>12.481854310939768</v>
      </c>
      <c r="AQ218" s="105">
        <f t="shared" si="103"/>
        <v>107.92682926829266</v>
      </c>
      <c r="AR218" s="105">
        <f t="shared" si="103"/>
        <v>103.0470914127424</v>
      </c>
      <c r="AS218" s="105">
        <f t="shared" si="103"/>
        <v>92.285714285714292</v>
      </c>
      <c r="AU218" s="106">
        <f t="shared" si="85"/>
        <v>8.9669450988791333</v>
      </c>
      <c r="AV218" s="106">
        <f t="shared" si="93"/>
        <v>8.4457771114442792</v>
      </c>
      <c r="AW218" s="106">
        <f t="shared" si="93"/>
        <v>8.5243092739344615</v>
      </c>
      <c r="AX218" s="106">
        <f t="shared" si="104"/>
        <v>8.6456771614192913</v>
      </c>
      <c r="AZ218" s="2">
        <f t="shared" si="105"/>
        <v>0</v>
      </c>
      <c r="BA218" s="2">
        <f t="shared" si="106"/>
        <v>0</v>
      </c>
      <c r="BB218" s="2">
        <f t="shared" si="106"/>
        <v>0</v>
      </c>
      <c r="BC218" s="2">
        <f t="shared" si="106"/>
        <v>0</v>
      </c>
      <c r="BE218" s="2">
        <f t="shared" si="86"/>
        <v>0.99365079365079356</v>
      </c>
      <c r="BF218" s="2">
        <f t="shared" si="86"/>
        <v>0.98823529411764699</v>
      </c>
      <c r="BG218" s="2">
        <f t="shared" si="86"/>
        <v>0.8229007633587786</v>
      </c>
    </row>
    <row r="219" spans="1:59" x14ac:dyDescent="0.35">
      <c r="A219" s="2">
        <f t="shared" si="91"/>
        <v>217</v>
      </c>
      <c r="B219" s="179" t="s">
        <v>219</v>
      </c>
      <c r="C219" s="2" t="s">
        <v>220</v>
      </c>
      <c r="D219" s="1" t="s">
        <v>221</v>
      </c>
      <c r="E219" s="169">
        <v>-0.64859</v>
      </c>
      <c r="F219" s="196" t="s">
        <v>688</v>
      </c>
      <c r="G219" s="2">
        <v>1</v>
      </c>
      <c r="I219" s="182">
        <f t="shared" si="107"/>
        <v>1.0123997127604183</v>
      </c>
      <c r="J219" s="172">
        <f t="shared" si="107"/>
        <v>3.1198603411511146E-2</v>
      </c>
      <c r="K219" s="171"/>
      <c r="M219" s="173" t="str">
        <f t="shared" si="94"/>
        <v>Quantified</v>
      </c>
      <c r="N219" s="174">
        <f t="shared" si="95"/>
        <v>1.0123997127604183</v>
      </c>
      <c r="O219" s="174">
        <f t="shared" si="96"/>
        <v>3.1198603411511146E-2</v>
      </c>
      <c r="P219" s="175">
        <f t="shared" si="97"/>
        <v>3.0816487814328542E-2</v>
      </c>
      <c r="R219" s="176">
        <f t="shared" si="98"/>
        <v>107.77806473829202</v>
      </c>
      <c r="S219" s="177">
        <f t="shared" si="99"/>
        <v>101.85383498726826</v>
      </c>
      <c r="T219" s="178"/>
      <c r="U219" s="177">
        <f t="shared" si="100"/>
        <v>81.530663239808675</v>
      </c>
      <c r="V219" s="177">
        <f t="shared" si="101"/>
        <v>80.046728971962636</v>
      </c>
      <c r="W219" s="151"/>
      <c r="X219" s="152"/>
      <c r="Y219" s="107">
        <v>1.0708931248661384</v>
      </c>
      <c r="Z219" s="107">
        <v>0.86385378739201835</v>
      </c>
      <c r="AA219" s="107">
        <v>0.91382879988577148</v>
      </c>
      <c r="AB219" s="107">
        <v>1.0708931248661384</v>
      </c>
      <c r="AC219" s="107">
        <v>0.97094309987863214</v>
      </c>
      <c r="AD219" s="107">
        <v>1.0137788248732778</v>
      </c>
      <c r="AE219" s="107">
        <v>0.41193688869850792</v>
      </c>
      <c r="AF219" s="107">
        <v>0.40908117369886488</v>
      </c>
      <c r="AG219" s="107">
        <v>0.40908117369886488</v>
      </c>
      <c r="AH219" s="107">
        <v>0.41122295994859714</v>
      </c>
      <c r="AI219" s="107">
        <v>0.41407867494824019</v>
      </c>
      <c r="AJ219" s="107">
        <v>0.39051902620118517</v>
      </c>
      <c r="AK219" s="2">
        <v>1</v>
      </c>
      <c r="AL219" s="106">
        <v>7.1390328166096671E-3</v>
      </c>
      <c r="AM219" s="108">
        <v>140.07499694824219</v>
      </c>
      <c r="AN219" s="152"/>
      <c r="AP219" s="106">
        <f t="shared" si="102"/>
        <v>1.0185383498726825</v>
      </c>
      <c r="AQ219" s="105">
        <f t="shared" si="103"/>
        <v>100</v>
      </c>
      <c r="AR219" s="105">
        <f t="shared" si="103"/>
        <v>112.39669421487604</v>
      </c>
      <c r="AS219" s="105">
        <f t="shared" si="103"/>
        <v>110.9375</v>
      </c>
      <c r="AU219" s="106">
        <f t="shared" si="85"/>
        <v>0.82315984864710501</v>
      </c>
      <c r="AV219" s="106">
        <f t="shared" si="93"/>
        <v>0.82315984864710501</v>
      </c>
      <c r="AW219" s="106">
        <f t="shared" si="93"/>
        <v>0.79960019990005005</v>
      </c>
      <c r="AX219" s="106">
        <f t="shared" si="104"/>
        <v>0.81530663239808676</v>
      </c>
      <c r="AZ219" s="2">
        <f t="shared" si="105"/>
        <v>0</v>
      </c>
      <c r="BA219" s="2">
        <f t="shared" si="106"/>
        <v>0</v>
      </c>
      <c r="BB219" s="2">
        <f t="shared" si="106"/>
        <v>0</v>
      </c>
      <c r="BC219" s="2">
        <f t="shared" si="106"/>
        <v>0</v>
      </c>
      <c r="BE219" s="2">
        <f t="shared" si="86"/>
        <v>1.0017361111111112</v>
      </c>
      <c r="BF219" s="2">
        <f t="shared" si="86"/>
        <v>0.98793103448275865</v>
      </c>
      <c r="BG219" s="2">
        <f t="shared" si="86"/>
        <v>1.0475319926873856</v>
      </c>
    </row>
    <row r="220" spans="1:59" x14ac:dyDescent="0.35">
      <c r="A220" s="2">
        <f t="shared" si="91"/>
        <v>218</v>
      </c>
      <c r="B220" s="179" t="s">
        <v>219</v>
      </c>
      <c r="C220" s="2" t="s">
        <v>220</v>
      </c>
      <c r="D220" s="1" t="s">
        <v>221</v>
      </c>
      <c r="E220" s="169">
        <v>-0.64859</v>
      </c>
      <c r="F220" s="196" t="s">
        <v>688</v>
      </c>
      <c r="G220" s="2">
        <v>10</v>
      </c>
      <c r="I220" s="182">
        <f t="shared" si="107"/>
        <v>1.1514682539682539</v>
      </c>
      <c r="J220" s="172">
        <f t="shared" si="107"/>
        <v>6.6672654209577839E-2</v>
      </c>
      <c r="K220" s="171"/>
      <c r="M220" s="173" t="str">
        <f t="shared" si="94"/>
        <v>Quantified</v>
      </c>
      <c r="N220" s="174">
        <f t="shared" si="95"/>
        <v>1.1514682539682539</v>
      </c>
      <c r="O220" s="174">
        <f t="shared" si="96"/>
        <v>6.6672654209577839E-2</v>
      </c>
      <c r="P220" s="175">
        <f t="shared" si="97"/>
        <v>5.7902294726586541E-2</v>
      </c>
      <c r="R220" s="176">
        <f t="shared" si="98"/>
        <v>112.46010782330394</v>
      </c>
      <c r="S220" s="177">
        <f t="shared" si="99"/>
        <v>99.474072487565749</v>
      </c>
      <c r="T220" s="178"/>
      <c r="U220" s="177">
        <f t="shared" si="100"/>
        <v>82.244591989719439</v>
      </c>
      <c r="V220" s="177">
        <f t="shared" si="101"/>
        <v>82.679425837320579</v>
      </c>
      <c r="W220" s="151"/>
      <c r="X220" s="152"/>
      <c r="Y220" s="107">
        <v>9.4238594988220186</v>
      </c>
      <c r="Z220" s="107">
        <v>8.7456271864067965</v>
      </c>
      <c r="AA220" s="107">
        <v>8.4243592489469563</v>
      </c>
      <c r="AB220" s="107">
        <v>10.137788248732777</v>
      </c>
      <c r="AC220" s="107">
        <v>9.3881630613264804</v>
      </c>
      <c r="AD220" s="107">
        <v>10.316270436210466</v>
      </c>
      <c r="AE220" s="107">
        <v>4.2264581994716925</v>
      </c>
      <c r="AF220" s="107">
        <v>4.9046905118869137</v>
      </c>
      <c r="AG220" s="107">
        <v>4.0836724494895416</v>
      </c>
      <c r="AH220" s="107">
        <v>3.7481259370314843</v>
      </c>
      <c r="AI220" s="107">
        <v>3.9980009995002503</v>
      </c>
      <c r="AJ220" s="107">
        <v>3.7124294995359461</v>
      </c>
      <c r="AK220" s="2">
        <v>1</v>
      </c>
      <c r="AL220" s="106">
        <v>7.1390328166096671E-3</v>
      </c>
      <c r="AM220" s="108">
        <v>140.07499694824219</v>
      </c>
      <c r="AN220" s="152"/>
      <c r="AP220" s="106">
        <f t="shared" si="102"/>
        <v>9.9474072487565746</v>
      </c>
      <c r="AQ220" s="105">
        <f t="shared" si="103"/>
        <v>107.57575757575756</v>
      </c>
      <c r="AR220" s="105">
        <f t="shared" si="103"/>
        <v>107.34693877551021</v>
      </c>
      <c r="AS220" s="105">
        <f t="shared" si="103"/>
        <v>122.45762711864406</v>
      </c>
      <c r="AU220" s="106">
        <f t="shared" si="85"/>
        <v>7.9745841365031769</v>
      </c>
      <c r="AV220" s="106">
        <f t="shared" si="93"/>
        <v>8.9026915113871645</v>
      </c>
      <c r="AW220" s="106">
        <f t="shared" si="93"/>
        <v>7.7961019490254877</v>
      </c>
      <c r="AX220" s="106">
        <f t="shared" si="104"/>
        <v>8.2244591989719442</v>
      </c>
      <c r="AZ220" s="2">
        <f t="shared" si="105"/>
        <v>0</v>
      </c>
      <c r="BA220" s="2">
        <f t="shared" si="106"/>
        <v>0</v>
      </c>
      <c r="BB220" s="2">
        <f t="shared" si="106"/>
        <v>0</v>
      </c>
      <c r="BC220" s="2">
        <f t="shared" si="106"/>
        <v>0</v>
      </c>
      <c r="BE220" s="2">
        <f t="shared" si="86"/>
        <v>1.1276190476190475</v>
      </c>
      <c r="BF220" s="2">
        <f t="shared" si="86"/>
        <v>1.2267857142857141</v>
      </c>
      <c r="BG220" s="2">
        <f t="shared" si="86"/>
        <v>1.1000000000000003</v>
      </c>
    </row>
    <row r="221" spans="1:59" x14ac:dyDescent="0.35">
      <c r="A221" s="2">
        <f t="shared" si="91"/>
        <v>219</v>
      </c>
      <c r="B221" s="179" t="s">
        <v>727</v>
      </c>
      <c r="C221" s="2" t="s">
        <v>233</v>
      </c>
      <c r="D221" s="1" t="s">
        <v>234</v>
      </c>
      <c r="E221" s="169">
        <v>5.7478499999999997</v>
      </c>
      <c r="F221" s="185" t="s">
        <v>686</v>
      </c>
      <c r="G221" s="2">
        <v>1</v>
      </c>
      <c r="I221" s="171" t="s">
        <v>648</v>
      </c>
      <c r="J221" s="172"/>
      <c r="K221" s="171"/>
      <c r="M221" s="173" t="str">
        <f t="shared" si="94"/>
        <v>Limited</v>
      </c>
      <c r="N221" s="174">
        <f t="shared" si="95"/>
        <v>0.10797428995846363</v>
      </c>
      <c r="O221" s="174">
        <f t="shared" si="96"/>
        <v>2.3954706713711284E-2</v>
      </c>
      <c r="P221" s="175">
        <f t="shared" si="97"/>
        <v>0.22185565399806159</v>
      </c>
      <c r="R221" s="176">
        <f t="shared" si="98"/>
        <v>91.726480208913998</v>
      </c>
      <c r="S221" s="177">
        <f t="shared" si="99"/>
        <v>113.63748667134797</v>
      </c>
      <c r="T221" s="178"/>
      <c r="U221" s="177">
        <f t="shared" si="100"/>
        <v>109.32836597227642</v>
      </c>
      <c r="V221" s="177">
        <f t="shared" si="101"/>
        <v>96.208011259933983</v>
      </c>
      <c r="W221" s="151"/>
      <c r="X221" s="152"/>
      <c r="Y221" s="107">
        <v>1.282987438558165</v>
      </c>
      <c r="Z221" s="107">
        <v>1.2061558867129594</v>
      </c>
      <c r="AA221" s="107">
        <v>1.2324568931887339</v>
      </c>
      <c r="AB221" s="107">
        <v>1.0658695482562224</v>
      </c>
      <c r="AC221" s="107">
        <v>1.1154326285402201</v>
      </c>
      <c r="AD221" s="107">
        <v>1.2278224233439965</v>
      </c>
      <c r="AE221" s="107">
        <v>0.11637668721229619</v>
      </c>
      <c r="AF221" s="107">
        <v>8.1192946867441676E-2</v>
      </c>
      <c r="AG221" s="107">
        <v>9.8404462822813468E-2</v>
      </c>
      <c r="AH221" s="107">
        <v>0.86365374112506843</v>
      </c>
      <c r="AI221" s="107">
        <v>0.99272060544589225</v>
      </c>
      <c r="AJ221" s="107">
        <v>1.1275025356947805</v>
      </c>
      <c r="AK221" s="2">
        <v>25.6</v>
      </c>
      <c r="AL221" s="106">
        <v>9.9867363657642205E-2</v>
      </c>
      <c r="AM221" s="2">
        <v>256.33999999999997</v>
      </c>
      <c r="AN221" s="152"/>
      <c r="AP221" s="106">
        <f t="shared" si="102"/>
        <v>1.1363748667134796</v>
      </c>
      <c r="AQ221" s="105">
        <f t="shared" si="103"/>
        <v>83.077161648134137</v>
      </c>
      <c r="AR221" s="105">
        <f t="shared" si="103"/>
        <v>92.478314024567737</v>
      </c>
      <c r="AS221" s="105">
        <f t="shared" si="103"/>
        <v>99.623964954040162</v>
      </c>
      <c r="AU221" s="106">
        <f t="shared" si="85"/>
        <v>0.98003042833736465</v>
      </c>
      <c r="AV221" s="106">
        <f t="shared" si="93"/>
        <v>1.0739135523133339</v>
      </c>
      <c r="AW221" s="106">
        <f t="shared" si="93"/>
        <v>1.2259069985175941</v>
      </c>
      <c r="AX221" s="106">
        <f t="shared" si="104"/>
        <v>1.0932836597227642</v>
      </c>
      <c r="AZ221" s="2">
        <f t="shared" si="105"/>
        <v>2</v>
      </c>
      <c r="BA221" s="2">
        <f t="shared" si="106"/>
        <v>0</v>
      </c>
      <c r="BB221" s="2">
        <f t="shared" si="106"/>
        <v>1</v>
      </c>
      <c r="BC221" s="2">
        <f t="shared" si="106"/>
        <v>1</v>
      </c>
      <c r="BE221" s="2">
        <f t="shared" si="86"/>
        <v>0.13474924228394364</v>
      </c>
      <c r="BF221" s="2">
        <f t="shared" si="86"/>
        <v>0.10059966833546846</v>
      </c>
      <c r="BG221" s="2">
        <f t="shared" si="86"/>
        <v>8.8573959255978746E-2</v>
      </c>
    </row>
    <row r="222" spans="1:59" x14ac:dyDescent="0.35">
      <c r="A222" s="2">
        <f t="shared" si="91"/>
        <v>220</v>
      </c>
      <c r="B222" s="179" t="s">
        <v>727</v>
      </c>
      <c r="C222" s="2" t="s">
        <v>233</v>
      </c>
      <c r="D222" s="1" t="s">
        <v>234</v>
      </c>
      <c r="E222" s="169">
        <v>5.7478499999999997</v>
      </c>
      <c r="F222" s="185" t="s">
        <v>686</v>
      </c>
      <c r="G222" s="2">
        <v>10</v>
      </c>
      <c r="I222" s="171" t="s">
        <v>728</v>
      </c>
      <c r="J222" s="172"/>
      <c r="K222" s="171"/>
      <c r="M222" s="173" t="str">
        <f t="shared" si="94"/>
        <v>Limited</v>
      </c>
      <c r="N222" s="174">
        <f t="shared" si="95"/>
        <v>3.1755609677819978E-2</v>
      </c>
      <c r="O222" s="174">
        <f t="shared" si="96"/>
        <v>3.5416750001011618E-2</v>
      </c>
      <c r="P222" s="175">
        <f t="shared" si="97"/>
        <v>1.1152911362854041</v>
      </c>
      <c r="R222" s="176">
        <f t="shared" si="98"/>
        <v>91.529626771554021</v>
      </c>
      <c r="S222" s="177">
        <f t="shared" si="99"/>
        <v>113.46603469350602</v>
      </c>
      <c r="T222" s="178"/>
      <c r="U222" s="177">
        <f t="shared" si="100"/>
        <v>89.822046240669948</v>
      </c>
      <c r="V222" s="177">
        <f t="shared" si="101"/>
        <v>79.162056278160136</v>
      </c>
      <c r="W222" s="151"/>
      <c r="X222" s="152"/>
      <c r="Y222" s="107">
        <v>12.724779589607554</v>
      </c>
      <c r="Z222" s="107">
        <v>12.013361160958102</v>
      </c>
      <c r="AA222" s="107">
        <v>12.487458063509402</v>
      </c>
      <c r="AB222" s="107">
        <v>11.454103924475307</v>
      </c>
      <c r="AC222" s="107">
        <v>11.731762502925804</v>
      </c>
      <c r="AD222" s="107">
        <v>10.853943980650699</v>
      </c>
      <c r="AE222" s="107">
        <v>0</v>
      </c>
      <c r="AF222" s="107">
        <v>0.62711632987438559</v>
      </c>
      <c r="AG222" s="107">
        <v>0</v>
      </c>
      <c r="AH222" s="107">
        <v>9.183584302098776</v>
      </c>
      <c r="AI222" s="107">
        <v>8.6322267301240547</v>
      </c>
      <c r="AJ222" s="107">
        <v>8.5036865101037691</v>
      </c>
      <c r="AK222" s="2">
        <v>25.6</v>
      </c>
      <c r="AL222" s="106">
        <v>9.9867363657642205E-2</v>
      </c>
      <c r="AM222" s="2">
        <v>256.33999999999997</v>
      </c>
      <c r="AN222" s="152"/>
      <c r="AP222" s="106">
        <f t="shared" si="102"/>
        <v>11.346603469350603</v>
      </c>
      <c r="AQ222" s="105">
        <f t="shared" si="103"/>
        <v>90.014163654590774</v>
      </c>
      <c r="AR222" s="105">
        <f t="shared" si="103"/>
        <v>97.655954447224502</v>
      </c>
      <c r="AS222" s="105">
        <f t="shared" si="103"/>
        <v>86.918762212846786</v>
      </c>
      <c r="AU222" s="106">
        <f t="shared" si="85"/>
        <v>9.183584302098776</v>
      </c>
      <c r="AV222" s="106">
        <f t="shared" si="93"/>
        <v>9.2593430599984394</v>
      </c>
      <c r="AW222" s="106">
        <f t="shared" si="93"/>
        <v>8.5036865101037691</v>
      </c>
      <c r="AX222" s="106">
        <f t="shared" si="104"/>
        <v>8.9822046240669948</v>
      </c>
      <c r="AZ222" s="2">
        <f t="shared" si="105"/>
        <v>2</v>
      </c>
      <c r="BA222" s="2">
        <f t="shared" si="106"/>
        <v>1</v>
      </c>
      <c r="BB222" s="2">
        <f t="shared" si="106"/>
        <v>0</v>
      </c>
      <c r="BC222" s="2">
        <f t="shared" si="106"/>
        <v>1</v>
      </c>
      <c r="BE222" s="2">
        <f t="shared" si="86"/>
        <v>1.0874551849523389E-2</v>
      </c>
      <c r="BF222" s="2">
        <f t="shared" si="86"/>
        <v>7.2648269036530877E-2</v>
      </c>
      <c r="BG222" s="2">
        <f t="shared" si="86"/>
        <v>1.1744008147405652E-2</v>
      </c>
    </row>
    <row r="223" spans="1:59" x14ac:dyDescent="0.35">
      <c r="A223" s="2">
        <f t="shared" si="91"/>
        <v>221</v>
      </c>
      <c r="B223" s="179" t="s">
        <v>727</v>
      </c>
      <c r="C223" s="2" t="s">
        <v>233</v>
      </c>
      <c r="D223" s="1" t="s">
        <v>234</v>
      </c>
      <c r="E223" s="169">
        <v>5.7478499999999997</v>
      </c>
      <c r="F223" s="180" t="s">
        <v>688</v>
      </c>
      <c r="G223" s="2">
        <v>1</v>
      </c>
      <c r="I223" s="171" t="s">
        <v>288</v>
      </c>
      <c r="J223" s="172"/>
      <c r="K223" s="171" t="s">
        <v>687</v>
      </c>
      <c r="M223" s="173" t="str">
        <f t="shared" si="94"/>
        <v>Limited</v>
      </c>
      <c r="N223" s="174">
        <f t="shared" si="95"/>
        <v>7.7492914235267094E-2</v>
      </c>
      <c r="O223" s="174">
        <f t="shared" si="96"/>
        <v>2.6784346744713129E-3</v>
      </c>
      <c r="P223" s="175">
        <f t="shared" si="97"/>
        <v>3.4563607536292069E-2</v>
      </c>
      <c r="R223" s="176">
        <f t="shared" si="98"/>
        <v>87.944396205260333</v>
      </c>
      <c r="S223" s="177">
        <f t="shared" si="99"/>
        <v>121.3484694806377</v>
      </c>
      <c r="T223" s="178"/>
      <c r="U223" s="177">
        <f t="shared" si="100"/>
        <v>125.95121063171308</v>
      </c>
      <c r="V223" s="177">
        <f t="shared" si="101"/>
        <v>103.79299481136826</v>
      </c>
      <c r="W223" s="151"/>
      <c r="X223" s="152"/>
      <c r="Y223" s="107">
        <v>1.3616602949208085</v>
      </c>
      <c r="Z223" s="107">
        <v>1.354560349535773</v>
      </c>
      <c r="AA223" s="107">
        <v>1.422204884138254</v>
      </c>
      <c r="AB223" s="107">
        <v>1.1749863462588752</v>
      </c>
      <c r="AC223" s="107">
        <v>1.1924709370367481</v>
      </c>
      <c r="AD223" s="107">
        <v>1.272996801123508</v>
      </c>
      <c r="AE223" s="107">
        <v>0</v>
      </c>
      <c r="AF223" s="107">
        <v>0</v>
      </c>
      <c r="AG223" s="107">
        <v>0</v>
      </c>
      <c r="AH223" s="107">
        <v>1.211352110478271</v>
      </c>
      <c r="AI223" s="107">
        <v>1.2935008192244677</v>
      </c>
      <c r="AJ223" s="107">
        <v>1.2736833892486541</v>
      </c>
      <c r="AK223" s="2">
        <v>25</v>
      </c>
      <c r="AL223" s="106">
        <v>9.7526722321916212E-2</v>
      </c>
      <c r="AM223" s="2">
        <v>256.33999999999997</v>
      </c>
      <c r="AN223" s="152"/>
      <c r="AP223" s="106">
        <f t="shared" si="102"/>
        <v>1.2134846948063771</v>
      </c>
      <c r="AQ223" s="105">
        <f t="shared" si="103"/>
        <v>86.290710733194302</v>
      </c>
      <c r="AR223" s="105">
        <f t="shared" si="103"/>
        <v>88.033799117582674</v>
      </c>
      <c r="AS223" s="105">
        <f t="shared" si="103"/>
        <v>89.508678765004063</v>
      </c>
      <c r="AU223" s="106">
        <f t="shared" si="85"/>
        <v>1.211352110478271</v>
      </c>
      <c r="AV223" s="106">
        <f t="shared" si="93"/>
        <v>1.2935008192244677</v>
      </c>
      <c r="AW223" s="106">
        <f t="shared" si="93"/>
        <v>1.2736833892486541</v>
      </c>
      <c r="AX223" s="106">
        <f t="shared" si="104"/>
        <v>1.2595121063171308</v>
      </c>
      <c r="AZ223" s="2">
        <f t="shared" si="105"/>
        <v>3</v>
      </c>
      <c r="BA223" s="2">
        <f t="shared" si="106"/>
        <v>1</v>
      </c>
      <c r="BB223" s="2">
        <f t="shared" si="106"/>
        <v>1</v>
      </c>
      <c r="BC223" s="2">
        <f t="shared" si="106"/>
        <v>1</v>
      </c>
      <c r="BE223" s="2">
        <f t="shared" si="86"/>
        <v>8.0510630623667562E-2</v>
      </c>
      <c r="BF223" s="2">
        <f t="shared" si="86"/>
        <v>7.5397495596786254E-2</v>
      </c>
      <c r="BG223" s="2">
        <f t="shared" si="86"/>
        <v>7.6570616485347451E-2</v>
      </c>
    </row>
    <row r="224" spans="1:59" x14ac:dyDescent="0.35">
      <c r="A224" s="2">
        <f t="shared" si="91"/>
        <v>222</v>
      </c>
      <c r="B224" s="179" t="s">
        <v>727</v>
      </c>
      <c r="C224" s="2" t="s">
        <v>233</v>
      </c>
      <c r="D224" s="1" t="s">
        <v>234</v>
      </c>
      <c r="E224" s="169">
        <v>5.7478499999999997</v>
      </c>
      <c r="F224" s="180" t="s">
        <v>688</v>
      </c>
      <c r="G224" s="2">
        <v>10</v>
      </c>
      <c r="I224" s="171" t="s">
        <v>729</v>
      </c>
      <c r="J224" s="172"/>
      <c r="K224" s="171"/>
      <c r="M224" s="173" t="str">
        <f t="shared" si="94"/>
        <v>Limited</v>
      </c>
      <c r="N224" s="174">
        <f t="shared" si="95"/>
        <v>1.1097892498501988E-2</v>
      </c>
      <c r="O224" s="174">
        <f t="shared" si="96"/>
        <v>1.1363989906087179E-3</v>
      </c>
      <c r="P224" s="175">
        <f t="shared" si="97"/>
        <v>0.10239772918706061</v>
      </c>
      <c r="R224" s="176">
        <f t="shared" si="98"/>
        <v>84.945095837285308</v>
      </c>
      <c r="S224" s="177">
        <f t="shared" si="99"/>
        <v>113.4498452576006</v>
      </c>
      <c r="T224" s="178"/>
      <c r="U224" s="177">
        <f t="shared" si="100"/>
        <v>88.477932953629306</v>
      </c>
      <c r="V224" s="177">
        <f t="shared" si="101"/>
        <v>77.988588483950991</v>
      </c>
      <c r="W224" s="151"/>
      <c r="X224" s="152"/>
      <c r="Y224" s="107">
        <v>13.464851369275184</v>
      </c>
      <c r="Z224" s="107">
        <v>13.791058750097527</v>
      </c>
      <c r="AA224" s="107">
        <v>12.831161738316299</v>
      </c>
      <c r="AB224" s="107">
        <v>12.038464539283764</v>
      </c>
      <c r="AC224" s="107">
        <v>11.063704455020677</v>
      </c>
      <c r="AD224" s="107">
        <v>10.932784582975737</v>
      </c>
      <c r="AE224" s="107">
        <v>0</v>
      </c>
      <c r="AF224" s="107">
        <v>0</v>
      </c>
      <c r="AG224" s="107">
        <v>0</v>
      </c>
      <c r="AH224" s="107">
        <v>7.9002886790980735</v>
      </c>
      <c r="AI224" s="107">
        <v>9.0062807209175322</v>
      </c>
      <c r="AJ224" s="107">
        <v>9.6368104860731858</v>
      </c>
      <c r="AK224" s="2">
        <v>25</v>
      </c>
      <c r="AL224" s="106">
        <v>9.7526722321916212E-2</v>
      </c>
      <c r="AM224" s="2">
        <v>256.33999999999997</v>
      </c>
      <c r="AN224" s="152"/>
      <c r="AP224" s="106">
        <f t="shared" si="102"/>
        <v>11.34498452576006</v>
      </c>
      <c r="AQ224" s="105">
        <f t="shared" si="103"/>
        <v>89.406590604882382</v>
      </c>
      <c r="AR224" s="105">
        <f t="shared" si="103"/>
        <v>80.223749717130573</v>
      </c>
      <c r="AS224" s="105">
        <f t="shared" si="103"/>
        <v>85.204947189842954</v>
      </c>
      <c r="AU224" s="106">
        <f t="shared" ref="AU224:AU240" si="108">SUM(AE224+AH224)</f>
        <v>7.9002886790980735</v>
      </c>
      <c r="AV224" s="106">
        <f t="shared" si="93"/>
        <v>9.0062807209175322</v>
      </c>
      <c r="AW224" s="106">
        <f t="shared" si="93"/>
        <v>9.6368104860731858</v>
      </c>
      <c r="AX224" s="106">
        <f t="shared" si="104"/>
        <v>8.8477932953629317</v>
      </c>
      <c r="AZ224" s="2">
        <f t="shared" si="105"/>
        <v>3</v>
      </c>
      <c r="BA224" s="2">
        <f t="shared" si="106"/>
        <v>1</v>
      </c>
      <c r="BB224" s="2">
        <f t="shared" si="106"/>
        <v>1</v>
      </c>
      <c r="BC224" s="2">
        <f t="shared" si="106"/>
        <v>1</v>
      </c>
      <c r="BE224" s="2">
        <f t="shared" ref="BE224:BG240" si="109">IF(BA224=1, $AL224/AH224, AE224/AH224)</f>
        <v>1.234470362835529E-2</v>
      </c>
      <c r="BF224" s="2">
        <f t="shared" si="109"/>
        <v>1.082874555479995E-2</v>
      </c>
      <c r="BG224" s="2">
        <f t="shared" si="109"/>
        <v>1.0120228312350725E-2</v>
      </c>
    </row>
    <row r="225" spans="1:59" x14ac:dyDescent="0.35">
      <c r="A225" s="2">
        <f t="shared" si="91"/>
        <v>223</v>
      </c>
      <c r="B225" s="50" t="s">
        <v>727</v>
      </c>
      <c r="C225" s="2" t="s">
        <v>233</v>
      </c>
      <c r="D225" s="1" t="s">
        <v>234</v>
      </c>
      <c r="E225" s="169">
        <v>5.7478499999999997</v>
      </c>
      <c r="F225" s="183" t="s">
        <v>692</v>
      </c>
      <c r="G225" s="2">
        <v>1</v>
      </c>
      <c r="I225" s="182">
        <f t="shared" ref="I225:J226" si="110">N225</f>
        <v>0.12415995582010024</v>
      </c>
      <c r="J225" s="172">
        <f t="shared" si="110"/>
        <v>2.8508285125972369E-2</v>
      </c>
      <c r="K225" s="171"/>
      <c r="M225" s="173" t="str">
        <f t="shared" si="94"/>
        <v>Quantified</v>
      </c>
      <c r="N225" s="174">
        <f t="shared" si="95"/>
        <v>0.12415995582010024</v>
      </c>
      <c r="O225" s="174">
        <f t="shared" si="96"/>
        <v>2.8508285125972369E-2</v>
      </c>
      <c r="P225" s="175">
        <f t="shared" si="97"/>
        <v>0.22960933690471858</v>
      </c>
      <c r="R225" s="176">
        <f t="shared" si="98"/>
        <v>108.1851542355888</v>
      </c>
      <c r="S225" s="177">
        <f t="shared" si="99"/>
        <v>106.09476996697096</v>
      </c>
      <c r="T225" s="178"/>
      <c r="U225" s="177">
        <f t="shared" si="100"/>
        <v>124.85787105666955</v>
      </c>
      <c r="V225" s="177">
        <f t="shared" si="101"/>
        <v>117.68522717523196</v>
      </c>
      <c r="W225" s="151"/>
      <c r="X225" s="152"/>
      <c r="Y225" s="107">
        <v>0.95290629632519319</v>
      </c>
      <c r="Z225" s="107">
        <v>0.98885854724194444</v>
      </c>
      <c r="AA225" s="107">
        <v>0.99813528906920501</v>
      </c>
      <c r="AB225" s="107">
        <v>0.98157915268783658</v>
      </c>
      <c r="AC225" s="107">
        <v>1.0733713037372241</v>
      </c>
      <c r="AD225" s="107">
        <v>1.1278926425840683</v>
      </c>
      <c r="AE225" s="107">
        <v>0.16269017710852776</v>
      </c>
      <c r="AF225" s="107">
        <v>0.13264414449559181</v>
      </c>
      <c r="AG225" s="107">
        <v>0.11546383709136304</v>
      </c>
      <c r="AH225" s="107">
        <v>1.0446360302722946</v>
      </c>
      <c r="AI225" s="107">
        <v>1.1393461808535541</v>
      </c>
      <c r="AJ225" s="107">
        <v>1.1509557618787549</v>
      </c>
      <c r="AK225" s="2">
        <v>25</v>
      </c>
      <c r="AL225" s="106">
        <v>9.7526722321916212E-2</v>
      </c>
      <c r="AM225" s="2">
        <v>256.33999999999997</v>
      </c>
      <c r="AN225" s="152"/>
      <c r="AP225" s="106">
        <f t="shared" si="102"/>
        <v>1.0609476996697096</v>
      </c>
      <c r="AQ225" s="105">
        <f t="shared" si="103"/>
        <v>103.00899012559974</v>
      </c>
      <c r="AR225" s="105">
        <f t="shared" si="103"/>
        <v>108.54649603130768</v>
      </c>
      <c r="AS225" s="105">
        <f t="shared" si="103"/>
        <v>112.99997654985894</v>
      </c>
      <c r="AU225" s="106">
        <f t="shared" si="108"/>
        <v>1.2073262073808224</v>
      </c>
      <c r="AV225" s="106">
        <f t="shared" si="93"/>
        <v>1.271990325349146</v>
      </c>
      <c r="AW225" s="106">
        <f t="shared" si="93"/>
        <v>1.2664195989701179</v>
      </c>
      <c r="AX225" s="106">
        <f t="shared" si="104"/>
        <v>1.2485787105666954</v>
      </c>
      <c r="AZ225" s="2">
        <f t="shared" si="105"/>
        <v>0</v>
      </c>
      <c r="BA225" s="2">
        <f t="shared" si="106"/>
        <v>0</v>
      </c>
      <c r="BB225" s="2">
        <f t="shared" si="106"/>
        <v>0</v>
      </c>
      <c r="BC225" s="2">
        <f t="shared" si="106"/>
        <v>0</v>
      </c>
      <c r="BE225" s="2">
        <f t="shared" si="109"/>
        <v>0.15573862320843077</v>
      </c>
      <c r="BF225" s="2">
        <f t="shared" si="109"/>
        <v>0.11642128329795247</v>
      </c>
      <c r="BG225" s="2">
        <f t="shared" si="109"/>
        <v>0.10031996095391749</v>
      </c>
    </row>
    <row r="226" spans="1:59" x14ac:dyDescent="0.35">
      <c r="A226" s="2">
        <f t="shared" si="91"/>
        <v>224</v>
      </c>
      <c r="B226" s="50" t="s">
        <v>727</v>
      </c>
      <c r="C226" s="2" t="s">
        <v>233</v>
      </c>
      <c r="D226" s="1" t="s">
        <v>234</v>
      </c>
      <c r="E226" s="169">
        <v>5.7478499999999997</v>
      </c>
      <c r="F226" s="183" t="s">
        <v>692</v>
      </c>
      <c r="G226" s="2">
        <v>10</v>
      </c>
      <c r="I226" s="182">
        <f t="shared" si="110"/>
        <v>1.5592113817015184E-2</v>
      </c>
      <c r="J226" s="172">
        <f t="shared" si="110"/>
        <v>1.3322088880915821E-3</v>
      </c>
      <c r="K226" s="171"/>
      <c r="M226" s="173" t="str">
        <f t="shared" si="94"/>
        <v>Quantified</v>
      </c>
      <c r="N226" s="174">
        <f t="shared" si="95"/>
        <v>1.5592113817015184E-2</v>
      </c>
      <c r="O226" s="174">
        <f t="shared" si="96"/>
        <v>1.3322088880915821E-3</v>
      </c>
      <c r="P226" s="175">
        <f t="shared" si="97"/>
        <v>8.5441198270229682E-2</v>
      </c>
      <c r="R226" s="176">
        <f t="shared" si="98"/>
        <v>111.75455981145444</v>
      </c>
      <c r="S226" s="177">
        <f t="shared" si="99"/>
        <v>92.571610621310242</v>
      </c>
      <c r="T226" s="178"/>
      <c r="U226" s="177">
        <f t="shared" si="100"/>
        <v>98.588463238927474</v>
      </c>
      <c r="V226" s="177">
        <f t="shared" si="101"/>
        <v>106.49967368746648</v>
      </c>
      <c r="W226" s="151"/>
      <c r="X226" s="152"/>
      <c r="Y226" s="107">
        <v>7.9104002496684096</v>
      </c>
      <c r="Z226" s="107">
        <v>8.5136225325739261</v>
      </c>
      <c r="AA226" s="107">
        <v>8.4236560817664046</v>
      </c>
      <c r="AB226" s="107">
        <v>8.7516969649684011</v>
      </c>
      <c r="AC226" s="107">
        <v>9.2611765623780933</v>
      </c>
      <c r="AD226" s="107">
        <v>9.758609659046579</v>
      </c>
      <c r="AE226" s="107">
        <v>0.16166809705859408</v>
      </c>
      <c r="AF226" s="107">
        <v>0.14510415853943981</v>
      </c>
      <c r="AG226" s="107">
        <v>0.1466957946477335</v>
      </c>
      <c r="AH226" s="107">
        <v>9.437528282749474</v>
      </c>
      <c r="AI226" s="107">
        <v>9.7977061714909883</v>
      </c>
      <c r="AJ226" s="107">
        <v>9.8878364671920114</v>
      </c>
      <c r="AK226" s="2">
        <v>25</v>
      </c>
      <c r="AL226" s="106">
        <v>9.7526722321916212E-2</v>
      </c>
      <c r="AM226" s="2">
        <v>256.33999999999997</v>
      </c>
      <c r="AN226" s="152"/>
      <c r="AP226" s="106">
        <f t="shared" si="102"/>
        <v>9.2571610621310239</v>
      </c>
      <c r="AQ226" s="105">
        <f t="shared" si="103"/>
        <v>110.63532424083418</v>
      </c>
      <c r="AR226" s="105">
        <f t="shared" si="103"/>
        <v>108.78068092570412</v>
      </c>
      <c r="AS226" s="105">
        <f t="shared" si="103"/>
        <v>115.84767426782506</v>
      </c>
      <c r="AU226" s="106">
        <f t="shared" si="108"/>
        <v>9.5991963798080686</v>
      </c>
      <c r="AV226" s="106">
        <f t="shared" si="93"/>
        <v>9.9428103300304276</v>
      </c>
      <c r="AW226" s="106">
        <f t="shared" si="93"/>
        <v>10.034532261839745</v>
      </c>
      <c r="AX226" s="106">
        <f t="shared" si="104"/>
        <v>9.8588463238927471</v>
      </c>
      <c r="AZ226" s="2">
        <f t="shared" si="105"/>
        <v>0</v>
      </c>
      <c r="BA226" s="2">
        <f t="shared" si="106"/>
        <v>0</v>
      </c>
      <c r="BB226" s="2">
        <f t="shared" si="106"/>
        <v>0</v>
      </c>
      <c r="BC226" s="2">
        <f t="shared" si="106"/>
        <v>0</v>
      </c>
      <c r="BE226" s="2">
        <f t="shared" si="109"/>
        <v>1.7130343053286687E-2</v>
      </c>
      <c r="BF226" s="2">
        <f t="shared" si="109"/>
        <v>1.4810013282665962E-2</v>
      </c>
      <c r="BG226" s="2">
        <f t="shared" si="109"/>
        <v>1.4835985115092905E-2</v>
      </c>
    </row>
    <row r="227" spans="1:59" x14ac:dyDescent="0.35">
      <c r="A227" s="2">
        <f t="shared" si="91"/>
        <v>225</v>
      </c>
      <c r="B227" s="179" t="s">
        <v>730</v>
      </c>
      <c r="C227" s="2" t="s">
        <v>224</v>
      </c>
      <c r="D227" s="1" t="s">
        <v>225</v>
      </c>
      <c r="E227" s="169">
        <v>4.5892299999999997</v>
      </c>
      <c r="F227" s="180" t="s">
        <v>688</v>
      </c>
      <c r="G227" s="2">
        <v>1</v>
      </c>
      <c r="I227" s="171" t="s">
        <v>278</v>
      </c>
      <c r="J227" s="172"/>
      <c r="K227" s="171" t="s">
        <v>695</v>
      </c>
      <c r="M227" s="173" t="str">
        <f t="shared" si="94"/>
        <v>Limited</v>
      </c>
      <c r="N227" s="174">
        <f t="shared" si="95"/>
        <v>104.97918207331652</v>
      </c>
      <c r="O227" s="174">
        <f t="shared" si="96"/>
        <v>89.226671199585411</v>
      </c>
      <c r="P227" s="175">
        <f t="shared" si="97"/>
        <v>0.84994633638191519</v>
      </c>
      <c r="R227" s="176">
        <f t="shared" si="98"/>
        <v>0.5710613068050473</v>
      </c>
      <c r="S227" s="177">
        <f t="shared" si="99"/>
        <v>0.01</v>
      </c>
      <c r="T227" s="178"/>
      <c r="U227" s="177">
        <f t="shared" si="100"/>
        <v>0.82579951779657557</v>
      </c>
      <c r="V227" s="177">
        <f t="shared" si="101"/>
        <v>8257.9951779657549</v>
      </c>
      <c r="W227" s="151"/>
      <c r="X227" s="152"/>
      <c r="Y227" s="107">
        <v>2.4181684442809857E-2</v>
      </c>
      <c r="Z227" s="107">
        <v>1.4619345347554248E-2</v>
      </c>
      <c r="AA227" s="107">
        <v>1.6243717052838055E-2</v>
      </c>
      <c r="AB227" s="107">
        <v>1E-4</v>
      </c>
      <c r="AC227" s="107">
        <v>1E-4</v>
      </c>
      <c r="AD227" s="107">
        <v>1E-4</v>
      </c>
      <c r="AE227" s="107">
        <v>1.0052715459114871E-3</v>
      </c>
      <c r="AF227" s="107">
        <v>1.5967880348167221E-2</v>
      </c>
      <c r="AG227" s="107">
        <v>0</v>
      </c>
      <c r="AH227" s="107">
        <v>1E-4</v>
      </c>
      <c r="AI227" s="107">
        <v>1E-4</v>
      </c>
      <c r="AJ227" s="107">
        <v>7.6008336398185614E-3</v>
      </c>
      <c r="AK227" s="2">
        <v>5</v>
      </c>
      <c r="AL227" s="106">
        <v>1.5324261370601939E-2</v>
      </c>
      <c r="AM227" s="2">
        <v>326.27999999999997</v>
      </c>
      <c r="AN227" s="152"/>
      <c r="AP227" s="106">
        <f t="shared" si="102"/>
        <v>1E-4</v>
      </c>
      <c r="AQ227" s="105">
        <f t="shared" si="103"/>
        <v>0.4135361216730038</v>
      </c>
      <c r="AR227" s="105">
        <f t="shared" si="103"/>
        <v>0.68402515723270441</v>
      </c>
      <c r="AS227" s="105">
        <f t="shared" si="103"/>
        <v>0.61562264150943391</v>
      </c>
      <c r="AU227" s="106">
        <f t="shared" si="108"/>
        <v>1.1052715459114871E-3</v>
      </c>
      <c r="AV227" s="106">
        <f t="shared" si="93"/>
        <v>1.606788034816722E-2</v>
      </c>
      <c r="AW227" s="106">
        <f t="shared" si="93"/>
        <v>7.6008336398185614E-3</v>
      </c>
      <c r="AX227" s="106">
        <f t="shared" si="104"/>
        <v>8.2579951779657556E-3</v>
      </c>
      <c r="AZ227" s="2">
        <f t="shared" si="105"/>
        <v>2</v>
      </c>
      <c r="BA227" s="2">
        <f t="shared" si="106"/>
        <v>1</v>
      </c>
      <c r="BB227" s="2">
        <f t="shared" si="106"/>
        <v>0</v>
      </c>
      <c r="BC227" s="2">
        <f t="shared" si="106"/>
        <v>1</v>
      </c>
      <c r="BE227" s="2">
        <f t="shared" si="109"/>
        <v>153.24261370601937</v>
      </c>
      <c r="BF227" s="2">
        <f t="shared" si="109"/>
        <v>159.67880348167219</v>
      </c>
      <c r="BG227" s="2">
        <f t="shared" si="109"/>
        <v>2.0161290322580645</v>
      </c>
    </row>
    <row r="228" spans="1:59" x14ac:dyDescent="0.35">
      <c r="A228" s="2">
        <f t="shared" si="91"/>
        <v>226</v>
      </c>
      <c r="B228" s="179" t="s">
        <v>730</v>
      </c>
      <c r="C228" s="2" t="s">
        <v>224</v>
      </c>
      <c r="D228" s="1" t="s">
        <v>225</v>
      </c>
      <c r="E228" s="169">
        <v>4.5892299999999997</v>
      </c>
      <c r="F228" s="180" t="s">
        <v>688</v>
      </c>
      <c r="G228" s="2">
        <v>10</v>
      </c>
      <c r="I228" s="171" t="s">
        <v>278</v>
      </c>
      <c r="J228" s="172"/>
      <c r="K228" s="171" t="s">
        <v>695</v>
      </c>
      <c r="M228" s="173" t="str">
        <f t="shared" si="94"/>
        <v>Limited</v>
      </c>
      <c r="N228" s="174">
        <f t="shared" si="95"/>
        <v>0.11040162111190481</v>
      </c>
      <c r="O228" s="174">
        <f t="shared" si="96"/>
        <v>3.5727043173857699E-2</v>
      </c>
      <c r="P228" s="175">
        <f t="shared" si="97"/>
        <v>0.32360976962144611</v>
      </c>
      <c r="R228" s="176">
        <f t="shared" si="98"/>
        <v>1.2634989200863931</v>
      </c>
      <c r="S228" s="177">
        <f t="shared" si="99"/>
        <v>0.17929385803604267</v>
      </c>
      <c r="T228" s="178"/>
      <c r="U228" s="177">
        <f t="shared" si="100"/>
        <v>1.6634996526500758</v>
      </c>
      <c r="V228" s="177">
        <f t="shared" si="101"/>
        <v>927.80626780626778</v>
      </c>
      <c r="W228" s="151"/>
      <c r="X228" s="152"/>
      <c r="Y228" s="107">
        <v>1.2366678926075765</v>
      </c>
      <c r="Z228" s="107">
        <v>1.4190266029177394</v>
      </c>
      <c r="AA228" s="107">
        <v>1.051244330023293</v>
      </c>
      <c r="AB228" s="107">
        <v>0</v>
      </c>
      <c r="AC228" s="107">
        <v>5.3788157410812804E-2</v>
      </c>
      <c r="AD228" s="107">
        <v>0</v>
      </c>
      <c r="AE228" s="107">
        <v>7.1411057987005033E-3</v>
      </c>
      <c r="AF228" s="107">
        <v>0</v>
      </c>
      <c r="AG228" s="107">
        <v>1.8848841485840387E-2</v>
      </c>
      <c r="AH228" s="107">
        <v>0.13868456540394755</v>
      </c>
      <c r="AI228" s="107">
        <v>0.20534510236606598</v>
      </c>
      <c r="AJ228" s="107">
        <v>0.12903028074046832</v>
      </c>
      <c r="AK228" s="2">
        <v>5</v>
      </c>
      <c r="AL228" s="106">
        <v>1.5324261370601939E-2</v>
      </c>
      <c r="AM228" s="2">
        <v>326.27999999999997</v>
      </c>
      <c r="AN228" s="152"/>
      <c r="AP228" s="106">
        <f t="shared" si="102"/>
        <v>1.7929385803604269E-2</v>
      </c>
      <c r="AQ228" s="105">
        <f t="shared" si="103"/>
        <v>0</v>
      </c>
      <c r="AR228" s="105">
        <f t="shared" si="103"/>
        <v>3.7904967602591793</v>
      </c>
      <c r="AS228" s="105">
        <f t="shared" si="103"/>
        <v>0</v>
      </c>
      <c r="AU228" s="106">
        <f t="shared" si="108"/>
        <v>0.14582567120264806</v>
      </c>
      <c r="AV228" s="106">
        <f t="shared" si="93"/>
        <v>0.20534510236606598</v>
      </c>
      <c r="AW228" s="106">
        <f t="shared" si="93"/>
        <v>0.14787912222630872</v>
      </c>
      <c r="AX228" s="106">
        <f t="shared" si="104"/>
        <v>0.16634996526500759</v>
      </c>
      <c r="AZ228" s="2">
        <f t="shared" si="105"/>
        <v>2</v>
      </c>
      <c r="BA228" s="2">
        <f t="shared" si="106"/>
        <v>1</v>
      </c>
      <c r="BB228" s="2">
        <f t="shared" si="106"/>
        <v>1</v>
      </c>
      <c r="BC228" s="2">
        <f t="shared" si="106"/>
        <v>0</v>
      </c>
      <c r="BE228" s="2">
        <f t="shared" si="109"/>
        <v>0.11049723756906077</v>
      </c>
      <c r="BF228" s="2">
        <f t="shared" si="109"/>
        <v>7.4626865671641784E-2</v>
      </c>
      <c r="BG228" s="2">
        <f t="shared" si="109"/>
        <v>0.14608076009501189</v>
      </c>
    </row>
    <row r="229" spans="1:59" x14ac:dyDescent="0.35">
      <c r="A229" s="2">
        <f t="shared" si="91"/>
        <v>227</v>
      </c>
      <c r="B229" s="50" t="s">
        <v>730</v>
      </c>
      <c r="C229" s="2" t="s">
        <v>224</v>
      </c>
      <c r="D229" s="1" t="s">
        <v>225</v>
      </c>
      <c r="E229" s="169">
        <v>4.5892299999999997</v>
      </c>
      <c r="F229" s="183" t="s">
        <v>692</v>
      </c>
      <c r="G229" s="2">
        <v>1</v>
      </c>
      <c r="I229" s="171" t="s">
        <v>278</v>
      </c>
      <c r="J229" s="172"/>
      <c r="K229" s="171" t="s">
        <v>695</v>
      </c>
      <c r="M229" s="173" t="str">
        <f t="shared" si="94"/>
        <v>Limited</v>
      </c>
      <c r="N229" s="174">
        <f t="shared" si="95"/>
        <v>0.11009473689257811</v>
      </c>
      <c r="O229" s="174">
        <f t="shared" si="96"/>
        <v>3.7540501797756454E-3</v>
      </c>
      <c r="P229" s="175">
        <f t="shared" si="97"/>
        <v>3.4098361881172906E-2</v>
      </c>
      <c r="R229" s="176">
        <f t="shared" si="98"/>
        <v>42.488613148294021</v>
      </c>
      <c r="S229" s="177">
        <f t="shared" si="99"/>
        <v>21.351804176372031</v>
      </c>
      <c r="T229" s="178"/>
      <c r="U229" s="177">
        <f t="shared" si="100"/>
        <v>28.072412243063223</v>
      </c>
      <c r="V229" s="177">
        <f t="shared" si="101"/>
        <v>131.47559808612442</v>
      </c>
      <c r="W229" s="151"/>
      <c r="X229" s="152"/>
      <c r="Y229" s="107">
        <v>0.46892239794041929</v>
      </c>
      <c r="Z229" s="107">
        <v>0.52408973887458632</v>
      </c>
      <c r="AA229" s="107">
        <v>0.51796003432634552</v>
      </c>
      <c r="AB229" s="107">
        <v>0.21484614441583916</v>
      </c>
      <c r="AC229" s="107">
        <v>0.23936496260880225</v>
      </c>
      <c r="AD229" s="107">
        <v>0.18634301826651956</v>
      </c>
      <c r="AE229" s="107">
        <v>1.3914429324506561E-3</v>
      </c>
      <c r="AF229" s="107">
        <v>4.9957092068162318E-3</v>
      </c>
      <c r="AG229" s="107">
        <v>0</v>
      </c>
      <c r="AH229" s="107">
        <v>0.2678680887581219</v>
      </c>
      <c r="AI229" s="107">
        <v>0.28319235012872385</v>
      </c>
      <c r="AJ229" s="107">
        <v>0.28472477626578402</v>
      </c>
      <c r="AK229" s="2">
        <v>10</v>
      </c>
      <c r="AL229" s="106">
        <v>3.0648522741203877E-2</v>
      </c>
      <c r="AM229" s="2">
        <v>326.27999999999997</v>
      </c>
      <c r="AN229" s="152"/>
      <c r="AP229" s="106">
        <f t="shared" si="102"/>
        <v>0.21351804176372033</v>
      </c>
      <c r="AQ229" s="105">
        <f t="shared" si="103"/>
        <v>45.816993464052288</v>
      </c>
      <c r="AR229" s="105">
        <f t="shared" si="103"/>
        <v>45.672514619883032</v>
      </c>
      <c r="AS229" s="105">
        <f t="shared" si="103"/>
        <v>35.976331360946745</v>
      </c>
      <c r="AU229" s="106">
        <f t="shared" si="108"/>
        <v>0.26925953169057254</v>
      </c>
      <c r="AV229" s="106">
        <f t="shared" si="93"/>
        <v>0.28818805933554009</v>
      </c>
      <c r="AW229" s="106">
        <f t="shared" si="93"/>
        <v>0.28472477626578402</v>
      </c>
      <c r="AX229" s="106">
        <f t="shared" si="104"/>
        <v>0.28072412243063222</v>
      </c>
      <c r="AZ229" s="2">
        <f t="shared" si="105"/>
        <v>3</v>
      </c>
      <c r="BA229" s="2">
        <f t="shared" si="106"/>
        <v>1</v>
      </c>
      <c r="BB229" s="2">
        <f t="shared" si="106"/>
        <v>1</v>
      </c>
      <c r="BC229" s="2">
        <f t="shared" si="106"/>
        <v>1</v>
      </c>
      <c r="BE229" s="2">
        <f t="shared" si="109"/>
        <v>0.11441647597254004</v>
      </c>
      <c r="BF229" s="2">
        <f t="shared" si="109"/>
        <v>0.10822510822510821</v>
      </c>
      <c r="BG229" s="2">
        <f t="shared" si="109"/>
        <v>0.10764262648008611</v>
      </c>
    </row>
    <row r="230" spans="1:59" x14ac:dyDescent="0.35">
      <c r="A230" s="2">
        <f t="shared" si="91"/>
        <v>228</v>
      </c>
      <c r="B230" s="50" t="s">
        <v>730</v>
      </c>
      <c r="C230" s="2" t="s">
        <v>224</v>
      </c>
      <c r="D230" s="1" t="s">
        <v>225</v>
      </c>
      <c r="E230" s="169">
        <v>4.5892299999999997</v>
      </c>
      <c r="F230" s="183" t="s">
        <v>692</v>
      </c>
      <c r="G230" s="2">
        <v>10</v>
      </c>
      <c r="I230" s="171" t="s">
        <v>722</v>
      </c>
      <c r="J230" s="172"/>
      <c r="K230" s="171"/>
      <c r="M230" s="173" t="str">
        <f t="shared" si="94"/>
        <v>Limited</v>
      </c>
      <c r="N230" s="174">
        <f t="shared" si="95"/>
        <v>3.2990328813091688E-3</v>
      </c>
      <c r="O230" s="174">
        <f t="shared" si="96"/>
        <v>1.4219909602267066E-4</v>
      </c>
      <c r="P230" s="175">
        <f t="shared" si="97"/>
        <v>4.3103267272147104E-2</v>
      </c>
      <c r="R230" s="176">
        <f t="shared" si="98"/>
        <v>88.774373392565494</v>
      </c>
      <c r="S230" s="177">
        <f t="shared" si="99"/>
        <v>89.238282048138601</v>
      </c>
      <c r="T230" s="178"/>
      <c r="U230" s="177">
        <f t="shared" si="100"/>
        <v>93.04273630011032</v>
      </c>
      <c r="V230" s="177">
        <f t="shared" si="101"/>
        <v>104.26325357756153</v>
      </c>
      <c r="W230" s="151"/>
      <c r="X230" s="152"/>
      <c r="Y230" s="107">
        <v>10.052715459114872</v>
      </c>
      <c r="Z230" s="107">
        <v>10.251930856932695</v>
      </c>
      <c r="AA230" s="107">
        <v>9.8688243226676491</v>
      </c>
      <c r="AB230" s="107">
        <v>8.6428834130194936</v>
      </c>
      <c r="AC230" s="107">
        <v>8.8420988108373191</v>
      </c>
      <c r="AD230" s="107">
        <v>9.2865023905847739</v>
      </c>
      <c r="AE230" s="107">
        <v>7.2024028441829112E-3</v>
      </c>
      <c r="AF230" s="107">
        <v>1.3853132279024151E-4</v>
      </c>
      <c r="AG230" s="107">
        <v>0</v>
      </c>
      <c r="AH230" s="107">
        <v>9.7462302317028318</v>
      </c>
      <c r="AI230" s="107">
        <v>9.209881083731764</v>
      </c>
      <c r="AJ230" s="107">
        <v>8.9493686404315316</v>
      </c>
      <c r="AK230" s="2">
        <v>10</v>
      </c>
      <c r="AL230" s="106">
        <v>3.0648522741203877E-2</v>
      </c>
      <c r="AM230" s="2">
        <v>326.27999999999997</v>
      </c>
      <c r="AN230" s="152"/>
      <c r="AP230" s="106">
        <f t="shared" si="102"/>
        <v>8.9238282048138604</v>
      </c>
      <c r="AQ230" s="105">
        <f t="shared" si="103"/>
        <v>85.975609756097555</v>
      </c>
      <c r="AR230" s="105">
        <f t="shared" si="103"/>
        <v>86.248131539611379</v>
      </c>
      <c r="AS230" s="105">
        <f t="shared" si="103"/>
        <v>94.099378881987562</v>
      </c>
      <c r="AU230" s="106">
        <f t="shared" si="108"/>
        <v>9.7534326345470141</v>
      </c>
      <c r="AV230" s="106">
        <f t="shared" si="93"/>
        <v>9.2100196150545539</v>
      </c>
      <c r="AW230" s="106">
        <f t="shared" si="93"/>
        <v>8.9493686404315316</v>
      </c>
      <c r="AX230" s="106">
        <f t="shared" si="104"/>
        <v>9.304273630011032</v>
      </c>
      <c r="AZ230" s="2">
        <f t="shared" si="105"/>
        <v>3</v>
      </c>
      <c r="BA230" s="2">
        <f t="shared" si="106"/>
        <v>1</v>
      </c>
      <c r="BB230" s="2">
        <f t="shared" si="106"/>
        <v>1</v>
      </c>
      <c r="BC230" s="2">
        <f t="shared" si="106"/>
        <v>1</v>
      </c>
      <c r="BE230" s="2">
        <f t="shared" si="109"/>
        <v>3.1446540880503146E-3</v>
      </c>
      <c r="BF230" s="2">
        <f t="shared" si="109"/>
        <v>3.3277870216306162E-3</v>
      </c>
      <c r="BG230" s="2">
        <f t="shared" si="109"/>
        <v>3.4246575342465756E-3</v>
      </c>
    </row>
    <row r="231" spans="1:59" x14ac:dyDescent="0.35">
      <c r="A231" s="2">
        <f t="shared" si="91"/>
        <v>229</v>
      </c>
      <c r="B231" s="179" t="s">
        <v>228</v>
      </c>
      <c r="C231" s="2" t="s">
        <v>229</v>
      </c>
      <c r="D231" s="1" t="s">
        <v>230</v>
      </c>
      <c r="E231" s="169">
        <v>4.0762999999999998</v>
      </c>
      <c r="F231" s="185" t="s">
        <v>686</v>
      </c>
      <c r="G231" s="2">
        <v>1</v>
      </c>
      <c r="I231" s="171" t="s">
        <v>278</v>
      </c>
      <c r="J231" s="172"/>
      <c r="K231" s="171" t="s">
        <v>695</v>
      </c>
      <c r="M231" s="173" t="str">
        <f t="shared" si="94"/>
        <v>Limited</v>
      </c>
      <c r="N231" s="174">
        <f t="shared" si="95"/>
        <v>10.418824575215318</v>
      </c>
      <c r="O231" s="174">
        <f t="shared" si="96"/>
        <v>8.2872444058386154</v>
      </c>
      <c r="P231" s="175">
        <f t="shared" si="97"/>
        <v>0.79541068630261957</v>
      </c>
      <c r="R231" s="176">
        <f t="shared" si="98"/>
        <v>0.66877051265779486</v>
      </c>
      <c r="S231" s="177">
        <f t="shared" si="99"/>
        <v>8.400743390591596E-2</v>
      </c>
      <c r="T231" s="178"/>
      <c r="U231" s="177">
        <f t="shared" si="100"/>
        <v>0.16886353626177664</v>
      </c>
      <c r="V231" s="177">
        <f t="shared" si="101"/>
        <v>201.01023017902818</v>
      </c>
      <c r="W231" s="151"/>
      <c r="X231" s="152"/>
      <c r="Y231" s="107">
        <v>0.13922459634535433</v>
      </c>
      <c r="Z231" s="107">
        <v>0.12826710496632182</v>
      </c>
      <c r="AA231" s="107">
        <v>0.11956556769473718</v>
      </c>
      <c r="AB231" s="107">
        <v>5.1886944471301038E-4</v>
      </c>
      <c r="AC231" s="107">
        <v>7.0901414805504522E-4</v>
      </c>
      <c r="AD231" s="107">
        <v>1.2923394244094234E-3</v>
      </c>
      <c r="AE231" s="107">
        <v>1.7693125785555449E-3</v>
      </c>
      <c r="AF231" s="107">
        <v>9.9584259885913181E-4</v>
      </c>
      <c r="AG231" s="107">
        <v>8.4114860291984914E-4</v>
      </c>
      <c r="AH231" s="107">
        <v>8.927132682329434E-4</v>
      </c>
      <c r="AI231" s="107">
        <v>4.0284894775854843E-4</v>
      </c>
      <c r="AJ231" s="107">
        <v>1.6404009152728093E-4</v>
      </c>
      <c r="AK231" s="2">
        <v>1</v>
      </c>
      <c r="AL231" s="106">
        <v>3.2227915820683874E-3</v>
      </c>
      <c r="AM231" s="2">
        <v>310.29000000000002</v>
      </c>
      <c r="AN231" s="152"/>
      <c r="AP231" s="106">
        <f t="shared" si="102"/>
        <v>8.4007433905915966E-4</v>
      </c>
      <c r="AQ231" s="105">
        <f t="shared" si="103"/>
        <v>0.37268518518518517</v>
      </c>
      <c r="AR231" s="105">
        <f t="shared" si="103"/>
        <v>0.55276381909547734</v>
      </c>
      <c r="AS231" s="105">
        <f t="shared" si="103"/>
        <v>1.0808625336927222</v>
      </c>
      <c r="AU231" s="106">
        <f t="shared" si="108"/>
        <v>2.6620258467884884E-3</v>
      </c>
      <c r="AV231" s="106">
        <f t="shared" si="93"/>
        <v>1.3986915466176802E-3</v>
      </c>
      <c r="AW231" s="106">
        <f t="shared" si="93"/>
        <v>1.0051886944471302E-3</v>
      </c>
      <c r="AX231" s="106">
        <f t="shared" si="104"/>
        <v>1.6886353626177665E-3</v>
      </c>
      <c r="AZ231" s="2">
        <f t="shared" si="105"/>
        <v>3</v>
      </c>
      <c r="BA231" s="2">
        <f t="shared" si="106"/>
        <v>1</v>
      </c>
      <c r="BB231" s="2">
        <f t="shared" si="106"/>
        <v>1</v>
      </c>
      <c r="BC231" s="2">
        <f t="shared" si="106"/>
        <v>1</v>
      </c>
      <c r="BE231" s="2">
        <f t="shared" si="109"/>
        <v>3.6101083032490973</v>
      </c>
      <c r="BF231" s="2">
        <f t="shared" si="109"/>
        <v>8</v>
      </c>
      <c r="BG231" s="2">
        <f t="shared" si="109"/>
        <v>19.646365422396855</v>
      </c>
    </row>
    <row r="232" spans="1:59" x14ac:dyDescent="0.35">
      <c r="A232" s="2">
        <f t="shared" si="91"/>
        <v>230</v>
      </c>
      <c r="B232" s="179" t="s">
        <v>228</v>
      </c>
      <c r="C232" s="2" t="s">
        <v>229</v>
      </c>
      <c r="D232" s="1" t="s">
        <v>230</v>
      </c>
      <c r="E232" s="169">
        <v>4.0762999999999998</v>
      </c>
      <c r="F232" s="185" t="s">
        <v>686</v>
      </c>
      <c r="G232" s="2">
        <v>10</v>
      </c>
      <c r="I232" s="171" t="s">
        <v>278</v>
      </c>
      <c r="J232" s="172"/>
      <c r="K232" s="171" t="s">
        <v>695</v>
      </c>
      <c r="M232" s="173" t="str">
        <f t="shared" si="94"/>
        <v>Limited</v>
      </c>
      <c r="N232" s="174">
        <f t="shared" si="95"/>
        <v>7.9803808094530462</v>
      </c>
      <c r="O232" s="174">
        <f t="shared" si="96"/>
        <v>11.753343224559751</v>
      </c>
      <c r="P232" s="175">
        <f t="shared" si="97"/>
        <v>1.4727797463797085</v>
      </c>
      <c r="R232" s="176">
        <f t="shared" si="98"/>
        <v>0.26586231415825584</v>
      </c>
      <c r="S232" s="177">
        <f t="shared" si="99"/>
        <v>3.523585463061437E-2</v>
      </c>
      <c r="T232" s="178"/>
      <c r="U232" s="177">
        <f t="shared" si="100"/>
        <v>3.3564300063381562E-2</v>
      </c>
      <c r="V232" s="177">
        <f t="shared" si="101"/>
        <v>95.256097560975618</v>
      </c>
      <c r="W232" s="151"/>
      <c r="X232" s="152"/>
      <c r="Y232" s="107">
        <v>1.3068419865287308</v>
      </c>
      <c r="Z232" s="107">
        <v>1.513100647781108</v>
      </c>
      <c r="AA232" s="107">
        <v>1.3100647781107995</v>
      </c>
      <c r="AB232" s="107">
        <v>2.3204099390892385E-3</v>
      </c>
      <c r="AC232" s="107">
        <v>9.5072351671017421E-4</v>
      </c>
      <c r="AD232" s="107">
        <v>7.2996229333848976E-3</v>
      </c>
      <c r="AE232" s="107">
        <v>2.8747300912050017E-3</v>
      </c>
      <c r="AF232" s="107">
        <v>1.0602984305004995E-3</v>
      </c>
      <c r="AG232" s="107">
        <v>5.7043411002610453E-4</v>
      </c>
      <c r="AH232" s="107">
        <v>2.546005349834026E-3</v>
      </c>
      <c r="AI232" s="107">
        <v>2.868284508040865E-3</v>
      </c>
      <c r="AJ232" s="107">
        <v>1.4953752940797318E-4</v>
      </c>
      <c r="AK232" s="2">
        <v>1</v>
      </c>
      <c r="AL232" s="106">
        <v>3.2227915820683874E-3</v>
      </c>
      <c r="AM232" s="2">
        <v>310.29000000000002</v>
      </c>
      <c r="AN232" s="152"/>
      <c r="AP232" s="106">
        <f t="shared" si="102"/>
        <v>3.5235854630614369E-3</v>
      </c>
      <c r="AQ232" s="105">
        <f t="shared" si="103"/>
        <v>0.17755856966707767</v>
      </c>
      <c r="AR232" s="105">
        <f t="shared" si="103"/>
        <v>6.2832800851970169E-2</v>
      </c>
      <c r="AS232" s="105">
        <f t="shared" si="103"/>
        <v>0.55719557195571956</v>
      </c>
      <c r="AU232" s="106">
        <f t="shared" si="108"/>
        <v>5.4207354410390277E-3</v>
      </c>
      <c r="AV232" s="106">
        <f t="shared" si="93"/>
        <v>3.9285829385413643E-3</v>
      </c>
      <c r="AW232" s="106">
        <f t="shared" si="93"/>
        <v>7.1997163943407776E-4</v>
      </c>
      <c r="AX232" s="106">
        <f t="shared" si="104"/>
        <v>3.3564300063381567E-3</v>
      </c>
      <c r="AZ232" s="2">
        <f t="shared" si="105"/>
        <v>3</v>
      </c>
      <c r="BA232" s="2">
        <f t="shared" si="106"/>
        <v>1</v>
      </c>
      <c r="BB232" s="2">
        <f t="shared" si="106"/>
        <v>1</v>
      </c>
      <c r="BC232" s="2">
        <f t="shared" si="106"/>
        <v>1</v>
      </c>
      <c r="BE232" s="2">
        <f t="shared" si="109"/>
        <v>1.2658227848101267</v>
      </c>
      <c r="BF232" s="2">
        <f t="shared" si="109"/>
        <v>1.1235955056179774</v>
      </c>
      <c r="BG232" s="2">
        <f t="shared" si="109"/>
        <v>21.551724137931036</v>
      </c>
    </row>
    <row r="233" spans="1:59" x14ac:dyDescent="0.35">
      <c r="A233" s="2">
        <f t="shared" si="91"/>
        <v>231</v>
      </c>
      <c r="B233" s="179" t="s">
        <v>228</v>
      </c>
      <c r="C233" s="2" t="s">
        <v>229</v>
      </c>
      <c r="D233" s="1" t="s">
        <v>230</v>
      </c>
      <c r="E233" s="169">
        <v>4.0762999999999998</v>
      </c>
      <c r="F233" s="180" t="s">
        <v>688</v>
      </c>
      <c r="G233" s="2">
        <v>1</v>
      </c>
      <c r="I233" s="171" t="s">
        <v>278</v>
      </c>
      <c r="J233" s="172"/>
      <c r="K233" s="171" t="s">
        <v>695</v>
      </c>
      <c r="M233" s="173" t="str">
        <f t="shared" si="94"/>
        <v>Quantified</v>
      </c>
      <c r="N233" s="174">
        <f t="shared" si="95"/>
        <v>1.1679395338546537</v>
      </c>
      <c r="O233" s="174">
        <f t="shared" si="96"/>
        <v>0.14568134776759395</v>
      </c>
      <c r="P233" s="175">
        <f t="shared" si="97"/>
        <v>0.12473363863862795</v>
      </c>
      <c r="R233" s="176">
        <f t="shared" si="98"/>
        <v>40.42216304689137</v>
      </c>
      <c r="S233" s="177">
        <f t="shared" si="99"/>
        <v>0.27297044700119244</v>
      </c>
      <c r="T233" s="178"/>
      <c r="U233" s="177">
        <f t="shared" si="100"/>
        <v>0.63381567780678272</v>
      </c>
      <c r="V233" s="177">
        <f t="shared" si="101"/>
        <v>232.19205037386848</v>
      </c>
      <c r="W233" s="151"/>
      <c r="X233" s="152"/>
      <c r="Y233" s="107">
        <v>6.5100389957781423E-3</v>
      </c>
      <c r="Z233" s="107">
        <v>7.1545973121918205E-3</v>
      </c>
      <c r="AA233" s="107">
        <v>6.606722743240194E-3</v>
      </c>
      <c r="AB233" s="107">
        <v>2.8296110090560442E-3</v>
      </c>
      <c r="AC233" s="107">
        <v>2.8650617164587963E-3</v>
      </c>
      <c r="AD233" s="107">
        <v>2.4944406845209318E-3</v>
      </c>
      <c r="AE233" s="107">
        <v>3.3517032453511232E-3</v>
      </c>
      <c r="AF233" s="107">
        <v>3.7062103193786452E-3</v>
      </c>
      <c r="AG233" s="107">
        <v>3.087434335621515E-3</v>
      </c>
      <c r="AH233" s="107">
        <v>3.3194753295304391E-3</v>
      </c>
      <c r="AI233" s="107">
        <v>2.8586161332946596E-3</v>
      </c>
      <c r="AJ233" s="107">
        <v>2.6910309710271034E-3</v>
      </c>
      <c r="AK233" s="2">
        <v>1</v>
      </c>
      <c r="AL233" s="106">
        <v>3.2227915820683874E-3</v>
      </c>
      <c r="AM233" s="2">
        <v>310.29000000000002</v>
      </c>
      <c r="AN233" s="152"/>
      <c r="AP233" s="106">
        <f t="shared" si="102"/>
        <v>2.7297044700119242E-3</v>
      </c>
      <c r="AQ233" s="105">
        <f t="shared" si="103"/>
        <v>43.46534653465347</v>
      </c>
      <c r="AR233" s="105">
        <f t="shared" si="103"/>
        <v>40.045045045045043</v>
      </c>
      <c r="AS233" s="105">
        <f t="shared" si="103"/>
        <v>37.756097560975611</v>
      </c>
      <c r="AU233" s="106">
        <f t="shared" si="108"/>
        <v>6.6711785748815623E-3</v>
      </c>
      <c r="AV233" s="106">
        <f t="shared" si="93"/>
        <v>6.5648264526733044E-3</v>
      </c>
      <c r="AW233" s="106">
        <f t="shared" si="93"/>
        <v>5.7784653066486179E-3</v>
      </c>
      <c r="AX233" s="106">
        <f t="shared" si="104"/>
        <v>6.3381567780678274E-3</v>
      </c>
      <c r="AZ233" s="2">
        <f t="shared" si="105"/>
        <v>1</v>
      </c>
      <c r="BA233" s="2">
        <f t="shared" si="106"/>
        <v>0</v>
      </c>
      <c r="BB233" s="2">
        <f t="shared" si="106"/>
        <v>0</v>
      </c>
      <c r="BC233" s="2">
        <f t="shared" si="106"/>
        <v>1</v>
      </c>
      <c r="BE233" s="2">
        <f t="shared" si="109"/>
        <v>1.0097087378640777</v>
      </c>
      <c r="BF233" s="2">
        <f t="shared" si="109"/>
        <v>1.2965050732807215</v>
      </c>
      <c r="BG233" s="2">
        <f t="shared" si="109"/>
        <v>1.1976047904191618</v>
      </c>
    </row>
    <row r="234" spans="1:59" x14ac:dyDescent="0.35">
      <c r="A234" s="2">
        <f t="shared" si="91"/>
        <v>232</v>
      </c>
      <c r="B234" s="179" t="s">
        <v>228</v>
      </c>
      <c r="C234" s="2" t="s">
        <v>229</v>
      </c>
      <c r="D234" s="1" t="s">
        <v>230</v>
      </c>
      <c r="E234" s="169">
        <v>4.0762999999999998</v>
      </c>
      <c r="F234" s="180" t="s">
        <v>688</v>
      </c>
      <c r="G234" s="2">
        <v>10</v>
      </c>
      <c r="I234" s="171" t="s">
        <v>278</v>
      </c>
      <c r="J234" s="172"/>
      <c r="K234" s="171" t="s">
        <v>695</v>
      </c>
      <c r="M234" s="173" t="str">
        <f t="shared" si="94"/>
        <v>Limited</v>
      </c>
      <c r="N234" s="174">
        <f t="shared" si="95"/>
        <v>0.25570162433524446</v>
      </c>
      <c r="O234" s="174">
        <f t="shared" si="96"/>
        <v>2.336285619557919E-2</v>
      </c>
      <c r="P234" s="175">
        <f t="shared" si="97"/>
        <v>9.1367648744181199E-2</v>
      </c>
      <c r="R234" s="176">
        <f t="shared" si="98"/>
        <v>11.838390104519137</v>
      </c>
      <c r="S234" s="177">
        <f t="shared" si="99"/>
        <v>9.8993414762533968E-2</v>
      </c>
      <c r="T234" s="178"/>
      <c r="U234" s="177">
        <f t="shared" si="100"/>
        <v>0.1536841879102345</v>
      </c>
      <c r="V234" s="177">
        <f t="shared" si="101"/>
        <v>155.24688008681497</v>
      </c>
      <c r="W234" s="151"/>
      <c r="X234" s="152"/>
      <c r="Y234" s="107">
        <v>7.9925231235296018E-2</v>
      </c>
      <c r="Z234" s="107">
        <v>9.2171839247155871E-2</v>
      </c>
      <c r="AA234" s="107">
        <v>7.9925231235296018E-2</v>
      </c>
      <c r="AB234" s="107">
        <v>1.0329047020529183E-2</v>
      </c>
      <c r="AC234" s="107">
        <v>9.8778561990396085E-3</v>
      </c>
      <c r="AD234" s="107">
        <v>9.4911212091914002E-3</v>
      </c>
      <c r="AE234" s="107">
        <v>2.7651551774146763E-3</v>
      </c>
      <c r="AF234" s="107">
        <v>2.8747300912050017E-3</v>
      </c>
      <c r="AG234" s="107">
        <v>2.4525443939540431E-3</v>
      </c>
      <c r="AH234" s="107">
        <v>1.314898965483902E-2</v>
      </c>
      <c r="AI234" s="107">
        <v>1.140868220052209E-2</v>
      </c>
      <c r="AJ234" s="107">
        <v>1.3455154855135517E-2</v>
      </c>
      <c r="AK234" s="2">
        <v>1</v>
      </c>
      <c r="AL234" s="106">
        <v>3.2227915820683874E-3</v>
      </c>
      <c r="AM234" s="2">
        <v>310.29000000000002</v>
      </c>
      <c r="AN234" s="152"/>
      <c r="AP234" s="106">
        <f t="shared" si="102"/>
        <v>9.8993414762533968E-3</v>
      </c>
      <c r="AQ234" s="105">
        <f t="shared" si="103"/>
        <v>12.923387096774194</v>
      </c>
      <c r="AR234" s="105">
        <f t="shared" si="103"/>
        <v>10.71678321678322</v>
      </c>
      <c r="AS234" s="105">
        <f t="shared" si="103"/>
        <v>11.874999999999998</v>
      </c>
      <c r="AU234" s="106">
        <f t="shared" si="108"/>
        <v>1.5914144832253695E-2</v>
      </c>
      <c r="AV234" s="106">
        <f t="shared" si="93"/>
        <v>1.4283412291727093E-2</v>
      </c>
      <c r="AW234" s="106">
        <f t="shared" si="93"/>
        <v>1.5907699249089559E-2</v>
      </c>
      <c r="AX234" s="106">
        <f t="shared" si="104"/>
        <v>1.536841879102345E-2</v>
      </c>
      <c r="AZ234" s="2">
        <f t="shared" si="105"/>
        <v>3</v>
      </c>
      <c r="BA234" s="2">
        <f t="shared" si="106"/>
        <v>1</v>
      </c>
      <c r="BB234" s="2">
        <f t="shared" si="106"/>
        <v>1</v>
      </c>
      <c r="BC234" s="2">
        <f t="shared" si="106"/>
        <v>1</v>
      </c>
      <c r="BE234" s="2">
        <f t="shared" si="109"/>
        <v>0.24509803921568629</v>
      </c>
      <c r="BF234" s="2">
        <f t="shared" si="109"/>
        <v>0.28248587570621475</v>
      </c>
      <c r="BG234" s="2">
        <f t="shared" si="109"/>
        <v>0.23952095808383236</v>
      </c>
    </row>
    <row r="235" spans="1:59" x14ac:dyDescent="0.35">
      <c r="A235" s="2">
        <f t="shared" si="91"/>
        <v>233</v>
      </c>
      <c r="B235" s="179" t="s">
        <v>236</v>
      </c>
      <c r="C235" s="2" t="s">
        <v>237</v>
      </c>
      <c r="D235" s="1" t="s">
        <v>238</v>
      </c>
      <c r="E235" s="169">
        <v>3.7450899999999998</v>
      </c>
      <c r="F235" s="185" t="s">
        <v>686</v>
      </c>
      <c r="G235" s="2">
        <v>1</v>
      </c>
      <c r="I235" s="182">
        <f t="shared" ref="I235:J238" si="111">N235</f>
        <v>4.8985202216977617E-3</v>
      </c>
      <c r="J235" s="172">
        <f t="shared" si="111"/>
        <v>1.0020747461900895E-3</v>
      </c>
      <c r="K235" s="171"/>
      <c r="M235" s="173" t="str">
        <f t="shared" si="94"/>
        <v>Quantified</v>
      </c>
      <c r="N235" s="174">
        <f t="shared" si="95"/>
        <v>4.8985202216977617E-3</v>
      </c>
      <c r="O235" s="174">
        <f t="shared" si="96"/>
        <v>1.0020747461900895E-3</v>
      </c>
      <c r="P235" s="175">
        <f t="shared" si="97"/>
        <v>0.20456682851924285</v>
      </c>
      <c r="R235" s="176">
        <f t="shared" si="98"/>
        <v>103.25590929925961</v>
      </c>
      <c r="S235" s="177">
        <f t="shared" si="99"/>
        <v>93.149020193700068</v>
      </c>
      <c r="T235" s="178"/>
      <c r="U235" s="177">
        <f t="shared" si="100"/>
        <v>114.40334616533052</v>
      </c>
      <c r="V235" s="177">
        <f t="shared" si="101"/>
        <v>122.81755184051623</v>
      </c>
      <c r="W235" s="151"/>
      <c r="X235" s="152"/>
      <c r="Y235" s="107">
        <v>0.89871863962718412</v>
      </c>
      <c r="Z235" s="107">
        <v>0.9071014878124094</v>
      </c>
      <c r="AA235" s="107">
        <v>0.90041449113129102</v>
      </c>
      <c r="AB235" s="107">
        <v>0.91212731138088821</v>
      </c>
      <c r="AC235" s="107">
        <v>0.94932323754488657</v>
      </c>
      <c r="AD235" s="107">
        <v>0.93302005688522749</v>
      </c>
      <c r="AE235" s="107">
        <v>6.0691491779321163E-3</v>
      </c>
      <c r="AF235" s="107">
        <v>4.1948402033544722E-3</v>
      </c>
      <c r="AG235" s="107">
        <v>6.471329873541958E-3</v>
      </c>
      <c r="AH235" s="107">
        <v>1.2684491446833357</v>
      </c>
      <c r="AI235" s="107">
        <v>1.0597807330741718</v>
      </c>
      <c r="AJ235" s="107">
        <v>1.0871351879475797</v>
      </c>
      <c r="AK235" s="2">
        <v>1</v>
      </c>
      <c r="AL235" s="106">
        <v>3.1410093319387249E-3</v>
      </c>
      <c r="AM235" s="2">
        <v>318.36900000000003</v>
      </c>
      <c r="AN235" s="152"/>
      <c r="AP235" s="106">
        <f t="shared" si="102"/>
        <v>0.93149020193700072</v>
      </c>
      <c r="AQ235" s="105">
        <f t="shared" si="103"/>
        <v>101.49197659450641</v>
      </c>
      <c r="AR235" s="105">
        <f t="shared" si="103"/>
        <v>104.65457837957032</v>
      </c>
      <c r="AS235" s="105">
        <f t="shared" si="103"/>
        <v>103.62117292370212</v>
      </c>
      <c r="AU235" s="106">
        <f t="shared" si="108"/>
        <v>1.2745182938612678</v>
      </c>
      <c r="AV235" s="106">
        <f t="shared" si="93"/>
        <v>1.0639755732775262</v>
      </c>
      <c r="AW235" s="106">
        <f t="shared" si="93"/>
        <v>1.0936065178211216</v>
      </c>
      <c r="AX235" s="106">
        <f t="shared" si="104"/>
        <v>1.1440334616533052</v>
      </c>
      <c r="AZ235" s="2">
        <f t="shared" si="105"/>
        <v>0</v>
      </c>
      <c r="BA235" s="2">
        <f t="shared" si="106"/>
        <v>0</v>
      </c>
      <c r="BB235" s="2">
        <f t="shared" si="106"/>
        <v>0</v>
      </c>
      <c r="BC235" s="2">
        <f t="shared" si="106"/>
        <v>0</v>
      </c>
      <c r="BE235" s="2">
        <f t="shared" si="109"/>
        <v>4.784700437830529E-3</v>
      </c>
      <c r="BF235" s="2">
        <f t="shared" si="109"/>
        <v>3.9582151972004992E-3</v>
      </c>
      <c r="BG235" s="2">
        <f t="shared" si="109"/>
        <v>5.9526450300622568E-3</v>
      </c>
    </row>
    <row r="236" spans="1:59" x14ac:dyDescent="0.35">
      <c r="A236" s="2">
        <f t="shared" si="91"/>
        <v>234</v>
      </c>
      <c r="B236" s="179" t="s">
        <v>236</v>
      </c>
      <c r="C236" s="2" t="s">
        <v>237</v>
      </c>
      <c r="D236" s="1" t="s">
        <v>238</v>
      </c>
      <c r="E236" s="169">
        <v>3.7450899999999998</v>
      </c>
      <c r="F236" s="185" t="s">
        <v>686</v>
      </c>
      <c r="G236" s="2">
        <v>10</v>
      </c>
      <c r="I236" s="182">
        <f t="shared" si="111"/>
        <v>7.0104455537109119E-3</v>
      </c>
      <c r="J236" s="172">
        <f t="shared" si="111"/>
        <v>4.9188126823124885E-4</v>
      </c>
      <c r="K236" s="171"/>
      <c r="M236" s="173" t="str">
        <f t="shared" si="94"/>
        <v>Quantified</v>
      </c>
      <c r="N236" s="174">
        <f t="shared" si="95"/>
        <v>7.0104455537109119E-3</v>
      </c>
      <c r="O236" s="174">
        <f t="shared" si="96"/>
        <v>4.9188126823124885E-4</v>
      </c>
      <c r="P236" s="175">
        <f t="shared" si="97"/>
        <v>7.0164052264962848E-2</v>
      </c>
      <c r="R236" s="176">
        <f t="shared" si="98"/>
        <v>91.723567831772286</v>
      </c>
      <c r="S236" s="177">
        <f t="shared" si="99"/>
        <v>92.935486599989261</v>
      </c>
      <c r="T236" s="178"/>
      <c r="U236" s="177">
        <f t="shared" si="100"/>
        <v>92.100159585328839</v>
      </c>
      <c r="V236" s="177">
        <f t="shared" si="101"/>
        <v>99.101175401108279</v>
      </c>
      <c r="W236" s="151"/>
      <c r="X236" s="152"/>
      <c r="Y236" s="107">
        <v>11.339738105482898</v>
      </c>
      <c r="Z236" s="107">
        <v>9.5701197603609156</v>
      </c>
      <c r="AA236" s="107">
        <v>9.6350002333246323</v>
      </c>
      <c r="AB236" s="107">
        <v>9.5185284422896217</v>
      </c>
      <c r="AC236" s="107">
        <v>9.2929993048529838</v>
      </c>
      <c r="AD236" s="107">
        <v>9.0691182328541728</v>
      </c>
      <c r="AE236" s="107">
        <v>6.0685774732557499E-2</v>
      </c>
      <c r="AF236" s="107">
        <v>6.4161741692087784E-2</v>
      </c>
      <c r="AG236" s="107">
        <v>6.7220717790570372E-2</v>
      </c>
      <c r="AH236" s="107">
        <v>9.3998539209173764</v>
      </c>
      <c r="AI236" s="107">
        <v>8.6769477003211506</v>
      </c>
      <c r="AJ236" s="107">
        <v>9.3611780201449104</v>
      </c>
      <c r="AK236" s="2">
        <v>1</v>
      </c>
      <c r="AL236" s="106">
        <v>3.1410093319387249E-3</v>
      </c>
      <c r="AM236" s="2">
        <v>318.36900000000003</v>
      </c>
      <c r="AN236" s="152"/>
      <c r="AP236" s="106">
        <f t="shared" si="102"/>
        <v>9.2935486599989261</v>
      </c>
      <c r="AQ236" s="105">
        <f t="shared" si="103"/>
        <v>83.939579148545775</v>
      </c>
      <c r="AR236" s="105">
        <f t="shared" si="103"/>
        <v>97.104315698788284</v>
      </c>
      <c r="AS236" s="105">
        <f t="shared" si="103"/>
        <v>94.126808647982799</v>
      </c>
      <c r="AU236" s="106">
        <f t="shared" si="108"/>
        <v>9.460539695649933</v>
      </c>
      <c r="AV236" s="106">
        <f t="shared" si="93"/>
        <v>8.7411094420132383</v>
      </c>
      <c r="AW236" s="106">
        <f t="shared" si="93"/>
        <v>9.4283987379354812</v>
      </c>
      <c r="AX236" s="106">
        <f t="shared" si="104"/>
        <v>9.2100159585328836</v>
      </c>
      <c r="AZ236" s="2">
        <f t="shared" si="105"/>
        <v>0</v>
      </c>
      <c r="BA236" s="2">
        <f t="shared" si="106"/>
        <v>0</v>
      </c>
      <c r="BB236" s="2">
        <f t="shared" si="106"/>
        <v>0</v>
      </c>
      <c r="BC236" s="2">
        <f t="shared" si="106"/>
        <v>0</v>
      </c>
      <c r="BE236" s="2">
        <f t="shared" si="109"/>
        <v>6.4560338110695751E-3</v>
      </c>
      <c r="BF236" s="2">
        <f t="shared" si="109"/>
        <v>7.3945059839087236E-3</v>
      </c>
      <c r="BG236" s="2">
        <f t="shared" si="109"/>
        <v>7.1807968661544369E-3</v>
      </c>
    </row>
    <row r="237" spans="1:59" x14ac:dyDescent="0.35">
      <c r="A237" s="2">
        <f t="shared" si="91"/>
        <v>235</v>
      </c>
      <c r="B237" s="179" t="s">
        <v>236</v>
      </c>
      <c r="C237" s="2" t="s">
        <v>237</v>
      </c>
      <c r="D237" s="1" t="s">
        <v>238</v>
      </c>
      <c r="E237" s="169">
        <v>3.7450899999999998</v>
      </c>
      <c r="F237" s="180" t="s">
        <v>688</v>
      </c>
      <c r="G237" s="2">
        <v>1</v>
      </c>
      <c r="I237" s="182">
        <f t="shared" si="111"/>
        <v>7.1557424934651954E-3</v>
      </c>
      <c r="J237" s="172">
        <f t="shared" si="111"/>
        <v>1.5931982041975036E-3</v>
      </c>
      <c r="K237" s="171"/>
      <c r="M237" s="173" t="str">
        <f t="shared" si="94"/>
        <v>Quantified</v>
      </c>
      <c r="N237" s="174">
        <f t="shared" si="95"/>
        <v>7.1557424934651954E-3</v>
      </c>
      <c r="O237" s="174">
        <f t="shared" si="96"/>
        <v>1.5931982041975036E-3</v>
      </c>
      <c r="P237" s="175">
        <f t="shared" si="97"/>
        <v>0.22264610634779722</v>
      </c>
      <c r="R237" s="176">
        <f t="shared" si="98"/>
        <v>91.983617592056362</v>
      </c>
      <c r="S237" s="177">
        <f t="shared" si="99"/>
        <v>90.156247833353746</v>
      </c>
      <c r="T237" s="178"/>
      <c r="U237" s="177">
        <f t="shared" si="100"/>
        <v>105.14411294715167</v>
      </c>
      <c r="V237" s="177">
        <f t="shared" si="101"/>
        <v>116.62432218951895</v>
      </c>
      <c r="W237" s="151"/>
      <c r="X237" s="152"/>
      <c r="Y237" s="107">
        <v>1.0167535214014931</v>
      </c>
      <c r="Z237" s="107">
        <v>0.92732669994151129</v>
      </c>
      <c r="AA237" s="107">
        <v>1.0038200860590665</v>
      </c>
      <c r="AB237" s="107">
        <v>0.88035791762771176</v>
      </c>
      <c r="AC237" s="107">
        <v>0.92814749285413145</v>
      </c>
      <c r="AD237" s="107">
        <v>0.89618202451876905</v>
      </c>
      <c r="AE237" s="107">
        <v>8.9640502818658842E-3</v>
      </c>
      <c r="AF237" s="107">
        <v>7.1719976389439926E-3</v>
      </c>
      <c r="AG237" s="107">
        <v>6.1598855275695492E-3</v>
      </c>
      <c r="AH237" s="107">
        <v>1.0171312070495211</v>
      </c>
      <c r="AI237" s="107">
        <v>1.0218535020552817</v>
      </c>
      <c r="AJ237" s="107">
        <v>1.0930427458613683</v>
      </c>
      <c r="AK237" s="2">
        <v>1</v>
      </c>
      <c r="AL237" s="106">
        <v>3.1407035175879399E-3</v>
      </c>
      <c r="AM237" s="2">
        <v>318.39999999999998</v>
      </c>
      <c r="AN237" s="152"/>
      <c r="AP237" s="106">
        <f t="shared" si="102"/>
        <v>0.90156247833353742</v>
      </c>
      <c r="AQ237" s="105">
        <f t="shared" si="103"/>
        <v>86.585185012610168</v>
      </c>
      <c r="AR237" s="105">
        <f t="shared" si="103"/>
        <v>100.08851173083573</v>
      </c>
      <c r="AS237" s="105">
        <f t="shared" si="103"/>
        <v>89.277156032723198</v>
      </c>
      <c r="AU237" s="106">
        <f t="shared" si="108"/>
        <v>1.0260952573313871</v>
      </c>
      <c r="AV237" s="106">
        <f t="shared" si="93"/>
        <v>1.0290254996942256</v>
      </c>
      <c r="AW237" s="106">
        <f t="shared" si="93"/>
        <v>1.0992026313889378</v>
      </c>
      <c r="AX237" s="106">
        <f t="shared" si="104"/>
        <v>1.0514411294715167</v>
      </c>
      <c r="AZ237" s="2">
        <f t="shared" si="105"/>
        <v>0</v>
      </c>
      <c r="BA237" s="2">
        <f t="shared" si="106"/>
        <v>0</v>
      </c>
      <c r="BB237" s="2">
        <f t="shared" si="106"/>
        <v>0</v>
      </c>
      <c r="BC237" s="2">
        <f t="shared" si="106"/>
        <v>0</v>
      </c>
      <c r="BE237" s="2">
        <f t="shared" si="109"/>
        <v>8.813071725395848E-3</v>
      </c>
      <c r="BF237" s="2">
        <f t="shared" si="109"/>
        <v>7.0186162933519912E-3</v>
      </c>
      <c r="BG237" s="2">
        <f t="shared" si="109"/>
        <v>5.6355394616477454E-3</v>
      </c>
    </row>
    <row r="238" spans="1:59" x14ac:dyDescent="0.35">
      <c r="A238" s="2">
        <f t="shared" si="91"/>
        <v>236</v>
      </c>
      <c r="B238" s="179" t="s">
        <v>236</v>
      </c>
      <c r="C238" s="2" t="s">
        <v>237</v>
      </c>
      <c r="D238" s="1" t="s">
        <v>238</v>
      </c>
      <c r="E238" s="169">
        <v>3.7450899999999998</v>
      </c>
      <c r="F238" s="180" t="s">
        <v>688</v>
      </c>
      <c r="G238" s="2">
        <v>10</v>
      </c>
      <c r="I238" s="182">
        <f t="shared" si="111"/>
        <v>5.0632595878819173E-3</v>
      </c>
      <c r="J238" s="172">
        <f t="shared" si="111"/>
        <v>2.177062702993531E-4</v>
      </c>
      <c r="K238" s="171"/>
      <c r="M238" s="173" t="str">
        <f t="shared" si="94"/>
        <v>Quantified</v>
      </c>
      <c r="N238" s="174">
        <f t="shared" si="95"/>
        <v>5.0632595878819173E-3</v>
      </c>
      <c r="O238" s="174">
        <f t="shared" si="96"/>
        <v>2.177062702993531E-4</v>
      </c>
      <c r="P238" s="175">
        <f t="shared" si="97"/>
        <v>4.2997256316938084E-2</v>
      </c>
      <c r="R238" s="176">
        <f t="shared" si="98"/>
        <v>99.587236948113045</v>
      </c>
      <c r="S238" s="177">
        <f t="shared" si="99"/>
        <v>100.5948955001015</v>
      </c>
      <c r="T238" s="178"/>
      <c r="U238" s="177">
        <f t="shared" si="100"/>
        <v>100.46276689774716</v>
      </c>
      <c r="V238" s="177">
        <f t="shared" si="101"/>
        <v>99.868652776368549</v>
      </c>
      <c r="W238" s="151"/>
      <c r="X238" s="152"/>
      <c r="Y238" s="107">
        <v>11.525821908650434</v>
      </c>
      <c r="Z238" s="107">
        <v>9.6401352763696835</v>
      </c>
      <c r="AA238" s="107">
        <v>9.4086705190780187</v>
      </c>
      <c r="AB238" s="107">
        <v>10.008402011694136</v>
      </c>
      <c r="AC238" s="107">
        <v>9.6017696242912152</v>
      </c>
      <c r="AD238" s="107">
        <v>10.5682970140451</v>
      </c>
      <c r="AE238" s="107">
        <v>4.7805742404999858E-2</v>
      </c>
      <c r="AF238" s="107">
        <v>5.2510495391657787E-2</v>
      </c>
      <c r="AG238" s="107">
        <v>5.1496208518988965E-2</v>
      </c>
      <c r="AH238" s="107">
        <v>9.747585926667389</v>
      </c>
      <c r="AI238" s="107">
        <v>9.886357952604131</v>
      </c>
      <c r="AJ238" s="107">
        <v>10.353073743736985</v>
      </c>
      <c r="AK238" s="2">
        <v>1</v>
      </c>
      <c r="AL238" s="106">
        <v>3.1407035175879399E-3</v>
      </c>
      <c r="AM238" s="2">
        <v>318.39999999999998</v>
      </c>
      <c r="AN238" s="152"/>
      <c r="AP238" s="106">
        <f t="shared" si="102"/>
        <v>10.05948955001015</v>
      </c>
      <c r="AQ238" s="105">
        <f t="shared" si="103"/>
        <v>86.834605731523283</v>
      </c>
      <c r="AR238" s="105">
        <f t="shared" si="103"/>
        <v>99.602021642035339</v>
      </c>
      <c r="AS238" s="105">
        <f t="shared" si="103"/>
        <v>112.3250834707805</v>
      </c>
      <c r="AU238" s="106">
        <f t="shared" si="108"/>
        <v>9.795391669072389</v>
      </c>
      <c r="AV238" s="106">
        <f t="shared" si="93"/>
        <v>9.9388684479957892</v>
      </c>
      <c r="AW238" s="106">
        <f t="shared" si="93"/>
        <v>10.404569952255974</v>
      </c>
      <c r="AX238" s="106">
        <f t="shared" si="104"/>
        <v>10.046276689774716</v>
      </c>
      <c r="AZ238" s="2">
        <f t="shared" si="105"/>
        <v>0</v>
      </c>
      <c r="BA238" s="2">
        <f t="shared" si="106"/>
        <v>0</v>
      </c>
      <c r="BB238" s="2">
        <f t="shared" si="106"/>
        <v>0</v>
      </c>
      <c r="BC238" s="2">
        <f t="shared" si="106"/>
        <v>0</v>
      </c>
      <c r="BE238" s="2">
        <f t="shared" si="109"/>
        <v>4.9043673751275364E-3</v>
      </c>
      <c r="BF238" s="2">
        <f t="shared" si="109"/>
        <v>5.3114094839977121E-3</v>
      </c>
      <c r="BG238" s="2">
        <f t="shared" si="109"/>
        <v>4.9740019045205015E-3</v>
      </c>
    </row>
    <row r="239" spans="1:59" s="2" customFormat="1" x14ac:dyDescent="0.35">
      <c r="A239" s="2">
        <f t="shared" si="91"/>
        <v>237</v>
      </c>
      <c r="B239" s="50" t="s">
        <v>236</v>
      </c>
      <c r="C239" s="2" t="s">
        <v>237</v>
      </c>
      <c r="D239" s="1" t="s">
        <v>238</v>
      </c>
      <c r="E239" s="169">
        <v>3.7450899999999998</v>
      </c>
      <c r="F239" s="194" t="s">
        <v>692</v>
      </c>
      <c r="G239" s="2">
        <v>1</v>
      </c>
      <c r="H239" s="1"/>
      <c r="I239" s="171" t="s">
        <v>648</v>
      </c>
      <c r="J239" s="172"/>
      <c r="K239" s="171"/>
      <c r="L239" s="1"/>
      <c r="M239" s="173" t="str">
        <f t="shared" si="94"/>
        <v>Limited</v>
      </c>
      <c r="N239" s="174">
        <f t="shared" si="95"/>
        <v>3.170499808648386E-2</v>
      </c>
      <c r="O239" s="174">
        <f t="shared" si="96"/>
        <v>3.3280923654832915E-4</v>
      </c>
      <c r="P239" s="175">
        <f t="shared" si="97"/>
        <v>1.0497059032790444E-2</v>
      </c>
      <c r="R239" s="176">
        <f t="shared" si="98"/>
        <v>98.948756007694058</v>
      </c>
      <c r="S239" s="177">
        <f t="shared" si="99"/>
        <v>96.270049854059522</v>
      </c>
      <c r="T239" s="178"/>
      <c r="U239" s="177">
        <f t="shared" si="100"/>
        <v>99.612858855977919</v>
      </c>
      <c r="V239" s="177">
        <f t="shared" si="101"/>
        <v>103.47232499306476</v>
      </c>
      <c r="W239" s="151"/>
      <c r="X239" s="152"/>
      <c r="Y239" s="107">
        <v>0.94050666569741181</v>
      </c>
      <c r="Z239" s="107">
        <v>1.0002142827990639</v>
      </c>
      <c r="AA239" s="107">
        <v>0.98035179950769236</v>
      </c>
      <c r="AB239" s="107">
        <v>0.96260272689056436</v>
      </c>
      <c r="AC239" s="107">
        <v>0.94394183010554378</v>
      </c>
      <c r="AD239" s="107">
        <v>0.98155693862567761</v>
      </c>
      <c r="AE239" s="107">
        <v>3.4030160571307598E-3</v>
      </c>
      <c r="AF239" s="107">
        <v>5.240053112000596E-3</v>
      </c>
      <c r="AG239" s="107">
        <v>7.4369310996592964E-3</v>
      </c>
      <c r="AH239" s="107">
        <v>0.9844681989377454</v>
      </c>
      <c r="AI239" s="107">
        <v>1.0028469026265885</v>
      </c>
      <c r="AJ239" s="107">
        <v>0.98499066384621348</v>
      </c>
      <c r="AK239" s="2">
        <v>10</v>
      </c>
      <c r="AL239" s="106">
        <v>3.1409994660300908E-2</v>
      </c>
      <c r="AM239" s="2">
        <v>318.37</v>
      </c>
      <c r="AN239" s="152"/>
      <c r="AP239" s="106">
        <f t="shared" si="102"/>
        <v>0.96270049854059525</v>
      </c>
      <c r="AQ239" s="105">
        <f t="shared" si="103"/>
        <v>102.34937847854249</v>
      </c>
      <c r="AR239" s="105">
        <f t="shared" si="103"/>
        <v>94.373960294183803</v>
      </c>
      <c r="AS239" s="105">
        <f t="shared" si="103"/>
        <v>100.12292925035588</v>
      </c>
      <c r="AU239" s="106">
        <f t="shared" si="108"/>
        <v>0.98787121499487618</v>
      </c>
      <c r="AV239" s="106">
        <f t="shared" si="93"/>
        <v>1.008086955738589</v>
      </c>
      <c r="AW239" s="106">
        <f t="shared" si="93"/>
        <v>0.99242759494587274</v>
      </c>
      <c r="AX239" s="106">
        <f t="shared" si="104"/>
        <v>0.99612858855977926</v>
      </c>
      <c r="AZ239" s="2">
        <f t="shared" si="105"/>
        <v>3</v>
      </c>
      <c r="BA239" s="2">
        <f t="shared" si="106"/>
        <v>1</v>
      </c>
      <c r="BB239" s="2">
        <f t="shared" si="106"/>
        <v>1</v>
      </c>
      <c r="BC239" s="2">
        <f t="shared" si="106"/>
        <v>1</v>
      </c>
      <c r="BE239" s="2">
        <f t="shared" si="109"/>
        <v>3.1905545241778986E-2</v>
      </c>
      <c r="BF239" s="2">
        <f t="shared" si="109"/>
        <v>3.1320827314751616E-2</v>
      </c>
      <c r="BG239" s="2">
        <f t="shared" si="109"/>
        <v>3.1888621702920984E-2</v>
      </c>
    </row>
    <row r="240" spans="1:59" s="2" customFormat="1" x14ac:dyDescent="0.35">
      <c r="A240" s="2">
        <f t="shared" si="91"/>
        <v>238</v>
      </c>
      <c r="B240" s="50" t="s">
        <v>236</v>
      </c>
      <c r="C240" s="2" t="s">
        <v>237</v>
      </c>
      <c r="D240" s="1" t="s">
        <v>238</v>
      </c>
      <c r="E240" s="169">
        <v>3.7450899999999998</v>
      </c>
      <c r="F240" s="194" t="s">
        <v>692</v>
      </c>
      <c r="G240" s="2">
        <v>10</v>
      </c>
      <c r="H240" s="1"/>
      <c r="I240" s="182">
        <f>N240</f>
        <v>1.6337817758414891E-2</v>
      </c>
      <c r="J240" s="172">
        <f>O240</f>
        <v>3.1331370451332882E-4</v>
      </c>
      <c r="K240" s="171"/>
      <c r="L240" s="1"/>
      <c r="M240" s="173" t="str">
        <f t="shared" si="94"/>
        <v>Quantified</v>
      </c>
      <c r="N240" s="174">
        <f t="shared" si="95"/>
        <v>1.6337817758414891E-2</v>
      </c>
      <c r="O240" s="174">
        <f t="shared" si="96"/>
        <v>3.1331370451332882E-4</v>
      </c>
      <c r="P240" s="175">
        <f t="shared" si="97"/>
        <v>1.9177206475568299E-2</v>
      </c>
      <c r="R240" s="176">
        <f t="shared" si="98"/>
        <v>84.22226915536578</v>
      </c>
      <c r="S240" s="177">
        <f t="shared" si="99"/>
        <v>97.122875127091007</v>
      </c>
      <c r="T240" s="178"/>
      <c r="U240" s="177">
        <f t="shared" si="100"/>
        <v>102.86571395406008</v>
      </c>
      <c r="V240" s="177">
        <f t="shared" si="101"/>
        <v>105.91296213117067</v>
      </c>
      <c r="W240" s="151"/>
      <c r="X240" s="152"/>
      <c r="Y240" s="107">
        <v>13.885738064332365</v>
      </c>
      <c r="Z240" s="107">
        <v>10.861534100032589</v>
      </c>
      <c r="AA240" s="107">
        <v>10.387471780283162</v>
      </c>
      <c r="AB240" s="107">
        <v>9.7697886228787265</v>
      </c>
      <c r="AC240" s="107">
        <v>9.8484127899285419</v>
      </c>
      <c r="AD240" s="107">
        <v>9.5186611253200368</v>
      </c>
      <c r="AE240" s="107">
        <v>0.16051452422997925</v>
      </c>
      <c r="AF240" s="107">
        <v>0.16967226576432612</v>
      </c>
      <c r="AG240" s="107">
        <v>0.16582817281917736</v>
      </c>
      <c r="AH240" s="107">
        <v>9.8090163470223164</v>
      </c>
      <c r="AI240" s="107">
        <v>10.198347428230862</v>
      </c>
      <c r="AJ240" s="107">
        <v>10.356335448151366</v>
      </c>
      <c r="AK240" s="2">
        <v>10</v>
      </c>
      <c r="AL240" s="106">
        <v>3.1409994660300908E-2</v>
      </c>
      <c r="AM240" s="2">
        <v>318.37</v>
      </c>
      <c r="AN240" s="152"/>
      <c r="AP240" s="106">
        <f t="shared" si="102"/>
        <v>9.7122875127091017</v>
      </c>
      <c r="AQ240" s="105">
        <f t="shared" si="103"/>
        <v>70.358439555862844</v>
      </c>
      <c r="AR240" s="105">
        <f t="shared" si="103"/>
        <v>90.672392124598616</v>
      </c>
      <c r="AS240" s="105">
        <f t="shared" si="103"/>
        <v>91.635975785635864</v>
      </c>
      <c r="AU240" s="106">
        <f t="shared" si="108"/>
        <v>9.9695308712522959</v>
      </c>
      <c r="AV240" s="106">
        <f t="shared" si="93"/>
        <v>10.368019693995189</v>
      </c>
      <c r="AW240" s="106">
        <f t="shared" si="93"/>
        <v>10.522163620970543</v>
      </c>
      <c r="AX240" s="106">
        <f t="shared" si="104"/>
        <v>10.286571395406009</v>
      </c>
      <c r="AZ240" s="2">
        <f t="shared" si="105"/>
        <v>0</v>
      </c>
      <c r="BA240" s="2">
        <f t="shared" si="106"/>
        <v>0</v>
      </c>
      <c r="BB240" s="2">
        <f t="shared" si="106"/>
        <v>0</v>
      </c>
      <c r="BC240" s="2">
        <f t="shared" si="106"/>
        <v>0</v>
      </c>
      <c r="BE240" s="2">
        <f t="shared" si="109"/>
        <v>1.6363977645801966E-2</v>
      </c>
      <c r="BF240" s="2">
        <f t="shared" si="109"/>
        <v>1.6637231370902578E-2</v>
      </c>
      <c r="BG240" s="2">
        <f t="shared" si="109"/>
        <v>1.6012244258540132E-2</v>
      </c>
    </row>
    <row r="241" spans="1:22" s="2" customFormat="1" x14ac:dyDescent="0.35">
      <c r="A241" s="1"/>
      <c r="B241" s="1"/>
      <c r="C241" s="1"/>
      <c r="D241" s="1"/>
      <c r="E241" s="105"/>
      <c r="F241" s="1"/>
      <c r="G241" s="1"/>
      <c r="H241" s="1"/>
      <c r="J241" s="106"/>
      <c r="L241" s="1"/>
      <c r="N241" s="150"/>
      <c r="O241" s="150"/>
      <c r="P241" s="105"/>
      <c r="R241" s="105"/>
      <c r="S241" s="108"/>
      <c r="U241" s="153"/>
      <c r="V241" s="108"/>
    </row>
    <row r="242" spans="1:22" s="2" customFormat="1" x14ac:dyDescent="0.35">
      <c r="A242" s="1"/>
      <c r="B242" s="1"/>
      <c r="C242" s="1"/>
      <c r="D242" s="1"/>
      <c r="E242" s="105"/>
      <c r="F242" s="1"/>
      <c r="G242" s="1"/>
      <c r="H242" s="1"/>
      <c r="J242" s="106"/>
      <c r="L242" s="1"/>
      <c r="N242" s="150"/>
      <c r="O242" s="150"/>
      <c r="P242" s="105"/>
      <c r="R242" s="105"/>
      <c r="S242" s="108"/>
      <c r="U242" s="153"/>
      <c r="V242" s="108"/>
    </row>
    <row r="243" spans="1:22" s="2" customFormat="1" x14ac:dyDescent="0.35">
      <c r="A243" s="1"/>
      <c r="B243" s="1"/>
      <c r="C243" s="1"/>
      <c r="D243" s="1"/>
      <c r="E243" s="105"/>
      <c r="F243" s="1"/>
      <c r="G243" s="1"/>
      <c r="H243" s="1"/>
      <c r="J243" s="106"/>
      <c r="L243" s="1"/>
      <c r="N243" s="150"/>
      <c r="O243" s="150"/>
      <c r="P243" s="105"/>
      <c r="R243" s="105"/>
      <c r="S243" s="108"/>
      <c r="U243" s="153"/>
      <c r="V243" s="108"/>
    </row>
    <row r="244" spans="1:22" s="2" customFormat="1" x14ac:dyDescent="0.35">
      <c r="A244" s="1"/>
      <c r="B244" s="1"/>
      <c r="C244" s="1"/>
      <c r="D244" s="1"/>
      <c r="E244" s="105"/>
      <c r="F244" s="1"/>
      <c r="G244" s="1"/>
      <c r="H244" s="1"/>
      <c r="J244" s="106"/>
      <c r="L244" s="1"/>
      <c r="N244" s="150"/>
      <c r="O244" s="150"/>
      <c r="P244" s="105"/>
      <c r="R244" s="105"/>
      <c r="S244" s="108"/>
      <c r="U244" s="153"/>
      <c r="V244" s="108"/>
    </row>
    <row r="245" spans="1:22" s="2" customFormat="1" x14ac:dyDescent="0.35">
      <c r="A245" s="1"/>
      <c r="B245" s="1"/>
      <c r="C245" s="1"/>
      <c r="D245" s="1"/>
      <c r="E245" s="105"/>
      <c r="F245" s="1"/>
      <c r="G245" s="1"/>
      <c r="H245" s="1"/>
      <c r="J245" s="106"/>
      <c r="L245" s="1"/>
      <c r="N245" s="150"/>
      <c r="O245" s="150"/>
      <c r="P245" s="105"/>
      <c r="R245" s="105"/>
      <c r="S245" s="108"/>
      <c r="U245" s="153"/>
      <c r="V245" s="108"/>
    </row>
    <row r="246" spans="1:22" s="2" customFormat="1" x14ac:dyDescent="0.35">
      <c r="A246" s="1"/>
      <c r="B246" s="1"/>
      <c r="C246" s="1"/>
      <c r="D246" s="1"/>
      <c r="E246" s="105"/>
      <c r="F246" s="1"/>
      <c r="G246" s="1"/>
      <c r="H246" s="1"/>
      <c r="J246" s="106"/>
      <c r="L246" s="1"/>
      <c r="N246" s="150"/>
      <c r="O246" s="150"/>
      <c r="P246" s="105"/>
      <c r="R246" s="105"/>
      <c r="S246" s="108"/>
      <c r="U246" s="153"/>
      <c r="V246" s="108"/>
    </row>
    <row r="247" spans="1:22" s="2" customFormat="1" x14ac:dyDescent="0.35">
      <c r="A247" s="1"/>
      <c r="B247" s="1"/>
      <c r="C247" s="1"/>
      <c r="D247" s="1"/>
      <c r="E247" s="105"/>
      <c r="F247" s="1"/>
      <c r="G247" s="1"/>
      <c r="H247" s="1"/>
      <c r="J247" s="106"/>
      <c r="L247" s="1"/>
      <c r="N247" s="150"/>
      <c r="O247" s="150"/>
      <c r="P247" s="105"/>
      <c r="R247" s="105"/>
      <c r="S247" s="108"/>
      <c r="U247" s="153"/>
      <c r="V247" s="108"/>
    </row>
    <row r="248" spans="1:22" s="2" customFormat="1" x14ac:dyDescent="0.35">
      <c r="A248" s="1"/>
      <c r="B248" s="1"/>
      <c r="C248" s="1"/>
      <c r="D248" s="1"/>
      <c r="E248" s="105"/>
      <c r="F248" s="1"/>
      <c r="G248" s="1"/>
      <c r="H248" s="1"/>
      <c r="J248" s="106"/>
      <c r="L248" s="1"/>
      <c r="N248" s="150"/>
      <c r="O248" s="150"/>
      <c r="P248" s="105"/>
      <c r="R248" s="105"/>
      <c r="S248" s="108"/>
      <c r="U248" s="153"/>
      <c r="V248" s="108"/>
    </row>
    <row r="249" spans="1:22" s="2" customFormat="1" x14ac:dyDescent="0.35">
      <c r="A249" s="1"/>
      <c r="B249" s="1"/>
      <c r="C249" s="1"/>
      <c r="D249" s="1"/>
      <c r="E249" s="105"/>
      <c r="F249" s="1"/>
      <c r="G249" s="1"/>
      <c r="H249" s="1"/>
      <c r="J249" s="106"/>
      <c r="L249" s="1"/>
      <c r="N249" s="150"/>
      <c r="O249" s="150"/>
      <c r="P249" s="105"/>
      <c r="R249" s="105"/>
      <c r="S249" s="108"/>
      <c r="U249" s="153"/>
      <c r="V249" s="108"/>
    </row>
    <row r="250" spans="1:22" s="2" customFormat="1" x14ac:dyDescent="0.35">
      <c r="A250" s="1"/>
      <c r="B250" s="1"/>
      <c r="C250" s="1"/>
      <c r="D250" s="1"/>
      <c r="E250" s="105"/>
      <c r="F250" s="1"/>
      <c r="G250" s="1"/>
      <c r="H250" s="1"/>
      <c r="J250" s="106"/>
      <c r="L250" s="1"/>
      <c r="N250" s="150"/>
      <c r="O250" s="150"/>
      <c r="P250" s="105"/>
      <c r="R250" s="105"/>
      <c r="S250" s="108"/>
      <c r="U250" s="153"/>
      <c r="V250" s="108"/>
    </row>
    <row r="251" spans="1:22" s="2" customFormat="1" x14ac:dyDescent="0.35">
      <c r="A251" s="1"/>
      <c r="B251" s="1"/>
      <c r="C251" s="1"/>
      <c r="D251" s="1"/>
      <c r="E251" s="105"/>
      <c r="F251" s="1"/>
      <c r="G251" s="1"/>
      <c r="H251" s="1"/>
      <c r="J251" s="106"/>
      <c r="L251" s="1"/>
      <c r="N251" s="150"/>
      <c r="O251" s="150"/>
      <c r="P251" s="105"/>
      <c r="R251" s="105"/>
      <c r="S251" s="108"/>
      <c r="U251" s="153"/>
      <c r="V251" s="108"/>
    </row>
    <row r="252" spans="1:22" s="2" customFormat="1" x14ac:dyDescent="0.35">
      <c r="A252" s="1"/>
      <c r="B252" s="1"/>
      <c r="C252" s="1"/>
      <c r="D252" s="1"/>
      <c r="E252" s="105"/>
      <c r="F252" s="1"/>
      <c r="G252" s="1"/>
      <c r="H252" s="1"/>
      <c r="J252" s="106"/>
      <c r="L252" s="1"/>
      <c r="N252" s="150"/>
      <c r="O252" s="150"/>
      <c r="P252" s="105"/>
      <c r="R252" s="105"/>
      <c r="S252" s="108"/>
      <c r="U252" s="153"/>
      <c r="V252" s="108"/>
    </row>
    <row r="253" spans="1:22" s="2" customFormat="1" x14ac:dyDescent="0.35">
      <c r="A253" s="1"/>
      <c r="B253" s="1"/>
      <c r="C253" s="1"/>
      <c r="D253" s="1"/>
      <c r="E253" s="105"/>
      <c r="F253" s="1"/>
      <c r="G253" s="1"/>
      <c r="H253" s="1"/>
      <c r="J253" s="106"/>
      <c r="L253" s="1"/>
      <c r="N253" s="150"/>
      <c r="O253" s="150"/>
      <c r="P253" s="105"/>
      <c r="R253" s="105"/>
      <c r="S253" s="108"/>
      <c r="U253" s="153"/>
      <c r="V253" s="108"/>
    </row>
    <row r="254" spans="1:22" s="2" customFormat="1" x14ac:dyDescent="0.35">
      <c r="A254" s="1"/>
      <c r="B254" s="1"/>
      <c r="C254" s="1"/>
      <c r="D254" s="1"/>
      <c r="E254" s="105"/>
      <c r="F254" s="1"/>
      <c r="G254" s="1"/>
      <c r="H254" s="1"/>
      <c r="J254" s="106"/>
      <c r="L254" s="1"/>
      <c r="N254" s="150"/>
      <c r="O254" s="150"/>
      <c r="P254" s="105"/>
      <c r="R254" s="105"/>
      <c r="S254" s="108"/>
      <c r="U254" s="153"/>
      <c r="V254" s="108"/>
    </row>
    <row r="255" spans="1:22" s="2" customFormat="1" x14ac:dyDescent="0.35">
      <c r="A255" s="1"/>
      <c r="B255" s="1"/>
      <c r="C255" s="1"/>
      <c r="D255" s="1"/>
      <c r="E255" s="105"/>
      <c r="F255" s="1"/>
      <c r="G255" s="1"/>
      <c r="H255" s="1"/>
      <c r="J255" s="106"/>
      <c r="L255" s="1"/>
      <c r="N255" s="150"/>
      <c r="O255" s="150"/>
      <c r="P255" s="105"/>
      <c r="R255" s="105"/>
      <c r="S255" s="108"/>
      <c r="U255" s="153"/>
      <c r="V255" s="108"/>
    </row>
    <row r="256" spans="1:22" s="2" customFormat="1" x14ac:dyDescent="0.35">
      <c r="A256" s="1"/>
      <c r="B256" s="1"/>
      <c r="C256" s="1"/>
      <c r="D256" s="1"/>
      <c r="E256" s="105"/>
      <c r="F256" s="1"/>
      <c r="G256" s="1"/>
      <c r="H256" s="1"/>
      <c r="J256" s="106"/>
      <c r="L256" s="1"/>
      <c r="N256" s="150"/>
      <c r="O256" s="150"/>
      <c r="P256" s="105"/>
      <c r="R256" s="105"/>
      <c r="S256" s="108"/>
      <c r="U256" s="153"/>
      <c r="V256" s="108"/>
    </row>
    <row r="257" spans="1:22" s="2" customFormat="1" x14ac:dyDescent="0.35">
      <c r="A257" s="1"/>
      <c r="B257" s="1"/>
      <c r="C257" s="1"/>
      <c r="D257" s="1"/>
      <c r="E257" s="105"/>
      <c r="F257" s="1"/>
      <c r="G257" s="1"/>
      <c r="H257" s="1"/>
      <c r="J257" s="106"/>
      <c r="L257" s="1"/>
      <c r="N257" s="150"/>
      <c r="O257" s="150"/>
      <c r="P257" s="105"/>
      <c r="R257" s="105"/>
      <c r="S257" s="108"/>
      <c r="U257" s="153"/>
      <c r="V257" s="108"/>
    </row>
    <row r="258" spans="1:22" s="2" customFormat="1" x14ac:dyDescent="0.35">
      <c r="A258" s="1"/>
      <c r="B258" s="1"/>
      <c r="C258" s="1"/>
      <c r="D258" s="1"/>
      <c r="E258" s="105"/>
      <c r="F258" s="1"/>
      <c r="G258" s="1"/>
      <c r="H258" s="1"/>
      <c r="J258" s="106"/>
      <c r="L258" s="1"/>
      <c r="N258" s="150"/>
      <c r="O258" s="150"/>
      <c r="P258" s="105"/>
      <c r="R258" s="105"/>
      <c r="S258" s="108"/>
      <c r="U258" s="153"/>
      <c r="V258" s="108"/>
    </row>
    <row r="259" spans="1:22" s="2" customFormat="1" x14ac:dyDescent="0.35">
      <c r="A259" s="1"/>
      <c r="B259" s="1"/>
      <c r="C259" s="1"/>
      <c r="D259" s="1"/>
      <c r="E259" s="105"/>
      <c r="F259" s="1"/>
      <c r="G259" s="1"/>
      <c r="H259" s="1"/>
      <c r="J259" s="106"/>
      <c r="L259" s="1"/>
      <c r="N259" s="150"/>
      <c r="O259" s="150"/>
      <c r="P259" s="105"/>
      <c r="R259" s="105"/>
      <c r="S259" s="108"/>
      <c r="U259" s="153"/>
      <c r="V259" s="108"/>
    </row>
    <row r="260" spans="1:22" s="2" customFormat="1" x14ac:dyDescent="0.35">
      <c r="A260" s="1"/>
      <c r="B260" s="1"/>
      <c r="C260" s="1"/>
      <c r="D260" s="1"/>
      <c r="E260" s="105"/>
      <c r="F260" s="1"/>
      <c r="G260" s="1"/>
      <c r="H260" s="1"/>
      <c r="J260" s="106"/>
      <c r="L260" s="1"/>
      <c r="N260" s="150"/>
      <c r="O260" s="150"/>
      <c r="P260" s="105"/>
      <c r="R260" s="105"/>
      <c r="S260" s="108"/>
      <c r="U260" s="153"/>
      <c r="V260" s="108"/>
    </row>
    <row r="261" spans="1:22" s="2" customFormat="1" x14ac:dyDescent="0.35">
      <c r="A261" s="1"/>
      <c r="B261" s="1"/>
      <c r="C261" s="1"/>
      <c r="D261" s="1"/>
      <c r="E261" s="105"/>
      <c r="F261" s="1"/>
      <c r="G261" s="1"/>
      <c r="H261" s="1"/>
      <c r="J261" s="106"/>
      <c r="L261" s="1"/>
      <c r="N261" s="150"/>
      <c r="O261" s="150"/>
      <c r="P261" s="105"/>
      <c r="R261" s="105"/>
      <c r="S261" s="108"/>
      <c r="U261" s="153"/>
      <c r="V261" s="108"/>
    </row>
    <row r="262" spans="1:22" s="2" customFormat="1" x14ac:dyDescent="0.35">
      <c r="A262" s="1"/>
      <c r="B262" s="1"/>
      <c r="C262" s="1"/>
      <c r="D262" s="1"/>
      <c r="E262" s="105"/>
      <c r="F262" s="1"/>
      <c r="G262" s="1"/>
      <c r="H262" s="1"/>
      <c r="J262" s="106"/>
      <c r="L262" s="1"/>
      <c r="N262" s="150"/>
      <c r="O262" s="150"/>
      <c r="P262" s="105"/>
      <c r="R262" s="105"/>
      <c r="S262" s="108"/>
      <c r="U262" s="153"/>
      <c r="V262" s="108"/>
    </row>
    <row r="263" spans="1:22" s="2" customFormat="1" x14ac:dyDescent="0.35">
      <c r="A263" s="1"/>
      <c r="B263" s="1"/>
      <c r="C263" s="1"/>
      <c r="D263" s="1"/>
      <c r="E263" s="105"/>
      <c r="F263" s="1"/>
      <c r="G263" s="1"/>
      <c r="H263" s="1"/>
      <c r="J263" s="106"/>
      <c r="L263" s="1"/>
      <c r="N263" s="150"/>
      <c r="O263" s="150"/>
      <c r="P263" s="105"/>
      <c r="R263" s="105"/>
      <c r="S263" s="108"/>
      <c r="U263" s="153"/>
      <c r="V263" s="108"/>
    </row>
    <row r="264" spans="1:22" s="2" customFormat="1" x14ac:dyDescent="0.35">
      <c r="A264" s="1"/>
      <c r="B264" s="1"/>
      <c r="C264" s="1"/>
      <c r="D264" s="1"/>
      <c r="E264" s="105"/>
      <c r="F264" s="1"/>
      <c r="G264" s="1"/>
      <c r="H264" s="1"/>
      <c r="J264" s="106"/>
      <c r="L264" s="1"/>
      <c r="N264" s="150"/>
      <c r="O264" s="150"/>
      <c r="P264" s="105"/>
      <c r="R264" s="105"/>
      <c r="S264" s="108"/>
      <c r="U264" s="153"/>
      <c r="V264" s="108"/>
    </row>
    <row r="265" spans="1:22" s="2" customFormat="1" x14ac:dyDescent="0.35">
      <c r="A265" s="1"/>
      <c r="B265" s="1"/>
      <c r="C265" s="1"/>
      <c r="D265" s="1"/>
      <c r="E265" s="105"/>
      <c r="F265" s="1"/>
      <c r="G265" s="1"/>
      <c r="H265" s="1"/>
      <c r="J265" s="106"/>
      <c r="L265" s="1"/>
      <c r="N265" s="150"/>
      <c r="O265" s="150"/>
      <c r="P265" s="105"/>
      <c r="R265" s="105"/>
      <c r="S265" s="108"/>
      <c r="U265" s="153"/>
      <c r="V265" s="108"/>
    </row>
    <row r="266" spans="1:22" s="2" customFormat="1" x14ac:dyDescent="0.35">
      <c r="A266" s="1"/>
      <c r="B266" s="1"/>
      <c r="C266" s="1"/>
      <c r="D266" s="1"/>
      <c r="E266" s="105"/>
      <c r="F266" s="1"/>
      <c r="G266" s="1"/>
      <c r="H266" s="1"/>
      <c r="J266" s="106"/>
      <c r="L266" s="1"/>
      <c r="N266" s="150"/>
      <c r="O266" s="150"/>
      <c r="P266" s="105"/>
      <c r="R266" s="105"/>
      <c r="S266" s="108"/>
      <c r="U266" s="153"/>
      <c r="V266" s="108"/>
    </row>
    <row r="267" spans="1:22" s="2" customFormat="1" x14ac:dyDescent="0.35">
      <c r="A267" s="1"/>
      <c r="B267" s="1"/>
      <c r="C267" s="1"/>
      <c r="D267" s="1"/>
      <c r="E267" s="105"/>
      <c r="F267" s="1"/>
      <c r="G267" s="1"/>
      <c r="H267" s="1"/>
      <c r="J267" s="106"/>
      <c r="L267" s="1"/>
      <c r="N267" s="150"/>
      <c r="O267" s="150"/>
      <c r="P267" s="105"/>
      <c r="R267" s="105"/>
      <c r="S267" s="108"/>
      <c r="U267" s="153"/>
      <c r="V267" s="108"/>
    </row>
    <row r="268" spans="1:22" s="2" customFormat="1" x14ac:dyDescent="0.35">
      <c r="A268" s="1"/>
      <c r="B268" s="1"/>
      <c r="C268" s="1"/>
      <c r="D268" s="1"/>
      <c r="E268" s="105"/>
      <c r="F268" s="1"/>
      <c r="G268" s="1"/>
      <c r="H268" s="1"/>
      <c r="J268" s="106"/>
      <c r="L268" s="1"/>
      <c r="N268" s="150"/>
      <c r="O268" s="150"/>
      <c r="P268" s="105"/>
      <c r="R268" s="105"/>
      <c r="S268" s="108"/>
      <c r="U268" s="153"/>
      <c r="V268" s="108"/>
    </row>
    <row r="269" spans="1:22" s="2" customFormat="1" x14ac:dyDescent="0.35">
      <c r="A269" s="1"/>
      <c r="B269" s="1"/>
      <c r="C269" s="1"/>
      <c r="D269" s="1"/>
      <c r="E269" s="105"/>
      <c r="F269" s="1"/>
      <c r="G269" s="1"/>
      <c r="H269" s="1"/>
      <c r="J269" s="106"/>
      <c r="L269" s="1"/>
      <c r="N269" s="150"/>
      <c r="O269" s="150"/>
      <c r="P269" s="105"/>
      <c r="R269" s="105"/>
      <c r="S269" s="108"/>
      <c r="U269" s="153"/>
      <c r="V269" s="108"/>
    </row>
    <row r="270" spans="1:22" s="2" customFormat="1" x14ac:dyDescent="0.35">
      <c r="A270" s="1"/>
      <c r="B270" s="1"/>
      <c r="C270" s="1"/>
      <c r="D270" s="1"/>
      <c r="E270" s="105"/>
      <c r="F270" s="1"/>
      <c r="G270" s="1"/>
      <c r="H270" s="1"/>
      <c r="J270" s="106"/>
      <c r="L270" s="1"/>
      <c r="N270" s="150"/>
      <c r="O270" s="150"/>
      <c r="P270" s="105"/>
      <c r="R270" s="105"/>
      <c r="S270" s="108"/>
      <c r="U270" s="153"/>
      <c r="V270" s="108"/>
    </row>
    <row r="271" spans="1:22" s="2" customFormat="1" x14ac:dyDescent="0.35">
      <c r="A271" s="1"/>
      <c r="B271" s="1"/>
      <c r="C271" s="1"/>
      <c r="D271" s="1"/>
      <c r="E271" s="105"/>
      <c r="F271" s="1"/>
      <c r="G271" s="1"/>
      <c r="H271" s="1"/>
      <c r="J271" s="106"/>
      <c r="L271" s="1"/>
      <c r="N271" s="150"/>
      <c r="O271" s="150"/>
      <c r="P271" s="105"/>
      <c r="R271" s="105"/>
      <c r="S271" s="108"/>
      <c r="U271" s="153"/>
      <c r="V271" s="108"/>
    </row>
    <row r="272" spans="1:22" s="2" customFormat="1" x14ac:dyDescent="0.35">
      <c r="A272" s="1"/>
      <c r="B272" s="1"/>
      <c r="C272" s="1"/>
      <c r="D272" s="1"/>
      <c r="E272" s="105"/>
      <c r="F272" s="1"/>
      <c r="G272" s="1"/>
      <c r="H272" s="1"/>
      <c r="J272" s="106"/>
      <c r="L272" s="1"/>
      <c r="N272" s="150"/>
      <c r="O272" s="150"/>
      <c r="P272" s="105"/>
      <c r="R272" s="105"/>
      <c r="S272" s="108"/>
      <c r="U272" s="153"/>
      <c r="V272" s="108"/>
    </row>
    <row r="273" spans="1:22" s="2" customFormat="1" x14ac:dyDescent="0.35">
      <c r="A273" s="1"/>
      <c r="B273" s="1"/>
      <c r="C273" s="1"/>
      <c r="D273" s="1"/>
      <c r="E273" s="105"/>
      <c r="F273" s="1"/>
      <c r="G273" s="1"/>
      <c r="H273" s="1"/>
      <c r="J273" s="106"/>
      <c r="L273" s="1"/>
      <c r="N273" s="150"/>
      <c r="O273" s="150"/>
      <c r="P273" s="105"/>
      <c r="R273" s="105"/>
      <c r="S273" s="108"/>
      <c r="U273" s="153"/>
      <c r="V273" s="108"/>
    </row>
    <row r="274" spans="1:22" s="2" customFormat="1" x14ac:dyDescent="0.35">
      <c r="A274" s="1"/>
      <c r="B274" s="1"/>
      <c r="C274" s="1"/>
      <c r="D274" s="1"/>
      <c r="E274" s="105"/>
      <c r="F274" s="1"/>
      <c r="G274" s="1"/>
      <c r="H274" s="1"/>
      <c r="J274" s="106"/>
      <c r="L274" s="1"/>
      <c r="N274" s="150"/>
      <c r="O274" s="150"/>
      <c r="P274" s="105"/>
      <c r="R274" s="105"/>
      <c r="S274" s="108"/>
      <c r="U274" s="153"/>
      <c r="V274" s="108"/>
    </row>
    <row r="275" spans="1:22" s="2" customFormat="1" x14ac:dyDescent="0.35">
      <c r="A275" s="1"/>
      <c r="B275" s="1"/>
      <c r="C275" s="1"/>
      <c r="D275" s="1"/>
      <c r="E275" s="105"/>
      <c r="F275" s="1"/>
      <c r="G275" s="1"/>
      <c r="H275" s="1"/>
      <c r="J275" s="106"/>
      <c r="L275" s="1"/>
      <c r="N275" s="150"/>
      <c r="O275" s="150"/>
      <c r="P275" s="105"/>
      <c r="R275" s="105"/>
      <c r="S275" s="108"/>
      <c r="U275" s="153"/>
      <c r="V275" s="108"/>
    </row>
    <row r="276" spans="1:22" s="2" customFormat="1" x14ac:dyDescent="0.35">
      <c r="A276" s="1"/>
      <c r="B276" s="1"/>
      <c r="C276" s="1"/>
      <c r="D276" s="1"/>
      <c r="E276" s="105"/>
      <c r="F276" s="1"/>
      <c r="G276" s="1"/>
      <c r="H276" s="1"/>
      <c r="J276" s="106"/>
      <c r="L276" s="1"/>
      <c r="N276" s="150"/>
      <c r="O276" s="150"/>
      <c r="P276" s="105"/>
      <c r="R276" s="105"/>
      <c r="S276" s="108"/>
      <c r="U276" s="153"/>
      <c r="V276" s="108"/>
    </row>
    <row r="277" spans="1:22" s="2" customFormat="1" x14ac:dyDescent="0.35">
      <c r="A277" s="1"/>
      <c r="B277" s="1"/>
      <c r="C277" s="1"/>
      <c r="D277" s="1"/>
      <c r="E277" s="105"/>
      <c r="F277" s="1"/>
      <c r="G277" s="1"/>
      <c r="H277" s="1"/>
      <c r="J277" s="106"/>
      <c r="L277" s="1"/>
      <c r="N277" s="150"/>
      <c r="O277" s="150"/>
      <c r="P277" s="105"/>
      <c r="R277" s="105"/>
      <c r="S277" s="108"/>
      <c r="U277" s="153"/>
      <c r="V277" s="108"/>
    </row>
    <row r="278" spans="1:22" s="2" customFormat="1" x14ac:dyDescent="0.35">
      <c r="A278" s="1"/>
      <c r="B278" s="1"/>
      <c r="C278" s="1"/>
      <c r="D278" s="1"/>
      <c r="E278" s="105"/>
      <c r="F278" s="1"/>
      <c r="G278" s="1"/>
      <c r="H278" s="1"/>
      <c r="J278" s="106"/>
      <c r="L278" s="1"/>
      <c r="N278" s="150"/>
      <c r="O278" s="150"/>
      <c r="P278" s="105"/>
      <c r="R278" s="105"/>
      <c r="S278" s="108"/>
      <c r="U278" s="153"/>
      <c r="V278" s="108"/>
    </row>
    <row r="279" spans="1:22" s="2" customFormat="1" x14ac:dyDescent="0.35">
      <c r="A279" s="1"/>
      <c r="B279" s="1"/>
      <c r="C279" s="1"/>
      <c r="D279" s="1"/>
      <c r="E279" s="105"/>
      <c r="F279" s="1"/>
      <c r="G279" s="1"/>
      <c r="H279" s="1"/>
      <c r="J279" s="106"/>
      <c r="L279" s="1"/>
      <c r="N279" s="150"/>
      <c r="O279" s="150"/>
      <c r="P279" s="105"/>
      <c r="R279" s="105"/>
      <c r="S279" s="108"/>
      <c r="U279" s="153"/>
      <c r="V279" s="108"/>
    </row>
    <row r="280" spans="1:22" s="2" customFormat="1" x14ac:dyDescent="0.35">
      <c r="A280" s="1"/>
      <c r="B280" s="1"/>
      <c r="C280" s="1"/>
      <c r="D280" s="1"/>
      <c r="E280" s="105"/>
      <c r="F280" s="1"/>
      <c r="G280" s="1"/>
      <c r="H280" s="1"/>
      <c r="J280" s="106"/>
      <c r="L280" s="1"/>
      <c r="N280" s="150"/>
      <c r="O280" s="150"/>
      <c r="P280" s="105"/>
      <c r="R280" s="105"/>
      <c r="S280" s="108"/>
      <c r="U280" s="153"/>
      <c r="V280" s="108"/>
    </row>
    <row r="281" spans="1:22" s="2" customFormat="1" x14ac:dyDescent="0.35">
      <c r="A281" s="1"/>
      <c r="B281" s="1"/>
      <c r="C281" s="1"/>
      <c r="D281" s="1"/>
      <c r="E281" s="105"/>
      <c r="F281" s="1"/>
      <c r="G281" s="1"/>
      <c r="H281" s="1"/>
      <c r="J281" s="106"/>
      <c r="L281" s="1"/>
      <c r="N281" s="150"/>
      <c r="O281" s="150"/>
      <c r="P281" s="105"/>
      <c r="R281" s="105"/>
      <c r="S281" s="108"/>
      <c r="U281" s="153"/>
      <c r="V281" s="108"/>
    </row>
    <row r="282" spans="1:22" s="2" customFormat="1" x14ac:dyDescent="0.35">
      <c r="A282" s="1"/>
      <c r="B282" s="1"/>
      <c r="C282" s="1"/>
      <c r="D282" s="1"/>
      <c r="E282" s="105"/>
      <c r="F282" s="1"/>
      <c r="G282" s="1"/>
      <c r="H282" s="1"/>
      <c r="J282" s="106"/>
      <c r="L282" s="1"/>
      <c r="N282" s="150"/>
      <c r="O282" s="150"/>
      <c r="P282" s="105"/>
      <c r="R282" s="105"/>
      <c r="S282" s="108"/>
      <c r="U282" s="153"/>
      <c r="V282" s="108"/>
    </row>
    <row r="283" spans="1:22" s="2" customFormat="1" x14ac:dyDescent="0.35">
      <c r="A283" s="1"/>
      <c r="B283" s="1"/>
      <c r="C283" s="1"/>
      <c r="D283" s="1"/>
      <c r="E283" s="105"/>
      <c r="F283" s="1"/>
      <c r="G283" s="1"/>
      <c r="H283" s="1"/>
      <c r="J283" s="106"/>
      <c r="L283" s="1"/>
      <c r="N283" s="150"/>
      <c r="O283" s="150"/>
      <c r="P283" s="105"/>
      <c r="R283" s="105"/>
      <c r="S283" s="108"/>
      <c r="U283" s="153"/>
      <c r="V283" s="108"/>
    </row>
    <row r="284" spans="1:22" s="2" customFormat="1" x14ac:dyDescent="0.35">
      <c r="A284" s="1"/>
      <c r="B284" s="1"/>
      <c r="C284" s="1"/>
      <c r="D284" s="1"/>
      <c r="E284" s="105"/>
      <c r="F284" s="1"/>
      <c r="G284" s="1"/>
      <c r="H284" s="1"/>
      <c r="J284" s="106"/>
      <c r="L284" s="1"/>
      <c r="N284" s="150"/>
      <c r="O284" s="150"/>
      <c r="P284" s="105"/>
      <c r="R284" s="105"/>
      <c r="S284" s="108"/>
      <c r="U284" s="153"/>
      <c r="V284" s="108"/>
    </row>
    <row r="285" spans="1:22" s="2" customFormat="1" x14ac:dyDescent="0.35">
      <c r="A285" s="1"/>
      <c r="B285" s="1"/>
      <c r="C285" s="1"/>
      <c r="D285" s="1"/>
      <c r="E285" s="105"/>
      <c r="F285" s="1"/>
      <c r="G285" s="1"/>
      <c r="H285" s="1"/>
      <c r="J285" s="106"/>
      <c r="L285" s="1"/>
      <c r="N285" s="150"/>
      <c r="O285" s="150"/>
      <c r="P285" s="105"/>
      <c r="R285" s="105"/>
      <c r="S285" s="108"/>
      <c r="U285" s="153"/>
      <c r="V285" s="108"/>
    </row>
    <row r="286" spans="1:22" s="2" customFormat="1" x14ac:dyDescent="0.35">
      <c r="A286" s="1"/>
      <c r="B286" s="1"/>
      <c r="C286" s="1"/>
      <c r="D286" s="1"/>
      <c r="E286" s="105"/>
      <c r="F286" s="1"/>
      <c r="G286" s="1"/>
      <c r="H286" s="1"/>
      <c r="J286" s="106"/>
      <c r="L286" s="1"/>
      <c r="N286" s="150"/>
      <c r="O286" s="150"/>
      <c r="P286" s="105"/>
      <c r="R286" s="105"/>
      <c r="S286" s="108"/>
      <c r="U286" s="153"/>
      <c r="V286" s="108"/>
    </row>
    <row r="287" spans="1:22" s="2" customFormat="1" x14ac:dyDescent="0.35">
      <c r="A287" s="1"/>
      <c r="B287" s="1"/>
      <c r="C287" s="1"/>
      <c r="D287" s="1"/>
      <c r="E287" s="105"/>
      <c r="F287" s="1"/>
      <c r="G287" s="1"/>
      <c r="H287" s="1"/>
      <c r="J287" s="106"/>
      <c r="L287" s="1"/>
      <c r="N287" s="150"/>
      <c r="O287" s="150"/>
      <c r="P287" s="105"/>
      <c r="R287" s="105"/>
      <c r="S287" s="108"/>
      <c r="U287" s="153"/>
      <c r="V287" s="108"/>
    </row>
    <row r="288" spans="1:22" s="2" customFormat="1" x14ac:dyDescent="0.35">
      <c r="A288" s="1"/>
      <c r="B288" s="1"/>
      <c r="C288" s="1"/>
      <c r="D288" s="1"/>
      <c r="E288" s="105"/>
      <c r="F288" s="1"/>
      <c r="G288" s="1"/>
      <c r="H288" s="1"/>
      <c r="J288" s="106"/>
      <c r="L288" s="1"/>
      <c r="N288" s="150"/>
      <c r="O288" s="150"/>
      <c r="P288" s="105"/>
      <c r="R288" s="105"/>
      <c r="S288" s="108"/>
      <c r="U288" s="153"/>
      <c r="V288" s="108"/>
    </row>
    <row r="289" spans="1:22" s="2" customFormat="1" x14ac:dyDescent="0.35">
      <c r="A289" s="1"/>
      <c r="B289" s="1"/>
      <c r="C289" s="1"/>
      <c r="D289" s="1"/>
      <c r="E289" s="105"/>
      <c r="F289" s="1"/>
      <c r="G289" s="1"/>
      <c r="H289" s="1"/>
      <c r="J289" s="106"/>
      <c r="L289" s="1"/>
      <c r="N289" s="150"/>
      <c r="O289" s="150"/>
      <c r="P289" s="105"/>
      <c r="R289" s="105"/>
      <c r="S289" s="108"/>
      <c r="U289" s="153"/>
      <c r="V289" s="108"/>
    </row>
    <row r="290" spans="1:22" s="2" customFormat="1" x14ac:dyDescent="0.35">
      <c r="A290" s="1"/>
      <c r="B290" s="1"/>
      <c r="C290" s="1"/>
      <c r="D290" s="1"/>
      <c r="E290" s="105"/>
      <c r="F290" s="1"/>
      <c r="G290" s="1"/>
      <c r="H290" s="1"/>
      <c r="J290" s="106"/>
      <c r="L290" s="1"/>
      <c r="N290" s="150"/>
      <c r="O290" s="150"/>
      <c r="P290" s="105"/>
      <c r="R290" s="105"/>
      <c r="S290" s="108"/>
      <c r="U290" s="153"/>
      <c r="V290" s="108"/>
    </row>
    <row r="291" spans="1:22" s="2" customFormat="1" x14ac:dyDescent="0.35">
      <c r="A291" s="1"/>
      <c r="B291" s="1"/>
      <c r="C291" s="1"/>
      <c r="D291" s="1"/>
      <c r="E291" s="105"/>
      <c r="F291" s="1"/>
      <c r="G291" s="1"/>
      <c r="H291" s="1"/>
      <c r="J291" s="106"/>
      <c r="L291" s="1"/>
      <c r="N291" s="150"/>
      <c r="O291" s="150"/>
      <c r="P291" s="105"/>
      <c r="R291" s="105"/>
      <c r="S291" s="108"/>
      <c r="U291" s="153"/>
      <c r="V291" s="108"/>
    </row>
    <row r="292" spans="1:22" s="2" customFormat="1" x14ac:dyDescent="0.35">
      <c r="A292" s="1"/>
      <c r="B292" s="1"/>
      <c r="C292" s="1"/>
      <c r="D292" s="1"/>
      <c r="E292" s="105"/>
      <c r="F292" s="1"/>
      <c r="G292" s="1"/>
      <c r="H292" s="1"/>
      <c r="J292" s="106"/>
      <c r="L292" s="1"/>
      <c r="N292" s="150"/>
      <c r="O292" s="150"/>
      <c r="P292" s="105"/>
      <c r="R292" s="105"/>
      <c r="S292" s="108"/>
      <c r="U292" s="153"/>
      <c r="V292" s="108"/>
    </row>
    <row r="293" spans="1:22" s="2" customFormat="1" x14ac:dyDescent="0.35">
      <c r="A293" s="1"/>
      <c r="B293" s="1"/>
      <c r="C293" s="1"/>
      <c r="D293" s="1"/>
      <c r="E293" s="105"/>
      <c r="F293" s="1"/>
      <c r="G293" s="1"/>
      <c r="H293" s="1"/>
      <c r="J293" s="106"/>
      <c r="L293" s="1"/>
      <c r="N293" s="150"/>
      <c r="O293" s="150"/>
      <c r="P293" s="105"/>
      <c r="R293" s="105"/>
      <c r="S293" s="108"/>
      <c r="U293" s="153"/>
      <c r="V293" s="108"/>
    </row>
    <row r="294" spans="1:22" s="2" customFormat="1" x14ac:dyDescent="0.35">
      <c r="A294" s="1"/>
      <c r="B294" s="1"/>
      <c r="C294" s="1"/>
      <c r="D294" s="1"/>
      <c r="E294" s="105"/>
      <c r="F294" s="1"/>
      <c r="G294" s="1"/>
      <c r="H294" s="1"/>
      <c r="J294" s="106"/>
      <c r="L294" s="1"/>
      <c r="N294" s="150"/>
      <c r="O294" s="150"/>
      <c r="P294" s="105"/>
      <c r="R294" s="105"/>
      <c r="S294" s="108"/>
      <c r="U294" s="153"/>
      <c r="V294" s="108"/>
    </row>
  </sheetData>
  <autoFilter ref="A2:BG294" xr:uid="{15F803DE-2639-4A63-94CB-FCF039851738}">
    <sortState xmlns:xlrd2="http://schemas.microsoft.com/office/spreadsheetml/2017/richdata2" ref="A3:BG294">
      <sortCondition ref="U2:U294"/>
    </sortState>
  </autoFilter>
  <pageMargins left="0.7" right="0.7" top="0.75" bottom="0.75" header="0.3" footer="0.3"/>
  <pageSetup orientation="portrait" verticalDpi="1200"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69B6F3-9B8C-4941-9750-E225D926E270}">
  <dimension ref="A1:BO107"/>
  <sheetViews>
    <sheetView zoomScale="70" zoomScaleNormal="70" workbookViewId="0">
      <pane ySplit="2" topLeftCell="A3" activePane="bottomLeft" state="frozen"/>
      <selection activeCell="J1" sqref="J1"/>
      <selection pane="bottomLeft" activeCell="O16" sqref="O16"/>
    </sheetView>
  </sheetViews>
  <sheetFormatPr defaultColWidth="9.1796875" defaultRowHeight="14.5" x14ac:dyDescent="0.35"/>
  <cols>
    <col min="1" max="1" width="6.81640625" style="231" customWidth="1"/>
    <col min="2" max="2" width="15.453125" style="231" customWidth="1"/>
    <col min="3" max="3" width="15.54296875" style="231" customWidth="1"/>
    <col min="4" max="4" width="16.81640625" style="110" customWidth="1"/>
    <col min="5" max="5" width="10.7265625" style="110" customWidth="1"/>
    <col min="6" max="6" width="11" style="231" customWidth="1"/>
    <col min="7" max="7" width="8.1796875" style="231" customWidth="1"/>
    <col min="8" max="8" width="12.453125" style="231" customWidth="1"/>
    <col min="9" max="9" width="10.7265625" style="231" customWidth="1"/>
    <col min="10" max="11" width="9.453125" style="263" customWidth="1"/>
    <col min="12" max="12" width="9.1796875" style="248" customWidth="1"/>
    <col min="13" max="13" width="3.7265625" style="231" customWidth="1"/>
    <col min="14" max="14" width="13.26953125" style="110" customWidth="1"/>
    <col min="15" max="16" width="13.26953125" style="232" customWidth="1"/>
    <col min="17" max="17" width="13.26953125" style="233" customWidth="1"/>
    <col min="18" max="18" width="4.54296875" style="110" customWidth="1"/>
    <col min="19" max="19" width="11.26953125" style="264" customWidth="1"/>
    <col min="20" max="20" width="9.81640625" style="265" customWidth="1"/>
    <col min="21" max="21" width="9.81640625" style="233" customWidth="1"/>
    <col min="22" max="22" width="9.81640625" style="236" customWidth="1"/>
    <col min="23" max="26" width="9.1796875" style="110"/>
    <col min="27" max="27" width="4.7265625" style="268" customWidth="1"/>
    <col min="28" max="28" width="12" style="266" customWidth="1"/>
    <col min="29" max="29" width="11" style="266" customWidth="1"/>
    <col min="30" max="30" width="11" style="265" customWidth="1"/>
    <col min="31" max="32" width="11.26953125" style="110" customWidth="1"/>
    <col min="33" max="33" width="11" style="257" customWidth="1"/>
    <col min="34" max="34" width="4.1796875" style="110" customWidth="1"/>
    <col min="35" max="35" width="3.7265625" style="268" customWidth="1"/>
    <col min="36" max="41" width="9.54296875" style="110" customWidth="1"/>
    <col min="42" max="45" width="9.1796875" style="110"/>
    <col min="46" max="46" width="11.1796875" style="110" customWidth="1"/>
    <col min="47" max="47" width="9.1796875" style="232"/>
    <col min="48" max="48" width="9.1796875" style="110"/>
    <col min="49" max="49" width="4" style="268" customWidth="1"/>
    <col min="50" max="50" width="11.54296875" style="110" customWidth="1"/>
    <col min="51" max="52" width="9.26953125" style="110" bestFit="1" customWidth="1"/>
    <col min="53" max="53" width="3.453125" style="110" customWidth="1"/>
    <col min="54" max="59" width="9.1796875" style="110"/>
    <col min="60" max="60" width="4.453125" style="110" customWidth="1"/>
    <col min="61" max="63" width="9.1796875" style="110"/>
    <col min="64" max="64" width="4.7265625" style="110" customWidth="1"/>
    <col min="65" max="66" width="9.1796875" style="110"/>
    <col min="67" max="67" width="3.54296875" style="110" customWidth="1"/>
    <col min="68" max="16384" width="9.1796875" style="231"/>
  </cols>
  <sheetData>
    <row r="1" spans="1:67" x14ac:dyDescent="0.35">
      <c r="A1" s="329" t="s">
        <v>731</v>
      </c>
    </row>
    <row r="2" spans="1:67" s="224" customFormat="1" ht="72" customHeight="1" x14ac:dyDescent="0.35">
      <c r="A2" s="210"/>
      <c r="B2" s="210" t="s">
        <v>481</v>
      </c>
      <c r="C2" s="210" t="s">
        <v>641</v>
      </c>
      <c r="D2" s="210" t="s">
        <v>732</v>
      </c>
      <c r="E2" s="211" t="s">
        <v>642</v>
      </c>
      <c r="F2" s="210" t="s">
        <v>643</v>
      </c>
      <c r="G2" s="210" t="s">
        <v>644</v>
      </c>
      <c r="H2" s="210" t="s">
        <v>733</v>
      </c>
      <c r="I2" s="210" t="s">
        <v>734</v>
      </c>
      <c r="J2" s="212" t="s">
        <v>649</v>
      </c>
      <c r="K2" s="212" t="s">
        <v>650</v>
      </c>
      <c r="L2" s="213" t="s">
        <v>651</v>
      </c>
      <c r="M2" s="214"/>
      <c r="N2" s="215" t="s">
        <v>648</v>
      </c>
      <c r="O2" s="212" t="s">
        <v>649</v>
      </c>
      <c r="P2" s="212" t="s">
        <v>650</v>
      </c>
      <c r="Q2" s="216" t="s">
        <v>651</v>
      </c>
      <c r="R2" s="215"/>
      <c r="S2" s="217" t="s">
        <v>652</v>
      </c>
      <c r="T2" s="217" t="s">
        <v>653</v>
      </c>
      <c r="U2" s="216" t="s">
        <v>735</v>
      </c>
      <c r="V2" s="216" t="s">
        <v>736</v>
      </c>
      <c r="W2" s="210" t="s">
        <v>737</v>
      </c>
      <c r="X2" s="210" t="s">
        <v>738</v>
      </c>
      <c r="Y2" s="210" t="s">
        <v>671</v>
      </c>
      <c r="Z2" s="210" t="s">
        <v>739</v>
      </c>
      <c r="AA2" s="215"/>
      <c r="AB2" s="218" t="s">
        <v>654</v>
      </c>
      <c r="AC2" s="218" t="s">
        <v>740</v>
      </c>
      <c r="AD2" s="217" t="s">
        <v>655</v>
      </c>
      <c r="AE2" s="215" t="s">
        <v>678</v>
      </c>
      <c r="AF2" s="215" t="s">
        <v>741</v>
      </c>
      <c r="AG2" s="215" t="s">
        <v>742</v>
      </c>
      <c r="AH2" s="215"/>
      <c r="AI2" s="219"/>
      <c r="AJ2" s="219" t="s">
        <v>656</v>
      </c>
      <c r="AK2" s="219" t="s">
        <v>657</v>
      </c>
      <c r="AL2" s="219" t="s">
        <v>658</v>
      </c>
      <c r="AM2" s="219" t="s">
        <v>659</v>
      </c>
      <c r="AN2" s="219" t="s">
        <v>660</v>
      </c>
      <c r="AO2" s="219" t="s">
        <v>661</v>
      </c>
      <c r="AP2" s="220" t="s">
        <v>662</v>
      </c>
      <c r="AQ2" s="220" t="s">
        <v>663</v>
      </c>
      <c r="AR2" s="220" t="s">
        <v>665</v>
      </c>
      <c r="AS2" s="220" t="s">
        <v>666</v>
      </c>
      <c r="AT2" s="221" t="s">
        <v>668</v>
      </c>
      <c r="AU2" s="326" t="s">
        <v>669</v>
      </c>
      <c r="AV2" s="222" t="s">
        <v>670</v>
      </c>
      <c r="AW2" s="220"/>
      <c r="AX2" s="223" t="s">
        <v>672</v>
      </c>
      <c r="AY2" s="223" t="s">
        <v>673</v>
      </c>
      <c r="AZ2" s="223" t="s">
        <v>674</v>
      </c>
      <c r="BA2" s="223"/>
      <c r="BB2" s="223" t="s">
        <v>743</v>
      </c>
      <c r="BC2" s="223" t="s">
        <v>744</v>
      </c>
      <c r="BD2" s="223" t="s">
        <v>745</v>
      </c>
      <c r="BE2" s="223" t="s">
        <v>746</v>
      </c>
      <c r="BF2" s="223" t="s">
        <v>675</v>
      </c>
      <c r="BG2" s="223" t="s">
        <v>676</v>
      </c>
      <c r="BH2" s="223"/>
      <c r="BI2" s="223" t="s">
        <v>679</v>
      </c>
      <c r="BJ2" s="223" t="s">
        <v>680</v>
      </c>
      <c r="BK2" s="223" t="s">
        <v>681</v>
      </c>
      <c r="BL2" s="223"/>
      <c r="BM2" s="223" t="s">
        <v>683</v>
      </c>
      <c r="BN2" s="223" t="s">
        <v>684</v>
      </c>
      <c r="BO2" s="223"/>
    </row>
    <row r="3" spans="1:67" x14ac:dyDescent="0.35">
      <c r="A3" s="110">
        <f t="shared" ref="A3:A66" si="0">A2+1</f>
        <v>1</v>
      </c>
      <c r="B3" s="225" t="s">
        <v>747</v>
      </c>
      <c r="C3" s="110" t="s">
        <v>241</v>
      </c>
      <c r="D3" s="226" t="s">
        <v>242</v>
      </c>
      <c r="E3" s="110">
        <v>0.16600000000000001</v>
      </c>
      <c r="F3" s="227" t="s">
        <v>686</v>
      </c>
      <c r="G3" s="228">
        <v>1</v>
      </c>
      <c r="H3" s="229">
        <v>42803</v>
      </c>
      <c r="I3" s="230" t="s">
        <v>748</v>
      </c>
      <c r="J3" s="148"/>
      <c r="K3" s="148"/>
      <c r="L3" s="149"/>
      <c r="N3" s="110" t="str">
        <f>IF(BI3&gt;=1, "Limited", "Quantified")</f>
        <v>Quantified</v>
      </c>
      <c r="O3" s="232">
        <f t="shared" ref="O3:O66" si="1">AVERAGE(BM3:BN3)</f>
        <v>0.26615196078431375</v>
      </c>
      <c r="P3" s="232">
        <f t="shared" ref="P3:P66" si="2">STDEV(BM3:BN3)</f>
        <v>4.9948081945579009E-2</v>
      </c>
      <c r="Q3" s="233">
        <f t="shared" ref="Q3:Q66" si="3">P3/O3</f>
        <v>0.18766753323322805</v>
      </c>
      <c r="S3" s="234">
        <f t="shared" ref="S3:S62" si="4">AVERAGE(AX3:AZ3)</f>
        <v>107.14763959444811</v>
      </c>
      <c r="T3" s="235">
        <f t="shared" ref="T3:T66" si="5">AVERAGE(Y3/G3)*100</f>
        <v>105.81473968897903</v>
      </c>
      <c r="U3" s="233">
        <f t="shared" ref="U3:U62" si="6">STDEV(AX3:AZ3)</f>
        <v>1.4024541744313634</v>
      </c>
      <c r="V3" s="236">
        <f t="shared" ref="V3:V66" si="7">U3/S3*100</f>
        <v>1.3088988051809889</v>
      </c>
      <c r="W3" s="237">
        <f t="shared" ref="W3:W66" si="8">AVERAGE(AJ3:AL3)</f>
        <v>0.98715348208248821</v>
      </c>
      <c r="X3" s="110">
        <f t="shared" ref="X3:X66" si="9">STDEV(AJ3:AL3)</f>
        <v>4.7329276538201452E-2</v>
      </c>
      <c r="Y3" s="237">
        <f t="shared" ref="Y3:Y66" si="10">AVERAGE(AM3:AO3)</f>
        <v>1.0581473968897903</v>
      </c>
      <c r="Z3" s="110">
        <f t="shared" ref="Z3:Z66" si="11">STDEV(AM3:AO3)</f>
        <v>6.4764178704083852E-2</v>
      </c>
      <c r="AB3" s="235">
        <f t="shared" ref="AB3:AB13" si="12">AE3/G3*100</f>
        <v>94.810682893847201</v>
      </c>
      <c r="AC3" s="235">
        <f t="shared" ref="AC3:AC13" si="13">AE3/Y3*100</f>
        <v>89.600638977635796</v>
      </c>
      <c r="AD3" s="235">
        <f t="shared" ref="AD3:AD13" si="14">AE3/Y3*100</f>
        <v>89.600638977635796</v>
      </c>
      <c r="AE3" s="237">
        <f t="shared" ref="AE3:AE66" si="15">AVERAGE(BF3:BG3)</f>
        <v>0.94810682893847198</v>
      </c>
      <c r="AF3" s="237">
        <f t="shared" ref="AF3:AF66" si="16">STDEV(BF3:BG3)</f>
        <v>7.1475634744684893E-2</v>
      </c>
      <c r="AG3" s="236">
        <f t="shared" ref="AG3:AG13" si="17">AF3/AE3*100</f>
        <v>7.538774383126329</v>
      </c>
      <c r="AH3" s="238"/>
      <c r="AI3" s="239"/>
      <c r="AJ3" s="237">
        <v>1.0412440838404327</v>
      </c>
      <c r="AK3" s="237">
        <v>0.95334685598377278</v>
      </c>
      <c r="AL3" s="237">
        <v>0.96686950642325897</v>
      </c>
      <c r="AM3" s="237">
        <v>1.1325219743069641</v>
      </c>
      <c r="AN3" s="237">
        <v>1.0141987829614605</v>
      </c>
      <c r="AO3" s="237">
        <v>1.0277214334009466</v>
      </c>
      <c r="AP3" s="237">
        <v>0.18728870858688301</v>
      </c>
      <c r="AQ3" s="237">
        <v>0.2079107505070994</v>
      </c>
      <c r="AR3" s="237">
        <v>0.81135902636916835</v>
      </c>
      <c r="AS3" s="237">
        <v>0.68965517241379304</v>
      </c>
      <c r="AT3" s="110">
        <v>1</v>
      </c>
      <c r="AU3" s="232">
        <v>3.3806626098715348E-3</v>
      </c>
      <c r="AV3" s="110">
        <v>295.8</v>
      </c>
      <c r="AW3" s="239"/>
      <c r="AX3" s="233">
        <f t="shared" ref="AX3:AX13" si="18">AM3/AJ3*100</f>
        <v>108.76623376623378</v>
      </c>
      <c r="AY3" s="233">
        <f t="shared" ref="AY3:AY13" si="19">AN3/AK3*100</f>
        <v>106.38297872340425</v>
      </c>
      <c r="AZ3" s="233">
        <f t="shared" ref="AZ3:AZ13" si="20">AO3/AL3*100</f>
        <v>106.29370629370629</v>
      </c>
      <c r="BB3" s="237">
        <f t="shared" ref="BB3:BB13" si="21">AVERAGE(AP3:AQ3)</f>
        <v>0.1975997295469912</v>
      </c>
      <c r="BC3" s="110">
        <f t="shared" ref="BC3:BC13" si="22">STDEV(AP3:AQ3)</f>
        <v>1.4581985683698256E-2</v>
      </c>
      <c r="BD3" s="237">
        <f t="shared" ref="BD3:BD13" si="23">AVERAGE(AR3:AS3)</f>
        <v>0.75050709939148064</v>
      </c>
      <c r="BE3" s="110">
        <f t="shared" ref="BE3:BE13" si="24">STDEV(AR3:AS3)</f>
        <v>8.6057620428383094E-2</v>
      </c>
      <c r="BF3" s="237">
        <f t="shared" ref="BF3:BF13" si="25">SUM(AP3+AR3)</f>
        <v>0.99864773495605141</v>
      </c>
      <c r="BG3" s="237">
        <f t="shared" ref="BG3:BG13" si="26">SUM(AQ3+AS3)</f>
        <v>0.89756592292089243</v>
      </c>
      <c r="BI3" s="110">
        <f t="shared" ref="BI3:BI13" si="27">SUM(BJ3:BL3)</f>
        <v>0</v>
      </c>
      <c r="BJ3" s="110">
        <f t="shared" ref="BJ3:BJ13" si="28">IF(AP3&lt;=$AU3,1,0)</f>
        <v>0</v>
      </c>
      <c r="BK3" s="110">
        <f t="shared" ref="BK3:BK13" si="29">IF(AQ3&lt;=$AU3,1,0)</f>
        <v>0</v>
      </c>
      <c r="BM3" s="110">
        <f t="shared" ref="BM3:BM13" si="30">IF(BJ3=1, $AU3/AR3, AP3/AR3)</f>
        <v>0.23083333333333331</v>
      </c>
      <c r="BN3" s="110">
        <f t="shared" ref="BN3:BN13" si="31">IF(BK3=1, $AU3/AS3, AQ3/AS3)</f>
        <v>0.30147058823529416</v>
      </c>
    </row>
    <row r="4" spans="1:67" x14ac:dyDescent="0.35">
      <c r="A4" s="110">
        <f t="shared" si="0"/>
        <v>2</v>
      </c>
      <c r="B4" s="225" t="s">
        <v>747</v>
      </c>
      <c r="C4" s="110" t="s">
        <v>241</v>
      </c>
      <c r="D4" s="226" t="s">
        <v>242</v>
      </c>
      <c r="E4" s="110">
        <v>0.16600000000000001</v>
      </c>
      <c r="F4" s="227" t="s">
        <v>686</v>
      </c>
      <c r="G4" s="228">
        <v>1</v>
      </c>
      <c r="H4" s="229">
        <v>42816</v>
      </c>
      <c r="I4" s="230" t="s">
        <v>749</v>
      </c>
      <c r="J4" s="148"/>
      <c r="K4" s="148"/>
      <c r="L4" s="149"/>
      <c r="N4" s="110" t="str">
        <f t="shared" ref="N4:N67" si="32">IF(BI4&gt;=1, "Limited", "Quantified")</f>
        <v>Quantified</v>
      </c>
      <c r="O4" s="232">
        <f t="shared" si="1"/>
        <v>0.24882896015549077</v>
      </c>
      <c r="P4" s="232">
        <f t="shared" si="2"/>
        <v>5.9571512984511014E-2</v>
      </c>
      <c r="Q4" s="233">
        <f t="shared" si="3"/>
        <v>0.23940747470585963</v>
      </c>
      <c r="S4" s="234">
        <f t="shared" si="4"/>
        <v>116.22855959355161</v>
      </c>
      <c r="T4" s="235">
        <f t="shared" si="5"/>
        <v>110.4349785891368</v>
      </c>
      <c r="U4" s="233">
        <f t="shared" si="6"/>
        <v>4.7839033781472935</v>
      </c>
      <c r="V4" s="236">
        <f t="shared" si="7"/>
        <v>4.1159448201685409</v>
      </c>
      <c r="W4" s="237">
        <f t="shared" si="8"/>
        <v>0.9499661933739012</v>
      </c>
      <c r="X4" s="110">
        <f t="shared" si="9"/>
        <v>6.5987901609003086E-2</v>
      </c>
      <c r="Y4" s="237">
        <f t="shared" si="10"/>
        <v>1.104349785891368</v>
      </c>
      <c r="Z4" s="110">
        <f t="shared" si="11"/>
        <v>9.4678673929659549E-2</v>
      </c>
      <c r="AB4" s="235">
        <f t="shared" si="12"/>
        <v>115.78769438810006</v>
      </c>
      <c r="AC4" s="235">
        <f t="shared" si="13"/>
        <v>104.8469387755102</v>
      </c>
      <c r="AD4" s="235">
        <f t="shared" si="14"/>
        <v>104.8469387755102</v>
      </c>
      <c r="AE4" s="237">
        <f t="shared" si="15"/>
        <v>1.1578769438810006</v>
      </c>
      <c r="AF4" s="237">
        <f t="shared" si="16"/>
        <v>0.34136189436592013</v>
      </c>
      <c r="AG4" s="236">
        <f t="shared" si="17"/>
        <v>29.4817075484494</v>
      </c>
      <c r="AH4" s="238"/>
      <c r="AI4" s="239"/>
      <c r="AJ4" s="237">
        <v>1.0175794455713318</v>
      </c>
      <c r="AK4" s="237">
        <v>0.88573360378634214</v>
      </c>
      <c r="AL4" s="237">
        <v>0.94658553076402974</v>
      </c>
      <c r="AM4" s="237">
        <v>1.2136578769438811</v>
      </c>
      <c r="AN4" s="237">
        <v>1.0513860716700474</v>
      </c>
      <c r="AO4" s="237">
        <v>1.0480054090601758</v>
      </c>
      <c r="AP4" s="237">
        <v>0.23968897903989184</v>
      </c>
      <c r="AQ4" s="237">
        <v>0.20655848546315078</v>
      </c>
      <c r="AR4" s="237">
        <v>1.1595672751859365</v>
      </c>
      <c r="AS4" s="237">
        <v>0.70993914807302227</v>
      </c>
      <c r="AT4" s="110">
        <v>1</v>
      </c>
      <c r="AU4" s="232">
        <v>3.3806626098715348E-3</v>
      </c>
      <c r="AV4" s="110">
        <v>295.8</v>
      </c>
      <c r="AW4" s="239"/>
      <c r="AX4" s="233">
        <f t="shared" si="18"/>
        <v>119.26910299003323</v>
      </c>
      <c r="AY4" s="233">
        <f t="shared" si="19"/>
        <v>118.70229007633588</v>
      </c>
      <c r="AZ4" s="233">
        <f t="shared" si="20"/>
        <v>110.71428571428572</v>
      </c>
      <c r="BB4" s="237">
        <f t="shared" si="21"/>
        <v>0.22312373225152132</v>
      </c>
      <c r="BC4" s="110">
        <f t="shared" si="22"/>
        <v>2.3426796672170958E-2</v>
      </c>
      <c r="BD4" s="237">
        <f t="shared" si="23"/>
        <v>0.93475321162947944</v>
      </c>
      <c r="BE4" s="110">
        <f t="shared" si="24"/>
        <v>0.3179350976937485</v>
      </c>
      <c r="BF4" s="237">
        <f t="shared" si="25"/>
        <v>1.3992562542258282</v>
      </c>
      <c r="BG4" s="237">
        <f t="shared" si="26"/>
        <v>0.91649763353617308</v>
      </c>
      <c r="BI4" s="110">
        <f t="shared" si="27"/>
        <v>0</v>
      </c>
      <c r="BJ4" s="110">
        <f t="shared" si="28"/>
        <v>0</v>
      </c>
      <c r="BK4" s="110">
        <f t="shared" si="29"/>
        <v>0</v>
      </c>
      <c r="BM4" s="110">
        <f t="shared" si="30"/>
        <v>0.20670553935860059</v>
      </c>
      <c r="BN4" s="110">
        <f t="shared" si="31"/>
        <v>0.29095238095238096</v>
      </c>
    </row>
    <row r="5" spans="1:67" x14ac:dyDescent="0.35">
      <c r="A5" s="110">
        <f t="shared" si="0"/>
        <v>3</v>
      </c>
      <c r="B5" s="225" t="s">
        <v>747</v>
      </c>
      <c r="C5" s="110" t="s">
        <v>241</v>
      </c>
      <c r="D5" s="226" t="s">
        <v>242</v>
      </c>
      <c r="E5" s="110">
        <v>0.16600000000000001</v>
      </c>
      <c r="F5" s="227" t="s">
        <v>686</v>
      </c>
      <c r="G5" s="228">
        <v>1</v>
      </c>
      <c r="H5" s="229">
        <v>42895</v>
      </c>
      <c r="I5" s="230" t="s">
        <v>750</v>
      </c>
      <c r="J5" s="148"/>
      <c r="K5" s="148"/>
      <c r="L5" s="149"/>
      <c r="N5" s="110" t="str">
        <f t="shared" si="32"/>
        <v>Quantified</v>
      </c>
      <c r="O5" s="232">
        <f t="shared" si="1"/>
        <v>0.30762701632377087</v>
      </c>
      <c r="P5" s="232">
        <f t="shared" si="2"/>
        <v>5.9335363291395209E-3</v>
      </c>
      <c r="Q5" s="233">
        <f t="shared" si="3"/>
        <v>1.9288085942668315E-2</v>
      </c>
      <c r="S5" s="234">
        <f t="shared" si="4"/>
        <v>110.87002251985393</v>
      </c>
      <c r="T5" s="235">
        <f t="shared" si="5"/>
        <v>111.1111111111111</v>
      </c>
      <c r="U5" s="233">
        <f t="shared" si="6"/>
        <v>3.6881134387094128</v>
      </c>
      <c r="V5" s="236">
        <f t="shared" si="7"/>
        <v>3.3265199689564122</v>
      </c>
      <c r="W5" s="237">
        <f t="shared" si="8"/>
        <v>1.002929907595222</v>
      </c>
      <c r="X5" s="110">
        <f t="shared" si="9"/>
        <v>3.4198762464488407E-2</v>
      </c>
      <c r="Y5" s="237">
        <f t="shared" si="10"/>
        <v>1.1111111111111109</v>
      </c>
      <c r="Z5" s="110">
        <f t="shared" si="11"/>
        <v>3.9036529356973148E-3</v>
      </c>
      <c r="AB5" s="235">
        <f t="shared" si="12"/>
        <v>89.959432048681535</v>
      </c>
      <c r="AC5" s="235">
        <f t="shared" si="13"/>
        <v>80.963488843813394</v>
      </c>
      <c r="AD5" s="235">
        <f t="shared" si="14"/>
        <v>80.963488843813394</v>
      </c>
      <c r="AE5" s="237">
        <f t="shared" si="15"/>
        <v>0.89959432048681531</v>
      </c>
      <c r="AF5" s="237">
        <f t="shared" si="16"/>
        <v>9.5619578253764847E-4</v>
      </c>
      <c r="AG5" s="236">
        <f t="shared" si="17"/>
        <v>0.10629188743879611</v>
      </c>
      <c r="AH5" s="238"/>
      <c r="AI5" s="239"/>
      <c r="AJ5" s="237">
        <v>0.9634888438133874</v>
      </c>
      <c r="AK5" s="237">
        <v>1.024340770791075</v>
      </c>
      <c r="AL5" s="237">
        <v>1.0209601081812034</v>
      </c>
      <c r="AM5" s="237">
        <v>1.1088573360378633</v>
      </c>
      <c r="AN5" s="237">
        <v>1.1088573360378633</v>
      </c>
      <c r="AO5" s="237">
        <v>1.1156186612576064</v>
      </c>
      <c r="AP5" s="237">
        <v>0.20926301555104798</v>
      </c>
      <c r="AQ5" s="237">
        <v>0.21399594320486814</v>
      </c>
      <c r="AR5" s="237">
        <v>0.68965517241379304</v>
      </c>
      <c r="AS5" s="237">
        <v>0.68627450980392157</v>
      </c>
      <c r="AT5" s="110">
        <v>1</v>
      </c>
      <c r="AU5" s="232">
        <v>3.3806626098715348E-3</v>
      </c>
      <c r="AV5" s="110">
        <v>295.8</v>
      </c>
      <c r="AW5" s="239"/>
      <c r="AX5" s="233">
        <f t="shared" si="18"/>
        <v>115.08771929824559</v>
      </c>
      <c r="AY5" s="233">
        <f t="shared" si="19"/>
        <v>108.25082508250826</v>
      </c>
      <c r="AZ5" s="233">
        <f t="shared" si="20"/>
        <v>109.27152317880795</v>
      </c>
      <c r="BB5" s="237">
        <f t="shared" si="21"/>
        <v>0.21162947937795806</v>
      </c>
      <c r="BC5" s="110">
        <f t="shared" si="22"/>
        <v>3.3466852388815732E-3</v>
      </c>
      <c r="BD5" s="237">
        <f t="shared" si="23"/>
        <v>0.68796484110885725</v>
      </c>
      <c r="BE5" s="110">
        <f t="shared" si="24"/>
        <v>2.3904894563439249E-3</v>
      </c>
      <c r="BF5" s="237">
        <f t="shared" si="25"/>
        <v>0.89891818796484102</v>
      </c>
      <c r="BG5" s="237">
        <f t="shared" si="26"/>
        <v>0.90027045300878972</v>
      </c>
      <c r="BI5" s="110">
        <f t="shared" si="27"/>
        <v>0</v>
      </c>
      <c r="BJ5" s="110">
        <f t="shared" si="28"/>
        <v>0</v>
      </c>
      <c r="BK5" s="110">
        <f t="shared" si="29"/>
        <v>0</v>
      </c>
      <c r="BM5" s="110">
        <f t="shared" si="30"/>
        <v>0.30343137254901958</v>
      </c>
      <c r="BN5" s="110">
        <f t="shared" si="31"/>
        <v>0.31182266009852216</v>
      </c>
    </row>
    <row r="6" spans="1:67" x14ac:dyDescent="0.35">
      <c r="A6" s="110">
        <f t="shared" si="0"/>
        <v>4</v>
      </c>
      <c r="B6" s="225" t="s">
        <v>747</v>
      </c>
      <c r="C6" s="110" t="s">
        <v>241</v>
      </c>
      <c r="D6" s="226" t="s">
        <v>242</v>
      </c>
      <c r="E6" s="110">
        <v>0.16600000000000001</v>
      </c>
      <c r="F6" s="227" t="s">
        <v>686</v>
      </c>
      <c r="G6" s="228">
        <v>1</v>
      </c>
      <c r="H6" s="240">
        <v>42913</v>
      </c>
      <c r="I6" s="233" t="s">
        <v>751</v>
      </c>
      <c r="J6" s="232"/>
      <c r="K6" s="232"/>
      <c r="L6" s="237"/>
      <c r="N6" s="110" t="str">
        <f t="shared" si="32"/>
        <v>Quantified</v>
      </c>
      <c r="O6" s="232">
        <f t="shared" si="1"/>
        <v>0.30691851265822784</v>
      </c>
      <c r="P6" s="232">
        <f t="shared" si="2"/>
        <v>6.1536191400700886E-5</v>
      </c>
      <c r="Q6" s="233">
        <f t="shared" si="3"/>
        <v>2.0049683829018527E-4</v>
      </c>
      <c r="S6" s="234">
        <f t="shared" si="4"/>
        <v>104.53120652257725</v>
      </c>
      <c r="T6" s="235">
        <f t="shared" si="5"/>
        <v>87.89722785665991</v>
      </c>
      <c r="U6" s="233">
        <f t="shared" si="6"/>
        <v>2.5796340621880196</v>
      </c>
      <c r="V6" s="236">
        <f t="shared" si="7"/>
        <v>2.4678123863717727</v>
      </c>
      <c r="W6" s="237">
        <f t="shared" si="8"/>
        <v>0.84065810232138827</v>
      </c>
      <c r="X6" s="110">
        <f t="shared" si="9"/>
        <v>5.3914238061328341E-2</v>
      </c>
      <c r="Y6" s="237">
        <f t="shared" si="10"/>
        <v>0.8789722785665991</v>
      </c>
      <c r="Z6" s="110">
        <f t="shared" si="11"/>
        <v>6.4498931806419579E-2</v>
      </c>
      <c r="AB6" s="235">
        <f t="shared" si="12"/>
        <v>70.25016903313049</v>
      </c>
      <c r="AC6" s="235">
        <f t="shared" si="13"/>
        <v>79.92307692307692</v>
      </c>
      <c r="AD6" s="235">
        <f t="shared" si="14"/>
        <v>79.92307692307692</v>
      </c>
      <c r="AE6" s="237">
        <f t="shared" si="15"/>
        <v>0.70250169033130494</v>
      </c>
      <c r="AF6" s="237">
        <f t="shared" si="16"/>
        <v>6.2152725864942828E-3</v>
      </c>
      <c r="AG6" s="236">
        <f t="shared" si="17"/>
        <v>0.88473418242781943</v>
      </c>
      <c r="AH6" s="238"/>
      <c r="AI6" s="239"/>
      <c r="AJ6" s="241">
        <v>0.78093306288032449</v>
      </c>
      <c r="AK6" s="241">
        <v>0.85530764029749828</v>
      </c>
      <c r="AL6" s="241">
        <v>0.88573360378634214</v>
      </c>
      <c r="AM6" s="241">
        <v>0.8045977011494253</v>
      </c>
      <c r="AN6" s="241">
        <v>0.91954022988505746</v>
      </c>
      <c r="AO6" s="241">
        <v>0.91277890466531442</v>
      </c>
      <c r="AP6" s="241">
        <v>0.16599053414469236</v>
      </c>
      <c r="AQ6" s="241">
        <v>0.16396213657876943</v>
      </c>
      <c r="AR6" s="241">
        <v>0.54090601757944556</v>
      </c>
      <c r="AS6" s="241">
        <v>0.53414469235970252</v>
      </c>
      <c r="AT6" s="110">
        <v>1</v>
      </c>
      <c r="AU6" s="232">
        <v>3.3806626098715348E-3</v>
      </c>
      <c r="AV6" s="110">
        <v>295.8</v>
      </c>
      <c r="AW6" s="239"/>
      <c r="AX6" s="233">
        <f t="shared" si="18"/>
        <v>103.03030303030305</v>
      </c>
      <c r="AY6" s="233">
        <f t="shared" si="19"/>
        <v>107.50988142292491</v>
      </c>
      <c r="AZ6" s="233">
        <f t="shared" si="20"/>
        <v>103.05343511450383</v>
      </c>
      <c r="BB6" s="237">
        <f t="shared" si="21"/>
        <v>0.1649763353617309</v>
      </c>
      <c r="BC6" s="110">
        <f t="shared" si="22"/>
        <v>1.4342936738063943E-3</v>
      </c>
      <c r="BD6" s="237">
        <f t="shared" si="23"/>
        <v>0.53752535496957399</v>
      </c>
      <c r="BE6" s="110">
        <f t="shared" si="24"/>
        <v>4.7809789126879278E-3</v>
      </c>
      <c r="BF6" s="237">
        <f t="shared" si="25"/>
        <v>0.7068965517241379</v>
      </c>
      <c r="BG6" s="237">
        <f t="shared" si="26"/>
        <v>0.69810682893847198</v>
      </c>
      <c r="BI6" s="110">
        <f t="shared" si="27"/>
        <v>0</v>
      </c>
      <c r="BJ6" s="110">
        <f t="shared" si="28"/>
        <v>0</v>
      </c>
      <c r="BK6" s="110">
        <f t="shared" si="29"/>
        <v>0</v>
      </c>
      <c r="BM6" s="110">
        <f t="shared" si="30"/>
        <v>0.30687500000000001</v>
      </c>
      <c r="BN6" s="110">
        <f t="shared" si="31"/>
        <v>0.30696202531645567</v>
      </c>
    </row>
    <row r="7" spans="1:67" x14ac:dyDescent="0.35">
      <c r="A7" s="110">
        <f t="shared" si="0"/>
        <v>5</v>
      </c>
      <c r="B7" s="225" t="s">
        <v>747</v>
      </c>
      <c r="C7" s="110" t="s">
        <v>241</v>
      </c>
      <c r="D7" s="226" t="s">
        <v>242</v>
      </c>
      <c r="E7" s="110">
        <v>0.16600000000000001</v>
      </c>
      <c r="F7" s="227" t="s">
        <v>686</v>
      </c>
      <c r="G7" s="228">
        <v>1</v>
      </c>
      <c r="H7" s="240">
        <v>42933</v>
      </c>
      <c r="I7" s="233" t="s">
        <v>752</v>
      </c>
      <c r="J7" s="232"/>
      <c r="K7" s="232"/>
      <c r="L7" s="237"/>
      <c r="N7" s="110" t="str">
        <f t="shared" si="32"/>
        <v>Quantified</v>
      </c>
      <c r="O7" s="232">
        <f t="shared" si="1"/>
        <v>0.29859346642468237</v>
      </c>
      <c r="P7" s="232">
        <f t="shared" si="2"/>
        <v>6.951291708579139E-3</v>
      </c>
      <c r="Q7" s="233">
        <f t="shared" si="3"/>
        <v>2.3280119929658751E-2</v>
      </c>
      <c r="S7" s="234">
        <f t="shared" si="4"/>
        <v>95.824006145199803</v>
      </c>
      <c r="T7" s="235">
        <f t="shared" si="5"/>
        <v>86.094207798061746</v>
      </c>
      <c r="U7" s="233">
        <f t="shared" si="6"/>
        <v>7.5927001866208252</v>
      </c>
      <c r="V7" s="236">
        <f t="shared" si="7"/>
        <v>7.9235887665934053</v>
      </c>
      <c r="W7" s="237">
        <f t="shared" si="8"/>
        <v>0.90038314176245215</v>
      </c>
      <c r="X7" s="110">
        <f t="shared" si="9"/>
        <v>3.9617750352145473E-2</v>
      </c>
      <c r="Y7" s="237">
        <f t="shared" si="10"/>
        <v>0.8609420779806175</v>
      </c>
      <c r="Z7" s="110">
        <f t="shared" si="11"/>
        <v>3.7084702889124042E-2</v>
      </c>
      <c r="AB7" s="235">
        <f t="shared" si="12"/>
        <v>75.726842461122374</v>
      </c>
      <c r="AC7" s="235">
        <f t="shared" si="13"/>
        <v>87.958115183246079</v>
      </c>
      <c r="AD7" s="235">
        <f t="shared" si="14"/>
        <v>87.958115183246079</v>
      </c>
      <c r="AE7" s="237">
        <f t="shared" si="15"/>
        <v>0.75726842461122379</v>
      </c>
      <c r="AF7" s="237">
        <f t="shared" si="16"/>
        <v>5.2590768039567134E-3</v>
      </c>
      <c r="AG7" s="236">
        <f t="shared" si="17"/>
        <v>0.69447987437964098</v>
      </c>
      <c r="AH7" s="238"/>
      <c r="AI7" s="239"/>
      <c r="AJ7" s="241">
        <v>0.92968221771467208</v>
      </c>
      <c r="AK7" s="241">
        <v>0.91615956727518588</v>
      </c>
      <c r="AL7" s="241">
        <v>0.85530764029749828</v>
      </c>
      <c r="AM7" s="241">
        <v>0.81812035158891139</v>
      </c>
      <c r="AN7" s="241">
        <v>0.88235294117647056</v>
      </c>
      <c r="AO7" s="241">
        <v>0.88235294117647056</v>
      </c>
      <c r="AP7" s="241">
        <v>0.17275185936443543</v>
      </c>
      <c r="AQ7" s="241">
        <v>0.17545638945233263</v>
      </c>
      <c r="AR7" s="241">
        <v>0.58823529411764708</v>
      </c>
      <c r="AS7" s="241">
        <v>0.57809330628803246</v>
      </c>
      <c r="AT7" s="110">
        <v>1</v>
      </c>
      <c r="AU7" s="232">
        <v>3.3806626098715348E-3</v>
      </c>
      <c r="AV7" s="110">
        <v>295.8</v>
      </c>
      <c r="AW7" s="239"/>
      <c r="AX7" s="233">
        <f t="shared" si="18"/>
        <v>88</v>
      </c>
      <c r="AY7" s="233">
        <f t="shared" si="19"/>
        <v>96.309963099631005</v>
      </c>
      <c r="AZ7" s="233">
        <f t="shared" si="20"/>
        <v>103.16205533596839</v>
      </c>
      <c r="BB7" s="237">
        <f t="shared" si="21"/>
        <v>0.17410412440838402</v>
      </c>
      <c r="BC7" s="110">
        <f t="shared" si="22"/>
        <v>1.9123915650751597E-3</v>
      </c>
      <c r="BD7" s="237">
        <f t="shared" si="23"/>
        <v>0.58316430020283971</v>
      </c>
      <c r="BE7" s="110">
        <f t="shared" si="24"/>
        <v>7.171468369031932E-3</v>
      </c>
      <c r="BF7" s="237">
        <f t="shared" si="25"/>
        <v>0.76098715348208246</v>
      </c>
      <c r="BG7" s="237">
        <f t="shared" si="26"/>
        <v>0.75354969574036512</v>
      </c>
      <c r="BI7" s="110">
        <f t="shared" si="27"/>
        <v>0</v>
      </c>
      <c r="BJ7" s="110">
        <f t="shared" si="28"/>
        <v>0</v>
      </c>
      <c r="BK7" s="110">
        <f t="shared" si="29"/>
        <v>0</v>
      </c>
      <c r="BM7" s="110">
        <f t="shared" si="30"/>
        <v>0.29367816091954024</v>
      </c>
      <c r="BN7" s="110">
        <f t="shared" si="31"/>
        <v>0.30350877192982451</v>
      </c>
    </row>
    <row r="8" spans="1:67" x14ac:dyDescent="0.35">
      <c r="A8" s="110">
        <f t="shared" si="0"/>
        <v>6</v>
      </c>
      <c r="B8" s="225" t="s">
        <v>747</v>
      </c>
      <c r="C8" s="110" t="s">
        <v>241</v>
      </c>
      <c r="D8" s="226" t="s">
        <v>242</v>
      </c>
      <c r="E8" s="110">
        <v>0.16600000000000001</v>
      </c>
      <c r="F8" s="227" t="s">
        <v>686</v>
      </c>
      <c r="G8" s="228">
        <v>1</v>
      </c>
      <c r="H8" s="240">
        <v>42942</v>
      </c>
      <c r="I8" s="233" t="s">
        <v>753</v>
      </c>
      <c r="J8" s="232"/>
      <c r="K8" s="232"/>
      <c r="L8" s="237"/>
      <c r="N8" s="110" t="str">
        <f t="shared" si="32"/>
        <v>Quantified</v>
      </c>
      <c r="O8" s="232">
        <f t="shared" si="1"/>
        <v>0.15544418774842514</v>
      </c>
      <c r="P8" s="232">
        <f t="shared" si="2"/>
        <v>4.4321386888905918E-2</v>
      </c>
      <c r="Q8" s="233">
        <f t="shared" si="3"/>
        <v>0.28512733432424497</v>
      </c>
      <c r="S8" s="234">
        <f t="shared" si="4"/>
        <v>116.30512163924239</v>
      </c>
      <c r="T8" s="235">
        <f t="shared" si="5"/>
        <v>99.842235744872667</v>
      </c>
      <c r="U8" s="233">
        <f t="shared" si="6"/>
        <v>12.959479779480839</v>
      </c>
      <c r="V8" s="236">
        <f t="shared" si="7"/>
        <v>11.142656141729356</v>
      </c>
      <c r="W8" s="237">
        <f t="shared" si="8"/>
        <v>0.85868830290736975</v>
      </c>
      <c r="X8" s="110">
        <f t="shared" si="9"/>
        <v>2.0563767850906758E-2</v>
      </c>
      <c r="Y8" s="237">
        <f t="shared" si="10"/>
        <v>0.99842235744872665</v>
      </c>
      <c r="Z8" s="110">
        <f t="shared" si="11"/>
        <v>0.11157893887299125</v>
      </c>
      <c r="AB8" s="235">
        <f t="shared" si="12"/>
        <v>103.8708586883029</v>
      </c>
      <c r="AC8" s="235">
        <f t="shared" si="13"/>
        <v>104.03498871331827</v>
      </c>
      <c r="AD8" s="235">
        <f t="shared" si="14"/>
        <v>104.03498871331827</v>
      </c>
      <c r="AE8" s="237">
        <f t="shared" si="15"/>
        <v>1.038708586883029</v>
      </c>
      <c r="AF8" s="237">
        <f t="shared" si="16"/>
        <v>0.18096005184523847</v>
      </c>
      <c r="AG8" s="236">
        <f t="shared" si="17"/>
        <v>17.421638189038742</v>
      </c>
      <c r="AH8" s="238"/>
      <c r="AI8" s="239"/>
      <c r="AJ8" s="241">
        <v>0.83502366463826905</v>
      </c>
      <c r="AK8" s="241">
        <v>0.86883029073698437</v>
      </c>
      <c r="AL8" s="241">
        <v>0.87221095334685594</v>
      </c>
      <c r="AM8" s="241">
        <v>1.0006761325219742</v>
      </c>
      <c r="AN8" s="241">
        <v>0.88573360378634214</v>
      </c>
      <c r="AO8" s="241">
        <v>1.1088573360378633</v>
      </c>
      <c r="AP8" s="241">
        <v>0.14334009465855307</v>
      </c>
      <c r="AQ8" s="241">
        <v>0.12880324543610547</v>
      </c>
      <c r="AR8" s="241">
        <v>0.76741041244083841</v>
      </c>
      <c r="AS8" s="241">
        <v>1.0378634212305611</v>
      </c>
      <c r="AT8" s="110">
        <v>1</v>
      </c>
      <c r="AU8" s="232">
        <v>3.3806626098715348E-3</v>
      </c>
      <c r="AV8" s="110">
        <v>295.8</v>
      </c>
      <c r="AW8" s="239"/>
      <c r="AX8" s="233">
        <f t="shared" si="18"/>
        <v>119.83805668016194</v>
      </c>
      <c r="AY8" s="233">
        <f t="shared" si="19"/>
        <v>101.94552529182882</v>
      </c>
      <c r="AZ8" s="233">
        <f t="shared" si="20"/>
        <v>127.13178294573642</v>
      </c>
      <c r="BB8" s="237">
        <f t="shared" si="21"/>
        <v>0.13607167004732929</v>
      </c>
      <c r="BC8" s="110">
        <f t="shared" si="22"/>
        <v>1.0279104662279093E-2</v>
      </c>
      <c r="BD8" s="237">
        <f t="shared" si="23"/>
        <v>0.9026369168356998</v>
      </c>
      <c r="BE8" s="110">
        <f t="shared" si="24"/>
        <v>0.19123915650751763</v>
      </c>
      <c r="BF8" s="237">
        <f t="shared" si="25"/>
        <v>0.91075050709939154</v>
      </c>
      <c r="BG8" s="237">
        <f t="shared" si="26"/>
        <v>1.1666666666666665</v>
      </c>
      <c r="BI8" s="110">
        <f t="shared" si="27"/>
        <v>0</v>
      </c>
      <c r="BJ8" s="110">
        <f t="shared" si="28"/>
        <v>0</v>
      </c>
      <c r="BK8" s="110">
        <f t="shared" si="29"/>
        <v>0</v>
      </c>
      <c r="BM8" s="110">
        <f t="shared" si="30"/>
        <v>0.18678414096916299</v>
      </c>
      <c r="BN8" s="110">
        <f t="shared" si="31"/>
        <v>0.1241042345276873</v>
      </c>
    </row>
    <row r="9" spans="1:67" x14ac:dyDescent="0.35">
      <c r="A9" s="110">
        <f t="shared" si="0"/>
        <v>7</v>
      </c>
      <c r="B9" s="225" t="s">
        <v>747</v>
      </c>
      <c r="C9" s="110" t="s">
        <v>241</v>
      </c>
      <c r="D9" s="226" t="s">
        <v>242</v>
      </c>
      <c r="E9" s="110">
        <v>0.16600000000000001</v>
      </c>
      <c r="F9" s="227" t="s">
        <v>686</v>
      </c>
      <c r="G9" s="228">
        <v>1</v>
      </c>
      <c r="H9" s="240">
        <v>42949</v>
      </c>
      <c r="I9" s="233" t="s">
        <v>754</v>
      </c>
      <c r="J9" s="232"/>
      <c r="K9" s="232"/>
      <c r="L9" s="237"/>
      <c r="N9" s="110" t="str">
        <f t="shared" si="32"/>
        <v>Quantified</v>
      </c>
      <c r="O9" s="232">
        <f t="shared" si="1"/>
        <v>0.26878733002922861</v>
      </c>
      <c r="P9" s="232">
        <f t="shared" si="2"/>
        <v>1.5363779630622675E-2</v>
      </c>
      <c r="Q9" s="233">
        <f t="shared" si="3"/>
        <v>5.7159612504622072E-2</v>
      </c>
      <c r="S9" s="234">
        <f t="shared" si="4"/>
        <v>80.068842750347514</v>
      </c>
      <c r="T9" s="235">
        <f t="shared" si="5"/>
        <v>99.27879197656074</v>
      </c>
      <c r="U9" s="233">
        <f t="shared" si="6"/>
        <v>29.031955832465119</v>
      </c>
      <c r="V9" s="236">
        <f t="shared" si="7"/>
        <v>36.258742895767796</v>
      </c>
      <c r="W9" s="237">
        <f t="shared" si="8"/>
        <v>1.300428217263917</v>
      </c>
      <c r="X9" s="110">
        <f t="shared" si="9"/>
        <v>0.3048100598073793</v>
      </c>
      <c r="Y9" s="237">
        <f t="shared" si="10"/>
        <v>0.99278791976560743</v>
      </c>
      <c r="Z9" s="110">
        <f t="shared" si="11"/>
        <v>0.23383663105726751</v>
      </c>
      <c r="AB9" s="235">
        <f t="shared" si="12"/>
        <v>76.115618661257599</v>
      </c>
      <c r="AC9" s="235">
        <f t="shared" si="13"/>
        <v>76.66855845629965</v>
      </c>
      <c r="AD9" s="235">
        <f t="shared" si="14"/>
        <v>76.66855845629965</v>
      </c>
      <c r="AE9" s="237">
        <f t="shared" si="15"/>
        <v>0.761156186612576</v>
      </c>
      <c r="AF9" s="237">
        <f t="shared" si="16"/>
        <v>2.4143943509074072E-2</v>
      </c>
      <c r="AG9" s="236">
        <f t="shared" si="17"/>
        <v>3.1720091005925433</v>
      </c>
      <c r="AH9" s="238"/>
      <c r="AI9" s="239"/>
      <c r="AJ9" s="241">
        <v>1.1629479377958079</v>
      </c>
      <c r="AK9" s="241">
        <v>1.0885733603786343</v>
      </c>
      <c r="AL9" s="241">
        <v>1.6497633536173089</v>
      </c>
      <c r="AM9" s="241">
        <v>1.2609871534820825</v>
      </c>
      <c r="AN9" s="241">
        <v>0.88573360378634214</v>
      </c>
      <c r="AO9" s="241">
        <v>0.83164300202839758</v>
      </c>
      <c r="AP9" s="241">
        <v>0.16260987153482082</v>
      </c>
      <c r="AQ9" s="241">
        <v>0.15956727518593644</v>
      </c>
      <c r="AR9" s="241">
        <v>0.58147396889790393</v>
      </c>
      <c r="AS9" s="241">
        <v>0.61866125760649082</v>
      </c>
      <c r="AT9" s="110">
        <v>1</v>
      </c>
      <c r="AU9" s="232">
        <v>3.3806626098715348E-3</v>
      </c>
      <c r="AV9" s="110">
        <v>295.8</v>
      </c>
      <c r="AW9" s="239"/>
      <c r="AX9" s="233">
        <f t="shared" si="18"/>
        <v>108.43023255813955</v>
      </c>
      <c r="AY9" s="233">
        <f t="shared" si="19"/>
        <v>81.366459627329192</v>
      </c>
      <c r="AZ9" s="233">
        <f t="shared" si="20"/>
        <v>50.409836065573778</v>
      </c>
      <c r="BB9" s="237">
        <f t="shared" si="21"/>
        <v>0.16108857336037863</v>
      </c>
      <c r="BC9" s="110">
        <f t="shared" si="22"/>
        <v>2.1514405107095715E-3</v>
      </c>
      <c r="BD9" s="237">
        <f t="shared" si="23"/>
        <v>0.60006761325219737</v>
      </c>
      <c r="BE9" s="110">
        <f t="shared" si="24"/>
        <v>2.6295384019783725E-2</v>
      </c>
      <c r="BF9" s="237">
        <f t="shared" si="25"/>
        <v>0.7440838404327248</v>
      </c>
      <c r="BG9" s="237">
        <f t="shared" si="26"/>
        <v>0.77822853279242721</v>
      </c>
      <c r="BI9" s="110">
        <f t="shared" si="27"/>
        <v>0</v>
      </c>
      <c r="BJ9" s="110">
        <f t="shared" si="28"/>
        <v>0</v>
      </c>
      <c r="BK9" s="110">
        <f t="shared" si="29"/>
        <v>0</v>
      </c>
      <c r="BM9" s="110">
        <f t="shared" si="30"/>
        <v>0.27965116279069768</v>
      </c>
      <c r="BN9" s="110">
        <f t="shared" si="31"/>
        <v>0.25792349726775959</v>
      </c>
    </row>
    <row r="10" spans="1:67" x14ac:dyDescent="0.35">
      <c r="A10" s="110">
        <f t="shared" si="0"/>
        <v>8</v>
      </c>
      <c r="B10" s="225" t="s">
        <v>747</v>
      </c>
      <c r="C10" s="110" t="s">
        <v>241</v>
      </c>
      <c r="D10" s="226" t="s">
        <v>242</v>
      </c>
      <c r="E10" s="110">
        <v>0.16600000000000001</v>
      </c>
      <c r="F10" s="227" t="s">
        <v>686</v>
      </c>
      <c r="G10" s="228">
        <v>1</v>
      </c>
      <c r="H10" s="229">
        <v>42977</v>
      </c>
      <c r="I10" s="230" t="s">
        <v>755</v>
      </c>
      <c r="J10" s="148"/>
      <c r="K10" s="148"/>
      <c r="L10" s="149"/>
      <c r="N10" s="110" t="str">
        <f t="shared" si="32"/>
        <v>Quantified</v>
      </c>
      <c r="O10" s="232">
        <f t="shared" si="1"/>
        <v>9.7328011389637467E-2</v>
      </c>
      <c r="P10" s="232">
        <f t="shared" si="2"/>
        <v>2.0493764441771269E-4</v>
      </c>
      <c r="Q10" s="233">
        <f t="shared" si="3"/>
        <v>2.105638875095032E-3</v>
      </c>
      <c r="S10" s="234">
        <f t="shared" si="4"/>
        <v>83.808513586604263</v>
      </c>
      <c r="T10" s="235">
        <f t="shared" si="5"/>
        <v>105.70205093531663</v>
      </c>
      <c r="U10" s="233">
        <f t="shared" si="6"/>
        <v>6.2901654924328998</v>
      </c>
      <c r="V10" s="236">
        <f t="shared" si="7"/>
        <v>7.5054015675065058</v>
      </c>
      <c r="W10" s="237">
        <f t="shared" si="8"/>
        <v>1.2654947036285777</v>
      </c>
      <c r="X10" s="110">
        <f t="shared" si="9"/>
        <v>8.8437341258658653E-2</v>
      </c>
      <c r="Y10" s="237">
        <f t="shared" si="10"/>
        <v>1.0570205093531664</v>
      </c>
      <c r="Z10" s="110">
        <f t="shared" si="11"/>
        <v>2.4456315544524165E-2</v>
      </c>
      <c r="AB10" s="235">
        <f t="shared" si="12"/>
        <v>104.05679513184585</v>
      </c>
      <c r="AC10" s="235">
        <f t="shared" si="13"/>
        <v>98.443496801705777</v>
      </c>
      <c r="AD10" s="235">
        <f t="shared" si="14"/>
        <v>98.443496801705777</v>
      </c>
      <c r="AE10" s="237">
        <f t="shared" si="15"/>
        <v>1.0405679513184585</v>
      </c>
      <c r="AF10" s="237">
        <f t="shared" si="16"/>
        <v>1.8167719868214145E-2</v>
      </c>
      <c r="AG10" s="236">
        <f t="shared" si="17"/>
        <v>1.7459426695964082</v>
      </c>
      <c r="AH10" s="238"/>
      <c r="AI10" s="239"/>
      <c r="AJ10" s="237">
        <v>1.3590263691683568</v>
      </c>
      <c r="AK10" s="237">
        <v>1.2542258282623393</v>
      </c>
      <c r="AL10" s="237">
        <v>1.1832319134550371</v>
      </c>
      <c r="AM10" s="237">
        <v>1.0412440838404327</v>
      </c>
      <c r="AN10" s="237">
        <v>1.0851926977687627</v>
      </c>
      <c r="AO10" s="237">
        <v>1.0446247464503042</v>
      </c>
      <c r="AP10" s="237">
        <v>9.330628803245436E-2</v>
      </c>
      <c r="AQ10" s="237">
        <v>9.1277890466531439E-2</v>
      </c>
      <c r="AR10" s="237">
        <v>0.96010818120351582</v>
      </c>
      <c r="AS10" s="237">
        <v>0.93644354293441512</v>
      </c>
      <c r="AT10" s="110">
        <v>1</v>
      </c>
      <c r="AU10" s="232">
        <v>3.3806626098715348E-3</v>
      </c>
      <c r="AV10" s="110">
        <v>295.8</v>
      </c>
      <c r="AW10" s="239"/>
      <c r="AX10" s="233">
        <f t="shared" si="18"/>
        <v>76.616915422885583</v>
      </c>
      <c r="AY10" s="233">
        <f t="shared" si="19"/>
        <v>86.522911051212944</v>
      </c>
      <c r="AZ10" s="233">
        <f t="shared" si="20"/>
        <v>88.285714285714292</v>
      </c>
      <c r="BB10" s="237">
        <f t="shared" si="21"/>
        <v>9.2292089249492892E-2</v>
      </c>
      <c r="BC10" s="110">
        <f t="shared" si="22"/>
        <v>1.4342936738063845E-3</v>
      </c>
      <c r="BD10" s="237">
        <f t="shared" si="23"/>
        <v>0.94827586206896552</v>
      </c>
      <c r="BE10" s="110">
        <f t="shared" si="24"/>
        <v>1.6733426194407788E-2</v>
      </c>
      <c r="BF10" s="237">
        <f t="shared" si="25"/>
        <v>1.0534144692359702</v>
      </c>
      <c r="BG10" s="237">
        <f t="shared" si="26"/>
        <v>1.0277214334009466</v>
      </c>
      <c r="BI10" s="110">
        <f t="shared" si="27"/>
        <v>0</v>
      </c>
      <c r="BJ10" s="110">
        <f t="shared" si="28"/>
        <v>0</v>
      </c>
      <c r="BK10" s="110">
        <f t="shared" si="29"/>
        <v>0</v>
      </c>
      <c r="BM10" s="110">
        <f t="shared" si="30"/>
        <v>9.7183098591549305E-2</v>
      </c>
      <c r="BN10" s="110">
        <f t="shared" si="31"/>
        <v>9.7472924187725629E-2</v>
      </c>
    </row>
    <row r="11" spans="1:67" x14ac:dyDescent="0.35">
      <c r="A11" s="110">
        <f t="shared" si="0"/>
        <v>9</v>
      </c>
      <c r="B11" s="225" t="s">
        <v>747</v>
      </c>
      <c r="C11" s="110" t="s">
        <v>241</v>
      </c>
      <c r="D11" s="226" t="s">
        <v>242</v>
      </c>
      <c r="E11" s="110">
        <v>0.16600000000000001</v>
      </c>
      <c r="F11" s="242" t="s">
        <v>686</v>
      </c>
      <c r="G11" s="110">
        <v>1</v>
      </c>
      <c r="H11" s="240">
        <v>43003</v>
      </c>
      <c r="I11" s="110" t="s">
        <v>756</v>
      </c>
      <c r="J11" s="232"/>
      <c r="K11" s="232"/>
      <c r="L11" s="237"/>
      <c r="N11" s="110" t="str">
        <f t="shared" si="32"/>
        <v>Quantified</v>
      </c>
      <c r="O11" s="232">
        <f t="shared" si="1"/>
        <v>0.25686729237149408</v>
      </c>
      <c r="P11" s="232">
        <f t="shared" si="2"/>
        <v>1.2597968135840173E-2</v>
      </c>
      <c r="Q11" s="233">
        <f t="shared" si="3"/>
        <v>4.9044656559934355E-2</v>
      </c>
      <c r="S11" s="234">
        <f t="shared" si="4"/>
        <v>94.202309051316817</v>
      </c>
      <c r="T11" s="235">
        <f t="shared" si="5"/>
        <v>90.827135451881887</v>
      </c>
      <c r="U11" s="233">
        <f t="shared" si="6"/>
        <v>5.1110341502558061</v>
      </c>
      <c r="V11" s="236">
        <f t="shared" si="7"/>
        <v>5.4255932808096716</v>
      </c>
      <c r="W11" s="237">
        <f t="shared" si="8"/>
        <v>0.96461573135001133</v>
      </c>
      <c r="X11" s="110">
        <f t="shared" si="9"/>
        <v>6.5930144134821192E-2</v>
      </c>
      <c r="Y11" s="237">
        <f t="shared" si="10"/>
        <v>0.90827135451881891</v>
      </c>
      <c r="Z11" s="110">
        <f t="shared" si="11"/>
        <v>7.2847853770087845E-2</v>
      </c>
      <c r="AB11" s="235">
        <f t="shared" si="12"/>
        <v>81.355645706558491</v>
      </c>
      <c r="AC11" s="235">
        <f t="shared" si="13"/>
        <v>89.571960297766765</v>
      </c>
      <c r="AD11" s="235">
        <f t="shared" si="14"/>
        <v>89.571960297766765</v>
      </c>
      <c r="AE11" s="237">
        <f t="shared" si="15"/>
        <v>0.81355645706558488</v>
      </c>
      <c r="AF11" s="237">
        <f t="shared" si="16"/>
        <v>1.888486670511736E-2</v>
      </c>
      <c r="AG11" s="236">
        <f t="shared" si="17"/>
        <v>2.3212730402550239</v>
      </c>
      <c r="AH11" s="238"/>
      <c r="AI11" s="239"/>
      <c r="AJ11" s="237">
        <v>0.89925625422582822</v>
      </c>
      <c r="AK11" s="237">
        <v>0.9634888438133874</v>
      </c>
      <c r="AL11" s="237">
        <v>1.0311020960108181</v>
      </c>
      <c r="AM11" s="237">
        <v>0.88235294117647056</v>
      </c>
      <c r="AN11" s="237">
        <v>0.85192697768762671</v>
      </c>
      <c r="AO11" s="237">
        <v>0.99053414469235967</v>
      </c>
      <c r="AP11" s="237">
        <v>0.1643002028397566</v>
      </c>
      <c r="AQ11" s="237">
        <v>0.16801893171061527</v>
      </c>
      <c r="AR11" s="237">
        <v>0.66260987153482076</v>
      </c>
      <c r="AS11" s="237">
        <v>0.63218390804597702</v>
      </c>
      <c r="AT11" s="110">
        <v>1</v>
      </c>
      <c r="AU11" s="232">
        <v>3.3806626098715348E-3</v>
      </c>
      <c r="AV11" s="110">
        <v>295.8</v>
      </c>
      <c r="AW11" s="239"/>
      <c r="AX11" s="233">
        <f t="shared" si="18"/>
        <v>98.120300751879697</v>
      </c>
      <c r="AY11" s="233">
        <f t="shared" si="19"/>
        <v>88.421052631578945</v>
      </c>
      <c r="AZ11" s="233">
        <f t="shared" si="20"/>
        <v>96.065573770491795</v>
      </c>
      <c r="BB11" s="237">
        <f t="shared" si="21"/>
        <v>0.16615956727518594</v>
      </c>
      <c r="BC11" s="110">
        <f t="shared" si="22"/>
        <v>2.6295384019783567E-3</v>
      </c>
      <c r="BD11" s="237">
        <f t="shared" si="23"/>
        <v>0.64739688979039889</v>
      </c>
      <c r="BE11" s="110">
        <f t="shared" si="24"/>
        <v>2.1514405107095718E-2</v>
      </c>
      <c r="BF11" s="237">
        <f t="shared" si="25"/>
        <v>0.82691007437457742</v>
      </c>
      <c r="BG11" s="237">
        <f t="shared" si="26"/>
        <v>0.80020283975659234</v>
      </c>
      <c r="BI11" s="110">
        <f t="shared" si="27"/>
        <v>0</v>
      </c>
      <c r="BJ11" s="110">
        <f t="shared" si="28"/>
        <v>0</v>
      </c>
      <c r="BK11" s="110">
        <f t="shared" si="29"/>
        <v>0</v>
      </c>
      <c r="BM11" s="110">
        <f t="shared" si="30"/>
        <v>0.24795918367346942</v>
      </c>
      <c r="BN11" s="110">
        <f t="shared" si="31"/>
        <v>0.26577540106951869</v>
      </c>
    </row>
    <row r="12" spans="1:67" x14ac:dyDescent="0.35">
      <c r="A12" s="110">
        <f t="shared" si="0"/>
        <v>10</v>
      </c>
      <c r="B12" s="225" t="s">
        <v>747</v>
      </c>
      <c r="C12" s="110" t="s">
        <v>241</v>
      </c>
      <c r="D12" s="226" t="s">
        <v>242</v>
      </c>
      <c r="E12" s="110">
        <v>0.16600000000000001</v>
      </c>
      <c r="F12" s="242" t="s">
        <v>686</v>
      </c>
      <c r="G12" s="110">
        <v>1</v>
      </c>
      <c r="H12" s="240">
        <v>43019</v>
      </c>
      <c r="I12" s="233" t="s">
        <v>757</v>
      </c>
      <c r="J12" s="232"/>
      <c r="K12" s="232"/>
      <c r="L12" s="237"/>
      <c r="N12" s="110" t="str">
        <f t="shared" si="32"/>
        <v>Quantified</v>
      </c>
      <c r="O12" s="232">
        <f t="shared" si="1"/>
        <v>0.22522785496107994</v>
      </c>
      <c r="P12" s="232">
        <f t="shared" si="2"/>
        <v>9.3831516165433174E-3</v>
      </c>
      <c r="Q12" s="233">
        <f t="shared" si="3"/>
        <v>4.1660706745907404E-2</v>
      </c>
      <c r="S12" s="234">
        <f t="shared" si="4"/>
        <v>105.24305197480241</v>
      </c>
      <c r="T12" s="235">
        <f t="shared" si="5"/>
        <v>103.22289835474419</v>
      </c>
      <c r="U12" s="233">
        <f t="shared" si="6"/>
        <v>3.9633310119994518</v>
      </c>
      <c r="V12" s="236">
        <f t="shared" si="7"/>
        <v>3.7658837686960691</v>
      </c>
      <c r="W12" s="237">
        <f t="shared" si="8"/>
        <v>0.98151904439936899</v>
      </c>
      <c r="X12" s="110">
        <f t="shared" si="9"/>
        <v>3.7998006085389606E-2</v>
      </c>
      <c r="Y12" s="237">
        <f t="shared" si="10"/>
        <v>1.0322289835474419</v>
      </c>
      <c r="Z12" s="110">
        <f t="shared" si="11"/>
        <v>2.8752199283689616E-2</v>
      </c>
      <c r="AB12" s="235">
        <f t="shared" si="12"/>
        <v>83.468559837728179</v>
      </c>
      <c r="AC12" s="235">
        <f t="shared" si="13"/>
        <v>80.862445414847159</v>
      </c>
      <c r="AD12" s="235">
        <f t="shared" si="14"/>
        <v>80.862445414847159</v>
      </c>
      <c r="AE12" s="237">
        <f t="shared" si="15"/>
        <v>0.83468559837728185</v>
      </c>
      <c r="AF12" s="237">
        <f t="shared" si="16"/>
        <v>2.1036307215826933E-2</v>
      </c>
      <c r="AG12" s="236">
        <f t="shared" si="17"/>
        <v>2.5202671828439072</v>
      </c>
      <c r="AH12" s="238"/>
      <c r="AI12" s="239"/>
      <c r="AJ12" s="237">
        <v>0.99053414469235967</v>
      </c>
      <c r="AK12" s="237">
        <v>1.0141987829614605</v>
      </c>
      <c r="AL12" s="237">
        <v>0.93982420554428669</v>
      </c>
      <c r="AM12" s="237">
        <v>1.0649087221095335</v>
      </c>
      <c r="AN12" s="237">
        <v>1.0209601081812034</v>
      </c>
      <c r="AO12" s="237">
        <v>1.0108181203515889</v>
      </c>
      <c r="AP12" s="237">
        <v>0.15990534144692359</v>
      </c>
      <c r="AQ12" s="237">
        <v>0.14705882352941177</v>
      </c>
      <c r="AR12" s="237">
        <v>0.68965517241379304</v>
      </c>
      <c r="AS12" s="237">
        <v>0.67275185936443538</v>
      </c>
      <c r="AT12" s="110">
        <v>1</v>
      </c>
      <c r="AU12" s="232">
        <v>3.3806626098715348E-3</v>
      </c>
      <c r="AV12" s="110">
        <v>295.8</v>
      </c>
      <c r="AW12" s="239"/>
      <c r="AX12" s="233">
        <f t="shared" si="18"/>
        <v>107.50853242320819</v>
      </c>
      <c r="AY12" s="233">
        <f t="shared" si="19"/>
        <v>100.66666666666666</v>
      </c>
      <c r="AZ12" s="233">
        <f t="shared" si="20"/>
        <v>107.55395683453237</v>
      </c>
      <c r="BB12" s="237">
        <f t="shared" si="21"/>
        <v>0.15348208248816769</v>
      </c>
      <c r="BC12" s="110">
        <f t="shared" si="22"/>
        <v>9.0838599341070917E-3</v>
      </c>
      <c r="BD12" s="237">
        <f t="shared" si="23"/>
        <v>0.68120351588911421</v>
      </c>
      <c r="BE12" s="110">
        <f t="shared" si="24"/>
        <v>1.1952447281719861E-2</v>
      </c>
      <c r="BF12" s="237">
        <f t="shared" si="25"/>
        <v>0.84956051386071663</v>
      </c>
      <c r="BG12" s="237">
        <f t="shared" si="26"/>
        <v>0.81981068289384718</v>
      </c>
      <c r="BI12" s="110">
        <f t="shared" si="27"/>
        <v>0</v>
      </c>
      <c r="BJ12" s="110">
        <f t="shared" si="28"/>
        <v>0</v>
      </c>
      <c r="BK12" s="110">
        <f t="shared" si="29"/>
        <v>0</v>
      </c>
      <c r="BM12" s="110">
        <f t="shared" si="30"/>
        <v>0.23186274509803922</v>
      </c>
      <c r="BN12" s="110">
        <f t="shared" si="31"/>
        <v>0.21859296482412063</v>
      </c>
    </row>
    <row r="13" spans="1:67" x14ac:dyDescent="0.35">
      <c r="A13" s="110">
        <f t="shared" si="0"/>
        <v>11</v>
      </c>
      <c r="B13" s="225" t="s">
        <v>747</v>
      </c>
      <c r="C13" s="110" t="s">
        <v>241</v>
      </c>
      <c r="D13" s="226" t="s">
        <v>242</v>
      </c>
      <c r="E13" s="110">
        <v>0.16600000000000001</v>
      </c>
      <c r="F13" s="242" t="s">
        <v>686</v>
      </c>
      <c r="G13" s="110">
        <v>1</v>
      </c>
      <c r="H13" s="240">
        <v>43052</v>
      </c>
      <c r="I13" s="233" t="s">
        <v>758</v>
      </c>
      <c r="J13" s="232">
        <f>AVERAGE(O3:O13)</f>
        <v>0.24536284008477854</v>
      </c>
      <c r="K13" s="232">
        <f>STDEV(O3:O13)</f>
        <v>6.5197676203595387E-2</v>
      </c>
      <c r="L13" s="237">
        <f>K13/J13</f>
        <v>0.26571943893813782</v>
      </c>
      <c r="N13" s="110" t="str">
        <f t="shared" si="32"/>
        <v>Quantified</v>
      </c>
      <c r="O13" s="232">
        <f t="shared" si="1"/>
        <v>0.26721664808621326</v>
      </c>
      <c r="P13" s="232">
        <f t="shared" si="2"/>
        <v>4.0571269793832779E-3</v>
      </c>
      <c r="Q13" s="233">
        <f t="shared" si="3"/>
        <v>1.5182912473605722E-2</v>
      </c>
      <c r="S13" s="234">
        <f t="shared" si="4"/>
        <v>103.2831606671142</v>
      </c>
      <c r="T13" s="235">
        <f t="shared" si="5"/>
        <v>109.19540229885057</v>
      </c>
      <c r="U13" s="233">
        <f t="shared" si="6"/>
        <v>5.7657288523812911</v>
      </c>
      <c r="V13" s="236">
        <f t="shared" si="7"/>
        <v>5.5824481117153919</v>
      </c>
      <c r="W13" s="237">
        <f t="shared" si="8"/>
        <v>1.0581473968897903</v>
      </c>
      <c r="X13" s="110">
        <f t="shared" si="9"/>
        <v>5.2807638106197811E-2</v>
      </c>
      <c r="Y13" s="237">
        <f t="shared" si="10"/>
        <v>1.0919540229885056</v>
      </c>
      <c r="Z13" s="110">
        <f t="shared" si="11"/>
        <v>5.8554794035458956E-2</v>
      </c>
      <c r="AB13" s="235">
        <f t="shared" si="12"/>
        <v>99.391480730223122</v>
      </c>
      <c r="AC13" s="235">
        <f t="shared" si="13"/>
        <v>91.021671826625393</v>
      </c>
      <c r="AD13" s="235">
        <f t="shared" si="14"/>
        <v>91.021671826625393</v>
      </c>
      <c r="AE13" s="237">
        <f t="shared" si="15"/>
        <v>0.99391480730223125</v>
      </c>
      <c r="AF13" s="237">
        <f t="shared" si="16"/>
        <v>1.5299132520601433E-2</v>
      </c>
      <c r="AG13" s="236">
        <f t="shared" si="17"/>
        <v>1.539280067889083</v>
      </c>
      <c r="AH13" s="238"/>
      <c r="AI13" s="239"/>
      <c r="AJ13" s="237">
        <v>1.0311020960108181</v>
      </c>
      <c r="AK13" s="237">
        <v>1.118999323867478</v>
      </c>
      <c r="AL13" s="237">
        <v>1.024340770791075</v>
      </c>
      <c r="AM13" s="237">
        <v>1.024340770791075</v>
      </c>
      <c r="AN13" s="237">
        <v>1.125760649087221</v>
      </c>
      <c r="AO13" s="237">
        <v>1.125760649087221</v>
      </c>
      <c r="AP13" s="237">
        <v>0.20554428668018929</v>
      </c>
      <c r="AQ13" s="237">
        <v>0.213657876943881</v>
      </c>
      <c r="AR13" s="237">
        <v>0.77755240027045303</v>
      </c>
      <c r="AS13" s="237">
        <v>0.79107505070993911</v>
      </c>
      <c r="AT13" s="110">
        <v>1</v>
      </c>
      <c r="AU13" s="232">
        <v>3.3806626098715348E-3</v>
      </c>
      <c r="AV13" s="110">
        <v>295.8</v>
      </c>
      <c r="AW13" s="239"/>
      <c r="AX13" s="233">
        <f t="shared" si="18"/>
        <v>99.344262295081961</v>
      </c>
      <c r="AY13" s="233">
        <f t="shared" si="19"/>
        <v>100.60422960725074</v>
      </c>
      <c r="AZ13" s="233">
        <f t="shared" si="20"/>
        <v>109.90099009900989</v>
      </c>
      <c r="BB13" s="237">
        <f t="shared" si="21"/>
        <v>0.20960108181203513</v>
      </c>
      <c r="BC13" s="110">
        <f t="shared" si="22"/>
        <v>5.7371746952255571E-3</v>
      </c>
      <c r="BD13" s="237">
        <f t="shared" si="23"/>
        <v>0.78431372549019607</v>
      </c>
      <c r="BE13" s="110">
        <f t="shared" si="24"/>
        <v>9.5619578253758573E-3</v>
      </c>
      <c r="BF13" s="237">
        <f t="shared" si="25"/>
        <v>0.98309668695064234</v>
      </c>
      <c r="BG13" s="237">
        <f t="shared" si="26"/>
        <v>1.0047329276538202</v>
      </c>
      <c r="BI13" s="110">
        <f t="shared" si="27"/>
        <v>0</v>
      </c>
      <c r="BJ13" s="110">
        <f t="shared" si="28"/>
        <v>0</v>
      </c>
      <c r="BK13" s="110">
        <f t="shared" si="29"/>
        <v>0</v>
      </c>
      <c r="BM13" s="110">
        <f t="shared" si="30"/>
        <v>0.26434782608695645</v>
      </c>
      <c r="BN13" s="110">
        <f t="shared" si="31"/>
        <v>0.27008547008547007</v>
      </c>
    </row>
    <row r="14" spans="1:67" x14ac:dyDescent="0.35">
      <c r="A14" s="110"/>
      <c r="B14" s="225"/>
      <c r="C14" s="110"/>
      <c r="D14" s="226"/>
      <c r="F14" s="110"/>
      <c r="G14" s="110"/>
      <c r="H14" s="240"/>
      <c r="I14" s="233"/>
      <c r="J14" s="232"/>
      <c r="K14" s="232"/>
      <c r="L14" s="237"/>
      <c r="S14" s="234"/>
      <c r="T14" s="235"/>
      <c r="W14" s="237"/>
      <c r="Y14" s="237"/>
      <c r="AB14" s="235"/>
      <c r="AC14" s="235"/>
      <c r="AD14" s="235"/>
      <c r="AE14" s="237"/>
      <c r="AF14" s="237"/>
      <c r="AG14" s="236"/>
      <c r="AH14" s="238"/>
      <c r="AI14" s="239"/>
      <c r="AJ14" s="237"/>
      <c r="AK14" s="237"/>
      <c r="AL14" s="237"/>
      <c r="AM14" s="237"/>
      <c r="AN14" s="237"/>
      <c r="AO14" s="237"/>
      <c r="AP14" s="237"/>
      <c r="AQ14" s="237"/>
      <c r="AR14" s="237"/>
      <c r="AS14" s="237"/>
      <c r="AW14" s="239"/>
      <c r="AX14" s="233"/>
      <c r="AY14" s="233"/>
      <c r="AZ14" s="233"/>
      <c r="BB14" s="237"/>
      <c r="BD14" s="237"/>
      <c r="BF14" s="237"/>
      <c r="BG14" s="237"/>
    </row>
    <row r="15" spans="1:67" x14ac:dyDescent="0.35">
      <c r="A15" s="110">
        <f t="shared" si="0"/>
        <v>1</v>
      </c>
      <c r="B15" s="225" t="s">
        <v>747</v>
      </c>
      <c r="C15" s="110" t="s">
        <v>241</v>
      </c>
      <c r="D15" s="226" t="s">
        <v>242</v>
      </c>
      <c r="E15" s="110">
        <v>0.16600000000000001</v>
      </c>
      <c r="F15" s="227" t="s">
        <v>686</v>
      </c>
      <c r="G15" s="228">
        <v>10</v>
      </c>
      <c r="H15" s="229">
        <v>42803</v>
      </c>
      <c r="I15" s="230" t="s">
        <v>748</v>
      </c>
      <c r="J15" s="148"/>
      <c r="K15" s="148"/>
      <c r="L15" s="149"/>
      <c r="N15" s="110" t="str">
        <f t="shared" si="32"/>
        <v>Quantified</v>
      </c>
      <c r="O15" s="232">
        <f t="shared" si="1"/>
        <v>0.29917894138999668</v>
      </c>
      <c r="P15" s="232">
        <f t="shared" si="2"/>
        <v>6.1357727929315393E-3</v>
      </c>
      <c r="Q15" s="233">
        <f t="shared" si="3"/>
        <v>2.0508705473802756E-2</v>
      </c>
      <c r="S15" s="234">
        <f t="shared" si="4"/>
        <v>105.24012018723226</v>
      </c>
      <c r="T15" s="235">
        <f t="shared" si="5"/>
        <v>95.278341221546086</v>
      </c>
      <c r="U15" s="233">
        <f t="shared" si="6"/>
        <v>2.5775594936889341</v>
      </c>
      <c r="V15" s="236">
        <f t="shared" si="7"/>
        <v>2.4492175504011291</v>
      </c>
      <c r="W15" s="237">
        <f t="shared" si="8"/>
        <v>9.0432724814063548</v>
      </c>
      <c r="X15" s="110">
        <f t="shared" si="9"/>
        <v>0.74432180041595675</v>
      </c>
      <c r="Y15" s="237">
        <f t="shared" si="10"/>
        <v>9.5278341221546086</v>
      </c>
      <c r="Z15" s="110">
        <f t="shared" si="11"/>
        <v>0.98306002754603039</v>
      </c>
      <c r="AB15" s="235">
        <f t="shared" ref="AB15:AB25" si="33">AE15/G15*100</f>
        <v>88.387423935091263</v>
      </c>
      <c r="AC15" s="235">
        <f t="shared" ref="AC15:AC25" si="34">AE15/Y15*100</f>
        <v>92.767593140153764</v>
      </c>
      <c r="AD15" s="235">
        <f t="shared" ref="AD15:AD25" si="35">AE15/Y15*100</f>
        <v>92.767593140153764</v>
      </c>
      <c r="AE15" s="237">
        <f t="shared" si="15"/>
        <v>8.8387423935091274</v>
      </c>
      <c r="AF15" s="237">
        <f t="shared" si="16"/>
        <v>9.8010067710102414E-2</v>
      </c>
      <c r="AG15" s="236">
        <f t="shared" ref="AG15:AG25" si="36">AF15/AE15*100</f>
        <v>1.1088689244080434</v>
      </c>
      <c r="AH15" s="238"/>
      <c r="AI15" s="239"/>
      <c r="AJ15" s="237">
        <v>9.3306288032454354</v>
      </c>
      <c r="AK15" s="237">
        <v>8.1981068289384709</v>
      </c>
      <c r="AL15" s="237">
        <v>9.601081812035158</v>
      </c>
      <c r="AM15" s="237">
        <v>9.7532116294793774</v>
      </c>
      <c r="AN15" s="237">
        <v>8.4516565246788371</v>
      </c>
      <c r="AO15" s="237">
        <v>10.378634212305611</v>
      </c>
      <c r="AP15" s="237">
        <v>2.028397565922921</v>
      </c>
      <c r="AQ15" s="237">
        <v>2.0419202163624068</v>
      </c>
      <c r="AR15" s="237">
        <v>6.8796484110885734</v>
      </c>
      <c r="AS15" s="237">
        <v>6.727518593644354</v>
      </c>
      <c r="AT15" s="110">
        <v>1</v>
      </c>
      <c r="AU15" s="232">
        <v>3.3806626098715348E-3</v>
      </c>
      <c r="AV15" s="110">
        <v>295.8</v>
      </c>
      <c r="AW15" s="239"/>
      <c r="AX15" s="233">
        <f t="shared" ref="AX15:AX25" si="37">AM15/AJ15*100</f>
        <v>104.52898550724639</v>
      </c>
      <c r="AY15" s="233">
        <f t="shared" ref="AY15:AY25" si="38">AN15/AK15*100</f>
        <v>103.09278350515466</v>
      </c>
      <c r="AZ15" s="233">
        <f t="shared" ref="AZ15:AZ25" si="39">AO15/AL15*100</f>
        <v>108.09859154929578</v>
      </c>
      <c r="BB15" s="237">
        <f t="shared" ref="BB15:BB25" si="40">AVERAGE(AP15:AQ15)</f>
        <v>2.0351588911426637</v>
      </c>
      <c r="BC15" s="110">
        <f t="shared" ref="BC15:BC25" si="41">STDEV(AP15:AQ15)</f>
        <v>9.5619578253756995E-3</v>
      </c>
      <c r="BD15" s="237">
        <f t="shared" ref="BD15:BD25" si="42">AVERAGE(AR15:AS15)</f>
        <v>6.8035835023664637</v>
      </c>
      <c r="BE15" s="110">
        <f t="shared" ref="BE15:BE25" si="43">STDEV(AR15:AS15)</f>
        <v>0.10757202553547905</v>
      </c>
      <c r="BF15" s="237">
        <f t="shared" ref="BF15:BF25" si="44">SUM(AP15+AR15)</f>
        <v>8.9080459770114935</v>
      </c>
      <c r="BG15" s="237">
        <f t="shared" ref="BG15:BG25" si="45">SUM(AQ15+AS15)</f>
        <v>8.7694388100067613</v>
      </c>
      <c r="BI15" s="110">
        <f t="shared" ref="BI15:BI25" si="46">SUM(BJ15:BL15)</f>
        <v>0</v>
      </c>
      <c r="BJ15" s="110">
        <f t="shared" ref="BJ15:BJ25" si="47">IF(AP15&lt;=$AU15,1,0)</f>
        <v>0</v>
      </c>
      <c r="BK15" s="110">
        <f t="shared" ref="BK15:BK25" si="48">IF(AQ15&lt;=$AU15,1,0)</f>
        <v>0</v>
      </c>
      <c r="BM15" s="110">
        <f t="shared" ref="BM15:BM25" si="49">IF(BJ15=1, $AU15/AR15, AP15/AR15)</f>
        <v>0.29484029484029484</v>
      </c>
      <c r="BN15" s="110">
        <f t="shared" ref="BN15:BN25" si="50">IF(BK15=1, $AU15/AS15, AQ15/AS15)</f>
        <v>0.30351758793969846</v>
      </c>
    </row>
    <row r="16" spans="1:67" x14ac:dyDescent="0.35">
      <c r="A16" s="110">
        <f t="shared" si="0"/>
        <v>2</v>
      </c>
      <c r="B16" s="225" t="s">
        <v>747</v>
      </c>
      <c r="C16" s="110" t="s">
        <v>241</v>
      </c>
      <c r="D16" s="226" t="s">
        <v>242</v>
      </c>
      <c r="E16" s="110">
        <v>0.16600000000000001</v>
      </c>
      <c r="F16" s="227" t="s">
        <v>686</v>
      </c>
      <c r="G16" s="228">
        <v>10</v>
      </c>
      <c r="H16" s="243">
        <v>42816</v>
      </c>
      <c r="I16" s="244" t="s">
        <v>749</v>
      </c>
      <c r="J16" s="148"/>
      <c r="K16" s="148"/>
      <c r="L16" s="149"/>
      <c r="N16" s="245" t="str">
        <f t="shared" si="32"/>
        <v>Limited</v>
      </c>
      <c r="O16" s="246" t="e">
        <f t="shared" si="1"/>
        <v>#DIV/0!</v>
      </c>
      <c r="P16" s="246" t="e">
        <f t="shared" si="2"/>
        <v>#DIV/0!</v>
      </c>
      <c r="Q16" s="247" t="e">
        <f t="shared" si="3"/>
        <v>#DIV/0!</v>
      </c>
      <c r="S16" s="234" t="e">
        <f t="shared" si="4"/>
        <v>#VALUE!</v>
      </c>
      <c r="T16" s="235" t="e">
        <f t="shared" si="5"/>
        <v>#DIV/0!</v>
      </c>
      <c r="U16" s="233" t="e">
        <f t="shared" si="6"/>
        <v>#VALUE!</v>
      </c>
      <c r="V16" s="236" t="e">
        <f t="shared" si="7"/>
        <v>#VALUE!</v>
      </c>
      <c r="W16" s="237" t="e">
        <f t="shared" si="8"/>
        <v>#DIV/0!</v>
      </c>
      <c r="X16" s="110" t="e">
        <f t="shared" si="9"/>
        <v>#DIV/0!</v>
      </c>
      <c r="Y16" s="237" t="e">
        <f t="shared" si="10"/>
        <v>#DIV/0!</v>
      </c>
      <c r="Z16" s="110" t="e">
        <f t="shared" si="11"/>
        <v>#DIV/0!</v>
      </c>
      <c r="AB16" s="235">
        <f t="shared" si="33"/>
        <v>0</v>
      </c>
      <c r="AC16" s="235" t="e">
        <f t="shared" si="34"/>
        <v>#DIV/0!</v>
      </c>
      <c r="AD16" s="235" t="e">
        <f t="shared" si="35"/>
        <v>#DIV/0!</v>
      </c>
      <c r="AE16" s="237">
        <f t="shared" si="15"/>
        <v>0</v>
      </c>
      <c r="AF16" s="237">
        <f t="shared" si="16"/>
        <v>0</v>
      </c>
      <c r="AG16" s="236" t="e">
        <f t="shared" si="36"/>
        <v>#DIV/0!</v>
      </c>
      <c r="AH16" s="238"/>
      <c r="AI16" s="239"/>
      <c r="AJ16" s="248" t="s">
        <v>759</v>
      </c>
      <c r="AK16" s="248"/>
      <c r="AL16" s="248"/>
      <c r="AM16" s="248"/>
      <c r="AN16" s="248"/>
      <c r="AO16" s="248"/>
      <c r="AP16" s="237"/>
      <c r="AQ16" s="237"/>
      <c r="AR16" s="237"/>
      <c r="AS16" s="237"/>
      <c r="AT16" s="110">
        <v>1</v>
      </c>
      <c r="AU16" s="232">
        <v>3.3806626098715348E-3</v>
      </c>
      <c r="AV16" s="110">
        <v>295.8</v>
      </c>
      <c r="AW16" s="239"/>
      <c r="AX16" s="233" t="e">
        <f t="shared" si="37"/>
        <v>#VALUE!</v>
      </c>
      <c r="AY16" s="233" t="e">
        <f t="shared" si="38"/>
        <v>#DIV/0!</v>
      </c>
      <c r="AZ16" s="233" t="e">
        <f t="shared" si="39"/>
        <v>#DIV/0!</v>
      </c>
      <c r="BB16" s="237" t="e">
        <f t="shared" si="40"/>
        <v>#DIV/0!</v>
      </c>
      <c r="BC16" s="110" t="e">
        <f t="shared" si="41"/>
        <v>#DIV/0!</v>
      </c>
      <c r="BD16" s="237" t="e">
        <f t="shared" si="42"/>
        <v>#DIV/0!</v>
      </c>
      <c r="BE16" s="110" t="e">
        <f t="shared" si="43"/>
        <v>#DIV/0!</v>
      </c>
      <c r="BF16" s="237">
        <f t="shared" si="44"/>
        <v>0</v>
      </c>
      <c r="BG16" s="237">
        <f t="shared" si="45"/>
        <v>0</v>
      </c>
      <c r="BI16" s="110">
        <f t="shared" si="46"/>
        <v>2</v>
      </c>
      <c r="BJ16" s="110">
        <f t="shared" si="47"/>
        <v>1</v>
      </c>
      <c r="BK16" s="110">
        <f t="shared" si="48"/>
        <v>1</v>
      </c>
      <c r="BM16" s="110" t="e">
        <f t="shared" si="49"/>
        <v>#DIV/0!</v>
      </c>
      <c r="BN16" s="110" t="e">
        <f t="shared" si="50"/>
        <v>#DIV/0!</v>
      </c>
    </row>
    <row r="17" spans="1:66" s="110" customFormat="1" x14ac:dyDescent="0.35">
      <c r="A17" s="110">
        <f t="shared" si="0"/>
        <v>3</v>
      </c>
      <c r="B17" s="225" t="s">
        <v>747</v>
      </c>
      <c r="C17" s="110" t="s">
        <v>241</v>
      </c>
      <c r="D17" s="226" t="s">
        <v>242</v>
      </c>
      <c r="E17" s="110">
        <v>0.16600000000000001</v>
      </c>
      <c r="F17" s="227" t="s">
        <v>686</v>
      </c>
      <c r="G17" s="228">
        <v>10</v>
      </c>
      <c r="H17" s="229">
        <v>42895</v>
      </c>
      <c r="I17" s="230" t="s">
        <v>750</v>
      </c>
      <c r="J17" s="148"/>
      <c r="K17" s="148"/>
      <c r="L17" s="149"/>
      <c r="M17" s="231"/>
      <c r="N17" s="110" t="str">
        <f t="shared" si="32"/>
        <v>Quantified</v>
      </c>
      <c r="O17" s="232">
        <f t="shared" si="1"/>
        <v>0.34229289970307486</v>
      </c>
      <c r="P17" s="232">
        <f t="shared" si="2"/>
        <v>1.3640209724568647E-2</v>
      </c>
      <c r="Q17" s="233">
        <f t="shared" si="3"/>
        <v>3.9849525761127304E-2</v>
      </c>
      <c r="S17" s="234">
        <f t="shared" si="4"/>
        <v>103.09772788542732</v>
      </c>
      <c r="T17" s="235">
        <f t="shared" si="5"/>
        <v>107.84313725490196</v>
      </c>
      <c r="U17" s="233">
        <f t="shared" si="6"/>
        <v>4.4650185362675687</v>
      </c>
      <c r="V17" s="236">
        <f t="shared" si="7"/>
        <v>4.3308602700047389</v>
      </c>
      <c r="W17" s="237">
        <f t="shared" si="8"/>
        <v>10.4631507775524</v>
      </c>
      <c r="X17" s="110">
        <f t="shared" si="9"/>
        <v>0.29905013544547177</v>
      </c>
      <c r="Y17" s="237">
        <f t="shared" si="10"/>
        <v>10.784313725490195</v>
      </c>
      <c r="Z17" s="110">
        <f t="shared" si="11"/>
        <v>0.46322480074525901</v>
      </c>
      <c r="AA17" s="268"/>
      <c r="AB17" s="235">
        <f t="shared" si="33"/>
        <v>88.032454361054775</v>
      </c>
      <c r="AC17" s="235">
        <f t="shared" si="34"/>
        <v>81.630094043887155</v>
      </c>
      <c r="AD17" s="235">
        <f t="shared" si="35"/>
        <v>81.630094043887155</v>
      </c>
      <c r="AE17" s="237">
        <f t="shared" si="15"/>
        <v>8.8032454361054775</v>
      </c>
      <c r="AF17" s="237">
        <f t="shared" si="16"/>
        <v>5.7371746952254825E-2</v>
      </c>
      <c r="AG17" s="236">
        <f t="shared" si="36"/>
        <v>0.65171131906593605</v>
      </c>
      <c r="AI17" s="239"/>
      <c r="AJ17" s="237">
        <v>10.412440838404326</v>
      </c>
      <c r="AK17" s="237">
        <v>10.784313725490195</v>
      </c>
      <c r="AL17" s="237">
        <v>10.192697768762677</v>
      </c>
      <c r="AM17" s="237">
        <v>10.260311020960106</v>
      </c>
      <c r="AN17" s="237">
        <v>11.139283299526708</v>
      </c>
      <c r="AO17" s="237">
        <v>10.953346855983773</v>
      </c>
      <c r="AP17" s="237">
        <v>2.1872887085868831</v>
      </c>
      <c r="AQ17" s="237">
        <v>2.3022312373225153</v>
      </c>
      <c r="AR17" s="237">
        <v>6.5753887762001355</v>
      </c>
      <c r="AS17" s="237">
        <v>6.5415821501014193</v>
      </c>
      <c r="AT17" s="110">
        <v>1</v>
      </c>
      <c r="AU17" s="232">
        <v>3.3806626098715348E-3</v>
      </c>
      <c r="AV17" s="110">
        <v>295.8</v>
      </c>
      <c r="AW17" s="239"/>
      <c r="AX17" s="233">
        <f t="shared" si="37"/>
        <v>98.538961038961034</v>
      </c>
      <c r="AY17" s="233">
        <f t="shared" si="38"/>
        <v>103.29153605015675</v>
      </c>
      <c r="AZ17" s="233">
        <f t="shared" si="39"/>
        <v>107.46268656716418</v>
      </c>
      <c r="BB17" s="237">
        <f t="shared" si="40"/>
        <v>2.2447599729546992</v>
      </c>
      <c r="BC17" s="110">
        <f t="shared" si="41"/>
        <v>8.1276641515695178E-2</v>
      </c>
      <c r="BD17" s="237">
        <f t="shared" si="42"/>
        <v>6.5584854631507774</v>
      </c>
      <c r="BE17" s="110">
        <f t="shared" si="43"/>
        <v>2.3904894563440349E-2</v>
      </c>
      <c r="BF17" s="237">
        <f t="shared" si="44"/>
        <v>8.7626774847870195</v>
      </c>
      <c r="BG17" s="237">
        <f t="shared" si="45"/>
        <v>8.8438133874239355</v>
      </c>
      <c r="BI17" s="110">
        <f t="shared" si="46"/>
        <v>0</v>
      </c>
      <c r="BJ17" s="110">
        <f t="shared" si="47"/>
        <v>0</v>
      </c>
      <c r="BK17" s="110">
        <f t="shared" si="48"/>
        <v>0</v>
      </c>
      <c r="BM17" s="110">
        <f t="shared" si="49"/>
        <v>0.33264781491002571</v>
      </c>
      <c r="BN17" s="110">
        <f t="shared" si="50"/>
        <v>0.35193798449612407</v>
      </c>
    </row>
    <row r="18" spans="1:66" s="110" customFormat="1" x14ac:dyDescent="0.35">
      <c r="A18" s="110">
        <f t="shared" si="0"/>
        <v>4</v>
      </c>
      <c r="B18" s="225" t="s">
        <v>747</v>
      </c>
      <c r="C18" s="110" t="s">
        <v>241</v>
      </c>
      <c r="D18" s="226" t="s">
        <v>242</v>
      </c>
      <c r="E18" s="110">
        <v>0.16600000000000001</v>
      </c>
      <c r="F18" s="227" t="s">
        <v>686</v>
      </c>
      <c r="G18" s="228">
        <v>10</v>
      </c>
      <c r="H18" s="240">
        <v>42913</v>
      </c>
      <c r="I18" s="233" t="s">
        <v>751</v>
      </c>
      <c r="J18" s="232"/>
      <c r="K18" s="232"/>
      <c r="L18" s="237"/>
      <c r="M18" s="231"/>
      <c r="N18" s="110" t="str">
        <f t="shared" si="32"/>
        <v>Quantified</v>
      </c>
      <c r="O18" s="232">
        <f t="shared" si="1"/>
        <v>0.37141104644528133</v>
      </c>
      <c r="P18" s="232">
        <f t="shared" si="2"/>
        <v>1.5932698156485653E-2</v>
      </c>
      <c r="Q18" s="233">
        <f t="shared" si="3"/>
        <v>4.2897749835324191E-2</v>
      </c>
      <c r="S18" s="234">
        <f t="shared" si="4"/>
        <v>106.12267756034025</v>
      </c>
      <c r="T18" s="235">
        <f t="shared" si="5"/>
        <v>89.249492900608516</v>
      </c>
      <c r="U18" s="233">
        <f t="shared" si="6"/>
        <v>3.2455242515098517</v>
      </c>
      <c r="V18" s="236">
        <f t="shared" si="7"/>
        <v>3.0582758804445738</v>
      </c>
      <c r="W18" s="237">
        <f t="shared" si="8"/>
        <v>8.4065810232138833</v>
      </c>
      <c r="X18" s="110">
        <f t="shared" si="9"/>
        <v>0.18074166026983868</v>
      </c>
      <c r="Y18" s="237">
        <f t="shared" si="10"/>
        <v>8.9249492900608516</v>
      </c>
      <c r="Z18" s="110">
        <f t="shared" si="11"/>
        <v>0.45482163783210694</v>
      </c>
      <c r="AA18" s="268"/>
      <c r="AB18" s="235">
        <f t="shared" si="33"/>
        <v>61.409736308316432</v>
      </c>
      <c r="AC18" s="235">
        <f t="shared" si="34"/>
        <v>68.806818181818201</v>
      </c>
      <c r="AD18" s="235">
        <f t="shared" si="35"/>
        <v>68.806818181818201</v>
      </c>
      <c r="AE18" s="237">
        <f t="shared" si="15"/>
        <v>6.1409736308316436</v>
      </c>
      <c r="AF18" s="237">
        <f t="shared" si="16"/>
        <v>0.28924922421762084</v>
      </c>
      <c r="AG18" s="236">
        <f t="shared" si="36"/>
        <v>4.7101525198773597</v>
      </c>
      <c r="AI18" s="239"/>
      <c r="AJ18" s="241">
        <v>8.1981068289384709</v>
      </c>
      <c r="AK18" s="241">
        <v>8.5192697768762677</v>
      </c>
      <c r="AL18" s="241">
        <v>8.5023664638269096</v>
      </c>
      <c r="AM18" s="241">
        <v>8.4178498985801209</v>
      </c>
      <c r="AN18" s="241">
        <v>9.296822177146721</v>
      </c>
      <c r="AO18" s="241">
        <v>9.0601757944557129</v>
      </c>
      <c r="AP18" s="241">
        <v>1.6430020283975659</v>
      </c>
      <c r="AQ18" s="241">
        <v>1.6801893171061528</v>
      </c>
      <c r="AR18" s="241">
        <v>4.2934415145368492</v>
      </c>
      <c r="AS18" s="241">
        <v>4.6653144016227177</v>
      </c>
      <c r="AT18" s="110">
        <v>1</v>
      </c>
      <c r="AU18" s="232">
        <v>3.3806626098715348E-3</v>
      </c>
      <c r="AV18" s="110">
        <v>295.8</v>
      </c>
      <c r="AW18" s="239"/>
      <c r="AX18" s="233">
        <f t="shared" si="37"/>
        <v>102.68041237113404</v>
      </c>
      <c r="AY18" s="233">
        <f t="shared" si="38"/>
        <v>109.12698412698414</v>
      </c>
      <c r="AZ18" s="233">
        <f t="shared" si="39"/>
        <v>106.56063618290258</v>
      </c>
      <c r="BB18" s="237">
        <f t="shared" si="40"/>
        <v>1.6615956727518593</v>
      </c>
      <c r="BC18" s="110">
        <f t="shared" si="41"/>
        <v>2.6295384019783725E-2</v>
      </c>
      <c r="BD18" s="237">
        <f t="shared" si="42"/>
        <v>4.4793779580797839</v>
      </c>
      <c r="BE18" s="110">
        <f t="shared" si="43"/>
        <v>0.26295384019783691</v>
      </c>
      <c r="BF18" s="237">
        <f t="shared" si="44"/>
        <v>5.9364435429344153</v>
      </c>
      <c r="BG18" s="237">
        <f t="shared" si="45"/>
        <v>6.345503718728871</v>
      </c>
      <c r="BI18" s="110">
        <f t="shared" si="46"/>
        <v>0</v>
      </c>
      <c r="BJ18" s="110">
        <f t="shared" si="47"/>
        <v>0</v>
      </c>
      <c r="BK18" s="110">
        <f t="shared" si="48"/>
        <v>0</v>
      </c>
      <c r="BM18" s="110">
        <f t="shared" si="49"/>
        <v>0.38267716535433072</v>
      </c>
      <c r="BN18" s="110">
        <f t="shared" si="50"/>
        <v>0.3601449275362319</v>
      </c>
    </row>
    <row r="19" spans="1:66" s="110" customFormat="1" x14ac:dyDescent="0.35">
      <c r="A19" s="110">
        <f t="shared" si="0"/>
        <v>5</v>
      </c>
      <c r="B19" s="225" t="s">
        <v>747</v>
      </c>
      <c r="C19" s="110" t="s">
        <v>241</v>
      </c>
      <c r="D19" s="226" t="s">
        <v>242</v>
      </c>
      <c r="E19" s="110">
        <v>0.16600000000000001</v>
      </c>
      <c r="F19" s="227" t="s">
        <v>686</v>
      </c>
      <c r="G19" s="228">
        <v>10</v>
      </c>
      <c r="H19" s="240">
        <v>42933</v>
      </c>
      <c r="I19" s="233" t="s">
        <v>752</v>
      </c>
      <c r="J19" s="232"/>
      <c r="K19" s="232"/>
      <c r="L19" s="237"/>
      <c r="M19" s="231"/>
      <c r="N19" s="110" t="str">
        <f t="shared" si="32"/>
        <v>Quantified</v>
      </c>
      <c r="O19" s="232">
        <f t="shared" si="1"/>
        <v>0.33616091804133796</v>
      </c>
      <c r="P19" s="232">
        <f t="shared" si="2"/>
        <v>3.6975916966264736E-3</v>
      </c>
      <c r="Q19" s="233">
        <f t="shared" si="3"/>
        <v>1.0999469296343895E-2</v>
      </c>
      <c r="S19" s="234">
        <f t="shared" si="4"/>
        <v>106.46110713726942</v>
      </c>
      <c r="T19" s="235">
        <f t="shared" si="5"/>
        <v>99.391480730223122</v>
      </c>
      <c r="U19" s="233">
        <f t="shared" si="6"/>
        <v>10.906519886897264</v>
      </c>
      <c r="V19" s="236">
        <f t="shared" si="7"/>
        <v>10.24460498314615</v>
      </c>
      <c r="W19" s="237">
        <f t="shared" si="8"/>
        <v>9.375704304710391</v>
      </c>
      <c r="X19" s="110">
        <f t="shared" si="9"/>
        <v>0.58220402199649357</v>
      </c>
      <c r="Y19" s="237">
        <f t="shared" si="10"/>
        <v>9.939148073022313</v>
      </c>
      <c r="Z19" s="110">
        <f t="shared" si="11"/>
        <v>0.36684473316786237</v>
      </c>
      <c r="AA19" s="268"/>
      <c r="AB19" s="235">
        <f t="shared" si="33"/>
        <v>68.542934415145368</v>
      </c>
      <c r="AC19" s="235">
        <f t="shared" si="34"/>
        <v>68.9625850340136</v>
      </c>
      <c r="AD19" s="235">
        <f t="shared" si="35"/>
        <v>68.9625850340136</v>
      </c>
      <c r="AE19" s="237">
        <f t="shared" si="15"/>
        <v>6.8542934415145371</v>
      </c>
      <c r="AF19" s="237">
        <f t="shared" si="16"/>
        <v>0.28446824530493248</v>
      </c>
      <c r="AG19" s="236">
        <f t="shared" si="36"/>
        <v>4.1502198254598781</v>
      </c>
      <c r="AI19" s="239"/>
      <c r="AJ19" s="241">
        <v>8.7052062204192016</v>
      </c>
      <c r="AK19" s="241">
        <v>9.7532116294793774</v>
      </c>
      <c r="AL19" s="241">
        <v>9.6686950642325904</v>
      </c>
      <c r="AM19" s="241">
        <v>10.361730899256255</v>
      </c>
      <c r="AN19" s="241">
        <v>9.7025016903313048</v>
      </c>
      <c r="AO19" s="241">
        <v>9.7532116294793774</v>
      </c>
      <c r="AP19" s="241">
        <v>1.6835699797160242</v>
      </c>
      <c r="AQ19" s="241">
        <v>1.7647058823529411</v>
      </c>
      <c r="AR19" s="241">
        <v>4.9695740365111565</v>
      </c>
      <c r="AS19" s="241">
        <v>5.2907369844489516</v>
      </c>
      <c r="AT19" s="110">
        <v>1</v>
      </c>
      <c r="AU19" s="232">
        <v>3.3806626098715348E-3</v>
      </c>
      <c r="AV19" s="110">
        <v>295.8</v>
      </c>
      <c r="AW19" s="239"/>
      <c r="AX19" s="233">
        <f t="shared" si="37"/>
        <v>119.02912621359225</v>
      </c>
      <c r="AY19" s="233">
        <f t="shared" si="38"/>
        <v>99.480069324090124</v>
      </c>
      <c r="AZ19" s="233">
        <f t="shared" si="39"/>
        <v>100.87412587412585</v>
      </c>
      <c r="BB19" s="237">
        <f t="shared" si="40"/>
        <v>1.7241379310344827</v>
      </c>
      <c r="BC19" s="110">
        <f t="shared" si="41"/>
        <v>5.7371746952255456E-2</v>
      </c>
      <c r="BD19" s="237">
        <f t="shared" si="42"/>
        <v>5.130155510480054</v>
      </c>
      <c r="BE19" s="110">
        <f t="shared" si="43"/>
        <v>0.22709649835267703</v>
      </c>
      <c r="BF19" s="237">
        <f t="shared" si="44"/>
        <v>6.6531440162271807</v>
      </c>
      <c r="BG19" s="237">
        <f t="shared" si="45"/>
        <v>7.0554428668018927</v>
      </c>
      <c r="BI19" s="110">
        <f t="shared" si="46"/>
        <v>0</v>
      </c>
      <c r="BJ19" s="110">
        <f t="shared" si="47"/>
        <v>0</v>
      </c>
      <c r="BK19" s="110">
        <f t="shared" si="48"/>
        <v>0</v>
      </c>
      <c r="BM19" s="110">
        <f t="shared" si="49"/>
        <v>0.33877551020408159</v>
      </c>
      <c r="BN19" s="110">
        <f t="shared" si="50"/>
        <v>0.33354632587859429</v>
      </c>
    </row>
    <row r="20" spans="1:66" s="110" customFormat="1" x14ac:dyDescent="0.35">
      <c r="A20" s="110">
        <f t="shared" si="0"/>
        <v>6</v>
      </c>
      <c r="B20" s="225" t="s">
        <v>747</v>
      </c>
      <c r="C20" s="110" t="s">
        <v>241</v>
      </c>
      <c r="D20" s="226" t="s">
        <v>242</v>
      </c>
      <c r="E20" s="110">
        <v>0.16600000000000001</v>
      </c>
      <c r="F20" s="227" t="s">
        <v>686</v>
      </c>
      <c r="G20" s="228">
        <v>10</v>
      </c>
      <c r="H20" s="240">
        <v>42942</v>
      </c>
      <c r="I20" s="233" t="s">
        <v>753</v>
      </c>
      <c r="J20" s="232"/>
      <c r="K20" s="232"/>
      <c r="L20" s="237"/>
      <c r="M20" s="231"/>
      <c r="N20" s="110" t="str">
        <f t="shared" si="32"/>
        <v>Quantified</v>
      </c>
      <c r="O20" s="232">
        <f t="shared" si="1"/>
        <v>0.36164044289044284</v>
      </c>
      <c r="P20" s="232">
        <f t="shared" si="2"/>
        <v>1.3000710341745729E-2</v>
      </c>
      <c r="Q20" s="233">
        <f t="shared" si="3"/>
        <v>3.5949271154067881E-2</v>
      </c>
      <c r="S20" s="234">
        <f t="shared" si="4"/>
        <v>118.37880892392779</v>
      </c>
      <c r="T20" s="235">
        <f t="shared" si="5"/>
        <v>124.63376155059723</v>
      </c>
      <c r="U20" s="233">
        <f t="shared" si="6"/>
        <v>7.0143787730975271</v>
      </c>
      <c r="V20" s="236">
        <f t="shared" si="7"/>
        <v>5.9253669105634312</v>
      </c>
      <c r="W20" s="237">
        <f t="shared" si="8"/>
        <v>10.587108406581022</v>
      </c>
      <c r="X20" s="110">
        <f t="shared" si="9"/>
        <v>1.5429617229145689</v>
      </c>
      <c r="Y20" s="237">
        <f t="shared" si="10"/>
        <v>12.463376155059722</v>
      </c>
      <c r="Z20" s="110">
        <f t="shared" si="11"/>
        <v>1.07921178655431</v>
      </c>
      <c r="AA20" s="268"/>
      <c r="AB20" s="235">
        <f t="shared" si="33"/>
        <v>66.058147396889794</v>
      </c>
      <c r="AC20" s="235">
        <f t="shared" si="34"/>
        <v>53.001808318264032</v>
      </c>
      <c r="AD20" s="235">
        <f t="shared" si="35"/>
        <v>53.001808318264032</v>
      </c>
      <c r="AE20" s="237">
        <f t="shared" si="15"/>
        <v>6.605814739688979</v>
      </c>
      <c r="AF20" s="237">
        <f t="shared" si="16"/>
        <v>9.5619578253758886E-2</v>
      </c>
      <c r="AG20" s="236">
        <f t="shared" si="36"/>
        <v>1.4475062050901677</v>
      </c>
      <c r="AI20" s="239"/>
      <c r="AJ20" s="241">
        <v>9.4320486815415823</v>
      </c>
      <c r="AK20" s="241">
        <v>9.9898580121703855</v>
      </c>
      <c r="AL20" s="241">
        <v>12.3394185260311</v>
      </c>
      <c r="AM20" s="241">
        <v>11.798512508451655</v>
      </c>
      <c r="AN20" s="241">
        <v>11.883029073698443</v>
      </c>
      <c r="AO20" s="241">
        <v>13.708586883029072</v>
      </c>
      <c r="AP20" s="241">
        <v>1.7038539553752534</v>
      </c>
      <c r="AQ20" s="241">
        <v>1.8052738336713996</v>
      </c>
      <c r="AR20" s="241">
        <v>4.8343475321162952</v>
      </c>
      <c r="AS20" s="241">
        <v>4.8681541582150096</v>
      </c>
      <c r="AT20" s="110">
        <v>1</v>
      </c>
      <c r="AU20" s="232">
        <v>3.3806626098715348E-3</v>
      </c>
      <c r="AV20" s="110">
        <v>295.8</v>
      </c>
      <c r="AW20" s="239"/>
      <c r="AX20" s="233">
        <f t="shared" si="37"/>
        <v>125.08960573476699</v>
      </c>
      <c r="AY20" s="233">
        <f t="shared" si="38"/>
        <v>118.9509306260575</v>
      </c>
      <c r="AZ20" s="233">
        <f t="shared" si="39"/>
        <v>111.0958904109589</v>
      </c>
      <c r="BB20" s="237">
        <f t="shared" si="40"/>
        <v>1.7545638945233266</v>
      </c>
      <c r="BC20" s="110">
        <f t="shared" si="41"/>
        <v>7.1714683690319317E-2</v>
      </c>
      <c r="BD20" s="237">
        <f t="shared" si="42"/>
        <v>4.8512508451656524</v>
      </c>
      <c r="BE20" s="110">
        <f t="shared" si="43"/>
        <v>2.3904894563439093E-2</v>
      </c>
      <c r="BF20" s="237">
        <f t="shared" si="44"/>
        <v>6.5382014874915484</v>
      </c>
      <c r="BG20" s="237">
        <f t="shared" si="45"/>
        <v>6.6734279918864097</v>
      </c>
      <c r="BI20" s="110">
        <f t="shared" si="46"/>
        <v>0</v>
      </c>
      <c r="BJ20" s="110">
        <f t="shared" si="47"/>
        <v>0</v>
      </c>
      <c r="BK20" s="110">
        <f t="shared" si="48"/>
        <v>0</v>
      </c>
      <c r="BM20" s="110">
        <f t="shared" si="49"/>
        <v>0.35244755244755238</v>
      </c>
      <c r="BN20" s="110">
        <f t="shared" si="50"/>
        <v>0.37083333333333335</v>
      </c>
    </row>
    <row r="21" spans="1:66" s="110" customFormat="1" x14ac:dyDescent="0.35">
      <c r="A21" s="110">
        <f t="shared" si="0"/>
        <v>7</v>
      </c>
      <c r="B21" s="225" t="s">
        <v>747</v>
      </c>
      <c r="C21" s="110" t="s">
        <v>241</v>
      </c>
      <c r="D21" s="226" t="s">
        <v>242</v>
      </c>
      <c r="E21" s="110">
        <v>0.16600000000000001</v>
      </c>
      <c r="F21" s="227" t="s">
        <v>686</v>
      </c>
      <c r="G21" s="228">
        <v>10</v>
      </c>
      <c r="H21" s="240">
        <v>42949</v>
      </c>
      <c r="I21" s="233" t="s">
        <v>754</v>
      </c>
      <c r="J21" s="232"/>
      <c r="K21" s="232"/>
      <c r="L21" s="237"/>
      <c r="M21" s="231"/>
      <c r="N21" s="110" t="str">
        <f t="shared" si="32"/>
        <v>Quantified</v>
      </c>
      <c r="O21" s="232">
        <f t="shared" si="1"/>
        <v>0.33268171316865114</v>
      </c>
      <c r="P21" s="232">
        <f t="shared" si="2"/>
        <v>4.6244054643086773E-3</v>
      </c>
      <c r="Q21" s="233">
        <f t="shared" si="3"/>
        <v>1.3900389715632974E-2</v>
      </c>
      <c r="S21" s="234">
        <f t="shared" si="4"/>
        <v>101.03417611671956</v>
      </c>
      <c r="T21" s="235">
        <f t="shared" si="5"/>
        <v>106.54721658778455</v>
      </c>
      <c r="U21" s="233">
        <f t="shared" si="6"/>
        <v>14.032056137644776</v>
      </c>
      <c r="V21" s="236">
        <f t="shared" si="7"/>
        <v>13.888425359587501</v>
      </c>
      <c r="W21" s="237">
        <f t="shared" si="8"/>
        <v>10.643452783412215</v>
      </c>
      <c r="X21" s="110">
        <f t="shared" si="9"/>
        <v>1.0756317150644734</v>
      </c>
      <c r="Y21" s="237">
        <f t="shared" si="10"/>
        <v>10.654721658778454</v>
      </c>
      <c r="Z21" s="110">
        <f t="shared" si="11"/>
        <v>0.52436609063793027</v>
      </c>
      <c r="AA21" s="268"/>
      <c r="AB21" s="235">
        <f t="shared" si="33"/>
        <v>75.574712643678168</v>
      </c>
      <c r="AC21" s="235">
        <f t="shared" si="34"/>
        <v>70.930724484399789</v>
      </c>
      <c r="AD21" s="235">
        <f t="shared" si="35"/>
        <v>70.930724484399789</v>
      </c>
      <c r="AE21" s="237">
        <f t="shared" si="15"/>
        <v>7.5574712643678161</v>
      </c>
      <c r="AF21" s="237">
        <f t="shared" si="16"/>
        <v>0.11713398336085444</v>
      </c>
      <c r="AG21" s="236">
        <f t="shared" si="36"/>
        <v>1.5499097418090244</v>
      </c>
      <c r="AI21" s="239"/>
      <c r="AJ21" s="241">
        <v>9.9560513860716693</v>
      </c>
      <c r="AK21" s="241">
        <v>10.091277890466531</v>
      </c>
      <c r="AL21" s="241">
        <v>11.883029073698443</v>
      </c>
      <c r="AM21" s="241">
        <v>11.189993238674781</v>
      </c>
      <c r="AN21" s="241">
        <v>10.632183908045976</v>
      </c>
      <c r="AO21" s="241">
        <v>10.141987829614605</v>
      </c>
      <c r="AP21" s="241">
        <v>1.8796484110885734</v>
      </c>
      <c r="AQ21" s="241">
        <v>1.8931710615280595</v>
      </c>
      <c r="AR21" s="241">
        <v>5.5949966193373903</v>
      </c>
      <c r="AS21" s="241">
        <v>5.7471264367816088</v>
      </c>
      <c r="AT21" s="110">
        <v>1</v>
      </c>
      <c r="AU21" s="232">
        <v>3.3806626098715348E-3</v>
      </c>
      <c r="AV21" s="110">
        <v>295.8</v>
      </c>
      <c r="AW21" s="239"/>
      <c r="AX21" s="233">
        <f t="shared" si="37"/>
        <v>112.39388794567064</v>
      </c>
      <c r="AY21" s="233">
        <f t="shared" si="38"/>
        <v>105.36013400335007</v>
      </c>
      <c r="AZ21" s="233">
        <f t="shared" si="39"/>
        <v>85.348506401137996</v>
      </c>
      <c r="BB21" s="237">
        <f t="shared" si="40"/>
        <v>1.8864097363083165</v>
      </c>
      <c r="BC21" s="110">
        <f t="shared" si="41"/>
        <v>9.5619578253758556E-3</v>
      </c>
      <c r="BD21" s="237">
        <f t="shared" si="42"/>
        <v>5.6710615280595</v>
      </c>
      <c r="BE21" s="110">
        <f t="shared" si="43"/>
        <v>0.10757202553547843</v>
      </c>
      <c r="BF21" s="237">
        <f t="shared" si="44"/>
        <v>7.4746450304259637</v>
      </c>
      <c r="BG21" s="237">
        <f t="shared" si="45"/>
        <v>7.6402974983096685</v>
      </c>
      <c r="BI21" s="110">
        <f t="shared" si="46"/>
        <v>0</v>
      </c>
      <c r="BJ21" s="110">
        <f t="shared" si="47"/>
        <v>0</v>
      </c>
      <c r="BK21" s="110">
        <f t="shared" si="48"/>
        <v>0</v>
      </c>
      <c r="BM21" s="110">
        <f t="shared" si="49"/>
        <v>0.33595166163141993</v>
      </c>
      <c r="BN21" s="110">
        <f t="shared" si="50"/>
        <v>0.32941176470588235</v>
      </c>
    </row>
    <row r="22" spans="1:66" s="110" customFormat="1" x14ac:dyDescent="0.35">
      <c r="A22" s="110">
        <f t="shared" si="0"/>
        <v>8</v>
      </c>
      <c r="B22" s="225" t="s">
        <v>747</v>
      </c>
      <c r="C22" s="110" t="s">
        <v>241</v>
      </c>
      <c r="D22" s="226" t="s">
        <v>242</v>
      </c>
      <c r="E22" s="110">
        <v>0.16600000000000001</v>
      </c>
      <c r="F22" s="227" t="s">
        <v>686</v>
      </c>
      <c r="G22" s="228">
        <v>10</v>
      </c>
      <c r="H22" s="243">
        <v>42977</v>
      </c>
      <c r="I22" s="244" t="s">
        <v>755</v>
      </c>
      <c r="J22" s="148"/>
      <c r="K22" s="148"/>
      <c r="L22" s="149"/>
      <c r="M22" s="231"/>
      <c r="N22" s="245" t="str">
        <f t="shared" si="32"/>
        <v>Quantified</v>
      </c>
      <c r="O22" s="246">
        <f t="shared" si="1"/>
        <v>3.5369315238785871E-2</v>
      </c>
      <c r="P22" s="246">
        <f t="shared" si="2"/>
        <v>1.9924691234097377E-4</v>
      </c>
      <c r="Q22" s="247">
        <f t="shared" si="3"/>
        <v>5.6333268256909957E-3</v>
      </c>
      <c r="S22" s="234">
        <f t="shared" si="4"/>
        <v>99.303062096996257</v>
      </c>
      <c r="T22" s="235">
        <f t="shared" si="5"/>
        <v>104.80054090601756</v>
      </c>
      <c r="U22" s="233">
        <f t="shared" si="6"/>
        <v>5.1939969763310003</v>
      </c>
      <c r="V22" s="236">
        <f t="shared" si="7"/>
        <v>5.230449964632168</v>
      </c>
      <c r="W22" s="237">
        <f t="shared" si="8"/>
        <v>10.564570655848545</v>
      </c>
      <c r="X22" s="110">
        <f t="shared" si="9"/>
        <v>0.3931610327793445</v>
      </c>
      <c r="Y22" s="237">
        <f t="shared" si="10"/>
        <v>10.480054090601756</v>
      </c>
      <c r="Z22" s="110">
        <f t="shared" si="11"/>
        <v>0.32116294793779682</v>
      </c>
      <c r="AA22" s="268"/>
      <c r="AB22" s="267">
        <f t="shared" si="33"/>
        <v>343.89790398918183</v>
      </c>
      <c r="AC22" s="235">
        <f t="shared" si="34"/>
        <v>328.14516129032262</v>
      </c>
      <c r="AD22" s="235">
        <f t="shared" si="35"/>
        <v>328.14516129032262</v>
      </c>
      <c r="AE22" s="237">
        <f t="shared" si="15"/>
        <v>34.389790398918187</v>
      </c>
      <c r="AF22" s="237">
        <f t="shared" si="16"/>
        <v>0.11713398336085319</v>
      </c>
      <c r="AG22" s="236">
        <f t="shared" si="36"/>
        <v>0.34060685454057876</v>
      </c>
      <c r="AI22" s="239"/>
      <c r="AJ22" s="237">
        <v>10.496957403651114</v>
      </c>
      <c r="AK22" s="237">
        <v>10.209601081812034</v>
      </c>
      <c r="AL22" s="237">
        <v>10.987153482082487</v>
      </c>
      <c r="AM22" s="237">
        <v>10.125084516565245</v>
      </c>
      <c r="AN22" s="237">
        <v>10.750507099391481</v>
      </c>
      <c r="AO22" s="237">
        <v>10.564570655848547</v>
      </c>
      <c r="AP22" s="237">
        <v>1.1764705882352942</v>
      </c>
      <c r="AQ22" s="237">
        <v>1.1730899256254226</v>
      </c>
      <c r="AR22" s="237">
        <v>33.130493576741038</v>
      </c>
      <c r="AS22" s="237">
        <v>33.299526707234619</v>
      </c>
      <c r="AT22" s="110">
        <v>1</v>
      </c>
      <c r="AU22" s="232">
        <v>3.3806626098715348E-3</v>
      </c>
      <c r="AV22" s="110">
        <v>295.8</v>
      </c>
      <c r="AW22" s="239"/>
      <c r="AX22" s="233">
        <f t="shared" si="37"/>
        <v>96.457326892109492</v>
      </c>
      <c r="AY22" s="233">
        <f t="shared" si="38"/>
        <v>105.29801324503312</v>
      </c>
      <c r="AZ22" s="233">
        <f t="shared" si="39"/>
        <v>96.15384615384616</v>
      </c>
      <c r="BB22" s="237">
        <f t="shared" si="40"/>
        <v>1.1747802569303585</v>
      </c>
      <c r="BC22" s="110">
        <f t="shared" si="41"/>
        <v>2.3904894563440034E-3</v>
      </c>
      <c r="BD22" s="237">
        <f t="shared" si="42"/>
        <v>33.215010141987833</v>
      </c>
      <c r="BE22" s="110">
        <f t="shared" si="43"/>
        <v>0.11952447281720174</v>
      </c>
      <c r="BF22" s="237">
        <f t="shared" si="44"/>
        <v>34.306964164976335</v>
      </c>
      <c r="BG22" s="237">
        <f t="shared" si="45"/>
        <v>34.472616632860039</v>
      </c>
      <c r="BI22" s="110">
        <f t="shared" si="46"/>
        <v>0</v>
      </c>
      <c r="BJ22" s="110">
        <f t="shared" si="47"/>
        <v>0</v>
      </c>
      <c r="BK22" s="110">
        <f t="shared" si="48"/>
        <v>0</v>
      </c>
      <c r="BM22" s="110">
        <f t="shared" si="49"/>
        <v>3.5510204081632656E-2</v>
      </c>
      <c r="BN22" s="110">
        <f t="shared" si="50"/>
        <v>3.5228426395939087E-2</v>
      </c>
    </row>
    <row r="23" spans="1:66" s="110" customFormat="1" x14ac:dyDescent="0.35">
      <c r="A23" s="110">
        <f t="shared" si="0"/>
        <v>9</v>
      </c>
      <c r="B23" s="225" t="s">
        <v>747</v>
      </c>
      <c r="C23" s="110" t="s">
        <v>241</v>
      </c>
      <c r="D23" s="226" t="s">
        <v>242</v>
      </c>
      <c r="E23" s="110">
        <v>0.16600000000000001</v>
      </c>
      <c r="F23" s="242" t="s">
        <v>686</v>
      </c>
      <c r="G23" s="228">
        <v>10</v>
      </c>
      <c r="H23" s="240">
        <v>43003</v>
      </c>
      <c r="I23" s="110" t="s">
        <v>756</v>
      </c>
      <c r="J23" s="232"/>
      <c r="K23" s="232"/>
      <c r="L23" s="237"/>
      <c r="M23" s="231"/>
      <c r="N23" s="110" t="str">
        <f t="shared" si="32"/>
        <v>Quantified</v>
      </c>
      <c r="O23" s="232">
        <f t="shared" si="1"/>
        <v>0.26314367741093569</v>
      </c>
      <c r="P23" s="232">
        <f t="shared" si="2"/>
        <v>8.3841474799177286E-3</v>
      </c>
      <c r="Q23" s="233">
        <f t="shared" si="3"/>
        <v>3.1861481766953907E-2</v>
      </c>
      <c r="S23" s="234">
        <f t="shared" si="4"/>
        <v>97.738242487286655</v>
      </c>
      <c r="T23" s="235">
        <f t="shared" si="5"/>
        <v>96.743295019157074</v>
      </c>
      <c r="U23" s="233">
        <f t="shared" si="6"/>
        <v>5.8260192808242124</v>
      </c>
      <c r="V23" s="236">
        <f t="shared" si="7"/>
        <v>5.960839004836858</v>
      </c>
      <c r="W23" s="237">
        <f t="shared" si="8"/>
        <v>9.9335136353391924</v>
      </c>
      <c r="X23" s="110">
        <f t="shared" si="9"/>
        <v>0.89193344287348186</v>
      </c>
      <c r="Y23" s="237">
        <f t="shared" si="10"/>
        <v>9.6743295019157074</v>
      </c>
      <c r="Z23" s="110">
        <f t="shared" si="11"/>
        <v>0.27533900660064525</v>
      </c>
      <c r="AA23" s="268"/>
      <c r="AB23" s="235">
        <f t="shared" si="33"/>
        <v>83.586883029073704</v>
      </c>
      <c r="AC23" s="235">
        <f t="shared" si="34"/>
        <v>86.400698893418777</v>
      </c>
      <c r="AD23" s="235">
        <f t="shared" si="35"/>
        <v>86.400698893418777</v>
      </c>
      <c r="AE23" s="237">
        <f t="shared" si="15"/>
        <v>8.3586883029073711</v>
      </c>
      <c r="AF23" s="237">
        <f t="shared" si="16"/>
        <v>5.0200278583222971E-2</v>
      </c>
      <c r="AG23" s="236">
        <f t="shared" si="36"/>
        <v>0.60057603255479686</v>
      </c>
      <c r="AI23" s="239"/>
      <c r="AJ23" s="237">
        <v>9.2292089249492886</v>
      </c>
      <c r="AK23" s="237">
        <v>10.936443542934416</v>
      </c>
      <c r="AL23" s="237">
        <v>9.6348884381338742</v>
      </c>
      <c r="AM23" s="237">
        <v>9.4827586206896548</v>
      </c>
      <c r="AN23" s="237">
        <v>9.9898580121703855</v>
      </c>
      <c r="AO23" s="237">
        <v>9.5503718728870854</v>
      </c>
      <c r="AP23" s="237">
        <v>1.7173766058147397</v>
      </c>
      <c r="AQ23" s="237">
        <v>1.7647058823529411</v>
      </c>
      <c r="AR23" s="237">
        <v>6.6768086544962815</v>
      </c>
      <c r="AS23" s="237">
        <v>6.5584854631507774</v>
      </c>
      <c r="AT23" s="110">
        <v>1</v>
      </c>
      <c r="AU23" s="232">
        <v>3.3806626098715348E-3</v>
      </c>
      <c r="AV23" s="110">
        <v>295.8</v>
      </c>
      <c r="AW23" s="239"/>
      <c r="AX23" s="233">
        <f t="shared" si="37"/>
        <v>102.74725274725276</v>
      </c>
      <c r="AY23" s="233">
        <f t="shared" si="38"/>
        <v>91.344667697063358</v>
      </c>
      <c r="AZ23" s="233">
        <f t="shared" si="39"/>
        <v>99.122807017543863</v>
      </c>
      <c r="BB23" s="237">
        <f t="shared" si="40"/>
        <v>1.7410412440838403</v>
      </c>
      <c r="BC23" s="110">
        <f t="shared" si="41"/>
        <v>3.3466852388815575E-2</v>
      </c>
      <c r="BD23" s="237">
        <f t="shared" si="42"/>
        <v>6.617647058823529</v>
      </c>
      <c r="BE23" s="110">
        <f t="shared" si="43"/>
        <v>8.3667130972039344E-2</v>
      </c>
      <c r="BF23" s="237">
        <f t="shared" si="44"/>
        <v>8.394185260311021</v>
      </c>
      <c r="BG23" s="237">
        <f t="shared" si="45"/>
        <v>8.3231913455037194</v>
      </c>
      <c r="BI23" s="110">
        <f t="shared" si="46"/>
        <v>0</v>
      </c>
      <c r="BJ23" s="110">
        <f t="shared" si="47"/>
        <v>0</v>
      </c>
      <c r="BK23" s="110">
        <f t="shared" si="48"/>
        <v>0</v>
      </c>
      <c r="BM23" s="110">
        <f t="shared" si="49"/>
        <v>0.25721518987341774</v>
      </c>
      <c r="BN23" s="110">
        <f t="shared" si="50"/>
        <v>0.2690721649484536</v>
      </c>
    </row>
    <row r="24" spans="1:66" s="110" customFormat="1" x14ac:dyDescent="0.35">
      <c r="A24" s="110">
        <f t="shared" si="0"/>
        <v>10</v>
      </c>
      <c r="B24" s="225" t="s">
        <v>747</v>
      </c>
      <c r="C24" s="110" t="s">
        <v>241</v>
      </c>
      <c r="D24" s="226" t="s">
        <v>242</v>
      </c>
      <c r="E24" s="110">
        <v>0.16600000000000001</v>
      </c>
      <c r="F24" s="242" t="s">
        <v>686</v>
      </c>
      <c r="G24" s="228">
        <v>10</v>
      </c>
      <c r="H24" s="240">
        <v>43019</v>
      </c>
      <c r="I24" s="233" t="s">
        <v>757</v>
      </c>
      <c r="J24" s="232"/>
      <c r="K24" s="232"/>
      <c r="L24" s="237"/>
      <c r="M24" s="231"/>
      <c r="N24" s="110" t="str">
        <f t="shared" si="32"/>
        <v>Quantified</v>
      </c>
      <c r="O24" s="232">
        <f t="shared" si="1"/>
        <v>0.20820827105132039</v>
      </c>
      <c r="P24" s="232">
        <f t="shared" si="2"/>
        <v>1.6047483641995455E-2</v>
      </c>
      <c r="Q24" s="233">
        <f t="shared" si="3"/>
        <v>7.7074189036611215E-2</v>
      </c>
      <c r="S24" s="234">
        <f t="shared" si="4"/>
        <v>98.262708348498265</v>
      </c>
      <c r="T24" s="235">
        <f t="shared" si="5"/>
        <v>103.33558710840659</v>
      </c>
      <c r="U24" s="233">
        <f t="shared" si="6"/>
        <v>4.1920400899655181</v>
      </c>
      <c r="V24" s="236">
        <f t="shared" si="7"/>
        <v>4.2661556560175802</v>
      </c>
      <c r="W24" s="237">
        <f t="shared" si="8"/>
        <v>10.519495154383591</v>
      </c>
      <c r="X24" s="110">
        <f t="shared" si="9"/>
        <v>0.23684752712399915</v>
      </c>
      <c r="Y24" s="237">
        <f t="shared" si="10"/>
        <v>10.333558710840657</v>
      </c>
      <c r="Z24" s="110">
        <f t="shared" si="11"/>
        <v>0.39036529356972638</v>
      </c>
      <c r="AA24" s="268"/>
      <c r="AB24" s="235">
        <f t="shared" si="33"/>
        <v>91.497633536173083</v>
      </c>
      <c r="AC24" s="235">
        <f t="shared" si="34"/>
        <v>88.544165757906214</v>
      </c>
      <c r="AD24" s="235">
        <f t="shared" si="35"/>
        <v>88.544165757906214</v>
      </c>
      <c r="AE24" s="237">
        <f t="shared" si="15"/>
        <v>9.149763353617308</v>
      </c>
      <c r="AF24" s="237">
        <f t="shared" si="16"/>
        <v>0.17928670922579759</v>
      </c>
      <c r="AG24" s="236">
        <f t="shared" si="36"/>
        <v>1.9594682648805075</v>
      </c>
      <c r="AI24" s="239"/>
      <c r="AJ24" s="237">
        <v>10.750507099391481</v>
      </c>
      <c r="AK24" s="237">
        <v>10.530764029749831</v>
      </c>
      <c r="AL24" s="237">
        <v>10.277214334009466</v>
      </c>
      <c r="AM24" s="237">
        <v>10.108181203515889</v>
      </c>
      <c r="AN24" s="237">
        <v>10.784313725490195</v>
      </c>
      <c r="AO24" s="237">
        <v>10.108181203515889</v>
      </c>
      <c r="AP24" s="237">
        <v>1.6700473292765381</v>
      </c>
      <c r="AQ24" s="237">
        <v>1.4841108857336038</v>
      </c>
      <c r="AR24" s="237">
        <v>7.6064908722109523</v>
      </c>
      <c r="AS24" s="237">
        <v>7.5388776200135226</v>
      </c>
      <c r="AT24" s="110">
        <v>1</v>
      </c>
      <c r="AU24" s="232">
        <v>3.3806626098715348E-3</v>
      </c>
      <c r="AV24" s="110">
        <v>295.8</v>
      </c>
      <c r="AW24" s="239"/>
      <c r="AX24" s="233">
        <f t="shared" si="37"/>
        <v>94.025157232704402</v>
      </c>
      <c r="AY24" s="233">
        <f t="shared" si="38"/>
        <v>102.40770465489565</v>
      </c>
      <c r="AZ24" s="233">
        <f t="shared" si="39"/>
        <v>98.35526315789474</v>
      </c>
      <c r="BB24" s="237">
        <f t="shared" si="40"/>
        <v>1.577079107505071</v>
      </c>
      <c r="BC24" s="110">
        <f t="shared" si="41"/>
        <v>0.13147692009891845</v>
      </c>
      <c r="BD24" s="237">
        <f t="shared" si="42"/>
        <v>7.572684246112237</v>
      </c>
      <c r="BE24" s="110">
        <f t="shared" si="43"/>
        <v>4.7809789126878811E-2</v>
      </c>
      <c r="BF24" s="237">
        <f t="shared" si="44"/>
        <v>9.2765382014874902</v>
      </c>
      <c r="BG24" s="237">
        <f t="shared" si="45"/>
        <v>9.0229885057471257</v>
      </c>
      <c r="BI24" s="110">
        <f t="shared" si="46"/>
        <v>0</v>
      </c>
      <c r="BJ24" s="110">
        <f t="shared" si="47"/>
        <v>0</v>
      </c>
      <c r="BK24" s="110">
        <f t="shared" si="48"/>
        <v>0</v>
      </c>
      <c r="BM24" s="110">
        <f t="shared" si="49"/>
        <v>0.21955555555555556</v>
      </c>
      <c r="BN24" s="110">
        <f t="shared" si="50"/>
        <v>0.1968609865470852</v>
      </c>
    </row>
    <row r="25" spans="1:66" s="110" customFormat="1" x14ac:dyDescent="0.35">
      <c r="A25" s="110">
        <f t="shared" si="0"/>
        <v>11</v>
      </c>
      <c r="B25" s="225" t="s">
        <v>747</v>
      </c>
      <c r="C25" s="110" t="s">
        <v>241</v>
      </c>
      <c r="D25" s="226" t="s">
        <v>242</v>
      </c>
      <c r="E25" s="110">
        <v>0.16600000000000001</v>
      </c>
      <c r="F25" s="242" t="s">
        <v>686</v>
      </c>
      <c r="G25" s="228">
        <v>10</v>
      </c>
      <c r="H25" s="240">
        <v>43052</v>
      </c>
      <c r="I25" s="233" t="s">
        <v>758</v>
      </c>
      <c r="J25" s="232">
        <f>AVERAGE(O15,O17:O21,O23:O25)</f>
        <v>0.306536474334482</v>
      </c>
      <c r="K25" s="232">
        <f>STDEV(O15,O17:O21,O23:O25)</f>
        <v>5.6554602105843489E-2</v>
      </c>
      <c r="L25" s="237">
        <f>K25/J25</f>
        <v>0.18449550654168828</v>
      </c>
      <c r="M25" s="231"/>
      <c r="N25" s="110" t="str">
        <f t="shared" si="32"/>
        <v>Quantified</v>
      </c>
      <c r="O25" s="232">
        <f t="shared" si="1"/>
        <v>0.24411035890929633</v>
      </c>
      <c r="P25" s="232">
        <f t="shared" si="2"/>
        <v>6.2048551713710341E-3</v>
      </c>
      <c r="Q25" s="233">
        <f t="shared" si="3"/>
        <v>2.5418237878534936E-2</v>
      </c>
      <c r="S25" s="234">
        <f t="shared" si="4"/>
        <v>99.782932612258364</v>
      </c>
      <c r="T25" s="235">
        <f t="shared" si="5"/>
        <v>108.51926977687624</v>
      </c>
      <c r="U25" s="233">
        <f t="shared" si="6"/>
        <v>12.27338694648224</v>
      </c>
      <c r="V25" s="236">
        <f t="shared" si="7"/>
        <v>12.300086422770111</v>
      </c>
      <c r="W25" s="237">
        <f t="shared" si="8"/>
        <v>10.919540229885056</v>
      </c>
      <c r="X25" s="110">
        <f t="shared" si="9"/>
        <v>0.55266337810249533</v>
      </c>
      <c r="Y25" s="237">
        <f t="shared" si="10"/>
        <v>10.851926977687626</v>
      </c>
      <c r="Z25" s="110">
        <f t="shared" si="11"/>
        <v>0.82877962624281665</v>
      </c>
      <c r="AA25" s="268"/>
      <c r="AB25" s="235">
        <f t="shared" si="33"/>
        <v>94.540229885057443</v>
      </c>
      <c r="AC25" s="235">
        <f t="shared" si="34"/>
        <v>87.118380062305292</v>
      </c>
      <c r="AD25" s="235">
        <f t="shared" si="35"/>
        <v>87.118380062305292</v>
      </c>
      <c r="AE25" s="237">
        <f t="shared" si="15"/>
        <v>9.454022988505745</v>
      </c>
      <c r="AF25" s="237">
        <f t="shared" si="16"/>
        <v>0.537860127677394</v>
      </c>
      <c r="AG25" s="236">
        <f t="shared" si="36"/>
        <v>5.6892195875906735</v>
      </c>
      <c r="AI25" s="239"/>
      <c r="AJ25" s="237">
        <v>10.496957403651114</v>
      </c>
      <c r="AK25" s="237">
        <v>10.716700473292764</v>
      </c>
      <c r="AL25" s="237">
        <v>11.54496281271129</v>
      </c>
      <c r="AM25" s="237">
        <v>11.69709263015551</v>
      </c>
      <c r="AN25" s="237">
        <v>10.818120351588911</v>
      </c>
      <c r="AO25" s="237">
        <v>10.040567951318458</v>
      </c>
      <c r="AP25" s="237">
        <v>1.9574036511156185</v>
      </c>
      <c r="AQ25" s="237">
        <v>1.7545638945233264</v>
      </c>
      <c r="AR25" s="237">
        <v>7.8769438810006758</v>
      </c>
      <c r="AS25" s="237">
        <v>7.3191345503718725</v>
      </c>
      <c r="AT25" s="110">
        <v>1</v>
      </c>
      <c r="AU25" s="232">
        <v>3.3806626098715348E-3</v>
      </c>
      <c r="AV25" s="110">
        <v>295.8</v>
      </c>
      <c r="AW25" s="239"/>
      <c r="AX25" s="233">
        <f t="shared" si="37"/>
        <v>111.43317230273753</v>
      </c>
      <c r="AY25" s="233">
        <f t="shared" si="38"/>
        <v>100.94637223974765</v>
      </c>
      <c r="AZ25" s="233">
        <f t="shared" si="39"/>
        <v>86.969253294289899</v>
      </c>
      <c r="BB25" s="237">
        <f t="shared" si="40"/>
        <v>1.8559837728194726</v>
      </c>
      <c r="BC25" s="110">
        <f t="shared" si="41"/>
        <v>0.14342936738063847</v>
      </c>
      <c r="BD25" s="237">
        <f t="shared" si="42"/>
        <v>7.5980392156862742</v>
      </c>
      <c r="BE25" s="110">
        <f t="shared" si="43"/>
        <v>0.39443076029675572</v>
      </c>
      <c r="BF25" s="237">
        <f t="shared" si="44"/>
        <v>9.8343475321162934</v>
      </c>
      <c r="BG25" s="237">
        <f t="shared" si="45"/>
        <v>9.0736984448951983</v>
      </c>
      <c r="BI25" s="110">
        <f t="shared" si="46"/>
        <v>0</v>
      </c>
      <c r="BJ25" s="110">
        <f t="shared" si="47"/>
        <v>0</v>
      </c>
      <c r="BK25" s="110">
        <f t="shared" si="48"/>
        <v>0</v>
      </c>
      <c r="BM25" s="110">
        <f t="shared" si="49"/>
        <v>0.24849785407725322</v>
      </c>
      <c r="BN25" s="110">
        <f t="shared" si="50"/>
        <v>0.23972286374133947</v>
      </c>
    </row>
    <row r="26" spans="1:66" s="110" customFormat="1" x14ac:dyDescent="0.35">
      <c r="B26" s="225"/>
      <c r="D26" s="226"/>
      <c r="G26" s="228"/>
      <c r="H26" s="240"/>
      <c r="I26" s="233"/>
      <c r="J26" s="232"/>
      <c r="K26" s="232"/>
      <c r="L26" s="237"/>
      <c r="M26" s="231"/>
      <c r="O26" s="232"/>
      <c r="P26" s="232"/>
      <c r="Q26" s="233"/>
      <c r="S26" s="234"/>
      <c r="T26" s="235"/>
      <c r="U26" s="233"/>
      <c r="V26" s="236"/>
      <c r="W26" s="237"/>
      <c r="Y26" s="237"/>
      <c r="AA26" s="268"/>
      <c r="AB26" s="235"/>
      <c r="AC26" s="235"/>
      <c r="AD26" s="235"/>
      <c r="AE26" s="237"/>
      <c r="AF26" s="237"/>
      <c r="AG26" s="236"/>
      <c r="AI26" s="239"/>
      <c r="AJ26" s="237"/>
      <c r="AK26" s="237"/>
      <c r="AL26" s="237"/>
      <c r="AM26" s="237"/>
      <c r="AN26" s="237"/>
      <c r="AO26" s="237"/>
      <c r="AP26" s="237"/>
      <c r="AQ26" s="237"/>
      <c r="AR26" s="237"/>
      <c r="AS26" s="237"/>
      <c r="AU26" s="232"/>
      <c r="AW26" s="239"/>
      <c r="AX26" s="233"/>
      <c r="AY26" s="233"/>
      <c r="AZ26" s="233"/>
      <c r="BB26" s="237"/>
      <c r="BD26" s="237"/>
      <c r="BF26" s="237"/>
      <c r="BG26" s="237"/>
    </row>
    <row r="27" spans="1:66" s="110" customFormat="1" x14ac:dyDescent="0.35">
      <c r="A27" s="110">
        <f t="shared" si="0"/>
        <v>1</v>
      </c>
      <c r="B27" s="225" t="s">
        <v>747</v>
      </c>
      <c r="C27" s="110" t="s">
        <v>241</v>
      </c>
      <c r="D27" s="226" t="s">
        <v>242</v>
      </c>
      <c r="E27" s="110">
        <v>0.16600000000000001</v>
      </c>
      <c r="F27" s="249" t="s">
        <v>688</v>
      </c>
      <c r="G27" s="250">
        <v>1</v>
      </c>
      <c r="H27" s="229">
        <v>42788</v>
      </c>
      <c r="I27" s="230" t="s">
        <v>760</v>
      </c>
      <c r="J27" s="148"/>
      <c r="K27" s="148"/>
      <c r="L27" s="149"/>
      <c r="M27" s="231"/>
      <c r="N27" s="110" t="str">
        <f t="shared" si="32"/>
        <v>Quantified</v>
      </c>
      <c r="O27" s="232">
        <f t="shared" si="1"/>
        <v>0.11733977801646975</v>
      </c>
      <c r="P27" s="232">
        <f t="shared" si="2"/>
        <v>6.2431984332475066E-3</v>
      </c>
      <c r="Q27" s="233">
        <f t="shared" si="3"/>
        <v>5.3206155140085698E-2</v>
      </c>
      <c r="S27" s="234">
        <f t="shared" si="4"/>
        <v>106.51053726347583</v>
      </c>
      <c r="T27" s="235">
        <f t="shared" si="5"/>
        <v>123.39418526031103</v>
      </c>
      <c r="U27" s="233">
        <f t="shared" si="6"/>
        <v>0.92099401722330321</v>
      </c>
      <c r="V27" s="236">
        <f t="shared" si="7"/>
        <v>0.86469756034094003</v>
      </c>
      <c r="W27" s="237">
        <f t="shared" si="8"/>
        <v>1.1584403876493126</v>
      </c>
      <c r="X27" s="110">
        <f t="shared" si="9"/>
        <v>5.4231279763425573E-2</v>
      </c>
      <c r="Y27" s="237">
        <f t="shared" si="10"/>
        <v>1.2339418526031103</v>
      </c>
      <c r="Z27" s="110">
        <f t="shared" si="11"/>
        <v>6.0945761924678696E-2</v>
      </c>
      <c r="AA27" s="268"/>
      <c r="AB27" s="235">
        <f t="shared" ref="AB27:AB37" si="51">AE27/G27*100</f>
        <v>109.3475321162948</v>
      </c>
      <c r="AC27" s="235">
        <f t="shared" ref="AC27:AC37" si="52">AE27/Y27*100</f>
        <v>88.61643835616438</v>
      </c>
      <c r="AD27" s="235">
        <f t="shared" ref="AD27:AD37" si="53">AE27/Y27*100</f>
        <v>88.61643835616438</v>
      </c>
      <c r="AE27" s="237">
        <f t="shared" si="15"/>
        <v>1.093475321162948</v>
      </c>
      <c r="AF27" s="237">
        <f t="shared" si="16"/>
        <v>1.7928670922579791E-2</v>
      </c>
      <c r="AG27" s="236">
        <f t="shared" ref="AG27:AG37" si="54">AF27/AE27*100</f>
        <v>1.6396045320448607</v>
      </c>
      <c r="AI27" s="239"/>
      <c r="AJ27" s="237">
        <v>1.1020960108181204</v>
      </c>
      <c r="AK27" s="237">
        <v>1.1629479377958079</v>
      </c>
      <c r="AL27" s="237">
        <v>1.2102772143340095</v>
      </c>
      <c r="AM27" s="237">
        <v>1.1663286004056794</v>
      </c>
      <c r="AN27" s="237">
        <v>1.2508451656524677</v>
      </c>
      <c r="AO27" s="237">
        <v>1.2846517917511833</v>
      </c>
      <c r="AP27" s="237">
        <v>0.11730899256254226</v>
      </c>
      <c r="AQ27" s="237">
        <v>0.11223799864773495</v>
      </c>
      <c r="AR27" s="237">
        <v>0.9634888438133874</v>
      </c>
      <c r="AS27" s="237">
        <v>0.99391480730223125</v>
      </c>
      <c r="AT27" s="110">
        <v>1</v>
      </c>
      <c r="AU27" s="232">
        <v>3.3806626098715348E-3</v>
      </c>
      <c r="AV27" s="110">
        <v>295.8</v>
      </c>
      <c r="AW27" s="239"/>
      <c r="AX27" s="233">
        <f t="shared" ref="AX27:AX37" si="55">AM27/AJ27*100</f>
        <v>105.82822085889569</v>
      </c>
      <c r="AY27" s="233">
        <f t="shared" ref="AY27:AY37" si="56">AN27/AK27*100</f>
        <v>107.55813953488371</v>
      </c>
      <c r="AZ27" s="233">
        <f t="shared" ref="AZ27:AZ37" si="57">AO27/AL27*100</f>
        <v>106.14525139664805</v>
      </c>
      <c r="BB27" s="237">
        <f t="shared" ref="BB27:BB37" si="58">AVERAGE(AP27:AQ27)</f>
        <v>0.11477349560513861</v>
      </c>
      <c r="BC27" s="110">
        <f t="shared" ref="BC27:BC37" si="59">STDEV(AP27:AQ27)</f>
        <v>3.585734184515966E-3</v>
      </c>
      <c r="BD27" s="237">
        <f t="shared" ref="BD27:BD37" si="60">AVERAGE(AR27:AS27)</f>
        <v>0.97870182555780927</v>
      </c>
      <c r="BE27" s="110">
        <f t="shared" ref="BE27:BE37" si="61">STDEV(AR27:AS27)</f>
        <v>2.1514405107095794E-2</v>
      </c>
      <c r="BF27" s="237">
        <f t="shared" ref="BF27:BF37" si="62">SUM(AP27+AR27)</f>
        <v>1.0807978363759296</v>
      </c>
      <c r="BG27" s="237">
        <f t="shared" ref="BG27:BG37" si="63">SUM(AQ27+AS27)</f>
        <v>1.1061528059499661</v>
      </c>
      <c r="BI27" s="110">
        <f t="shared" ref="BI27:BI37" si="64">SUM(BJ27:BL27)</f>
        <v>0</v>
      </c>
      <c r="BJ27" s="110">
        <f t="shared" ref="BJ27:BJ37" si="65">IF(AP27&lt;=$AU27,1,0)</f>
        <v>0</v>
      </c>
      <c r="BK27" s="110">
        <f t="shared" ref="BK27:BK37" si="66">IF(AQ27&lt;=$AU27,1,0)</f>
        <v>0</v>
      </c>
      <c r="BM27" s="110">
        <f t="shared" ref="BM27:BM37" si="67">IF(BJ27=1, $AU27/AR27, AP27/AR27)</f>
        <v>0.1217543859649123</v>
      </c>
      <c r="BN27" s="110">
        <f t="shared" ref="BN27:BN37" si="68">IF(BK27=1, $AU27/AS27, AQ27/AS27)</f>
        <v>0.11292517006802721</v>
      </c>
    </row>
    <row r="28" spans="1:66" s="110" customFormat="1" x14ac:dyDescent="0.35">
      <c r="A28" s="110">
        <f t="shared" si="0"/>
        <v>2</v>
      </c>
      <c r="B28" s="225" t="s">
        <v>747</v>
      </c>
      <c r="C28" s="110" t="s">
        <v>241</v>
      </c>
      <c r="D28" s="226" t="s">
        <v>242</v>
      </c>
      <c r="E28" s="110">
        <v>0.16600000000000001</v>
      </c>
      <c r="F28" s="249" t="s">
        <v>688</v>
      </c>
      <c r="G28" s="250">
        <v>1</v>
      </c>
      <c r="H28" s="229">
        <v>42811</v>
      </c>
      <c r="I28" s="230" t="s">
        <v>761</v>
      </c>
      <c r="J28" s="148"/>
      <c r="K28" s="148"/>
      <c r="L28" s="149"/>
      <c r="M28" s="231"/>
      <c r="N28" s="110" t="str">
        <f t="shared" si="32"/>
        <v>Quantified</v>
      </c>
      <c r="O28" s="232">
        <f t="shared" si="1"/>
        <v>0.12255152525694293</v>
      </c>
      <c r="P28" s="232">
        <f t="shared" si="2"/>
        <v>1.7685400852441498E-4</v>
      </c>
      <c r="Q28" s="233">
        <f t="shared" si="3"/>
        <v>1.4430992038134232E-3</v>
      </c>
      <c r="S28" s="234">
        <f t="shared" si="4"/>
        <v>105.59269686320221</v>
      </c>
      <c r="T28" s="235">
        <f t="shared" si="5"/>
        <v>109.19540229885057</v>
      </c>
      <c r="U28" s="233">
        <f t="shared" si="6"/>
        <v>1.5230444516300483</v>
      </c>
      <c r="V28" s="236">
        <f t="shared" si="7"/>
        <v>1.4423766954292188</v>
      </c>
      <c r="W28" s="237">
        <f t="shared" si="8"/>
        <v>1.0344827586206897</v>
      </c>
      <c r="X28" s="110">
        <f t="shared" si="9"/>
        <v>3.8987703159806632E-2</v>
      </c>
      <c r="Y28" s="237">
        <f t="shared" si="10"/>
        <v>1.0919540229885056</v>
      </c>
      <c r="Z28" s="110">
        <f t="shared" si="11"/>
        <v>2.6403819053098899E-2</v>
      </c>
      <c r="AA28" s="268"/>
      <c r="AB28" s="235">
        <f t="shared" si="51"/>
        <v>102.65382014874915</v>
      </c>
      <c r="AC28" s="235">
        <f t="shared" si="52"/>
        <v>94.009287925696611</v>
      </c>
      <c r="AD28" s="235">
        <f t="shared" si="53"/>
        <v>94.009287925696611</v>
      </c>
      <c r="AE28" s="237">
        <f t="shared" si="15"/>
        <v>1.0265382014874915</v>
      </c>
      <c r="AF28" s="237">
        <f t="shared" si="16"/>
        <v>7.8886152059352271E-3</v>
      </c>
      <c r="AG28" s="236">
        <f t="shared" si="54"/>
        <v>0.76846776812634299</v>
      </c>
      <c r="AI28" s="239"/>
      <c r="AJ28" s="237">
        <v>0.99053414469235967</v>
      </c>
      <c r="AK28" s="237">
        <v>1.0649087221095335</v>
      </c>
      <c r="AL28" s="237">
        <v>1.0480054090601758</v>
      </c>
      <c r="AM28" s="237">
        <v>1.0615280594996619</v>
      </c>
      <c r="AN28" s="237">
        <v>1.1088573360378633</v>
      </c>
      <c r="AO28" s="237">
        <v>1.1054766734279919</v>
      </c>
      <c r="AP28" s="237">
        <v>0.1125760649087221</v>
      </c>
      <c r="AQ28" s="237">
        <v>0.11156186612576065</v>
      </c>
      <c r="AR28" s="237">
        <v>0.91954022988505746</v>
      </c>
      <c r="AS28" s="237">
        <v>0.90939824205544284</v>
      </c>
      <c r="AT28" s="110">
        <v>1</v>
      </c>
      <c r="AU28" s="232">
        <v>3.3806626098715348E-3</v>
      </c>
      <c r="AV28" s="110">
        <v>295.8</v>
      </c>
      <c r="AW28" s="239"/>
      <c r="AX28" s="233">
        <f t="shared" si="55"/>
        <v>107.16723549488054</v>
      </c>
      <c r="AY28" s="233">
        <f t="shared" si="56"/>
        <v>104.12698412698411</v>
      </c>
      <c r="AZ28" s="233">
        <f t="shared" si="57"/>
        <v>105.48387096774195</v>
      </c>
      <c r="BB28" s="237">
        <f t="shared" si="58"/>
        <v>0.11206896551724138</v>
      </c>
      <c r="BC28" s="110">
        <f t="shared" si="59"/>
        <v>7.1714683690318726E-4</v>
      </c>
      <c r="BD28" s="237">
        <f t="shared" si="60"/>
        <v>0.9144692359702502</v>
      </c>
      <c r="BE28" s="110">
        <f t="shared" si="61"/>
        <v>7.171468369031932E-3</v>
      </c>
      <c r="BF28" s="237">
        <f t="shared" si="62"/>
        <v>1.0321162947937796</v>
      </c>
      <c r="BG28" s="237">
        <f t="shared" si="63"/>
        <v>1.0209601081812034</v>
      </c>
      <c r="BI28" s="110">
        <f t="shared" si="64"/>
        <v>0</v>
      </c>
      <c r="BJ28" s="110">
        <f t="shared" si="65"/>
        <v>0</v>
      </c>
      <c r="BK28" s="110">
        <f t="shared" si="66"/>
        <v>0</v>
      </c>
      <c r="BM28" s="110">
        <f t="shared" si="67"/>
        <v>0.12242647058823529</v>
      </c>
      <c r="BN28" s="110">
        <f t="shared" si="68"/>
        <v>0.12267657992565056</v>
      </c>
    </row>
    <row r="29" spans="1:66" s="110" customFormat="1" x14ac:dyDescent="0.35">
      <c r="A29" s="110">
        <f t="shared" si="0"/>
        <v>3</v>
      </c>
      <c r="B29" s="225" t="s">
        <v>747</v>
      </c>
      <c r="C29" s="110" t="s">
        <v>241</v>
      </c>
      <c r="D29" s="226" t="s">
        <v>242</v>
      </c>
      <c r="E29" s="110">
        <v>0.16600000000000001</v>
      </c>
      <c r="F29" s="249" t="s">
        <v>688</v>
      </c>
      <c r="G29" s="250">
        <v>1</v>
      </c>
      <c r="H29" s="229">
        <v>42822</v>
      </c>
      <c r="I29" s="230" t="s">
        <v>762</v>
      </c>
      <c r="J29" s="148"/>
      <c r="K29" s="148"/>
      <c r="L29" s="149"/>
      <c r="M29" s="231"/>
      <c r="N29" s="110" t="str">
        <f t="shared" si="32"/>
        <v>Quantified</v>
      </c>
      <c r="O29" s="232">
        <f t="shared" si="1"/>
        <v>0.12765417614881197</v>
      </c>
      <c r="P29" s="232">
        <f t="shared" si="2"/>
        <v>2.8335444961113199E-3</v>
      </c>
      <c r="Q29" s="233">
        <f t="shared" si="3"/>
        <v>2.2197037195305972E-2</v>
      </c>
      <c r="S29" s="234">
        <f t="shared" si="4"/>
        <v>103.47612602904137</v>
      </c>
      <c r="T29" s="235">
        <f t="shared" si="5"/>
        <v>110.5476673427992</v>
      </c>
      <c r="U29" s="233">
        <f t="shared" si="6"/>
        <v>3.5670092440855004</v>
      </c>
      <c r="V29" s="236">
        <f t="shared" si="7"/>
        <v>3.4471808918362408</v>
      </c>
      <c r="W29" s="237">
        <f t="shared" si="8"/>
        <v>1.068289384719405</v>
      </c>
      <c r="X29" s="110">
        <f t="shared" si="9"/>
        <v>1.2189152384935759E-2</v>
      </c>
      <c r="Y29" s="237">
        <f t="shared" si="10"/>
        <v>1.1054766734279919</v>
      </c>
      <c r="Z29" s="110">
        <f t="shared" si="11"/>
        <v>4.2224462463816136E-2</v>
      </c>
      <c r="AA29" s="268"/>
      <c r="AB29" s="235">
        <f t="shared" si="51"/>
        <v>101.4029749830967</v>
      </c>
      <c r="AC29" s="235">
        <f t="shared" si="52"/>
        <v>91.72782874617738</v>
      </c>
      <c r="AD29" s="235">
        <f t="shared" si="53"/>
        <v>91.72782874617738</v>
      </c>
      <c r="AE29" s="237">
        <f t="shared" si="15"/>
        <v>1.0140297498309669</v>
      </c>
      <c r="AF29" s="237">
        <f t="shared" si="16"/>
        <v>1.3625789901160803E-2</v>
      </c>
      <c r="AG29" s="236">
        <f t="shared" si="54"/>
        <v>1.3437268387275765</v>
      </c>
      <c r="AI29" s="239"/>
      <c r="AJ29" s="237">
        <v>1.0818120351588911</v>
      </c>
      <c r="AK29" s="237">
        <v>1.0581473968897903</v>
      </c>
      <c r="AL29" s="237">
        <v>1.0649087221095335</v>
      </c>
      <c r="AM29" s="237">
        <v>1.1392832995267073</v>
      </c>
      <c r="AN29" s="237">
        <v>1.118999323867478</v>
      </c>
      <c r="AO29" s="237">
        <v>1.0581473968897903</v>
      </c>
      <c r="AP29" s="237">
        <v>0.11528059499661934</v>
      </c>
      <c r="AQ29" s="237">
        <v>0.11426639621365786</v>
      </c>
      <c r="AR29" s="237">
        <v>0.8891142663962136</v>
      </c>
      <c r="AS29" s="237">
        <v>0.90939824205544284</v>
      </c>
      <c r="AT29" s="110">
        <v>1</v>
      </c>
      <c r="AU29" s="232">
        <v>3.3806626098715348E-3</v>
      </c>
      <c r="AV29" s="110">
        <v>295.8</v>
      </c>
      <c r="AW29" s="239"/>
      <c r="AX29" s="233">
        <f t="shared" si="55"/>
        <v>105.31250000000001</v>
      </c>
      <c r="AY29" s="233">
        <f t="shared" si="56"/>
        <v>105.75079872204473</v>
      </c>
      <c r="AZ29" s="233">
        <f t="shared" si="57"/>
        <v>99.365079365079353</v>
      </c>
      <c r="BB29" s="237">
        <f t="shared" si="58"/>
        <v>0.11477349560513861</v>
      </c>
      <c r="BC29" s="110">
        <f t="shared" si="59"/>
        <v>7.1714683690320689E-4</v>
      </c>
      <c r="BD29" s="237">
        <f t="shared" si="60"/>
        <v>0.89925625422582822</v>
      </c>
      <c r="BE29" s="110">
        <f t="shared" si="61"/>
        <v>1.4342936738063864E-2</v>
      </c>
      <c r="BF29" s="237">
        <f t="shared" si="62"/>
        <v>1.0043948613928328</v>
      </c>
      <c r="BG29" s="237">
        <f t="shared" si="63"/>
        <v>1.0236646382691008</v>
      </c>
      <c r="BI29" s="110">
        <f t="shared" si="64"/>
        <v>0</v>
      </c>
      <c r="BJ29" s="110">
        <f t="shared" si="65"/>
        <v>0</v>
      </c>
      <c r="BK29" s="110">
        <f t="shared" si="66"/>
        <v>0</v>
      </c>
      <c r="BM29" s="110">
        <f t="shared" si="67"/>
        <v>0.1296577946768061</v>
      </c>
      <c r="BN29" s="110">
        <f t="shared" si="68"/>
        <v>0.12565055762081784</v>
      </c>
    </row>
    <row r="30" spans="1:66" s="110" customFormat="1" x14ac:dyDescent="0.35">
      <c r="A30" s="110">
        <f t="shared" si="0"/>
        <v>4</v>
      </c>
      <c r="B30" s="225" t="s">
        <v>747</v>
      </c>
      <c r="C30" s="110" t="s">
        <v>241</v>
      </c>
      <c r="D30" s="226" t="s">
        <v>242</v>
      </c>
      <c r="E30" s="110">
        <v>0.16600000000000001</v>
      </c>
      <c r="F30" s="249" t="s">
        <v>688</v>
      </c>
      <c r="G30" s="250">
        <v>1</v>
      </c>
      <c r="H30" s="229">
        <v>42895</v>
      </c>
      <c r="I30" s="230" t="s">
        <v>750</v>
      </c>
      <c r="J30" s="148"/>
      <c r="K30" s="148"/>
      <c r="L30" s="149"/>
      <c r="M30" s="231"/>
      <c r="N30" s="110" t="str">
        <f t="shared" si="32"/>
        <v>Quantified</v>
      </c>
      <c r="O30" s="232">
        <f t="shared" si="1"/>
        <v>0.12198461538461539</v>
      </c>
      <c r="P30" s="232">
        <f t="shared" si="2"/>
        <v>1.7188134065765348E-3</v>
      </c>
      <c r="Q30" s="233">
        <f t="shared" si="3"/>
        <v>1.4090411328979034E-2</v>
      </c>
      <c r="S30" s="234">
        <f t="shared" si="4"/>
        <v>109.57939845203232</v>
      </c>
      <c r="T30" s="235">
        <f t="shared" si="5"/>
        <v>104.80054090601756</v>
      </c>
      <c r="U30" s="233">
        <f t="shared" si="6"/>
        <v>3.0374123861539806</v>
      </c>
      <c r="V30" s="236">
        <f t="shared" si="7"/>
        <v>2.7718826978992661</v>
      </c>
      <c r="W30" s="237">
        <f t="shared" si="8"/>
        <v>0.95672751859364435</v>
      </c>
      <c r="X30" s="110">
        <f t="shared" si="9"/>
        <v>2.1112231231908023E-2</v>
      </c>
      <c r="Y30" s="237">
        <f t="shared" si="10"/>
        <v>1.0480054090601756</v>
      </c>
      <c r="Z30" s="110">
        <f t="shared" si="11"/>
        <v>1.4735966678636544E-2</v>
      </c>
      <c r="AA30" s="268"/>
      <c r="AB30" s="235">
        <f t="shared" si="51"/>
        <v>96.720757268424592</v>
      </c>
      <c r="AC30" s="235">
        <f t="shared" si="52"/>
        <v>92.290322580645167</v>
      </c>
      <c r="AD30" s="235">
        <f t="shared" si="53"/>
        <v>92.290322580645167</v>
      </c>
      <c r="AE30" s="237">
        <f t="shared" si="15"/>
        <v>0.96720757268424595</v>
      </c>
      <c r="AF30" s="237">
        <f t="shared" si="16"/>
        <v>2.5339188237246076E-2</v>
      </c>
      <c r="AG30" s="236">
        <f t="shared" si="54"/>
        <v>2.6198293885275743</v>
      </c>
      <c r="AI30" s="239"/>
      <c r="AJ30" s="237">
        <v>0.93982420554428669</v>
      </c>
      <c r="AK30" s="237">
        <v>0.9499661933739012</v>
      </c>
      <c r="AL30" s="237">
        <v>0.98039215686274506</v>
      </c>
      <c r="AM30" s="237">
        <v>1.0378634212305611</v>
      </c>
      <c r="AN30" s="237">
        <v>1.0649087221095335</v>
      </c>
      <c r="AO30" s="237">
        <v>1.0412440838404327</v>
      </c>
      <c r="AP30" s="237">
        <v>0.10615280594996618</v>
      </c>
      <c r="AQ30" s="237">
        <v>0.10412440838404327</v>
      </c>
      <c r="AR30" s="237">
        <v>0.87897227856659899</v>
      </c>
      <c r="AS30" s="237">
        <v>0.84516565246788367</v>
      </c>
      <c r="AT30" s="110">
        <v>1</v>
      </c>
      <c r="AU30" s="232">
        <v>3.3806626098715348E-3</v>
      </c>
      <c r="AV30" s="110">
        <v>295.8</v>
      </c>
      <c r="AW30" s="239"/>
      <c r="AX30" s="233">
        <f t="shared" si="55"/>
        <v>110.43165467625897</v>
      </c>
      <c r="AY30" s="233">
        <f t="shared" si="56"/>
        <v>112.09964412811388</v>
      </c>
      <c r="AZ30" s="233">
        <f t="shared" si="57"/>
        <v>106.20689655172413</v>
      </c>
      <c r="BB30" s="237">
        <f t="shared" si="58"/>
        <v>0.10513860716700472</v>
      </c>
      <c r="BC30" s="110">
        <f t="shared" si="59"/>
        <v>1.4342936738063745E-3</v>
      </c>
      <c r="BD30" s="237">
        <f t="shared" si="60"/>
        <v>0.86206896551724133</v>
      </c>
      <c r="BE30" s="110">
        <f t="shared" si="61"/>
        <v>2.3904894563439721E-2</v>
      </c>
      <c r="BF30" s="237">
        <f t="shared" si="62"/>
        <v>0.98512508451656511</v>
      </c>
      <c r="BG30" s="237">
        <f t="shared" si="63"/>
        <v>0.94929006085192691</v>
      </c>
      <c r="BI30" s="110">
        <f t="shared" si="64"/>
        <v>0</v>
      </c>
      <c r="BJ30" s="110">
        <f t="shared" si="65"/>
        <v>0</v>
      </c>
      <c r="BK30" s="110">
        <f t="shared" si="66"/>
        <v>0</v>
      </c>
      <c r="BM30" s="110">
        <f t="shared" si="67"/>
        <v>0.12076923076923077</v>
      </c>
      <c r="BN30" s="110">
        <f t="shared" si="68"/>
        <v>0.1232</v>
      </c>
    </row>
    <row r="31" spans="1:66" s="110" customFormat="1" x14ac:dyDescent="0.35">
      <c r="A31" s="110">
        <f t="shared" si="0"/>
        <v>5</v>
      </c>
      <c r="B31" s="225" t="s">
        <v>747</v>
      </c>
      <c r="C31" s="110" t="s">
        <v>241</v>
      </c>
      <c r="D31" s="226" t="s">
        <v>242</v>
      </c>
      <c r="E31" s="110">
        <v>0.16600000000000001</v>
      </c>
      <c r="F31" s="249" t="s">
        <v>688</v>
      </c>
      <c r="G31" s="250">
        <v>1</v>
      </c>
      <c r="H31" s="240">
        <v>42919</v>
      </c>
      <c r="I31" s="233" t="s">
        <v>763</v>
      </c>
      <c r="J31" s="232"/>
      <c r="K31" s="232"/>
      <c r="L31" s="237"/>
      <c r="M31" s="231"/>
      <c r="N31" s="110" t="str">
        <f t="shared" si="32"/>
        <v>Quantified</v>
      </c>
      <c r="O31" s="232">
        <f t="shared" si="1"/>
        <v>0.12520523277368784</v>
      </c>
      <c r="P31" s="232">
        <f t="shared" si="2"/>
        <v>1.6328507843723229E-3</v>
      </c>
      <c r="Q31" s="233">
        <f t="shared" si="3"/>
        <v>1.3041394103102295E-2</v>
      </c>
      <c r="S31" s="234">
        <f t="shared" si="4"/>
        <v>96.870933725651241</v>
      </c>
      <c r="T31" s="235">
        <f t="shared" si="5"/>
        <v>91.954022988505741</v>
      </c>
      <c r="U31" s="233">
        <f t="shared" si="6"/>
        <v>3.3596773572852578</v>
      </c>
      <c r="V31" s="236">
        <f t="shared" si="7"/>
        <v>3.4681996219838451</v>
      </c>
      <c r="W31" s="237">
        <f t="shared" si="8"/>
        <v>0.94996619337390131</v>
      </c>
      <c r="X31" s="110">
        <f t="shared" si="9"/>
        <v>3.4309978245747844E-2</v>
      </c>
      <c r="Y31" s="237">
        <f t="shared" si="10"/>
        <v>0.91954022988505735</v>
      </c>
      <c r="Z31" s="110">
        <f t="shared" si="11"/>
        <v>1.3522650439486139E-2</v>
      </c>
      <c r="AA31" s="268"/>
      <c r="AB31" s="235">
        <f t="shared" si="51"/>
        <v>90.534144692359703</v>
      </c>
      <c r="AC31" s="235">
        <f t="shared" si="52"/>
        <v>98.455882352941188</v>
      </c>
      <c r="AD31" s="235">
        <f t="shared" si="53"/>
        <v>98.455882352941188</v>
      </c>
      <c r="AE31" s="237">
        <f t="shared" si="15"/>
        <v>0.90534144692359697</v>
      </c>
      <c r="AF31" s="237">
        <f t="shared" si="16"/>
        <v>6.6933704777631465E-3</v>
      </c>
      <c r="AG31" s="236">
        <f t="shared" si="54"/>
        <v>0.73932001020251636</v>
      </c>
      <c r="AI31" s="239"/>
      <c r="AJ31" s="241">
        <v>0.91277890466531442</v>
      </c>
      <c r="AK31" s="241">
        <v>0.95672751859364435</v>
      </c>
      <c r="AL31" s="241">
        <v>0.98039215686274506</v>
      </c>
      <c r="AM31" s="241">
        <v>0.91954022988505746</v>
      </c>
      <c r="AN31" s="241">
        <v>0.90601757944557126</v>
      </c>
      <c r="AO31" s="241">
        <v>0.93306288032454354</v>
      </c>
      <c r="AP31" s="241">
        <v>9.9391480730223108E-2</v>
      </c>
      <c r="AQ31" s="241">
        <v>0.10209601081812035</v>
      </c>
      <c r="AR31" s="241">
        <v>0.80121703853955373</v>
      </c>
      <c r="AS31" s="241">
        <v>0.80797836375929677</v>
      </c>
      <c r="AT31" s="110">
        <v>1</v>
      </c>
      <c r="AU31" s="232">
        <v>3.3806626098715348E-3</v>
      </c>
      <c r="AV31" s="110">
        <v>295.8</v>
      </c>
      <c r="AW31" s="239"/>
      <c r="AX31" s="233">
        <f t="shared" si="55"/>
        <v>100.74074074074073</v>
      </c>
      <c r="AY31" s="233">
        <f t="shared" si="56"/>
        <v>94.699646643109531</v>
      </c>
      <c r="AZ31" s="233">
        <f t="shared" si="57"/>
        <v>95.172413793103445</v>
      </c>
      <c r="BB31" s="237">
        <f t="shared" si="58"/>
        <v>0.10074374577417172</v>
      </c>
      <c r="BC31" s="110">
        <f t="shared" si="59"/>
        <v>1.9123915650751892E-3</v>
      </c>
      <c r="BD31" s="237">
        <f t="shared" si="60"/>
        <v>0.80459770114942519</v>
      </c>
      <c r="BE31" s="110">
        <f t="shared" si="61"/>
        <v>4.7809789126879278E-3</v>
      </c>
      <c r="BF31" s="237">
        <f t="shared" si="62"/>
        <v>0.90060851926977681</v>
      </c>
      <c r="BG31" s="237">
        <f t="shared" si="63"/>
        <v>0.91007437457741713</v>
      </c>
      <c r="BI31" s="110">
        <f t="shared" si="64"/>
        <v>0</v>
      </c>
      <c r="BJ31" s="110">
        <f t="shared" si="65"/>
        <v>0</v>
      </c>
      <c r="BK31" s="110">
        <f t="shared" si="66"/>
        <v>0</v>
      </c>
      <c r="BM31" s="110">
        <f t="shared" si="67"/>
        <v>0.12405063291139239</v>
      </c>
      <c r="BN31" s="110">
        <f t="shared" si="68"/>
        <v>0.12635983263598327</v>
      </c>
    </row>
    <row r="32" spans="1:66" s="110" customFormat="1" x14ac:dyDescent="0.35">
      <c r="A32" s="110">
        <f t="shared" si="0"/>
        <v>6</v>
      </c>
      <c r="B32" s="225" t="s">
        <v>747</v>
      </c>
      <c r="C32" s="110" t="s">
        <v>241</v>
      </c>
      <c r="D32" s="226" t="s">
        <v>242</v>
      </c>
      <c r="E32" s="110">
        <v>0.16600000000000001</v>
      </c>
      <c r="F32" s="249" t="s">
        <v>688</v>
      </c>
      <c r="G32" s="250">
        <v>1</v>
      </c>
      <c r="H32" s="240">
        <v>42935</v>
      </c>
      <c r="I32" s="233" t="s">
        <v>764</v>
      </c>
      <c r="J32" s="232"/>
      <c r="K32" s="232"/>
      <c r="L32" s="237"/>
      <c r="M32" s="231"/>
      <c r="N32" s="110" t="str">
        <f t="shared" si="32"/>
        <v>Quantified</v>
      </c>
      <c r="O32" s="232">
        <f t="shared" si="1"/>
        <v>0.13326472094214031</v>
      </c>
      <c r="P32" s="232">
        <f t="shared" si="2"/>
        <v>5.3150678688267095E-4</v>
      </c>
      <c r="Q32" s="233">
        <f t="shared" si="3"/>
        <v>3.9883532800360257E-3</v>
      </c>
      <c r="S32" s="234">
        <f t="shared" si="4"/>
        <v>96.357886251845301</v>
      </c>
      <c r="T32" s="235">
        <f t="shared" si="5"/>
        <v>89.474870407933281</v>
      </c>
      <c r="U32" s="233">
        <f t="shared" si="6"/>
        <v>11.692977111963668</v>
      </c>
      <c r="V32" s="236">
        <f t="shared" si="7"/>
        <v>12.134945635277198</v>
      </c>
      <c r="W32" s="237">
        <f t="shared" si="8"/>
        <v>0.93644354293441501</v>
      </c>
      <c r="X32" s="110">
        <f t="shared" si="9"/>
        <v>9.7805788651044168E-2</v>
      </c>
      <c r="Y32" s="237">
        <f t="shared" si="10"/>
        <v>0.89474870407933282</v>
      </c>
      <c r="Z32" s="110">
        <f t="shared" si="11"/>
        <v>1.1872496904273968E-2</v>
      </c>
      <c r="AA32" s="268"/>
      <c r="AB32" s="235">
        <f t="shared" si="51"/>
        <v>84.66869506423258</v>
      </c>
      <c r="AC32" s="235">
        <f t="shared" si="52"/>
        <v>94.628463476070522</v>
      </c>
      <c r="AD32" s="235">
        <f t="shared" si="53"/>
        <v>94.628463476070522</v>
      </c>
      <c r="AE32" s="237">
        <f t="shared" si="15"/>
        <v>0.8466869506423258</v>
      </c>
      <c r="AF32" s="237">
        <f t="shared" si="16"/>
        <v>2.1275356161461364E-2</v>
      </c>
      <c r="AG32" s="236">
        <f t="shared" si="54"/>
        <v>2.5127771421682059</v>
      </c>
      <c r="AI32" s="239"/>
      <c r="AJ32" s="241">
        <v>0.82488167680865443</v>
      </c>
      <c r="AK32" s="241">
        <v>1.0074374577417173</v>
      </c>
      <c r="AL32" s="241">
        <v>0.97701149425287348</v>
      </c>
      <c r="AM32" s="241">
        <v>0.90601757944557126</v>
      </c>
      <c r="AN32" s="241">
        <v>0.89587559161595665</v>
      </c>
      <c r="AO32" s="241">
        <v>0.88235294117647056</v>
      </c>
      <c r="AP32" s="241">
        <v>9.8039215686274508E-2</v>
      </c>
      <c r="AQ32" s="241">
        <v>0.10108181203515888</v>
      </c>
      <c r="AR32" s="241">
        <v>0.73360378634212298</v>
      </c>
      <c r="AS32" s="241">
        <v>0.76064908722109525</v>
      </c>
      <c r="AT32" s="110">
        <v>1</v>
      </c>
      <c r="AU32" s="232">
        <v>3.3806626098715348E-3</v>
      </c>
      <c r="AV32" s="110">
        <v>295.8</v>
      </c>
      <c r="AW32" s="239"/>
      <c r="AX32" s="233">
        <f t="shared" si="55"/>
        <v>109.8360655737705</v>
      </c>
      <c r="AY32" s="233">
        <f t="shared" si="56"/>
        <v>88.926174496644293</v>
      </c>
      <c r="AZ32" s="233">
        <f t="shared" si="57"/>
        <v>90.311418685121112</v>
      </c>
      <c r="BB32" s="237">
        <f t="shared" si="58"/>
        <v>9.9560513860716696E-2</v>
      </c>
      <c r="BC32" s="110">
        <f t="shared" si="59"/>
        <v>2.1514405107095715E-3</v>
      </c>
      <c r="BD32" s="237">
        <f t="shared" si="60"/>
        <v>0.74712643678160906</v>
      </c>
      <c r="BE32" s="110">
        <f t="shared" si="61"/>
        <v>1.9123915650751791E-2</v>
      </c>
      <c r="BF32" s="237">
        <f t="shared" si="62"/>
        <v>0.83164300202839747</v>
      </c>
      <c r="BG32" s="237">
        <f t="shared" si="63"/>
        <v>0.86173089925625412</v>
      </c>
      <c r="BI32" s="110">
        <f t="shared" si="64"/>
        <v>0</v>
      </c>
      <c r="BJ32" s="110">
        <f t="shared" si="65"/>
        <v>0</v>
      </c>
      <c r="BK32" s="110">
        <f t="shared" si="66"/>
        <v>0</v>
      </c>
      <c r="BM32" s="110">
        <f t="shared" si="67"/>
        <v>0.13364055299539171</v>
      </c>
      <c r="BN32" s="110">
        <f t="shared" si="68"/>
        <v>0.13288888888888889</v>
      </c>
    </row>
    <row r="33" spans="1:66" s="110" customFormat="1" x14ac:dyDescent="0.35">
      <c r="A33" s="110">
        <f t="shared" si="0"/>
        <v>7</v>
      </c>
      <c r="B33" s="225" t="s">
        <v>747</v>
      </c>
      <c r="C33" s="110" t="s">
        <v>241</v>
      </c>
      <c r="D33" s="226" t="s">
        <v>242</v>
      </c>
      <c r="E33" s="110">
        <v>0.16600000000000001</v>
      </c>
      <c r="F33" s="249" t="s">
        <v>688</v>
      </c>
      <c r="G33" s="250">
        <v>1</v>
      </c>
      <c r="H33" s="240">
        <v>42944</v>
      </c>
      <c r="I33" s="233" t="s">
        <v>765</v>
      </c>
      <c r="J33" s="232"/>
      <c r="K33" s="232"/>
      <c r="L33" s="237"/>
      <c r="M33" s="231"/>
      <c r="N33" s="110" t="str">
        <f t="shared" si="32"/>
        <v>Quantified</v>
      </c>
      <c r="O33" s="232">
        <f t="shared" si="1"/>
        <v>0.11530923994038747</v>
      </c>
      <c r="P33" s="232">
        <f t="shared" si="2"/>
        <v>3.5560832088137213E-2</v>
      </c>
      <c r="Q33" s="233">
        <f t="shared" si="3"/>
        <v>0.30839533853940448</v>
      </c>
      <c r="S33" s="234">
        <f t="shared" si="4"/>
        <v>109.53378253434975</v>
      </c>
      <c r="T33" s="235">
        <f t="shared" si="5"/>
        <v>111.22379986477348</v>
      </c>
      <c r="U33" s="233">
        <f t="shared" si="6"/>
        <v>34.124084815282714</v>
      </c>
      <c r="V33" s="236">
        <f t="shared" si="7"/>
        <v>31.15393627950483</v>
      </c>
      <c r="W33" s="237">
        <f t="shared" si="8"/>
        <v>1.0141987829614603</v>
      </c>
      <c r="X33" s="110">
        <f t="shared" si="9"/>
        <v>4.2359581089052252E-2</v>
      </c>
      <c r="Y33" s="237">
        <f t="shared" si="10"/>
        <v>1.1122379986477349</v>
      </c>
      <c r="Z33" s="110">
        <f t="shared" si="11"/>
        <v>0.35397006646239365</v>
      </c>
      <c r="AA33" s="268"/>
      <c r="AB33" s="235">
        <f t="shared" si="51"/>
        <v>98.613928329952657</v>
      </c>
      <c r="AC33" s="235">
        <f t="shared" si="52"/>
        <v>88.662613981762917</v>
      </c>
      <c r="AD33" s="235">
        <f t="shared" si="53"/>
        <v>88.662613981762917</v>
      </c>
      <c r="AE33" s="237">
        <f t="shared" si="15"/>
        <v>0.9861392832995266</v>
      </c>
      <c r="AF33" s="237">
        <f t="shared" si="16"/>
        <v>0.19506393963766877</v>
      </c>
      <c r="AG33" s="236">
        <f t="shared" si="54"/>
        <v>19.780566796305255</v>
      </c>
      <c r="AI33" s="239"/>
      <c r="AJ33" s="241">
        <v>0.97025016903313044</v>
      </c>
      <c r="AK33" s="241">
        <v>1.0547667342799187</v>
      </c>
      <c r="AL33" s="241">
        <v>1.0175794455713318</v>
      </c>
      <c r="AM33" s="241">
        <v>0.84854631507775524</v>
      </c>
      <c r="AN33" s="241">
        <v>0.97363083164300201</v>
      </c>
      <c r="AO33" s="241">
        <v>1.5145368492224476</v>
      </c>
      <c r="AP33" s="241">
        <v>0.10446247464503042</v>
      </c>
      <c r="AQ33" s="241">
        <v>9.2968221771467199E-2</v>
      </c>
      <c r="AR33" s="241">
        <v>0.74374577417173759</v>
      </c>
      <c r="AS33" s="241">
        <v>1.0311020960108181</v>
      </c>
      <c r="AT33" s="110">
        <v>1</v>
      </c>
      <c r="AU33" s="232">
        <v>3.3806626098715348E-3</v>
      </c>
      <c r="AV33" s="110">
        <v>295.8</v>
      </c>
      <c r="AW33" s="239"/>
      <c r="AX33" s="233">
        <f t="shared" si="55"/>
        <v>87.456445993031366</v>
      </c>
      <c r="AY33" s="233">
        <f t="shared" si="56"/>
        <v>92.307692307692307</v>
      </c>
      <c r="AZ33" s="233">
        <f t="shared" si="57"/>
        <v>148.83720930232559</v>
      </c>
      <c r="BB33" s="237">
        <f t="shared" si="58"/>
        <v>9.8715348208248815E-2</v>
      </c>
      <c r="BC33" s="110">
        <f t="shared" si="59"/>
        <v>8.1276641515695119E-3</v>
      </c>
      <c r="BD33" s="237">
        <f t="shared" si="60"/>
        <v>0.88742393509127782</v>
      </c>
      <c r="BE33" s="110">
        <f t="shared" si="61"/>
        <v>0.20319160378923884</v>
      </c>
      <c r="BF33" s="237">
        <f t="shared" si="62"/>
        <v>0.84820824881676804</v>
      </c>
      <c r="BG33" s="237">
        <f t="shared" si="63"/>
        <v>1.1240703177822853</v>
      </c>
      <c r="BI33" s="110">
        <f t="shared" si="64"/>
        <v>0</v>
      </c>
      <c r="BJ33" s="110">
        <f t="shared" si="65"/>
        <v>0</v>
      </c>
      <c r="BK33" s="110">
        <f t="shared" si="66"/>
        <v>0</v>
      </c>
      <c r="BM33" s="110">
        <f t="shared" si="67"/>
        <v>0.14045454545454544</v>
      </c>
      <c r="BN33" s="110">
        <f t="shared" si="68"/>
        <v>9.0163934426229497E-2</v>
      </c>
    </row>
    <row r="34" spans="1:66" s="110" customFormat="1" x14ac:dyDescent="0.35">
      <c r="A34" s="110">
        <f t="shared" si="0"/>
        <v>8</v>
      </c>
      <c r="B34" s="225" t="s">
        <v>747</v>
      </c>
      <c r="C34" s="110" t="s">
        <v>241</v>
      </c>
      <c r="D34" s="226" t="s">
        <v>242</v>
      </c>
      <c r="E34" s="110">
        <v>0.16600000000000001</v>
      </c>
      <c r="F34" s="249" t="s">
        <v>688</v>
      </c>
      <c r="G34" s="250">
        <v>1</v>
      </c>
      <c r="H34" s="251">
        <v>42955</v>
      </c>
      <c r="I34" s="247" t="s">
        <v>766</v>
      </c>
      <c r="J34" s="232"/>
      <c r="K34" s="232"/>
      <c r="L34" s="237"/>
      <c r="M34" s="231"/>
      <c r="N34" s="245" t="str">
        <f t="shared" si="32"/>
        <v>Quantified</v>
      </c>
      <c r="O34" s="246">
        <f t="shared" si="1"/>
        <v>0.10988202898756964</v>
      </c>
      <c r="P34" s="246">
        <f t="shared" si="2"/>
        <v>7.3625783595409097E-2</v>
      </c>
      <c r="Q34" s="247">
        <f t="shared" si="3"/>
        <v>0.67004390320948648</v>
      </c>
      <c r="S34" s="234">
        <f t="shared" si="4"/>
        <v>102.73927498830535</v>
      </c>
      <c r="T34" s="235">
        <f t="shared" si="5"/>
        <v>93.869731800766274</v>
      </c>
      <c r="U34" s="233">
        <f t="shared" si="6"/>
        <v>9.3886783365054924</v>
      </c>
      <c r="V34" s="236">
        <f t="shared" si="7"/>
        <v>9.1383536992782854</v>
      </c>
      <c r="W34" s="237">
        <f t="shared" si="8"/>
        <v>0.91841334234843364</v>
      </c>
      <c r="X34" s="110">
        <f t="shared" si="9"/>
        <v>7.799983087974853E-2</v>
      </c>
      <c r="Y34" s="237">
        <f t="shared" si="10"/>
        <v>0.93869731800766276</v>
      </c>
      <c r="Z34" s="110">
        <f t="shared" si="11"/>
        <v>1.1872496904273973E-2</v>
      </c>
      <c r="AA34" s="268"/>
      <c r="AB34" s="267">
        <f t="shared" si="51"/>
        <v>150.25354969574036</v>
      </c>
      <c r="AC34" s="235">
        <f t="shared" si="52"/>
        <v>160.06602641056423</v>
      </c>
      <c r="AD34" s="235">
        <f t="shared" si="53"/>
        <v>160.06602641056423</v>
      </c>
      <c r="AE34" s="237">
        <f t="shared" si="15"/>
        <v>1.5025354969574036</v>
      </c>
      <c r="AF34" s="237">
        <f t="shared" si="16"/>
        <v>0.75276512980271726</v>
      </c>
      <c r="AG34" s="236">
        <f t="shared" si="54"/>
        <v>50.099656968307748</v>
      </c>
      <c r="AI34" s="239"/>
      <c r="AJ34" s="241">
        <v>0.86206896551724133</v>
      </c>
      <c r="AK34" s="241">
        <v>0.88573360378634214</v>
      </c>
      <c r="AL34" s="241">
        <v>1.0074374577417173</v>
      </c>
      <c r="AM34" s="241">
        <v>0.93982420554428669</v>
      </c>
      <c r="AN34" s="241">
        <v>0.9499661933739012</v>
      </c>
      <c r="AO34" s="241">
        <v>0.9263015551048005</v>
      </c>
      <c r="AP34" s="241">
        <v>0.11122379986477349</v>
      </c>
      <c r="AQ34" s="241">
        <v>0.13522650439486139</v>
      </c>
      <c r="AR34" s="241">
        <v>1.9235970250169032</v>
      </c>
      <c r="AS34" s="241">
        <v>0.83502366463826905</v>
      </c>
      <c r="AT34" s="110">
        <v>1</v>
      </c>
      <c r="AU34" s="232">
        <v>3.3806626098715348E-3</v>
      </c>
      <c r="AV34" s="110">
        <v>295.8</v>
      </c>
      <c r="AW34" s="239"/>
      <c r="AX34" s="233">
        <f t="shared" si="55"/>
        <v>109.01960784313727</v>
      </c>
      <c r="AY34" s="233">
        <f t="shared" si="56"/>
        <v>107.25190839694656</v>
      </c>
      <c r="AZ34" s="233">
        <f t="shared" si="57"/>
        <v>91.946308724832221</v>
      </c>
      <c r="BB34" s="237">
        <f t="shared" si="58"/>
        <v>0.12322515212981744</v>
      </c>
      <c r="BC34" s="110">
        <f t="shared" si="59"/>
        <v>1.6972475140042222E-2</v>
      </c>
      <c r="BD34" s="237">
        <f t="shared" si="60"/>
        <v>1.3793103448275861</v>
      </c>
      <c r="BE34" s="110">
        <f t="shared" si="61"/>
        <v>0.76973760494276</v>
      </c>
      <c r="BF34" s="237">
        <f t="shared" si="62"/>
        <v>2.0348208248816766</v>
      </c>
      <c r="BG34" s="237">
        <f t="shared" si="63"/>
        <v>0.97025016903313044</v>
      </c>
      <c r="BI34" s="110">
        <f t="shared" si="64"/>
        <v>0</v>
      </c>
      <c r="BJ34" s="110">
        <f t="shared" si="65"/>
        <v>0</v>
      </c>
      <c r="BK34" s="110">
        <f t="shared" si="66"/>
        <v>0</v>
      </c>
      <c r="BM34" s="110">
        <f t="shared" si="67"/>
        <v>5.7820738137082599E-2</v>
      </c>
      <c r="BN34" s="110">
        <f t="shared" si="68"/>
        <v>0.16194331983805668</v>
      </c>
    </row>
    <row r="35" spans="1:66" s="110" customFormat="1" x14ac:dyDescent="0.35">
      <c r="A35" s="110">
        <f t="shared" si="0"/>
        <v>9</v>
      </c>
      <c r="B35" s="225" t="s">
        <v>747</v>
      </c>
      <c r="C35" s="110" t="s">
        <v>241</v>
      </c>
      <c r="D35" s="226" t="s">
        <v>242</v>
      </c>
      <c r="E35" s="110">
        <v>0.16600000000000001</v>
      </c>
      <c r="F35" s="252" t="s">
        <v>688</v>
      </c>
      <c r="G35" s="250">
        <v>1</v>
      </c>
      <c r="H35" s="240">
        <v>43003</v>
      </c>
      <c r="I35" s="110" t="s">
        <v>756</v>
      </c>
      <c r="J35" s="232"/>
      <c r="K35" s="232"/>
      <c r="L35" s="237"/>
      <c r="M35" s="231"/>
      <c r="N35" s="110" t="str">
        <f t="shared" si="32"/>
        <v>Quantified</v>
      </c>
      <c r="O35" s="232">
        <f t="shared" si="1"/>
        <v>0.10649904557384872</v>
      </c>
      <c r="P35" s="232">
        <f t="shared" si="2"/>
        <v>4.7368224485355159E-3</v>
      </c>
      <c r="Q35" s="233">
        <f t="shared" si="3"/>
        <v>4.4477604686615727E-2</v>
      </c>
      <c r="S35" s="234">
        <f t="shared" si="4"/>
        <v>102.46120419553922</v>
      </c>
      <c r="T35" s="235">
        <f t="shared" si="5"/>
        <v>106.15280594996619</v>
      </c>
      <c r="U35" s="233">
        <f t="shared" si="6"/>
        <v>16.457614709185712</v>
      </c>
      <c r="V35" s="236">
        <f t="shared" si="7"/>
        <v>16.062288978936493</v>
      </c>
      <c r="W35" s="237">
        <f t="shared" si="8"/>
        <v>1.0446247464503042</v>
      </c>
      <c r="X35" s="110">
        <f t="shared" si="9"/>
        <v>9.2644960149051492E-2</v>
      </c>
      <c r="Y35" s="237">
        <f t="shared" si="10"/>
        <v>1.0615280594996619</v>
      </c>
      <c r="Z35" s="110">
        <f t="shared" si="11"/>
        <v>9.6984369761873246E-2</v>
      </c>
      <c r="AA35" s="268"/>
      <c r="AB35" s="235">
        <f t="shared" si="51"/>
        <v>96.88979039891818</v>
      </c>
      <c r="AC35" s="235">
        <f t="shared" si="52"/>
        <v>91.27388535031848</v>
      </c>
      <c r="AD35" s="235">
        <f t="shared" si="53"/>
        <v>91.27388535031848</v>
      </c>
      <c r="AE35" s="237">
        <f t="shared" si="15"/>
        <v>0.96889790398918185</v>
      </c>
      <c r="AF35" s="237">
        <f t="shared" si="16"/>
        <v>3.0598265041202867E-2</v>
      </c>
      <c r="AG35" s="236">
        <f t="shared" si="54"/>
        <v>3.1580484295840225</v>
      </c>
      <c r="AI35" s="239"/>
      <c r="AJ35" s="237">
        <v>1.1494252873563218</v>
      </c>
      <c r="AK35" s="237">
        <v>0.97363083164300201</v>
      </c>
      <c r="AL35" s="237">
        <v>1.0108181203515889</v>
      </c>
      <c r="AM35" s="237">
        <v>1.0141987829614605</v>
      </c>
      <c r="AN35" s="237">
        <v>1.1730899256254226</v>
      </c>
      <c r="AO35" s="237">
        <v>0.99729546991210272</v>
      </c>
      <c r="AP35" s="237">
        <v>8.8573360378634211E-2</v>
      </c>
      <c r="AQ35" s="237">
        <v>9.8039215686274508E-2</v>
      </c>
      <c r="AR35" s="237">
        <v>0.85868830290736986</v>
      </c>
      <c r="AS35" s="237">
        <v>0.89249492900608518</v>
      </c>
      <c r="AT35" s="110">
        <v>1</v>
      </c>
      <c r="AU35" s="232">
        <v>3.3806626098715348E-3</v>
      </c>
      <c r="AV35" s="110">
        <v>295.8</v>
      </c>
      <c r="AW35" s="239"/>
      <c r="AX35" s="233">
        <f t="shared" si="55"/>
        <v>88.235294117647072</v>
      </c>
      <c r="AY35" s="233">
        <f t="shared" si="56"/>
        <v>120.48611111111111</v>
      </c>
      <c r="AZ35" s="233">
        <f t="shared" si="57"/>
        <v>98.662207357859515</v>
      </c>
      <c r="BB35" s="237">
        <f t="shared" si="58"/>
        <v>9.330628803245436E-2</v>
      </c>
      <c r="BC35" s="110">
        <f t="shared" si="59"/>
        <v>6.6933704777631274E-3</v>
      </c>
      <c r="BD35" s="237">
        <f t="shared" si="60"/>
        <v>0.87559161595672752</v>
      </c>
      <c r="BE35" s="110">
        <f t="shared" si="61"/>
        <v>2.3904894563439721E-2</v>
      </c>
      <c r="BF35" s="237">
        <f t="shared" si="62"/>
        <v>0.94726166328600403</v>
      </c>
      <c r="BG35" s="237">
        <f t="shared" si="63"/>
        <v>0.99053414469235967</v>
      </c>
      <c r="BI35" s="110">
        <f t="shared" si="64"/>
        <v>0</v>
      </c>
      <c r="BJ35" s="110">
        <f t="shared" si="65"/>
        <v>0</v>
      </c>
      <c r="BK35" s="110">
        <f t="shared" si="66"/>
        <v>0</v>
      </c>
      <c r="BM35" s="110">
        <f t="shared" si="67"/>
        <v>0.10314960629921259</v>
      </c>
      <c r="BN35" s="110">
        <f t="shared" si="68"/>
        <v>0.10984848484848485</v>
      </c>
    </row>
    <row r="36" spans="1:66" s="110" customFormat="1" x14ac:dyDescent="0.35">
      <c r="A36" s="110">
        <f t="shared" si="0"/>
        <v>10</v>
      </c>
      <c r="B36" s="225" t="s">
        <v>747</v>
      </c>
      <c r="C36" s="110" t="s">
        <v>241</v>
      </c>
      <c r="D36" s="226" t="s">
        <v>242</v>
      </c>
      <c r="E36" s="110">
        <v>0.16600000000000001</v>
      </c>
      <c r="F36" s="249" t="s">
        <v>688</v>
      </c>
      <c r="G36" s="250">
        <v>1</v>
      </c>
      <c r="H36" s="240">
        <v>43024</v>
      </c>
      <c r="I36" s="233" t="s">
        <v>767</v>
      </c>
      <c r="J36" s="232"/>
      <c r="K36" s="232"/>
      <c r="L36" s="237"/>
      <c r="M36" s="231"/>
      <c r="N36" s="110" t="str">
        <f t="shared" si="32"/>
        <v>Quantified</v>
      </c>
      <c r="O36" s="232">
        <f t="shared" si="1"/>
        <v>0.1658770938238619</v>
      </c>
      <c r="P36" s="232">
        <f t="shared" si="2"/>
        <v>3.965349609428595E-2</v>
      </c>
      <c r="Q36" s="233">
        <f t="shared" si="3"/>
        <v>0.23905347736796242</v>
      </c>
      <c r="S36" s="234">
        <f t="shared" si="4"/>
        <v>97.563904980895018</v>
      </c>
      <c r="T36" s="235">
        <f t="shared" si="5"/>
        <v>94.545864322740584</v>
      </c>
      <c r="U36" s="233">
        <f t="shared" si="6"/>
        <v>0.55407821199662299</v>
      </c>
      <c r="V36" s="236">
        <f t="shared" si="7"/>
        <v>0.56791311510657827</v>
      </c>
      <c r="W36" s="237">
        <f t="shared" si="8"/>
        <v>0.96912328149650662</v>
      </c>
      <c r="X36" s="110">
        <f t="shared" si="9"/>
        <v>3.4198762464488407E-2</v>
      </c>
      <c r="Y36" s="237">
        <f t="shared" si="10"/>
        <v>0.94545864322740591</v>
      </c>
      <c r="Z36" s="110">
        <f t="shared" si="11"/>
        <v>3.1411674250093204E-2</v>
      </c>
      <c r="AA36" s="268"/>
      <c r="AB36" s="235">
        <f t="shared" si="51"/>
        <v>102.89046653144015</v>
      </c>
      <c r="AC36" s="235">
        <f t="shared" si="52"/>
        <v>108.82598331346843</v>
      </c>
      <c r="AD36" s="235">
        <f t="shared" si="53"/>
        <v>108.82598331346843</v>
      </c>
      <c r="AE36" s="237">
        <f t="shared" si="15"/>
        <v>1.0289046653144016</v>
      </c>
      <c r="AF36" s="237">
        <f t="shared" si="16"/>
        <v>4.6136446507438658E-2</v>
      </c>
      <c r="AG36" s="236">
        <f t="shared" si="54"/>
        <v>4.4840351164449999</v>
      </c>
      <c r="AI36" s="239"/>
      <c r="AJ36" s="237">
        <v>0.99053414469235967</v>
      </c>
      <c r="AK36" s="237">
        <v>0.9871534820824881</v>
      </c>
      <c r="AL36" s="237">
        <v>0.92968221771467208</v>
      </c>
      <c r="AM36" s="237">
        <v>0.96010818120351582</v>
      </c>
      <c r="AN36" s="237">
        <v>0.96686950642325897</v>
      </c>
      <c r="AO36" s="237">
        <v>0.90939824205544284</v>
      </c>
      <c r="AP36" s="237">
        <v>0.17241379310344826</v>
      </c>
      <c r="AQ36" s="237">
        <v>0.1206896551724138</v>
      </c>
      <c r="AR36" s="237">
        <v>0.8891142663962136</v>
      </c>
      <c r="AS36" s="237">
        <v>0.87559161595672752</v>
      </c>
      <c r="AT36" s="110">
        <v>1</v>
      </c>
      <c r="AU36" s="232">
        <v>3.3806626098715348E-3</v>
      </c>
      <c r="AV36" s="110">
        <v>295.8</v>
      </c>
      <c r="AW36" s="239"/>
      <c r="AX36" s="233">
        <f t="shared" si="55"/>
        <v>96.928327645051198</v>
      </c>
      <c r="AY36" s="233">
        <f t="shared" si="56"/>
        <v>97.945205479452056</v>
      </c>
      <c r="AZ36" s="233">
        <f t="shared" si="57"/>
        <v>97.818181818181813</v>
      </c>
      <c r="BB36" s="237">
        <f t="shared" si="58"/>
        <v>0.14655172413793102</v>
      </c>
      <c r="BC36" s="110">
        <f t="shared" si="59"/>
        <v>3.657448868206286E-2</v>
      </c>
      <c r="BD36" s="237">
        <f t="shared" si="60"/>
        <v>0.88235294117647056</v>
      </c>
      <c r="BE36" s="110">
        <f t="shared" si="61"/>
        <v>9.5619578253758573E-3</v>
      </c>
      <c r="BF36" s="237">
        <f t="shared" si="62"/>
        <v>1.0615280594996619</v>
      </c>
      <c r="BG36" s="237">
        <f t="shared" si="63"/>
        <v>0.99628127112914133</v>
      </c>
      <c r="BI36" s="110">
        <f t="shared" si="64"/>
        <v>0</v>
      </c>
      <c r="BJ36" s="110">
        <f t="shared" si="65"/>
        <v>0</v>
      </c>
      <c r="BK36" s="110">
        <f t="shared" si="66"/>
        <v>0</v>
      </c>
      <c r="BM36" s="110">
        <f t="shared" si="67"/>
        <v>0.19391634980988592</v>
      </c>
      <c r="BN36" s="110">
        <f t="shared" si="68"/>
        <v>0.13783783783783785</v>
      </c>
    </row>
    <row r="37" spans="1:66" s="110" customFormat="1" x14ac:dyDescent="0.35">
      <c r="A37" s="110">
        <f t="shared" si="0"/>
        <v>11</v>
      </c>
      <c r="B37" s="225" t="s">
        <v>747</v>
      </c>
      <c r="C37" s="110" t="s">
        <v>241</v>
      </c>
      <c r="D37" s="226" t="s">
        <v>242</v>
      </c>
      <c r="E37" s="110">
        <v>0.16600000000000001</v>
      </c>
      <c r="F37" s="249" t="s">
        <v>688</v>
      </c>
      <c r="G37" s="250">
        <v>1</v>
      </c>
      <c r="H37" s="240">
        <v>43053</v>
      </c>
      <c r="I37" s="233" t="s">
        <v>768</v>
      </c>
      <c r="J37" s="232">
        <f>AVERAGE(O27:O33,O35:O37)</f>
        <v>0.12669677989702935</v>
      </c>
      <c r="K37" s="232">
        <f>STDEV(O27:O33,O35:O37)</f>
        <v>1.5870900936477538E-2</v>
      </c>
      <c r="L37" s="237">
        <f>K37/J37</f>
        <v>0.12526680590758774</v>
      </c>
      <c r="M37" s="231"/>
      <c r="N37" s="110" t="str">
        <f t="shared" si="32"/>
        <v>Quantified</v>
      </c>
      <c r="O37" s="232">
        <f t="shared" si="1"/>
        <v>0.1312823711095272</v>
      </c>
      <c r="P37" s="232">
        <f t="shared" si="2"/>
        <v>8.5368569935838409E-3</v>
      </c>
      <c r="Q37" s="233">
        <f t="shared" si="3"/>
        <v>6.5026681963731833E-2</v>
      </c>
      <c r="S37" s="234">
        <f t="shared" si="4"/>
        <v>95.144340971803146</v>
      </c>
      <c r="T37" s="235">
        <f t="shared" si="5"/>
        <v>129.59206671174218</v>
      </c>
      <c r="U37" s="233">
        <f t="shared" si="6"/>
        <v>2.4913204559011954</v>
      </c>
      <c r="V37" s="236">
        <f t="shared" si="7"/>
        <v>2.6184641466374967</v>
      </c>
      <c r="W37" s="237">
        <f t="shared" si="8"/>
        <v>1.3624070317782284</v>
      </c>
      <c r="X37" s="110">
        <f t="shared" si="9"/>
        <v>2.8884394000397363E-2</v>
      </c>
      <c r="Y37" s="237">
        <f t="shared" si="10"/>
        <v>1.2959206671174217</v>
      </c>
      <c r="Z37" s="110">
        <f t="shared" si="11"/>
        <v>2.445631554452404E-2</v>
      </c>
      <c r="AA37" s="268"/>
      <c r="AB37" s="235">
        <f t="shared" si="51"/>
        <v>111.07167004732928</v>
      </c>
      <c r="AC37" s="235">
        <f t="shared" si="52"/>
        <v>85.708695652173901</v>
      </c>
      <c r="AD37" s="235">
        <f t="shared" si="53"/>
        <v>85.708695652173901</v>
      </c>
      <c r="AE37" s="237">
        <f t="shared" si="15"/>
        <v>1.1107167004732927</v>
      </c>
      <c r="AF37" s="237">
        <f t="shared" si="16"/>
        <v>7.0041341070878685E-2</v>
      </c>
      <c r="AG37" s="236">
        <f t="shared" si="54"/>
        <v>6.3059591200018001</v>
      </c>
      <c r="AI37" s="239"/>
      <c r="AJ37" s="237">
        <v>1.3928329952670724</v>
      </c>
      <c r="AK37" s="237">
        <v>1.3353617308992562</v>
      </c>
      <c r="AL37" s="237">
        <v>1.3590263691683568</v>
      </c>
      <c r="AM37" s="237">
        <v>1.3116970926301554</v>
      </c>
      <c r="AN37" s="237">
        <v>1.3083164300202839</v>
      </c>
      <c r="AO37" s="237">
        <v>1.2677484787018256</v>
      </c>
      <c r="AP37" s="237">
        <v>0.12914131169709264</v>
      </c>
      <c r="AQ37" s="237">
        <v>0.12812711291413115</v>
      </c>
      <c r="AR37" s="237">
        <v>1.0311020960108181</v>
      </c>
      <c r="AS37" s="237">
        <v>0.93306288032454354</v>
      </c>
      <c r="AT37" s="110">
        <v>1</v>
      </c>
      <c r="AU37" s="232">
        <v>3.3806626098715348E-3</v>
      </c>
      <c r="AV37" s="110">
        <v>295.8</v>
      </c>
      <c r="AW37" s="239"/>
      <c r="AX37" s="233">
        <f t="shared" si="55"/>
        <v>94.174757281553383</v>
      </c>
      <c r="AY37" s="233">
        <f t="shared" si="56"/>
        <v>97.974683544303787</v>
      </c>
      <c r="AZ37" s="233">
        <f t="shared" si="57"/>
        <v>93.283582089552255</v>
      </c>
      <c r="BB37" s="237">
        <f t="shared" si="58"/>
        <v>0.12863421230561189</v>
      </c>
      <c r="BC37" s="110">
        <f t="shared" si="59"/>
        <v>7.1714683690321675E-4</v>
      </c>
      <c r="BD37" s="237">
        <f t="shared" si="60"/>
        <v>0.98208248816768084</v>
      </c>
      <c r="BE37" s="110">
        <f t="shared" si="61"/>
        <v>6.9324194233975317E-2</v>
      </c>
      <c r="BF37" s="237">
        <f t="shared" si="62"/>
        <v>1.1602434077079109</v>
      </c>
      <c r="BG37" s="237">
        <f t="shared" si="63"/>
        <v>1.0611899932386746</v>
      </c>
      <c r="BI37" s="110">
        <f t="shared" si="64"/>
        <v>0</v>
      </c>
      <c r="BJ37" s="110">
        <f t="shared" si="65"/>
        <v>0</v>
      </c>
      <c r="BK37" s="110">
        <f t="shared" si="66"/>
        <v>0</v>
      </c>
      <c r="BM37" s="110">
        <f t="shared" si="67"/>
        <v>0.12524590163934426</v>
      </c>
      <c r="BN37" s="110">
        <f t="shared" si="68"/>
        <v>0.13731884057971014</v>
      </c>
    </row>
    <row r="38" spans="1:66" s="110" customFormat="1" x14ac:dyDescent="0.35">
      <c r="B38" s="225"/>
      <c r="D38" s="226"/>
      <c r="F38" s="250"/>
      <c r="G38" s="250"/>
      <c r="H38" s="240"/>
      <c r="I38" s="233"/>
      <c r="J38" s="232"/>
      <c r="K38" s="232"/>
      <c r="L38" s="237"/>
      <c r="M38" s="231"/>
      <c r="O38" s="232"/>
      <c r="P38" s="232"/>
      <c r="Q38" s="233"/>
      <c r="S38" s="234"/>
      <c r="T38" s="235"/>
      <c r="U38" s="233"/>
      <c r="V38" s="236"/>
      <c r="W38" s="237"/>
      <c r="Y38" s="237"/>
      <c r="AA38" s="268"/>
      <c r="AB38" s="235"/>
      <c r="AC38" s="235"/>
      <c r="AD38" s="235"/>
      <c r="AE38" s="237"/>
      <c r="AF38" s="237"/>
      <c r="AG38" s="236"/>
      <c r="AI38" s="239"/>
      <c r="AJ38" s="237"/>
      <c r="AK38" s="237"/>
      <c r="AL38" s="237"/>
      <c r="AM38" s="237"/>
      <c r="AN38" s="237"/>
      <c r="AO38" s="237"/>
      <c r="AP38" s="237"/>
      <c r="AQ38" s="237"/>
      <c r="AR38" s="237"/>
      <c r="AS38" s="237"/>
      <c r="AU38" s="232"/>
      <c r="AW38" s="239"/>
      <c r="AX38" s="233"/>
      <c r="AY38" s="233"/>
      <c r="AZ38" s="233"/>
      <c r="BB38" s="237"/>
      <c r="BD38" s="237"/>
      <c r="BF38" s="237"/>
      <c r="BG38" s="237"/>
    </row>
    <row r="39" spans="1:66" s="110" customFormat="1" x14ac:dyDescent="0.35">
      <c r="A39" s="110">
        <f t="shared" si="0"/>
        <v>1</v>
      </c>
      <c r="B39" s="225" t="s">
        <v>747</v>
      </c>
      <c r="C39" s="110" t="s">
        <v>241</v>
      </c>
      <c r="D39" s="226" t="s">
        <v>242</v>
      </c>
      <c r="E39" s="110">
        <v>0.16600000000000001</v>
      </c>
      <c r="F39" s="249" t="s">
        <v>688</v>
      </c>
      <c r="G39" s="250">
        <v>10</v>
      </c>
      <c r="H39" s="229">
        <v>42788</v>
      </c>
      <c r="I39" s="230" t="s">
        <v>760</v>
      </c>
      <c r="J39" s="148"/>
      <c r="K39" s="148"/>
      <c r="L39" s="149"/>
      <c r="M39" s="231"/>
      <c r="N39" s="110" t="str">
        <f t="shared" si="32"/>
        <v>Quantified</v>
      </c>
      <c r="O39" s="232">
        <f t="shared" si="1"/>
        <v>0.27302459606874552</v>
      </c>
      <c r="P39" s="232">
        <f t="shared" si="2"/>
        <v>1.4280398758881117E-2</v>
      </c>
      <c r="Q39" s="233">
        <f t="shared" si="3"/>
        <v>5.2304440568736968E-2</v>
      </c>
      <c r="S39" s="234">
        <f t="shared" si="4"/>
        <v>113.32697340226679</v>
      </c>
      <c r="T39" s="235">
        <f t="shared" si="5"/>
        <v>104.91322965967996</v>
      </c>
      <c r="U39" s="233">
        <f t="shared" si="6"/>
        <v>8.1695087509196984</v>
      </c>
      <c r="V39" s="236">
        <f t="shared" si="7"/>
        <v>7.2087946105479332</v>
      </c>
      <c r="W39" s="237">
        <f t="shared" si="8"/>
        <v>9.2517466756817655</v>
      </c>
      <c r="X39" s="110">
        <f t="shared" si="9"/>
        <v>0.31411674250093224</v>
      </c>
      <c r="Y39" s="237">
        <f t="shared" si="10"/>
        <v>10.491322965967996</v>
      </c>
      <c r="Z39" s="110">
        <f t="shared" si="11"/>
        <v>0.96175741687409833</v>
      </c>
      <c r="AA39" s="268"/>
      <c r="AB39" s="235">
        <f t="shared" ref="AB39:AB49" si="69">AE39/G39*100</f>
        <v>95.165652467883717</v>
      </c>
      <c r="AC39" s="235">
        <f t="shared" ref="AC39:AC49" si="70">AE39/Y39*100</f>
        <v>90.708915145005392</v>
      </c>
      <c r="AD39" s="235">
        <f t="shared" ref="AD39:AD49" si="71">AE39/Y39*100</f>
        <v>90.708915145005392</v>
      </c>
      <c r="AE39" s="237">
        <f t="shared" si="15"/>
        <v>9.516565246788371</v>
      </c>
      <c r="AF39" s="237">
        <f t="shared" si="16"/>
        <v>1.0805012342674765</v>
      </c>
      <c r="AG39" s="236">
        <f t="shared" ref="AG39:AG49" si="72">AF39/AE39*100</f>
        <v>11.35389929294208</v>
      </c>
      <c r="AI39" s="239"/>
      <c r="AJ39" s="237">
        <v>9.4658553076402967</v>
      </c>
      <c r="AK39" s="237">
        <v>8.8911426639621354</v>
      </c>
      <c r="AL39" s="237">
        <v>9.3982420554428661</v>
      </c>
      <c r="AM39" s="237">
        <v>11.595672751859365</v>
      </c>
      <c r="AN39" s="237">
        <v>9.8377281947261661</v>
      </c>
      <c r="AO39" s="237">
        <v>10.040567951318458</v>
      </c>
      <c r="AP39" s="237">
        <v>1.8221771467207573</v>
      </c>
      <c r="AQ39" s="237">
        <v>2.2684246112237996</v>
      </c>
      <c r="AR39" s="237">
        <v>6.9303583502366459</v>
      </c>
      <c r="AS39" s="237">
        <v>8.0121703853955371</v>
      </c>
      <c r="AT39" s="110">
        <v>1</v>
      </c>
      <c r="AU39" s="232">
        <v>3.3806626098715348E-3</v>
      </c>
      <c r="AV39" s="110">
        <v>295.8</v>
      </c>
      <c r="AW39" s="239"/>
      <c r="AX39" s="233">
        <f t="shared" ref="AX39:AX49" si="73">AM39/AJ39*100</f>
        <v>122.50000000000001</v>
      </c>
      <c r="AY39" s="233">
        <f t="shared" ref="AY39:AY49" si="74">AN39/AK39*100</f>
        <v>110.64638783269962</v>
      </c>
      <c r="AZ39" s="233">
        <f t="shared" ref="AZ39:AZ49" si="75">AO39/AL39*100</f>
        <v>106.83453237410072</v>
      </c>
      <c r="BB39" s="237">
        <f t="shared" ref="BB39:BB49" si="76">AVERAGE(AP39:AQ39)</f>
        <v>2.0453008789722782</v>
      </c>
      <c r="BC39" s="110">
        <f t="shared" ref="BC39:BC49" si="77">STDEV(AP39:AQ39)</f>
        <v>0.31554460823740832</v>
      </c>
      <c r="BD39" s="237">
        <f t="shared" ref="BD39:BD49" si="78">AVERAGE(AR39:AS39)</f>
        <v>7.4712643678160919</v>
      </c>
      <c r="BE39" s="110">
        <f t="shared" ref="BE39:BE49" si="79">STDEV(AR39:AS39)</f>
        <v>0.76495662603007175</v>
      </c>
      <c r="BF39" s="237">
        <f t="shared" ref="BF39:BF49" si="80">SUM(AP39+AR39)</f>
        <v>8.7525354969574032</v>
      </c>
      <c r="BG39" s="237">
        <f t="shared" ref="BG39:BG49" si="81">SUM(AQ39+AS39)</f>
        <v>10.280594996619337</v>
      </c>
      <c r="BI39" s="110">
        <f t="shared" ref="BI39:BI49" si="82">SUM(BJ39:BL39)</f>
        <v>0</v>
      </c>
      <c r="BJ39" s="110">
        <f t="shared" ref="BJ39:BJ49" si="83">IF(AP39&lt;=$AU39,1,0)</f>
        <v>0</v>
      </c>
      <c r="BK39" s="110">
        <f t="shared" ref="BK39:BK49" si="84">IF(AQ39&lt;=$AU39,1,0)</f>
        <v>0</v>
      </c>
      <c r="BM39" s="110">
        <f t="shared" ref="BM39:BM49" si="85">IF(BJ39=1, $AU39/AR39, AP39/AR39)</f>
        <v>0.26292682926829269</v>
      </c>
      <c r="BN39" s="110">
        <f t="shared" ref="BN39:BN49" si="86">IF(BK39=1, $AU39/AS39, AQ39/AS39)</f>
        <v>0.28312236286919829</v>
      </c>
    </row>
    <row r="40" spans="1:66" s="110" customFormat="1" x14ac:dyDescent="0.35">
      <c r="A40" s="110">
        <f t="shared" si="0"/>
        <v>2</v>
      </c>
      <c r="B40" s="225" t="s">
        <v>747</v>
      </c>
      <c r="C40" s="110" t="s">
        <v>241</v>
      </c>
      <c r="D40" s="226" t="s">
        <v>242</v>
      </c>
      <c r="E40" s="110">
        <v>0.16600000000000001</v>
      </c>
      <c r="F40" s="249" t="s">
        <v>688</v>
      </c>
      <c r="G40" s="250">
        <v>10</v>
      </c>
      <c r="H40" s="229">
        <v>42811</v>
      </c>
      <c r="I40" s="230" t="s">
        <v>761</v>
      </c>
      <c r="J40" s="148"/>
      <c r="K40" s="148"/>
      <c r="L40" s="149"/>
      <c r="M40" s="231"/>
      <c r="N40" s="110" t="str">
        <f t="shared" si="32"/>
        <v>Quantified</v>
      </c>
      <c r="O40" s="232">
        <f t="shared" si="1"/>
        <v>0.24184757236227825</v>
      </c>
      <c r="P40" s="232">
        <f t="shared" si="2"/>
        <v>3.1402209411937602E-2</v>
      </c>
      <c r="Q40" s="233">
        <f t="shared" si="3"/>
        <v>0.12984297963056796</v>
      </c>
      <c r="S40" s="234">
        <f t="shared" si="4"/>
        <v>107.68123456679</v>
      </c>
      <c r="T40" s="235">
        <f t="shared" si="5"/>
        <v>110.20960108181201</v>
      </c>
      <c r="U40" s="233">
        <f t="shared" si="6"/>
        <v>5.4672063677208254</v>
      </c>
      <c r="V40" s="236">
        <f t="shared" si="7"/>
        <v>5.0772136758236686</v>
      </c>
      <c r="W40" s="237">
        <f t="shared" si="8"/>
        <v>10.220869957178273</v>
      </c>
      <c r="X40" s="110">
        <f t="shared" si="9"/>
        <v>0.72945842229083424</v>
      </c>
      <c r="Y40" s="237">
        <f t="shared" si="10"/>
        <v>11.020960108181201</v>
      </c>
      <c r="Z40" s="110">
        <f t="shared" si="11"/>
        <v>1.2122162369335363</v>
      </c>
      <c r="AA40" s="268"/>
      <c r="AB40" s="235">
        <f t="shared" si="69"/>
        <v>95.216362407031767</v>
      </c>
      <c r="AC40" s="235">
        <f t="shared" si="70"/>
        <v>86.395705521472408</v>
      </c>
      <c r="AD40" s="235">
        <f t="shared" si="71"/>
        <v>86.395705521472408</v>
      </c>
      <c r="AE40" s="237">
        <f t="shared" si="15"/>
        <v>9.5216362407031774</v>
      </c>
      <c r="AF40" s="237">
        <f t="shared" si="16"/>
        <v>0.40399271812213233</v>
      </c>
      <c r="AG40" s="236">
        <f t="shared" si="72"/>
        <v>4.2428917458024769</v>
      </c>
      <c r="AI40" s="239"/>
      <c r="AJ40" s="237">
        <v>11.037863421230561</v>
      </c>
      <c r="AK40" s="237">
        <v>9.6348884381338742</v>
      </c>
      <c r="AL40" s="237">
        <v>9.9898580121703855</v>
      </c>
      <c r="AM40" s="237">
        <v>12.407031778228532</v>
      </c>
      <c r="AN40" s="237">
        <v>10.496957403651114</v>
      </c>
      <c r="AO40" s="237">
        <v>10.158891142663961</v>
      </c>
      <c r="AP40" s="237">
        <v>1.6632860040567952</v>
      </c>
      <c r="AQ40" s="237">
        <v>2.04868154158215</v>
      </c>
      <c r="AR40" s="237">
        <v>7.5726842461122379</v>
      </c>
      <c r="AS40" s="237">
        <v>7.7586206896551726</v>
      </c>
      <c r="AT40" s="110">
        <v>1</v>
      </c>
      <c r="AU40" s="232">
        <v>3.3806626098715348E-3</v>
      </c>
      <c r="AV40" s="110">
        <v>295.8</v>
      </c>
      <c r="AW40" s="239"/>
      <c r="AX40" s="233">
        <f t="shared" si="73"/>
        <v>112.4042879019908</v>
      </c>
      <c r="AY40" s="233">
        <f t="shared" si="74"/>
        <v>108.94736842105262</v>
      </c>
      <c r="AZ40" s="233">
        <f t="shared" si="75"/>
        <v>101.69204737732656</v>
      </c>
      <c r="BB40" s="237">
        <f t="shared" si="76"/>
        <v>1.8559837728194726</v>
      </c>
      <c r="BC40" s="110">
        <f t="shared" si="77"/>
        <v>0.27251579802321185</v>
      </c>
      <c r="BD40" s="237">
        <f t="shared" si="78"/>
        <v>7.6656524678837048</v>
      </c>
      <c r="BE40" s="110">
        <f t="shared" si="79"/>
        <v>0.13147692009891879</v>
      </c>
      <c r="BF40" s="237">
        <f t="shared" si="80"/>
        <v>9.2359702501690322</v>
      </c>
      <c r="BG40" s="237">
        <f t="shared" si="81"/>
        <v>9.8073022312373226</v>
      </c>
      <c r="BI40" s="110">
        <f t="shared" si="82"/>
        <v>0</v>
      </c>
      <c r="BJ40" s="110">
        <f t="shared" si="83"/>
        <v>0</v>
      </c>
      <c r="BK40" s="110">
        <f t="shared" si="84"/>
        <v>0</v>
      </c>
      <c r="BM40" s="110">
        <f t="shared" si="85"/>
        <v>0.21964285714285714</v>
      </c>
      <c r="BN40" s="110">
        <f t="shared" si="86"/>
        <v>0.26405228758169935</v>
      </c>
    </row>
    <row r="41" spans="1:66" s="110" customFormat="1" x14ac:dyDescent="0.35">
      <c r="A41" s="110">
        <f t="shared" si="0"/>
        <v>3</v>
      </c>
      <c r="B41" s="225" t="s">
        <v>747</v>
      </c>
      <c r="C41" s="110" t="s">
        <v>241</v>
      </c>
      <c r="D41" s="226" t="s">
        <v>242</v>
      </c>
      <c r="E41" s="110">
        <v>0.16600000000000001</v>
      </c>
      <c r="F41" s="249" t="s">
        <v>688</v>
      </c>
      <c r="G41" s="250">
        <v>10</v>
      </c>
      <c r="H41" s="229">
        <v>42822</v>
      </c>
      <c r="I41" s="230" t="s">
        <v>762</v>
      </c>
      <c r="J41" s="148"/>
      <c r="K41" s="148"/>
      <c r="L41" s="149"/>
      <c r="M41" s="231"/>
      <c r="N41" s="110" t="str">
        <f t="shared" si="32"/>
        <v>Quantified</v>
      </c>
      <c r="O41" s="232">
        <f t="shared" si="1"/>
        <v>0.24400345943533086</v>
      </c>
      <c r="P41" s="232">
        <f t="shared" si="2"/>
        <v>4.3613203656042952E-3</v>
      </c>
      <c r="Q41" s="233">
        <f t="shared" si="3"/>
        <v>1.7874010375497122E-2</v>
      </c>
      <c r="S41" s="234">
        <f t="shared" si="4"/>
        <v>106.98985359998882</v>
      </c>
      <c r="T41" s="235">
        <f t="shared" si="5"/>
        <v>107.73044850123958</v>
      </c>
      <c r="U41" s="233">
        <f t="shared" si="6"/>
        <v>2.5416910863254945</v>
      </c>
      <c r="V41" s="236">
        <f t="shared" si="7"/>
        <v>2.3756375028124723</v>
      </c>
      <c r="W41" s="237">
        <f t="shared" si="8"/>
        <v>10.057471264367814</v>
      </c>
      <c r="X41" s="110">
        <f t="shared" si="9"/>
        <v>0.82255071403627034</v>
      </c>
      <c r="Y41" s="237">
        <f t="shared" si="10"/>
        <v>10.773044850123958</v>
      </c>
      <c r="Z41" s="110">
        <f t="shared" si="11"/>
        <v>1.1245891594059365</v>
      </c>
      <c r="AA41" s="268"/>
      <c r="AB41" s="235">
        <f t="shared" si="69"/>
        <v>89.046653144016233</v>
      </c>
      <c r="AC41" s="235">
        <f t="shared" si="70"/>
        <v>82.656903765690387</v>
      </c>
      <c r="AD41" s="235">
        <f t="shared" si="71"/>
        <v>82.656903765690387</v>
      </c>
      <c r="AE41" s="237">
        <f t="shared" si="15"/>
        <v>8.9046653144016226</v>
      </c>
      <c r="AF41" s="237">
        <f t="shared" si="16"/>
        <v>0.31076362932471702</v>
      </c>
      <c r="AG41" s="236">
        <f t="shared" si="72"/>
        <v>3.489896794011059</v>
      </c>
      <c r="AI41" s="239"/>
      <c r="AJ41" s="237">
        <v>11.004056795131845</v>
      </c>
      <c r="AK41" s="237">
        <v>9.6517917511832323</v>
      </c>
      <c r="AL41" s="237">
        <v>9.5165652467883692</v>
      </c>
      <c r="AM41" s="237">
        <v>12.052062204192023</v>
      </c>
      <c r="AN41" s="237">
        <v>10.327924273157539</v>
      </c>
      <c r="AO41" s="237">
        <v>9.939148073022313</v>
      </c>
      <c r="AP41" s="237">
        <v>1.7207572684246111</v>
      </c>
      <c r="AQ41" s="237">
        <v>1.7714672075726843</v>
      </c>
      <c r="AR41" s="237">
        <v>6.9641649763353621</v>
      </c>
      <c r="AS41" s="237">
        <v>7.3529411764705879</v>
      </c>
      <c r="AT41" s="110">
        <v>1</v>
      </c>
      <c r="AU41" s="232">
        <v>3.3806626098715348E-3</v>
      </c>
      <c r="AV41" s="110">
        <v>295.8</v>
      </c>
      <c r="AW41" s="239"/>
      <c r="AX41" s="233">
        <f t="shared" si="73"/>
        <v>109.52380952380953</v>
      </c>
      <c r="AY41" s="233">
        <f t="shared" si="74"/>
        <v>107.00525394045532</v>
      </c>
      <c r="AZ41" s="233">
        <f t="shared" si="75"/>
        <v>104.44049733570162</v>
      </c>
      <c r="BB41" s="237">
        <f t="shared" si="76"/>
        <v>1.7461122379986476</v>
      </c>
      <c r="BC41" s="110">
        <f t="shared" si="77"/>
        <v>3.5857341845159735E-2</v>
      </c>
      <c r="BD41" s="237">
        <f t="shared" si="78"/>
        <v>7.158553076402975</v>
      </c>
      <c r="BE41" s="110">
        <f t="shared" si="79"/>
        <v>0.27490628747955648</v>
      </c>
      <c r="BF41" s="237">
        <f t="shared" si="80"/>
        <v>8.6849222447599725</v>
      </c>
      <c r="BG41" s="237">
        <f t="shared" si="81"/>
        <v>9.1244083840432726</v>
      </c>
      <c r="BI41" s="110">
        <f t="shared" si="82"/>
        <v>0</v>
      </c>
      <c r="BJ41" s="110">
        <f t="shared" si="83"/>
        <v>0</v>
      </c>
      <c r="BK41" s="110">
        <f t="shared" si="84"/>
        <v>0</v>
      </c>
      <c r="BM41" s="110">
        <f t="shared" si="85"/>
        <v>0.24708737864077665</v>
      </c>
      <c r="BN41" s="110">
        <f t="shared" si="86"/>
        <v>0.24091954022988507</v>
      </c>
    </row>
    <row r="42" spans="1:66" s="110" customFormat="1" x14ac:dyDescent="0.35">
      <c r="A42" s="110">
        <f t="shared" si="0"/>
        <v>4</v>
      </c>
      <c r="B42" s="225" t="s">
        <v>747</v>
      </c>
      <c r="C42" s="110" t="s">
        <v>241</v>
      </c>
      <c r="D42" s="226" t="s">
        <v>242</v>
      </c>
      <c r="E42" s="110">
        <v>0.16600000000000001</v>
      </c>
      <c r="F42" s="249" t="s">
        <v>688</v>
      </c>
      <c r="G42" s="250">
        <v>10</v>
      </c>
      <c r="H42" s="229">
        <v>42895</v>
      </c>
      <c r="I42" s="230" t="s">
        <v>750</v>
      </c>
      <c r="J42" s="148"/>
      <c r="K42" s="148"/>
      <c r="L42" s="149"/>
      <c r="M42" s="231"/>
      <c r="N42" s="110" t="str">
        <f t="shared" si="32"/>
        <v>Quantified</v>
      </c>
      <c r="O42" s="232">
        <f t="shared" si="1"/>
        <v>0.24619497773560114</v>
      </c>
      <c r="P42" s="232">
        <f t="shared" si="2"/>
        <v>6.9760917933690166E-3</v>
      </c>
      <c r="Q42" s="233">
        <f t="shared" si="3"/>
        <v>2.8335638108998824E-2</v>
      </c>
      <c r="S42" s="234">
        <f t="shared" si="4"/>
        <v>101.8669140609291</v>
      </c>
      <c r="T42" s="235">
        <f t="shared" si="5"/>
        <v>105.08226279017354</v>
      </c>
      <c r="U42" s="233">
        <f t="shared" si="6"/>
        <v>6.2598632522109368</v>
      </c>
      <c r="V42" s="236">
        <f t="shared" si="7"/>
        <v>6.1451387920387557</v>
      </c>
      <c r="W42" s="237">
        <f t="shared" si="8"/>
        <v>10.333558710840657</v>
      </c>
      <c r="X42" s="110">
        <f t="shared" si="9"/>
        <v>0.45555395606709842</v>
      </c>
      <c r="Y42" s="237">
        <f t="shared" si="10"/>
        <v>10.508226279017354</v>
      </c>
      <c r="Z42" s="110">
        <f t="shared" si="11"/>
        <v>0.24919252183339968</v>
      </c>
      <c r="AA42" s="268"/>
      <c r="AB42" s="235">
        <f t="shared" si="69"/>
        <v>85.412440838404322</v>
      </c>
      <c r="AC42" s="235">
        <f t="shared" si="70"/>
        <v>81.281501340482578</v>
      </c>
      <c r="AD42" s="235">
        <f t="shared" si="71"/>
        <v>81.281501340482578</v>
      </c>
      <c r="AE42" s="237">
        <f t="shared" si="15"/>
        <v>8.5412440838404322</v>
      </c>
      <c r="AF42" s="237">
        <f t="shared" si="16"/>
        <v>0.14581985683698312</v>
      </c>
      <c r="AG42" s="236">
        <f t="shared" si="72"/>
        <v>1.7072437622156977</v>
      </c>
      <c r="AI42" s="239"/>
      <c r="AJ42" s="237">
        <v>9.8377281947261661</v>
      </c>
      <c r="AK42" s="237">
        <v>10.733603786342123</v>
      </c>
      <c r="AL42" s="237">
        <v>10.429344151453686</v>
      </c>
      <c r="AM42" s="237">
        <v>10.598377281947261</v>
      </c>
      <c r="AN42" s="237">
        <v>10.226504394861394</v>
      </c>
      <c r="AO42" s="237">
        <v>10.699797160243406</v>
      </c>
      <c r="AP42" s="237">
        <v>1.6801893171061528</v>
      </c>
      <c r="AQ42" s="237">
        <v>1.6937119675456389</v>
      </c>
      <c r="AR42" s="237">
        <v>6.9641649763353621</v>
      </c>
      <c r="AS42" s="237">
        <v>6.7444219066937112</v>
      </c>
      <c r="AT42" s="110">
        <v>1</v>
      </c>
      <c r="AU42" s="232">
        <v>3.3806626098715348E-3</v>
      </c>
      <c r="AV42" s="110">
        <v>295.8</v>
      </c>
      <c r="AW42" s="239"/>
      <c r="AX42" s="233">
        <f t="shared" si="73"/>
        <v>107.73195876288659</v>
      </c>
      <c r="AY42" s="233">
        <f t="shared" si="74"/>
        <v>95.275590551181111</v>
      </c>
      <c r="AZ42" s="233">
        <f t="shared" si="75"/>
        <v>102.5931928687196</v>
      </c>
      <c r="BB42" s="237">
        <f t="shared" si="76"/>
        <v>1.686950642325896</v>
      </c>
      <c r="BC42" s="110">
        <f t="shared" si="77"/>
        <v>9.5619578253758556E-3</v>
      </c>
      <c r="BD42" s="237">
        <f t="shared" si="78"/>
        <v>6.8542934415145371</v>
      </c>
      <c r="BE42" s="110">
        <f t="shared" si="79"/>
        <v>0.15538181466235915</v>
      </c>
      <c r="BF42" s="237">
        <f t="shared" si="80"/>
        <v>8.6443542934415145</v>
      </c>
      <c r="BG42" s="237">
        <f t="shared" si="81"/>
        <v>8.4381338742393499</v>
      </c>
      <c r="BI42" s="110">
        <f t="shared" si="82"/>
        <v>0</v>
      </c>
      <c r="BJ42" s="110">
        <f t="shared" si="83"/>
        <v>0</v>
      </c>
      <c r="BK42" s="110">
        <f t="shared" si="84"/>
        <v>0</v>
      </c>
      <c r="BM42" s="110">
        <f t="shared" si="85"/>
        <v>0.24126213592233009</v>
      </c>
      <c r="BN42" s="110">
        <f t="shared" si="86"/>
        <v>0.2511278195488722</v>
      </c>
    </row>
    <row r="43" spans="1:66" s="110" customFormat="1" x14ac:dyDescent="0.35">
      <c r="A43" s="110">
        <f t="shared" si="0"/>
        <v>5</v>
      </c>
      <c r="B43" s="225" t="s">
        <v>747</v>
      </c>
      <c r="C43" s="110" t="s">
        <v>241</v>
      </c>
      <c r="D43" s="226" t="s">
        <v>242</v>
      </c>
      <c r="E43" s="110">
        <v>0.16600000000000001</v>
      </c>
      <c r="F43" s="249" t="s">
        <v>688</v>
      </c>
      <c r="G43" s="250">
        <v>10</v>
      </c>
      <c r="H43" s="240">
        <v>42919</v>
      </c>
      <c r="I43" s="233" t="s">
        <v>763</v>
      </c>
      <c r="J43" s="232"/>
      <c r="K43" s="232"/>
      <c r="L43" s="237"/>
      <c r="M43" s="231"/>
      <c r="N43" s="110" t="str">
        <f t="shared" si="32"/>
        <v>Quantified</v>
      </c>
      <c r="O43" s="232">
        <f t="shared" si="1"/>
        <v>0.24401051724650169</v>
      </c>
      <c r="P43" s="232">
        <f t="shared" si="2"/>
        <v>2.579146722311192E-2</v>
      </c>
      <c r="Q43" s="233">
        <f t="shared" si="3"/>
        <v>0.105698178562759</v>
      </c>
      <c r="S43" s="234">
        <f t="shared" si="4"/>
        <v>96.4894543450459</v>
      </c>
      <c r="T43" s="235">
        <f t="shared" si="5"/>
        <v>93.193599278791979</v>
      </c>
      <c r="U43" s="233">
        <f t="shared" si="6"/>
        <v>6.0763442821885443</v>
      </c>
      <c r="V43" s="236">
        <f t="shared" si="7"/>
        <v>6.2974180167498535</v>
      </c>
      <c r="W43" s="237">
        <f t="shared" si="8"/>
        <v>9.6686950642325886</v>
      </c>
      <c r="X43" s="110">
        <f t="shared" si="9"/>
        <v>0.2490013499434795</v>
      </c>
      <c r="Y43" s="237">
        <f t="shared" si="10"/>
        <v>9.3193599278791979</v>
      </c>
      <c r="Z43" s="110">
        <f t="shared" si="11"/>
        <v>0.36148332053967663</v>
      </c>
      <c r="AA43" s="268"/>
      <c r="AB43" s="235">
        <f t="shared" si="69"/>
        <v>77.214334009465858</v>
      </c>
      <c r="AC43" s="235">
        <f t="shared" si="70"/>
        <v>82.85368802902056</v>
      </c>
      <c r="AD43" s="235">
        <f t="shared" si="71"/>
        <v>82.85368802902056</v>
      </c>
      <c r="AE43" s="237">
        <f t="shared" si="15"/>
        <v>7.7214334009465855</v>
      </c>
      <c r="AF43" s="237">
        <f t="shared" si="16"/>
        <v>0.44941201779266698</v>
      </c>
      <c r="AG43" s="236">
        <f t="shared" si="72"/>
        <v>5.8203185141449607</v>
      </c>
      <c r="AI43" s="239"/>
      <c r="AJ43" s="241">
        <v>9.9560513860716693</v>
      </c>
      <c r="AK43" s="241">
        <v>9.5334685598377273</v>
      </c>
      <c r="AL43" s="241">
        <v>9.5165652467883692</v>
      </c>
      <c r="AM43" s="241">
        <v>8.9249492900608516</v>
      </c>
      <c r="AN43" s="241">
        <v>9.3982420554428678</v>
      </c>
      <c r="AO43" s="241">
        <v>9.6348884381338742</v>
      </c>
      <c r="AP43" s="241">
        <v>1.4807302231237323</v>
      </c>
      <c r="AQ43" s="241">
        <v>1.5382014874915484</v>
      </c>
      <c r="AR43" s="241">
        <v>6.5584854631507774</v>
      </c>
      <c r="AS43" s="241">
        <v>5.8654496281271129</v>
      </c>
      <c r="AT43" s="110">
        <v>1</v>
      </c>
      <c r="AU43" s="232">
        <v>3.3806626098715348E-3</v>
      </c>
      <c r="AV43" s="110">
        <v>295.8</v>
      </c>
      <c r="AW43" s="239"/>
      <c r="AX43" s="233">
        <f t="shared" si="73"/>
        <v>89.643463497453311</v>
      </c>
      <c r="AY43" s="233">
        <f t="shared" si="74"/>
        <v>98.581560283687963</v>
      </c>
      <c r="AZ43" s="233">
        <f t="shared" si="75"/>
        <v>101.24333925399647</v>
      </c>
      <c r="BB43" s="237">
        <f t="shared" si="76"/>
        <v>1.5094658553076403</v>
      </c>
      <c r="BC43" s="110">
        <f t="shared" si="77"/>
        <v>4.0638320757847589E-2</v>
      </c>
      <c r="BD43" s="237">
        <f t="shared" si="78"/>
        <v>6.2119675456389452</v>
      </c>
      <c r="BE43" s="110">
        <f t="shared" si="79"/>
        <v>0.49005033855051461</v>
      </c>
      <c r="BF43" s="237">
        <f t="shared" si="80"/>
        <v>8.0392156862745097</v>
      </c>
      <c r="BG43" s="237">
        <f t="shared" si="81"/>
        <v>7.4036511156186613</v>
      </c>
      <c r="BI43" s="110">
        <f t="shared" si="82"/>
        <v>0</v>
      </c>
      <c r="BJ43" s="110">
        <f t="shared" si="83"/>
        <v>0</v>
      </c>
      <c r="BK43" s="110">
        <f t="shared" si="84"/>
        <v>0</v>
      </c>
      <c r="BM43" s="110">
        <f t="shared" si="85"/>
        <v>0.22577319587628866</v>
      </c>
      <c r="BN43" s="110">
        <f t="shared" si="86"/>
        <v>0.26224783861671469</v>
      </c>
    </row>
    <row r="44" spans="1:66" s="110" customFormat="1" x14ac:dyDescent="0.35">
      <c r="A44" s="110">
        <f t="shared" si="0"/>
        <v>6</v>
      </c>
      <c r="B44" s="225" t="s">
        <v>747</v>
      </c>
      <c r="C44" s="110" t="s">
        <v>241</v>
      </c>
      <c r="D44" s="226" t="s">
        <v>242</v>
      </c>
      <c r="E44" s="110">
        <v>0.16600000000000001</v>
      </c>
      <c r="F44" s="249" t="s">
        <v>688</v>
      </c>
      <c r="G44" s="250">
        <v>10</v>
      </c>
      <c r="H44" s="240">
        <v>42935</v>
      </c>
      <c r="I44" s="233" t="s">
        <v>764</v>
      </c>
      <c r="J44" s="232"/>
      <c r="K44" s="232"/>
      <c r="L44" s="237"/>
      <c r="M44" s="231"/>
      <c r="N44" s="110" t="str">
        <f t="shared" si="32"/>
        <v>Quantified</v>
      </c>
      <c r="O44" s="232">
        <f t="shared" si="1"/>
        <v>0.23808929346814711</v>
      </c>
      <c r="P44" s="232">
        <f t="shared" si="2"/>
        <v>7.979678752395138E-3</v>
      </c>
      <c r="Q44" s="233">
        <f t="shared" si="3"/>
        <v>3.3515487555775804E-2</v>
      </c>
      <c r="S44" s="234">
        <f t="shared" si="4"/>
        <v>97.615097981160417</v>
      </c>
      <c r="T44" s="235">
        <f t="shared" si="5"/>
        <v>87.840883479828719</v>
      </c>
      <c r="U44" s="233">
        <f t="shared" si="6"/>
        <v>8.8565980921632903</v>
      </c>
      <c r="V44" s="236">
        <f t="shared" si="7"/>
        <v>9.0729797698636752</v>
      </c>
      <c r="W44" s="237">
        <f t="shared" si="8"/>
        <v>9.0320036060401172</v>
      </c>
      <c r="X44" s="110">
        <f t="shared" si="9"/>
        <v>0.55197362634780178</v>
      </c>
      <c r="Y44" s="237">
        <f t="shared" si="10"/>
        <v>8.7840883479828715</v>
      </c>
      <c r="Z44" s="110">
        <f t="shared" si="11"/>
        <v>0.25090651429132654</v>
      </c>
      <c r="AA44" s="268"/>
      <c r="AB44" s="235">
        <f t="shared" si="69"/>
        <v>75.219743069641638</v>
      </c>
      <c r="AC44" s="235">
        <f t="shared" si="70"/>
        <v>85.63181526619627</v>
      </c>
      <c r="AD44" s="235">
        <f t="shared" si="71"/>
        <v>85.63181526619627</v>
      </c>
      <c r="AE44" s="237">
        <f t="shared" si="15"/>
        <v>7.5219743069641645</v>
      </c>
      <c r="AF44" s="237">
        <f t="shared" si="16"/>
        <v>0.43985005996729037</v>
      </c>
      <c r="AG44" s="236">
        <f t="shared" si="72"/>
        <v>5.8475347298123372</v>
      </c>
      <c r="AI44" s="239"/>
      <c r="AJ44" s="241">
        <v>8.4516565246788371</v>
      </c>
      <c r="AK44" s="241">
        <v>9.5503718728870854</v>
      </c>
      <c r="AL44" s="241">
        <v>9.0939824205544291</v>
      </c>
      <c r="AM44" s="241">
        <v>9.0601757944557129</v>
      </c>
      <c r="AN44" s="241">
        <v>8.5699797160243403</v>
      </c>
      <c r="AO44" s="241">
        <v>8.7221095334685597</v>
      </c>
      <c r="AP44" s="241">
        <v>1.4131169709263014</v>
      </c>
      <c r="AQ44" s="241">
        <v>1.4773495605138607</v>
      </c>
      <c r="AR44" s="241">
        <v>5.7978363759296823</v>
      </c>
      <c r="AS44" s="241">
        <v>6.3556457065584846</v>
      </c>
      <c r="AT44" s="110">
        <v>1</v>
      </c>
      <c r="AU44" s="232">
        <v>3.3806626098715348E-3</v>
      </c>
      <c r="AV44" s="110">
        <v>295.8</v>
      </c>
      <c r="AW44" s="239"/>
      <c r="AX44" s="233">
        <f t="shared" si="73"/>
        <v>107.19999999999999</v>
      </c>
      <c r="AY44" s="233">
        <f t="shared" si="74"/>
        <v>89.73451327433628</v>
      </c>
      <c r="AZ44" s="233">
        <f t="shared" si="75"/>
        <v>95.910780669144984</v>
      </c>
      <c r="BB44" s="237">
        <f t="shared" si="76"/>
        <v>1.445233265720081</v>
      </c>
      <c r="BC44" s="110">
        <f t="shared" si="77"/>
        <v>4.5419299670535596E-2</v>
      </c>
      <c r="BD44" s="237">
        <f t="shared" si="78"/>
        <v>6.0767410412440839</v>
      </c>
      <c r="BE44" s="110">
        <f t="shared" si="79"/>
        <v>0.39443076029675506</v>
      </c>
      <c r="BF44" s="237">
        <f t="shared" si="80"/>
        <v>7.2109533468559839</v>
      </c>
      <c r="BG44" s="237">
        <f t="shared" si="81"/>
        <v>7.8329952670723451</v>
      </c>
      <c r="BI44" s="110">
        <f t="shared" si="82"/>
        <v>0</v>
      </c>
      <c r="BJ44" s="110">
        <f t="shared" si="83"/>
        <v>0</v>
      </c>
      <c r="BK44" s="110">
        <f t="shared" si="84"/>
        <v>0</v>
      </c>
      <c r="BM44" s="110">
        <f t="shared" si="85"/>
        <v>0.24373177842565594</v>
      </c>
      <c r="BN44" s="110">
        <f t="shared" si="86"/>
        <v>0.23244680851063831</v>
      </c>
    </row>
    <row r="45" spans="1:66" s="110" customFormat="1" x14ac:dyDescent="0.35">
      <c r="A45" s="110">
        <f t="shared" si="0"/>
        <v>7</v>
      </c>
      <c r="B45" s="225" t="s">
        <v>747</v>
      </c>
      <c r="C45" s="110" t="s">
        <v>241</v>
      </c>
      <c r="D45" s="226" t="s">
        <v>242</v>
      </c>
      <c r="E45" s="110">
        <v>0.16600000000000001</v>
      </c>
      <c r="F45" s="249" t="s">
        <v>688</v>
      </c>
      <c r="G45" s="250">
        <v>10</v>
      </c>
      <c r="H45" s="240">
        <v>42944</v>
      </c>
      <c r="I45" s="233" t="s">
        <v>765</v>
      </c>
      <c r="J45" s="232"/>
      <c r="K45" s="232"/>
      <c r="L45" s="237"/>
      <c r="M45" s="231"/>
      <c r="N45" s="110" t="str">
        <f t="shared" si="32"/>
        <v>Quantified</v>
      </c>
      <c r="O45" s="232">
        <f t="shared" si="1"/>
        <v>0.28149006590932935</v>
      </c>
      <c r="P45" s="232">
        <f t="shared" si="2"/>
        <v>2.9510163107978958E-2</v>
      </c>
      <c r="Q45" s="233">
        <f t="shared" si="3"/>
        <v>0.1048355401553832</v>
      </c>
      <c r="S45" s="234">
        <f t="shared" si="4"/>
        <v>109.17030361154958</v>
      </c>
      <c r="T45" s="235">
        <f t="shared" si="5"/>
        <v>99.673202614379065</v>
      </c>
      <c r="U45" s="233">
        <f t="shared" si="6"/>
        <v>5.7441577596634046</v>
      </c>
      <c r="V45" s="236">
        <f t="shared" si="7"/>
        <v>5.2616486073926296</v>
      </c>
      <c r="W45" s="237">
        <f t="shared" si="8"/>
        <v>9.1446923597025016</v>
      </c>
      <c r="X45" s="110">
        <f t="shared" si="9"/>
        <v>0.41850636927450757</v>
      </c>
      <c r="Y45" s="237">
        <f t="shared" si="10"/>
        <v>9.9673202614379068</v>
      </c>
      <c r="Z45" s="110">
        <f t="shared" si="11"/>
        <v>8.507814328680173E-2</v>
      </c>
      <c r="AA45" s="268"/>
      <c r="AB45" s="235">
        <f t="shared" si="69"/>
        <v>70.300878972278568</v>
      </c>
      <c r="AC45" s="235">
        <f t="shared" si="70"/>
        <v>70.531373657433576</v>
      </c>
      <c r="AD45" s="235">
        <f t="shared" si="71"/>
        <v>70.531373657433576</v>
      </c>
      <c r="AE45" s="237">
        <f t="shared" si="15"/>
        <v>7.0300878972278564</v>
      </c>
      <c r="AF45" s="237">
        <f t="shared" si="16"/>
        <v>0.69563243179609602</v>
      </c>
      <c r="AG45" s="236">
        <f t="shared" si="72"/>
        <v>9.8950744566138606</v>
      </c>
      <c r="AI45" s="239"/>
      <c r="AJ45" s="241">
        <v>9.6179851250845161</v>
      </c>
      <c r="AK45" s="241">
        <v>8.8235294117647065</v>
      </c>
      <c r="AL45" s="241">
        <v>8.9925625422582822</v>
      </c>
      <c r="AM45" s="241">
        <v>9.8884381338742386</v>
      </c>
      <c r="AN45" s="241">
        <v>10.057471264367816</v>
      </c>
      <c r="AO45" s="241">
        <v>9.9560513860716693</v>
      </c>
      <c r="AP45" s="241">
        <v>1.5179175118323192</v>
      </c>
      <c r="AQ45" s="241">
        <v>1.5551048005409061</v>
      </c>
      <c r="AR45" s="241">
        <v>5.020283975659229</v>
      </c>
      <c r="AS45" s="241">
        <v>5.9668695064232589</v>
      </c>
      <c r="AT45" s="110">
        <v>1</v>
      </c>
      <c r="AU45" s="232">
        <v>3.3806626098715348E-3</v>
      </c>
      <c r="AV45" s="110">
        <v>295.8</v>
      </c>
      <c r="AW45" s="239"/>
      <c r="AX45" s="233">
        <f t="shared" si="73"/>
        <v>102.81195079086116</v>
      </c>
      <c r="AY45" s="233">
        <f t="shared" si="74"/>
        <v>113.9846743295019</v>
      </c>
      <c r="AZ45" s="233">
        <f t="shared" si="75"/>
        <v>110.71428571428572</v>
      </c>
      <c r="BB45" s="237">
        <f t="shared" si="76"/>
        <v>1.5365111561866125</v>
      </c>
      <c r="BC45" s="110">
        <f t="shared" si="77"/>
        <v>2.6295384019783725E-2</v>
      </c>
      <c r="BD45" s="237">
        <f t="shared" si="78"/>
        <v>5.4935767410412435</v>
      </c>
      <c r="BE45" s="110">
        <f t="shared" si="79"/>
        <v>0.66933704777631275</v>
      </c>
      <c r="BF45" s="237">
        <f t="shared" si="80"/>
        <v>6.5382014874915484</v>
      </c>
      <c r="BG45" s="237">
        <f t="shared" si="81"/>
        <v>7.5219743069641645</v>
      </c>
      <c r="BI45" s="110">
        <f t="shared" si="82"/>
        <v>0</v>
      </c>
      <c r="BJ45" s="110">
        <f t="shared" si="83"/>
        <v>0</v>
      </c>
      <c r="BK45" s="110">
        <f t="shared" si="84"/>
        <v>0</v>
      </c>
      <c r="BM45" s="110">
        <f t="shared" si="85"/>
        <v>0.30235690235690238</v>
      </c>
      <c r="BN45" s="110">
        <f t="shared" si="86"/>
        <v>0.26062322946175637</v>
      </c>
    </row>
    <row r="46" spans="1:66" s="110" customFormat="1" x14ac:dyDescent="0.35">
      <c r="A46" s="110">
        <f t="shared" si="0"/>
        <v>8</v>
      </c>
      <c r="B46" s="225" t="s">
        <v>747</v>
      </c>
      <c r="C46" s="110" t="s">
        <v>241</v>
      </c>
      <c r="D46" s="226" t="s">
        <v>242</v>
      </c>
      <c r="E46" s="110">
        <v>0.16600000000000001</v>
      </c>
      <c r="F46" s="249" t="s">
        <v>688</v>
      </c>
      <c r="G46" s="250">
        <v>10</v>
      </c>
      <c r="H46" s="240">
        <v>42955</v>
      </c>
      <c r="I46" s="233" t="s">
        <v>766</v>
      </c>
      <c r="J46" s="232"/>
      <c r="K46" s="232"/>
      <c r="L46" s="237"/>
      <c r="M46" s="231"/>
      <c r="N46" s="110" t="str">
        <f t="shared" si="32"/>
        <v>Quantified</v>
      </c>
      <c r="O46" s="232">
        <f t="shared" si="1"/>
        <v>0.34614167149198993</v>
      </c>
      <c r="P46" s="232">
        <f t="shared" si="2"/>
        <v>4.8740006504022375E-2</v>
      </c>
      <c r="Q46" s="233">
        <f t="shared" si="3"/>
        <v>0.1408094156763505</v>
      </c>
      <c r="S46" s="234">
        <f t="shared" si="4"/>
        <v>94.11391029985576</v>
      </c>
      <c r="T46" s="235">
        <f t="shared" si="5"/>
        <v>98.659003831417607</v>
      </c>
      <c r="U46" s="233">
        <f t="shared" si="6"/>
        <v>9.154594686686929</v>
      </c>
      <c r="V46" s="236">
        <f t="shared" si="7"/>
        <v>9.7271430519883086</v>
      </c>
      <c r="W46" s="237">
        <f t="shared" si="8"/>
        <v>10.60401171963038</v>
      </c>
      <c r="X46" s="110">
        <f t="shared" si="9"/>
        <v>1.8818431417269113</v>
      </c>
      <c r="Y46" s="237">
        <f t="shared" si="10"/>
        <v>9.8659003831417618</v>
      </c>
      <c r="Z46" s="110">
        <f t="shared" si="11"/>
        <v>0.73336486805131718</v>
      </c>
      <c r="AA46" s="268"/>
      <c r="AB46" s="235">
        <f t="shared" si="69"/>
        <v>90.720081135902646</v>
      </c>
      <c r="AC46" s="235">
        <f t="shared" si="70"/>
        <v>91.953169617361525</v>
      </c>
      <c r="AD46" s="235">
        <f t="shared" si="71"/>
        <v>91.953169617361525</v>
      </c>
      <c r="AE46" s="237">
        <f t="shared" si="15"/>
        <v>9.0720081135902646</v>
      </c>
      <c r="AF46" s="237">
        <f t="shared" si="16"/>
        <v>1.9386869490949525</v>
      </c>
      <c r="AG46" s="236">
        <f t="shared" si="72"/>
        <v>21.369986940275272</v>
      </c>
      <c r="AI46" s="239"/>
      <c r="AJ46" s="241">
        <v>12.745098039215685</v>
      </c>
      <c r="AK46" s="241">
        <v>9.2123056118999322</v>
      </c>
      <c r="AL46" s="241">
        <v>9.8546315077755224</v>
      </c>
      <c r="AM46" s="241">
        <v>10.649087221095336</v>
      </c>
      <c r="AN46" s="241">
        <v>9.1954022988505741</v>
      </c>
      <c r="AO46" s="241">
        <v>9.7532116294793774</v>
      </c>
      <c r="AP46" s="241">
        <v>2.4814063556457064</v>
      </c>
      <c r="AQ46" s="241">
        <v>2.1230561189993238</v>
      </c>
      <c r="AR46" s="241">
        <v>7.9614604462474645</v>
      </c>
      <c r="AS46" s="241">
        <v>5.5780933062880322</v>
      </c>
      <c r="AT46" s="110">
        <v>1</v>
      </c>
      <c r="AU46" s="232">
        <v>3.3806626098715348E-3</v>
      </c>
      <c r="AV46" s="110">
        <v>295.8</v>
      </c>
      <c r="AW46" s="239"/>
      <c r="AX46" s="233">
        <f t="shared" si="73"/>
        <v>83.554376657824946</v>
      </c>
      <c r="AY46" s="233">
        <f t="shared" si="74"/>
        <v>99.816513761467888</v>
      </c>
      <c r="AZ46" s="233">
        <f t="shared" si="75"/>
        <v>98.970840480274447</v>
      </c>
      <c r="BB46" s="237">
        <f t="shared" si="76"/>
        <v>2.3022312373225153</v>
      </c>
      <c r="BC46" s="110">
        <f t="shared" si="77"/>
        <v>0.25339188237246124</v>
      </c>
      <c r="BD46" s="237">
        <f t="shared" si="78"/>
        <v>6.7697768762677484</v>
      </c>
      <c r="BE46" s="110">
        <f t="shared" si="79"/>
        <v>1.6852950667225026</v>
      </c>
      <c r="BF46" s="237">
        <f t="shared" si="80"/>
        <v>10.442866801893171</v>
      </c>
      <c r="BG46" s="237">
        <f t="shared" si="81"/>
        <v>7.7011494252873565</v>
      </c>
      <c r="BI46" s="110">
        <f t="shared" si="82"/>
        <v>0</v>
      </c>
      <c r="BJ46" s="110">
        <f t="shared" si="83"/>
        <v>0</v>
      </c>
      <c r="BK46" s="110">
        <f t="shared" si="84"/>
        <v>0</v>
      </c>
      <c r="BM46" s="110">
        <f t="shared" si="85"/>
        <v>0.31167728237791931</v>
      </c>
      <c r="BN46" s="110">
        <f t="shared" si="86"/>
        <v>0.38060606060606061</v>
      </c>
    </row>
    <row r="47" spans="1:66" s="110" customFormat="1" x14ac:dyDescent="0.35">
      <c r="A47" s="110">
        <f t="shared" si="0"/>
        <v>9</v>
      </c>
      <c r="B47" s="225" t="s">
        <v>747</v>
      </c>
      <c r="C47" s="110" t="s">
        <v>241</v>
      </c>
      <c r="D47" s="226" t="s">
        <v>242</v>
      </c>
      <c r="E47" s="110">
        <v>0.16600000000000001</v>
      </c>
      <c r="F47" s="252" t="s">
        <v>688</v>
      </c>
      <c r="G47" s="250">
        <v>10</v>
      </c>
      <c r="H47" s="240">
        <v>43003</v>
      </c>
      <c r="I47" s="110" t="s">
        <v>756</v>
      </c>
      <c r="J47" s="232"/>
      <c r="K47" s="232"/>
      <c r="L47" s="237"/>
      <c r="M47" s="231"/>
      <c r="N47" s="110" t="str">
        <f t="shared" si="32"/>
        <v>Quantified</v>
      </c>
      <c r="O47" s="232">
        <f t="shared" si="1"/>
        <v>0.21160448932124859</v>
      </c>
      <c r="P47" s="232">
        <f t="shared" si="2"/>
        <v>2.3809526508821417E-2</v>
      </c>
      <c r="Q47" s="233">
        <f t="shared" si="3"/>
        <v>0.1125190046071038</v>
      </c>
      <c r="S47" s="234">
        <f t="shared" si="4"/>
        <v>104.63053746656585</v>
      </c>
      <c r="T47" s="235">
        <f t="shared" si="5"/>
        <v>96.292540004507558</v>
      </c>
      <c r="U47" s="233">
        <f t="shared" si="6"/>
        <v>7.3023903263295242</v>
      </c>
      <c r="V47" s="236">
        <f t="shared" si="7"/>
        <v>6.9792151537623175</v>
      </c>
      <c r="W47" s="237">
        <f t="shared" si="8"/>
        <v>9.1954022988505741</v>
      </c>
      <c r="X47" s="110">
        <f t="shared" si="9"/>
        <v>0.37071859701591126</v>
      </c>
      <c r="Y47" s="237">
        <f t="shared" si="10"/>
        <v>9.6292540004507554</v>
      </c>
      <c r="Z47" s="110">
        <f t="shared" si="11"/>
        <v>0.92372133725986227</v>
      </c>
      <c r="AA47" s="268"/>
      <c r="AB47" s="235">
        <f t="shared" si="69"/>
        <v>95.453008789722773</v>
      </c>
      <c r="AC47" s="235">
        <f t="shared" si="70"/>
        <v>99.128145114101798</v>
      </c>
      <c r="AD47" s="235">
        <f t="shared" si="71"/>
        <v>99.128145114101798</v>
      </c>
      <c r="AE47" s="237">
        <f t="shared" si="15"/>
        <v>9.5453008789722773</v>
      </c>
      <c r="AF47" s="237">
        <f t="shared" si="16"/>
        <v>0.69563243179609735</v>
      </c>
      <c r="AG47" s="236">
        <f t="shared" si="72"/>
        <v>7.2876951770952934</v>
      </c>
      <c r="AI47" s="239"/>
      <c r="AJ47" s="237">
        <v>9.3475321162947935</v>
      </c>
      <c r="AK47" s="237">
        <v>9.4658553076402967</v>
      </c>
      <c r="AL47" s="237">
        <v>8.7728194726166322</v>
      </c>
      <c r="AM47" s="237">
        <v>9.2461122379986467</v>
      </c>
      <c r="AN47" s="237">
        <v>10.68289384719405</v>
      </c>
      <c r="AO47" s="237">
        <v>8.958755916159566</v>
      </c>
      <c r="AP47" s="237">
        <v>1.6362407031778228</v>
      </c>
      <c r="AQ47" s="237">
        <v>1.6835699797160242</v>
      </c>
      <c r="AR47" s="237">
        <v>8.4009465855307646</v>
      </c>
      <c r="AS47" s="237">
        <v>7.3698444895199451</v>
      </c>
      <c r="AT47" s="110">
        <v>1</v>
      </c>
      <c r="AU47" s="232">
        <v>3.3806626098715348E-3</v>
      </c>
      <c r="AV47" s="110">
        <v>295.8</v>
      </c>
      <c r="AW47" s="239"/>
      <c r="AX47" s="233">
        <f t="shared" si="73"/>
        <v>98.915009041591304</v>
      </c>
      <c r="AY47" s="233">
        <f t="shared" si="74"/>
        <v>112.85714285714286</v>
      </c>
      <c r="AZ47" s="233">
        <f t="shared" si="75"/>
        <v>102.11946050096338</v>
      </c>
      <c r="BB47" s="237">
        <f t="shared" si="76"/>
        <v>1.6599053414469234</v>
      </c>
      <c r="BC47" s="110">
        <f t="shared" si="77"/>
        <v>3.3466852388815575E-2</v>
      </c>
      <c r="BD47" s="237">
        <f t="shared" si="78"/>
        <v>7.8853955375253548</v>
      </c>
      <c r="BE47" s="110">
        <f t="shared" si="79"/>
        <v>0.7290992841849131</v>
      </c>
      <c r="BF47" s="237">
        <f t="shared" si="80"/>
        <v>10.037187288708587</v>
      </c>
      <c r="BG47" s="237">
        <f t="shared" si="81"/>
        <v>9.0534144692359693</v>
      </c>
      <c r="BI47" s="110">
        <f t="shared" si="82"/>
        <v>0</v>
      </c>
      <c r="BJ47" s="110">
        <f t="shared" si="83"/>
        <v>0</v>
      </c>
      <c r="BK47" s="110">
        <f t="shared" si="84"/>
        <v>0</v>
      </c>
      <c r="BM47" s="110">
        <f t="shared" si="85"/>
        <v>0.1947686116700201</v>
      </c>
      <c r="BN47" s="110">
        <f t="shared" si="86"/>
        <v>0.22844036697247708</v>
      </c>
    </row>
    <row r="48" spans="1:66" s="110" customFormat="1" x14ac:dyDescent="0.35">
      <c r="A48" s="110">
        <f t="shared" si="0"/>
        <v>10</v>
      </c>
      <c r="B48" s="225" t="s">
        <v>747</v>
      </c>
      <c r="C48" s="110" t="s">
        <v>241</v>
      </c>
      <c r="D48" s="226" t="s">
        <v>242</v>
      </c>
      <c r="E48" s="110">
        <v>0.16600000000000001</v>
      </c>
      <c r="F48" s="249" t="s">
        <v>688</v>
      </c>
      <c r="G48" s="250">
        <v>10</v>
      </c>
      <c r="H48" s="240">
        <v>43024</v>
      </c>
      <c r="I48" s="233" t="s">
        <v>767</v>
      </c>
      <c r="J48" s="232"/>
      <c r="K48" s="232"/>
      <c r="L48" s="237"/>
      <c r="M48" s="231"/>
      <c r="N48" s="110" t="str">
        <f t="shared" si="32"/>
        <v>Quantified</v>
      </c>
      <c r="O48" s="232">
        <f t="shared" si="1"/>
        <v>0.29930316316943312</v>
      </c>
      <c r="P48" s="232">
        <f t="shared" si="2"/>
        <v>2.638639930422082E-2</v>
      </c>
      <c r="Q48" s="233">
        <f t="shared" si="3"/>
        <v>8.8159440163629976E-2</v>
      </c>
      <c r="S48" s="234">
        <f t="shared" si="4"/>
        <v>98.45022586953985</v>
      </c>
      <c r="T48" s="235">
        <f t="shared" si="5"/>
        <v>93.24994365562317</v>
      </c>
      <c r="U48" s="233">
        <f t="shared" si="6"/>
        <v>4.4080240867074831</v>
      </c>
      <c r="V48" s="236">
        <f t="shared" si="7"/>
        <v>4.4774138888708332</v>
      </c>
      <c r="W48" s="237">
        <f t="shared" si="8"/>
        <v>9.4883930583727736</v>
      </c>
      <c r="X48" s="110">
        <f t="shared" si="9"/>
        <v>0.55993951989203794</v>
      </c>
      <c r="Y48" s="237">
        <f t="shared" si="10"/>
        <v>9.3249943655623166</v>
      </c>
      <c r="Z48" s="110">
        <f t="shared" si="11"/>
        <v>0.14376099641844894</v>
      </c>
      <c r="AA48" s="268"/>
      <c r="AB48" s="235">
        <f t="shared" si="69"/>
        <v>92.866801893171072</v>
      </c>
      <c r="AC48" s="235">
        <f t="shared" si="70"/>
        <v>99.589123867069489</v>
      </c>
      <c r="AD48" s="235">
        <f t="shared" si="71"/>
        <v>99.589123867069489</v>
      </c>
      <c r="AE48" s="237">
        <f t="shared" si="15"/>
        <v>9.2866801893171065</v>
      </c>
      <c r="AF48" s="237">
        <f t="shared" si="16"/>
        <v>0.15299132520601244</v>
      </c>
      <c r="AG48" s="236">
        <f t="shared" si="72"/>
        <v>1.6474275207840727</v>
      </c>
      <c r="AI48" s="239"/>
      <c r="AJ48" s="237">
        <v>9.4320486815415823</v>
      </c>
      <c r="AK48" s="237">
        <v>10.074374577417174</v>
      </c>
      <c r="AL48" s="237">
        <v>8.958755916159566</v>
      </c>
      <c r="AM48" s="237">
        <v>9.3813387423935097</v>
      </c>
      <c r="AN48" s="237">
        <v>9.4320486815415823</v>
      </c>
      <c r="AO48" s="237">
        <v>9.1615956727518579</v>
      </c>
      <c r="AP48" s="237">
        <v>2.0588235294117645</v>
      </c>
      <c r="AQ48" s="237">
        <v>2.2143340094658552</v>
      </c>
      <c r="AR48" s="237">
        <v>7.3360378634212298</v>
      </c>
      <c r="AS48" s="237">
        <v>6.9641649763353621</v>
      </c>
      <c r="AT48" s="110">
        <v>1</v>
      </c>
      <c r="AU48" s="232">
        <v>3.3806626098715348E-3</v>
      </c>
      <c r="AV48" s="110">
        <v>295.8</v>
      </c>
      <c r="AW48" s="239"/>
      <c r="AX48" s="233">
        <f t="shared" si="73"/>
        <v>99.462365591397855</v>
      </c>
      <c r="AY48" s="233">
        <f t="shared" si="74"/>
        <v>93.624161073825491</v>
      </c>
      <c r="AZ48" s="233">
        <f t="shared" si="75"/>
        <v>102.26415094339623</v>
      </c>
      <c r="BB48" s="237">
        <f t="shared" si="76"/>
        <v>2.1365787694388096</v>
      </c>
      <c r="BC48" s="110">
        <f t="shared" si="77"/>
        <v>0.1099625149918229</v>
      </c>
      <c r="BD48" s="237">
        <f t="shared" si="78"/>
        <v>7.1501014198782959</v>
      </c>
      <c r="BE48" s="110">
        <f t="shared" si="79"/>
        <v>0.2629538401978363</v>
      </c>
      <c r="BF48" s="237">
        <f t="shared" si="80"/>
        <v>9.3948613928329934</v>
      </c>
      <c r="BG48" s="237">
        <f t="shared" si="81"/>
        <v>9.1784989858012178</v>
      </c>
      <c r="BI48" s="110">
        <f t="shared" si="82"/>
        <v>0</v>
      </c>
      <c r="BJ48" s="110">
        <f t="shared" si="83"/>
        <v>0</v>
      </c>
      <c r="BK48" s="110">
        <f t="shared" si="84"/>
        <v>0</v>
      </c>
      <c r="BM48" s="110">
        <f t="shared" si="85"/>
        <v>0.28064516129032258</v>
      </c>
      <c r="BN48" s="110">
        <f t="shared" si="86"/>
        <v>0.31796116504854366</v>
      </c>
    </row>
    <row r="49" spans="1:66" s="110" customFormat="1" x14ac:dyDescent="0.35">
      <c r="A49" s="110">
        <f t="shared" si="0"/>
        <v>11</v>
      </c>
      <c r="B49" s="225" t="s">
        <v>747</v>
      </c>
      <c r="C49" s="110" t="s">
        <v>241</v>
      </c>
      <c r="D49" s="226" t="s">
        <v>242</v>
      </c>
      <c r="E49" s="110">
        <v>0.16600000000000001</v>
      </c>
      <c r="F49" s="249" t="s">
        <v>688</v>
      </c>
      <c r="G49" s="250">
        <v>10</v>
      </c>
      <c r="H49" s="240">
        <v>43053</v>
      </c>
      <c r="I49" s="233" t="s">
        <v>768</v>
      </c>
      <c r="J49" s="232">
        <f>AVERAGE(O39:O49)</f>
        <v>0.2589518859917827</v>
      </c>
      <c r="K49" s="232">
        <f>STDEV(O39:O49)</f>
        <v>3.8503375864384681E-2</v>
      </c>
      <c r="L49" s="237">
        <f>K49/J49</f>
        <v>0.14868930464405464</v>
      </c>
      <c r="M49" s="231"/>
      <c r="N49" s="110" t="str">
        <f t="shared" si="32"/>
        <v>Quantified</v>
      </c>
      <c r="O49" s="232">
        <f t="shared" si="1"/>
        <v>0.22276093970100425</v>
      </c>
      <c r="P49" s="232">
        <f t="shared" si="2"/>
        <v>1.0956668895561074E-2</v>
      </c>
      <c r="Q49" s="233">
        <f t="shared" si="3"/>
        <v>4.9185772471005966E-2</v>
      </c>
      <c r="S49" s="234">
        <f t="shared" si="4"/>
        <v>98.621661110425165</v>
      </c>
      <c r="T49" s="235">
        <f t="shared" si="5"/>
        <v>92.968221771467213</v>
      </c>
      <c r="U49" s="233">
        <f t="shared" si="6"/>
        <v>10.19750085268584</v>
      </c>
      <c r="V49" s="236">
        <f t="shared" si="7"/>
        <v>10.340021388676321</v>
      </c>
      <c r="W49" s="237">
        <f t="shared" si="8"/>
        <v>9.4827586206896548</v>
      </c>
      <c r="X49" s="110">
        <f t="shared" si="9"/>
        <v>0.92536955329080361</v>
      </c>
      <c r="Y49" s="237">
        <f t="shared" si="10"/>
        <v>9.296822177146721</v>
      </c>
      <c r="Z49" s="110">
        <f t="shared" si="11"/>
        <v>0.42662033347275075</v>
      </c>
      <c r="AA49" s="268"/>
      <c r="AB49" s="235">
        <f t="shared" si="69"/>
        <v>75.11832319134551</v>
      </c>
      <c r="AC49" s="235">
        <f t="shared" si="70"/>
        <v>80.8</v>
      </c>
      <c r="AD49" s="235">
        <f t="shared" si="71"/>
        <v>80.8</v>
      </c>
      <c r="AE49" s="237">
        <f t="shared" si="15"/>
        <v>7.51183231913455</v>
      </c>
      <c r="AF49" s="237">
        <f t="shared" si="16"/>
        <v>0.2103630721582698</v>
      </c>
      <c r="AG49" s="236">
        <f t="shared" si="72"/>
        <v>2.8004228957883082</v>
      </c>
      <c r="AI49" s="239"/>
      <c r="AJ49" s="237">
        <v>9.0263691683569984</v>
      </c>
      <c r="AK49" s="237">
        <v>10.547667342799187</v>
      </c>
      <c r="AL49" s="237">
        <v>8.8742393509127773</v>
      </c>
      <c r="AM49" s="237">
        <v>8.8404327248140628</v>
      </c>
      <c r="AN49" s="237">
        <v>9.3644354293441516</v>
      </c>
      <c r="AO49" s="237">
        <v>9.6855983772819467</v>
      </c>
      <c r="AP49" s="237">
        <v>1.3793103448275861</v>
      </c>
      <c r="AQ49" s="237">
        <v>1.3556457065584855</v>
      </c>
      <c r="AR49" s="237">
        <v>5.9837728194726161</v>
      </c>
      <c r="AS49" s="237">
        <v>6.3049357674104121</v>
      </c>
      <c r="AT49" s="110">
        <v>1</v>
      </c>
      <c r="AU49" s="232">
        <v>3.3806626098715348E-3</v>
      </c>
      <c r="AV49" s="110">
        <v>295.8</v>
      </c>
      <c r="AW49" s="239"/>
      <c r="AX49" s="233">
        <f t="shared" si="73"/>
        <v>97.94007490636703</v>
      </c>
      <c r="AY49" s="233">
        <f t="shared" si="74"/>
        <v>88.782051282051299</v>
      </c>
      <c r="AZ49" s="233">
        <f t="shared" si="75"/>
        <v>109.14285714285717</v>
      </c>
      <c r="BB49" s="237">
        <f t="shared" si="76"/>
        <v>1.3674780256930359</v>
      </c>
      <c r="BC49" s="110">
        <f t="shared" si="77"/>
        <v>1.6733426194407711E-2</v>
      </c>
      <c r="BD49" s="237">
        <f t="shared" si="78"/>
        <v>6.1443542934415145</v>
      </c>
      <c r="BE49" s="110">
        <f t="shared" si="79"/>
        <v>0.22709649835267767</v>
      </c>
      <c r="BF49" s="237">
        <f t="shared" si="80"/>
        <v>7.3630831643002024</v>
      </c>
      <c r="BG49" s="237">
        <f t="shared" si="81"/>
        <v>7.6605814739688975</v>
      </c>
      <c r="BI49" s="110">
        <f t="shared" si="82"/>
        <v>0</v>
      </c>
      <c r="BJ49" s="110">
        <f t="shared" si="83"/>
        <v>0</v>
      </c>
      <c r="BK49" s="110">
        <f t="shared" si="84"/>
        <v>0</v>
      </c>
      <c r="BM49" s="110">
        <f t="shared" si="85"/>
        <v>0.23050847457627119</v>
      </c>
      <c r="BN49" s="110">
        <f t="shared" si="86"/>
        <v>0.21501340482573728</v>
      </c>
    </row>
    <row r="50" spans="1:66" s="110" customFormat="1" x14ac:dyDescent="0.35">
      <c r="B50" s="225"/>
      <c r="D50" s="226"/>
      <c r="F50" s="250"/>
      <c r="G50" s="250"/>
      <c r="H50" s="240"/>
      <c r="I50" s="233"/>
      <c r="J50" s="232"/>
      <c r="K50" s="232"/>
      <c r="L50" s="237"/>
      <c r="M50" s="231"/>
      <c r="O50" s="232"/>
      <c r="P50" s="232"/>
      <c r="Q50" s="233"/>
      <c r="S50" s="234"/>
      <c r="T50" s="235"/>
      <c r="U50" s="233"/>
      <c r="V50" s="236"/>
      <c r="W50" s="237"/>
      <c r="Y50" s="237"/>
      <c r="AA50" s="268"/>
      <c r="AB50" s="235"/>
      <c r="AC50" s="235"/>
      <c r="AD50" s="235"/>
      <c r="AE50" s="237"/>
      <c r="AF50" s="237"/>
      <c r="AG50" s="236"/>
      <c r="AI50" s="239"/>
      <c r="AJ50" s="237"/>
      <c r="AK50" s="237"/>
      <c r="AL50" s="237"/>
      <c r="AM50" s="237"/>
      <c r="AN50" s="237"/>
      <c r="AO50" s="237"/>
      <c r="AP50" s="237"/>
      <c r="AQ50" s="237"/>
      <c r="AR50" s="237"/>
      <c r="AS50" s="237"/>
      <c r="AU50" s="232"/>
      <c r="AW50" s="239"/>
      <c r="AX50" s="233"/>
      <c r="AY50" s="233"/>
      <c r="AZ50" s="233"/>
      <c r="BB50" s="237"/>
      <c r="BD50" s="237"/>
      <c r="BF50" s="237"/>
      <c r="BG50" s="237"/>
    </row>
    <row r="51" spans="1:66" s="110" customFormat="1" x14ac:dyDescent="0.35">
      <c r="A51" s="110">
        <f t="shared" si="0"/>
        <v>1</v>
      </c>
      <c r="B51" s="225" t="s">
        <v>747</v>
      </c>
      <c r="C51" s="110" t="s">
        <v>241</v>
      </c>
      <c r="D51" s="226" t="s">
        <v>242</v>
      </c>
      <c r="E51" s="110">
        <v>0.16600000000000001</v>
      </c>
      <c r="F51" s="253" t="s">
        <v>692</v>
      </c>
      <c r="G51" s="254">
        <v>1</v>
      </c>
      <c r="H51" s="229">
        <v>42761</v>
      </c>
      <c r="I51" s="230" t="s">
        <v>769</v>
      </c>
      <c r="J51" s="148"/>
      <c r="K51" s="148"/>
      <c r="L51" s="149"/>
      <c r="M51" s="231"/>
      <c r="N51" s="110" t="str">
        <f t="shared" si="32"/>
        <v>Quantified</v>
      </c>
      <c r="O51" s="232">
        <f t="shared" si="1"/>
        <v>0.10953746253746253</v>
      </c>
      <c r="P51" s="232">
        <f t="shared" si="2"/>
        <v>5.2231244156776407E-3</v>
      </c>
      <c r="Q51" s="233">
        <f t="shared" si="3"/>
        <v>4.7683452717295668E-2</v>
      </c>
      <c r="S51" s="234">
        <f t="shared" si="4"/>
        <v>107.30194503548306</v>
      </c>
      <c r="T51" s="235">
        <f t="shared" si="5"/>
        <v>125.30989407257155</v>
      </c>
      <c r="U51" s="233">
        <f t="shared" si="6"/>
        <v>5.4386300439715729</v>
      </c>
      <c r="V51" s="236">
        <f t="shared" si="7"/>
        <v>5.0685288530166943</v>
      </c>
      <c r="W51" s="237">
        <f t="shared" si="8"/>
        <v>1.1674554879423031</v>
      </c>
      <c r="X51" s="110">
        <f t="shared" si="9"/>
        <v>3.4031257314720509E-2</v>
      </c>
      <c r="Y51" s="237">
        <f t="shared" si="10"/>
        <v>1.2530989407257156</v>
      </c>
      <c r="Z51" s="110">
        <f t="shared" si="11"/>
        <v>8.3519017190388817E-2</v>
      </c>
      <c r="AA51" s="268"/>
      <c r="AB51" s="235">
        <f t="shared" ref="AB51:AB60" si="87">AE51/G51*100</f>
        <v>118.72887085868831</v>
      </c>
      <c r="AC51" s="235">
        <f t="shared" ref="AC51:AC60" si="88">AE51/Y51*100</f>
        <v>94.748201438848923</v>
      </c>
      <c r="AD51" s="235">
        <f t="shared" ref="AD51:AD60" si="89">AE51/Y51*100</f>
        <v>94.748201438848923</v>
      </c>
      <c r="AE51" s="237">
        <f t="shared" si="15"/>
        <v>1.1872887085868831</v>
      </c>
      <c r="AF51" s="237">
        <f t="shared" si="16"/>
        <v>5.0678376474492151E-2</v>
      </c>
      <c r="AG51" s="236">
        <f t="shared" ref="AG51:AG60" si="90">AF51/AE51*100</f>
        <v>4.2684122326750504</v>
      </c>
      <c r="AI51" s="239"/>
      <c r="AJ51" s="237">
        <v>1.2035158891142663</v>
      </c>
      <c r="AK51" s="237">
        <v>1.1629479377958079</v>
      </c>
      <c r="AL51" s="237">
        <v>1.1359026369168357</v>
      </c>
      <c r="AM51" s="237">
        <v>1.3421230561189992</v>
      </c>
      <c r="AN51" s="237">
        <v>1.1764705882352942</v>
      </c>
      <c r="AO51" s="237">
        <v>1.2407031778228532</v>
      </c>
      <c r="AP51" s="237">
        <v>0.12440838404327247</v>
      </c>
      <c r="AQ51" s="237">
        <v>0.11020960108181203</v>
      </c>
      <c r="AR51" s="237">
        <v>1.0987153482082488</v>
      </c>
      <c r="AS51" s="237">
        <v>1.0412440838404327</v>
      </c>
      <c r="AT51" s="110">
        <v>1</v>
      </c>
      <c r="AU51" s="232">
        <v>3.3806626098715348E-3</v>
      </c>
      <c r="AV51" s="110">
        <v>295.8</v>
      </c>
      <c r="AW51" s="239"/>
      <c r="AX51" s="233">
        <f t="shared" ref="AX51:AX60" si="91">AM51/AJ51*100</f>
        <v>111.51685393258425</v>
      </c>
      <c r="AY51" s="233">
        <f t="shared" ref="AY51:AY60" si="92">AN51/AK51*100</f>
        <v>101.16279069767444</v>
      </c>
      <c r="AZ51" s="233">
        <f t="shared" ref="AZ51:AZ60" si="93">AO51/AL51*100</f>
        <v>109.22619047619047</v>
      </c>
      <c r="BB51" s="237">
        <f t="shared" ref="BB51:BB60" si="94">AVERAGE(AP51:AQ51)</f>
        <v>0.11730899256254225</v>
      </c>
      <c r="BC51" s="110">
        <f t="shared" ref="BC51:BC60" si="95">STDEV(AP51:AQ51)</f>
        <v>1.0040055716644682E-2</v>
      </c>
      <c r="BD51" s="237">
        <f t="shared" ref="BD51:BD60" si="96">AVERAGE(AR51:AS51)</f>
        <v>1.0699797160243407</v>
      </c>
      <c r="BE51" s="110">
        <f t="shared" ref="BE51:BE60" si="97">STDEV(AR51:AS51)</f>
        <v>4.0638320757847589E-2</v>
      </c>
      <c r="BF51" s="237">
        <f t="shared" ref="BF51:BF60" si="98">SUM(AP51+AR51)</f>
        <v>1.2231237322515212</v>
      </c>
      <c r="BG51" s="237">
        <f t="shared" ref="BG51:BG60" si="99">SUM(AQ51+AS51)</f>
        <v>1.1514536849222448</v>
      </c>
      <c r="BI51" s="110">
        <f t="shared" ref="BI51:BI60" si="100">SUM(BJ51:BL51)</f>
        <v>0</v>
      </c>
      <c r="BJ51" s="110">
        <f t="shared" ref="BJ51:BJ60" si="101">IF(AP51&lt;=$AU51,1,0)</f>
        <v>0</v>
      </c>
      <c r="BK51" s="110">
        <f t="shared" ref="BK51:BK60" si="102">IF(AQ51&lt;=$AU51,1,0)</f>
        <v>0</v>
      </c>
      <c r="BM51" s="110">
        <f t="shared" ref="BM51:BM60" si="103">IF(BJ51=1, $AU51/AR51, AP51/AR51)</f>
        <v>0.11323076923076922</v>
      </c>
      <c r="BN51" s="110">
        <f t="shared" ref="BN51:BN60" si="104">IF(BK51=1, $AU51/AS51, AQ51/AS51)</f>
        <v>0.10584415584415585</v>
      </c>
    </row>
    <row r="52" spans="1:66" s="110" customFormat="1" x14ac:dyDescent="0.35">
      <c r="A52" s="110">
        <f t="shared" si="0"/>
        <v>2</v>
      </c>
      <c r="B52" s="225" t="s">
        <v>747</v>
      </c>
      <c r="C52" s="110" t="s">
        <v>241</v>
      </c>
      <c r="D52" s="226" t="s">
        <v>242</v>
      </c>
      <c r="E52" s="110">
        <v>0.16600000000000001</v>
      </c>
      <c r="F52" s="253" t="s">
        <v>692</v>
      </c>
      <c r="G52" s="254">
        <v>1</v>
      </c>
      <c r="H52" s="229">
        <v>42773</v>
      </c>
      <c r="I52" s="230" t="s">
        <v>770</v>
      </c>
      <c r="J52" s="148"/>
      <c r="K52" s="148"/>
      <c r="L52" s="149"/>
      <c r="M52" s="231"/>
      <c r="N52" s="110" t="str">
        <f t="shared" si="32"/>
        <v>Quantified</v>
      </c>
      <c r="O52" s="232">
        <f t="shared" si="1"/>
        <v>0.1165453707968678</v>
      </c>
      <c r="P52" s="232">
        <f t="shared" si="2"/>
        <v>5.3415712627633862E-4</v>
      </c>
      <c r="Q52" s="233">
        <f t="shared" si="3"/>
        <v>4.5832547669983842E-3</v>
      </c>
      <c r="S52" s="234">
        <f t="shared" si="4"/>
        <v>109.34371558508558</v>
      </c>
      <c r="T52" s="235">
        <f t="shared" si="5"/>
        <v>130.26819923371647</v>
      </c>
      <c r="U52" s="233">
        <f t="shared" si="6"/>
        <v>2.6579133861488788</v>
      </c>
      <c r="V52" s="236">
        <f t="shared" si="7"/>
        <v>2.4307875143319317</v>
      </c>
      <c r="W52" s="237">
        <f t="shared" si="8"/>
        <v>1.1922470137480279</v>
      </c>
      <c r="X52" s="110">
        <f t="shared" si="9"/>
        <v>6.4969733177370079E-2</v>
      </c>
      <c r="Y52" s="237">
        <f t="shared" si="10"/>
        <v>1.3026819923371649</v>
      </c>
      <c r="Z52" s="110">
        <f t="shared" si="11"/>
        <v>4.8324952991642064E-2</v>
      </c>
      <c r="AA52" s="268"/>
      <c r="AB52" s="235">
        <f t="shared" si="87"/>
        <v>124.37457741717375</v>
      </c>
      <c r="AC52" s="235">
        <f t="shared" si="88"/>
        <v>95.475778546712789</v>
      </c>
      <c r="AD52" s="235">
        <f t="shared" si="89"/>
        <v>95.475778546712789</v>
      </c>
      <c r="AE52" s="237">
        <f t="shared" si="15"/>
        <v>1.2437457741717375</v>
      </c>
      <c r="AF52" s="237">
        <f t="shared" si="16"/>
        <v>2.3426796672170857E-2</v>
      </c>
      <c r="AG52" s="236">
        <f t="shared" si="90"/>
        <v>1.8835679411873172</v>
      </c>
      <c r="AI52" s="239"/>
      <c r="AJ52" s="237">
        <v>1.2508451656524677</v>
      </c>
      <c r="AK52" s="237">
        <v>1.2035158891142663</v>
      </c>
      <c r="AL52" s="237">
        <v>1.1223799864773496</v>
      </c>
      <c r="AM52" s="237">
        <v>1.3556457065584855</v>
      </c>
      <c r="AN52" s="237">
        <v>1.2914131169709262</v>
      </c>
      <c r="AO52" s="237">
        <v>1.2609871534820825</v>
      </c>
      <c r="AP52" s="237">
        <v>0.13116970926301555</v>
      </c>
      <c r="AQ52" s="237">
        <v>0.12846517917511832</v>
      </c>
      <c r="AR52" s="237">
        <v>1.1291413116970925</v>
      </c>
      <c r="AS52" s="237">
        <v>1.0987153482082488</v>
      </c>
      <c r="AT52" s="110">
        <v>1</v>
      </c>
      <c r="AU52" s="232">
        <v>3.3806626098715348E-3</v>
      </c>
      <c r="AV52" s="110">
        <v>295.8</v>
      </c>
      <c r="AW52" s="239"/>
      <c r="AX52" s="233">
        <f t="shared" si="91"/>
        <v>108.3783783783784</v>
      </c>
      <c r="AY52" s="233">
        <f t="shared" si="92"/>
        <v>107.30337078651687</v>
      </c>
      <c r="AZ52" s="233">
        <f t="shared" si="93"/>
        <v>112.34939759036145</v>
      </c>
      <c r="BB52" s="237">
        <f t="shared" si="94"/>
        <v>0.12981744421906694</v>
      </c>
      <c r="BC52" s="110">
        <f t="shared" si="95"/>
        <v>1.9123915650751792E-3</v>
      </c>
      <c r="BD52" s="237">
        <f t="shared" si="96"/>
        <v>1.1139283299526705</v>
      </c>
      <c r="BE52" s="110">
        <f t="shared" si="97"/>
        <v>2.1514405107095718E-2</v>
      </c>
      <c r="BF52" s="237">
        <f t="shared" si="98"/>
        <v>1.2603110209601081</v>
      </c>
      <c r="BG52" s="237">
        <f t="shared" si="99"/>
        <v>1.2271805273833671</v>
      </c>
      <c r="BI52" s="110">
        <f t="shared" si="100"/>
        <v>0</v>
      </c>
      <c r="BJ52" s="110">
        <f t="shared" si="101"/>
        <v>0</v>
      </c>
      <c r="BK52" s="110">
        <f t="shared" si="102"/>
        <v>0</v>
      </c>
      <c r="BM52" s="110">
        <f t="shared" si="103"/>
        <v>0.11616766467065869</v>
      </c>
      <c r="BN52" s="110">
        <f t="shared" si="104"/>
        <v>0.11692307692307692</v>
      </c>
    </row>
    <row r="53" spans="1:66" s="110" customFormat="1" x14ac:dyDescent="0.35">
      <c r="A53" s="110">
        <f t="shared" si="0"/>
        <v>3</v>
      </c>
      <c r="B53" s="225" t="s">
        <v>747</v>
      </c>
      <c r="C53" s="110" t="s">
        <v>241</v>
      </c>
      <c r="D53" s="226" t="s">
        <v>242</v>
      </c>
      <c r="E53" s="110">
        <v>0.16600000000000001</v>
      </c>
      <c r="F53" s="253" t="s">
        <v>692</v>
      </c>
      <c r="G53" s="254">
        <v>1</v>
      </c>
      <c r="H53" s="243">
        <v>42781</v>
      </c>
      <c r="I53" s="244" t="s">
        <v>771</v>
      </c>
      <c r="J53" s="148"/>
      <c r="K53" s="148"/>
      <c r="L53" s="149"/>
      <c r="M53" s="231"/>
      <c r="N53" s="245" t="str">
        <f t="shared" si="32"/>
        <v>Quantified</v>
      </c>
      <c r="O53" s="246">
        <f t="shared" si="1"/>
        <v>0.14463402004974238</v>
      </c>
      <c r="P53" s="246">
        <f t="shared" si="2"/>
        <v>2.1268364090897812E-2</v>
      </c>
      <c r="Q53" s="247">
        <f t="shared" si="3"/>
        <v>0.14704952599383753</v>
      </c>
      <c r="S53" s="234">
        <f t="shared" si="4"/>
        <v>107.26230902044244</v>
      </c>
      <c r="T53" s="235">
        <f t="shared" si="5"/>
        <v>129.70475546540453</v>
      </c>
      <c r="U53" s="233">
        <f t="shared" si="6"/>
        <v>7.0503791132497673</v>
      </c>
      <c r="V53" s="236">
        <f t="shared" si="7"/>
        <v>6.5730256766205546</v>
      </c>
      <c r="W53" s="237">
        <f t="shared" si="8"/>
        <v>1.2091503267973855</v>
      </c>
      <c r="X53" s="110">
        <f t="shared" si="9"/>
        <v>1.9518264678486574E-3</v>
      </c>
      <c r="Y53" s="237">
        <f t="shared" si="10"/>
        <v>1.2970475546540454</v>
      </c>
      <c r="Z53" s="110">
        <f t="shared" si="11"/>
        <v>8.7135444769994685E-2</v>
      </c>
      <c r="AA53" s="268"/>
      <c r="AB53" s="267">
        <f t="shared" si="87"/>
        <v>133.23191345503719</v>
      </c>
      <c r="AC53" s="235">
        <f t="shared" si="88"/>
        <v>102.71937445699393</v>
      </c>
      <c r="AD53" s="235">
        <f t="shared" si="89"/>
        <v>102.71937445699393</v>
      </c>
      <c r="AE53" s="237">
        <f t="shared" si="15"/>
        <v>1.3323191345503718</v>
      </c>
      <c r="AF53" s="237">
        <f t="shared" si="16"/>
        <v>0.15060083574967034</v>
      </c>
      <c r="AG53" s="236">
        <f t="shared" si="90"/>
        <v>11.303660800495429</v>
      </c>
      <c r="AI53" s="239"/>
      <c r="AJ53" s="237">
        <v>1.2102772143340095</v>
      </c>
      <c r="AK53" s="237">
        <v>1.2102772143340095</v>
      </c>
      <c r="AL53" s="237">
        <v>1.2068965517241379</v>
      </c>
      <c r="AM53" s="237">
        <v>1.3759296822177147</v>
      </c>
      <c r="AN53" s="237">
        <v>1.3116970926301554</v>
      </c>
      <c r="AO53" s="237">
        <v>1.2035158891142663</v>
      </c>
      <c r="AP53" s="237">
        <v>0.19810682893847192</v>
      </c>
      <c r="AQ53" s="237">
        <v>0.14063556457065585</v>
      </c>
      <c r="AR53" s="237">
        <v>1.2407031778228532</v>
      </c>
      <c r="AS53" s="237">
        <v>1.0851926977687627</v>
      </c>
      <c r="AT53" s="110">
        <v>1</v>
      </c>
      <c r="AU53" s="232">
        <v>3.3806626098715348E-3</v>
      </c>
      <c r="AV53" s="110">
        <v>295.8</v>
      </c>
      <c r="AW53" s="239"/>
      <c r="AX53" s="233">
        <f t="shared" si="91"/>
        <v>113.68715083798884</v>
      </c>
      <c r="AY53" s="233">
        <f t="shared" si="92"/>
        <v>108.37988826815641</v>
      </c>
      <c r="AZ53" s="233">
        <f t="shared" si="93"/>
        <v>99.719887955182074</v>
      </c>
      <c r="BB53" s="237">
        <f t="shared" si="94"/>
        <v>0.16937119675456389</v>
      </c>
      <c r="BC53" s="110">
        <f t="shared" si="95"/>
        <v>4.0638320757847492E-2</v>
      </c>
      <c r="BD53" s="237">
        <f t="shared" si="96"/>
        <v>1.1629479377958081</v>
      </c>
      <c r="BE53" s="110">
        <f t="shared" si="97"/>
        <v>0.10996251499182275</v>
      </c>
      <c r="BF53" s="237">
        <f t="shared" si="98"/>
        <v>1.4388100067613252</v>
      </c>
      <c r="BG53" s="237">
        <f t="shared" si="99"/>
        <v>1.2258282623394186</v>
      </c>
      <c r="BI53" s="110">
        <f t="shared" si="100"/>
        <v>0</v>
      </c>
      <c r="BJ53" s="110">
        <f t="shared" si="101"/>
        <v>0</v>
      </c>
      <c r="BK53" s="110">
        <f t="shared" si="102"/>
        <v>0</v>
      </c>
      <c r="BM53" s="110">
        <f t="shared" si="103"/>
        <v>0.15967302452316076</v>
      </c>
      <c r="BN53" s="110">
        <f t="shared" si="104"/>
        <v>0.129595015576324</v>
      </c>
    </row>
    <row r="54" spans="1:66" s="110" customFormat="1" x14ac:dyDescent="0.35">
      <c r="A54" s="110">
        <f t="shared" si="0"/>
        <v>4</v>
      </c>
      <c r="B54" s="225" t="s">
        <v>747</v>
      </c>
      <c r="C54" s="110" t="s">
        <v>241</v>
      </c>
      <c r="D54" s="226" t="s">
        <v>242</v>
      </c>
      <c r="E54" s="110">
        <v>0.16600000000000001</v>
      </c>
      <c r="F54" s="253" t="s">
        <v>692</v>
      </c>
      <c r="G54" s="254">
        <v>1</v>
      </c>
      <c r="H54" s="229">
        <v>42808</v>
      </c>
      <c r="I54" s="230" t="s">
        <v>772</v>
      </c>
      <c r="J54" s="148"/>
      <c r="K54" s="148"/>
      <c r="L54" s="149"/>
      <c r="M54" s="231"/>
      <c r="N54" s="110" t="str">
        <f t="shared" si="32"/>
        <v>Quantified</v>
      </c>
      <c r="O54" s="232">
        <f t="shared" si="1"/>
        <v>0.12948379140239608</v>
      </c>
      <c r="P54" s="232">
        <f t="shared" si="2"/>
        <v>2.2299526749892926E-3</v>
      </c>
      <c r="Q54" s="233">
        <f t="shared" si="3"/>
        <v>1.7221867315108812E-2</v>
      </c>
      <c r="S54" s="234">
        <f t="shared" si="4"/>
        <v>104.9297694370966</v>
      </c>
      <c r="T54" s="235">
        <f t="shared" si="5"/>
        <v>105.47667342799187</v>
      </c>
      <c r="U54" s="233">
        <f t="shared" si="6"/>
        <v>2.0079718193275857</v>
      </c>
      <c r="V54" s="236">
        <f t="shared" si="7"/>
        <v>1.9136340717219689</v>
      </c>
      <c r="W54" s="237">
        <f t="shared" si="8"/>
        <v>1.0051836826684697</v>
      </c>
      <c r="X54" s="110">
        <f t="shared" si="9"/>
        <v>7.0374104106360382E-3</v>
      </c>
      <c r="Y54" s="237">
        <f t="shared" si="10"/>
        <v>1.0547667342799187</v>
      </c>
      <c r="Z54" s="110">
        <f t="shared" si="11"/>
        <v>2.3664638269100782E-2</v>
      </c>
      <c r="AA54" s="268"/>
      <c r="AB54" s="235">
        <f t="shared" si="87"/>
        <v>99.661933739012838</v>
      </c>
      <c r="AC54" s="235">
        <f t="shared" si="88"/>
        <v>94.487179487179489</v>
      </c>
      <c r="AD54" s="235">
        <f t="shared" si="89"/>
        <v>94.487179487179489</v>
      </c>
      <c r="AE54" s="237">
        <f t="shared" si="15"/>
        <v>0.99661933739012842</v>
      </c>
      <c r="AF54" s="237">
        <f t="shared" si="16"/>
        <v>1.8167719868214222E-2</v>
      </c>
      <c r="AG54" s="236">
        <f t="shared" si="90"/>
        <v>1.8229347140494461</v>
      </c>
      <c r="AI54" s="239"/>
      <c r="AJ54" s="237">
        <v>0.99729546991210272</v>
      </c>
      <c r="AK54" s="237">
        <v>1.0074374577417173</v>
      </c>
      <c r="AL54" s="237">
        <v>1.0108181203515889</v>
      </c>
      <c r="AM54" s="237">
        <v>1.0446247464503042</v>
      </c>
      <c r="AN54" s="237">
        <v>1.0378634212305611</v>
      </c>
      <c r="AO54" s="237">
        <v>1.0818120351588911</v>
      </c>
      <c r="AP54" s="237">
        <v>0.11156186612576065</v>
      </c>
      <c r="AQ54" s="237">
        <v>0.1169709263015551</v>
      </c>
      <c r="AR54" s="237">
        <v>0.87221095334685594</v>
      </c>
      <c r="AS54" s="237">
        <v>0.89249492900608518</v>
      </c>
      <c r="AT54" s="110">
        <v>1</v>
      </c>
      <c r="AU54" s="232">
        <v>3.3806626098715348E-3</v>
      </c>
      <c r="AV54" s="110">
        <v>295.8</v>
      </c>
      <c r="AW54" s="239"/>
      <c r="AX54" s="233">
        <f t="shared" si="91"/>
        <v>104.74576271186442</v>
      </c>
      <c r="AY54" s="233">
        <f t="shared" si="92"/>
        <v>103.02013422818791</v>
      </c>
      <c r="AZ54" s="233">
        <f t="shared" si="93"/>
        <v>107.02341137123746</v>
      </c>
      <c r="BB54" s="237">
        <f t="shared" si="94"/>
        <v>0.11426639621365788</v>
      </c>
      <c r="BC54" s="110">
        <f t="shared" si="95"/>
        <v>3.8247831301503584E-3</v>
      </c>
      <c r="BD54" s="237">
        <f t="shared" si="96"/>
        <v>0.88235294117647056</v>
      </c>
      <c r="BE54" s="110">
        <f t="shared" si="97"/>
        <v>1.4342936738063864E-2</v>
      </c>
      <c r="BF54" s="237">
        <f t="shared" si="98"/>
        <v>0.98377281947261663</v>
      </c>
      <c r="BG54" s="237">
        <f t="shared" si="99"/>
        <v>1.0094658553076403</v>
      </c>
      <c r="BI54" s="110">
        <f t="shared" si="100"/>
        <v>0</v>
      </c>
      <c r="BJ54" s="110">
        <f t="shared" si="101"/>
        <v>0</v>
      </c>
      <c r="BK54" s="110">
        <f t="shared" si="102"/>
        <v>0</v>
      </c>
      <c r="BM54" s="110">
        <f t="shared" si="103"/>
        <v>0.12790697674418605</v>
      </c>
      <c r="BN54" s="110">
        <f t="shared" si="104"/>
        <v>0.13106060606060607</v>
      </c>
    </row>
    <row r="55" spans="1:66" s="110" customFormat="1" x14ac:dyDescent="0.35">
      <c r="A55" s="110">
        <f t="shared" si="0"/>
        <v>5</v>
      </c>
      <c r="B55" s="225" t="s">
        <v>747</v>
      </c>
      <c r="C55" s="110" t="s">
        <v>241</v>
      </c>
      <c r="D55" s="226" t="s">
        <v>242</v>
      </c>
      <c r="E55" s="110">
        <v>0.16600000000000001</v>
      </c>
      <c r="F55" s="253" t="s">
        <v>692</v>
      </c>
      <c r="G55" s="254">
        <v>1</v>
      </c>
      <c r="H55" s="229">
        <v>42853</v>
      </c>
      <c r="I55" s="230" t="s">
        <v>773</v>
      </c>
      <c r="J55" s="148"/>
      <c r="K55" s="148"/>
      <c r="L55" s="149"/>
      <c r="M55" s="231"/>
      <c r="N55" s="110" t="str">
        <f t="shared" si="32"/>
        <v>Quantified</v>
      </c>
      <c r="O55" s="232">
        <f t="shared" si="1"/>
        <v>9.8225186378159343E-2</v>
      </c>
      <c r="P55" s="232">
        <f t="shared" si="2"/>
        <v>3.0261018313240901E-3</v>
      </c>
      <c r="Q55" s="233">
        <f t="shared" si="3"/>
        <v>3.0807799332381341E-2</v>
      </c>
      <c r="S55" s="234">
        <f t="shared" si="4"/>
        <v>96.627951232904067</v>
      </c>
      <c r="T55" s="235">
        <f t="shared" si="5"/>
        <v>103.78634212305613</v>
      </c>
      <c r="U55" s="233">
        <f t="shared" si="6"/>
        <v>4.5975342144780544</v>
      </c>
      <c r="V55" s="236">
        <f t="shared" si="7"/>
        <v>4.7579754675710095</v>
      </c>
      <c r="W55" s="237">
        <f t="shared" si="8"/>
        <v>1.0739238224025243</v>
      </c>
      <c r="X55" s="110">
        <f t="shared" si="9"/>
        <v>8.5078143286801203E-3</v>
      </c>
      <c r="Y55" s="237">
        <f t="shared" si="10"/>
        <v>1.0378634212305613</v>
      </c>
      <c r="Z55" s="110">
        <f t="shared" si="11"/>
        <v>5.4406615751964496E-2</v>
      </c>
      <c r="AA55" s="268"/>
      <c r="AB55" s="235">
        <f t="shared" si="87"/>
        <v>103.02569303583502</v>
      </c>
      <c r="AC55" s="235">
        <f t="shared" si="88"/>
        <v>99.26710097719868</v>
      </c>
      <c r="AD55" s="235">
        <f t="shared" si="89"/>
        <v>99.26710097719868</v>
      </c>
      <c r="AE55" s="237">
        <f t="shared" si="15"/>
        <v>1.0302569303583502</v>
      </c>
      <c r="AF55" s="237">
        <f t="shared" si="16"/>
        <v>1.5538181466235786E-2</v>
      </c>
      <c r="AG55" s="236">
        <f t="shared" si="90"/>
        <v>1.5081850952297116</v>
      </c>
      <c r="AI55" s="239"/>
      <c r="AJ55" s="237">
        <v>1.075050709939148</v>
      </c>
      <c r="AK55" s="237">
        <v>1.0818120351588911</v>
      </c>
      <c r="AL55" s="237">
        <v>1.0649087221095335</v>
      </c>
      <c r="AM55" s="237">
        <v>1.0885733603786343</v>
      </c>
      <c r="AN55" s="237">
        <v>1.0446247464503042</v>
      </c>
      <c r="AO55" s="237">
        <v>0.98039215686274506</v>
      </c>
      <c r="AP55" s="237">
        <v>9.1277890466531439E-2</v>
      </c>
      <c r="AQ55" s="237">
        <v>9.2968221771467199E-2</v>
      </c>
      <c r="AR55" s="237">
        <v>0.9499661933739012</v>
      </c>
      <c r="AS55" s="237">
        <v>0.9263015551048005</v>
      </c>
      <c r="AT55" s="110">
        <v>1</v>
      </c>
      <c r="AU55" s="232">
        <v>3.3806626098715348E-3</v>
      </c>
      <c r="AV55" s="110">
        <v>295.8</v>
      </c>
      <c r="AW55" s="239"/>
      <c r="AX55" s="233">
        <f t="shared" si="91"/>
        <v>101.25786163522015</v>
      </c>
      <c r="AY55" s="233">
        <f t="shared" si="92"/>
        <v>96.5625</v>
      </c>
      <c r="AZ55" s="233">
        <f t="shared" si="93"/>
        <v>92.063492063492063</v>
      </c>
      <c r="BB55" s="237">
        <f t="shared" si="94"/>
        <v>9.2123056118999319E-2</v>
      </c>
      <c r="BC55" s="110">
        <f t="shared" si="95"/>
        <v>1.1952447281719822E-3</v>
      </c>
      <c r="BD55" s="237">
        <f t="shared" si="96"/>
        <v>0.9381338742393508</v>
      </c>
      <c r="BE55" s="110">
        <f t="shared" si="97"/>
        <v>1.6733426194407788E-2</v>
      </c>
      <c r="BF55" s="237">
        <f t="shared" si="98"/>
        <v>1.0412440838404327</v>
      </c>
      <c r="BG55" s="237">
        <f t="shared" si="99"/>
        <v>1.0192697768762677</v>
      </c>
      <c r="BI55" s="110">
        <f t="shared" si="100"/>
        <v>0</v>
      </c>
      <c r="BJ55" s="110">
        <f t="shared" si="101"/>
        <v>0</v>
      </c>
      <c r="BK55" s="110">
        <f t="shared" si="102"/>
        <v>0</v>
      </c>
      <c r="BM55" s="110">
        <f t="shared" si="103"/>
        <v>9.6085409252669049E-2</v>
      </c>
      <c r="BN55" s="110">
        <f t="shared" si="104"/>
        <v>0.10036496350364964</v>
      </c>
    </row>
    <row r="56" spans="1:66" s="110" customFormat="1" x14ac:dyDescent="0.35">
      <c r="A56" s="110">
        <f t="shared" si="0"/>
        <v>6</v>
      </c>
      <c r="B56" s="225" t="s">
        <v>747</v>
      </c>
      <c r="C56" s="110" t="s">
        <v>241</v>
      </c>
      <c r="D56" s="226" t="s">
        <v>242</v>
      </c>
      <c r="E56" s="110">
        <v>0.16600000000000001</v>
      </c>
      <c r="F56" s="253" t="s">
        <v>692</v>
      </c>
      <c r="G56" s="254">
        <v>1</v>
      </c>
      <c r="H56" s="229">
        <v>42858</v>
      </c>
      <c r="I56" s="230" t="s">
        <v>774</v>
      </c>
      <c r="J56" s="148"/>
      <c r="K56" s="148"/>
      <c r="L56" s="149"/>
      <c r="M56" s="231"/>
      <c r="N56" s="110" t="str">
        <f t="shared" si="32"/>
        <v>Quantified</v>
      </c>
      <c r="O56" s="232">
        <f t="shared" si="1"/>
        <v>7.613751263902932E-2</v>
      </c>
      <c r="P56" s="232">
        <f t="shared" si="2"/>
        <v>1.7731292389713182E-3</v>
      </c>
      <c r="Q56" s="233">
        <f t="shared" si="3"/>
        <v>2.3288510190473226E-2</v>
      </c>
      <c r="S56" s="234">
        <f t="shared" si="4"/>
        <v>100.21003504013545</v>
      </c>
      <c r="T56" s="235">
        <f t="shared" si="5"/>
        <v>85.86883029073698</v>
      </c>
      <c r="U56" s="233">
        <f t="shared" si="6"/>
        <v>5.6487422618187839</v>
      </c>
      <c r="V56" s="236">
        <f t="shared" si="7"/>
        <v>5.6369027907797733</v>
      </c>
      <c r="W56" s="237">
        <f t="shared" si="8"/>
        <v>0.85868830290736986</v>
      </c>
      <c r="X56" s="110">
        <f t="shared" si="9"/>
        <v>5.1046885972080749E-2</v>
      </c>
      <c r="Y56" s="237">
        <f t="shared" si="10"/>
        <v>0.85868830290736975</v>
      </c>
      <c r="Z56" s="110">
        <f t="shared" si="11"/>
        <v>1.6903313049357716E-2</v>
      </c>
      <c r="AA56" s="268"/>
      <c r="AB56" s="235">
        <f t="shared" si="87"/>
        <v>80.949966193373896</v>
      </c>
      <c r="AC56" s="235">
        <f t="shared" si="88"/>
        <v>94.271653543307096</v>
      </c>
      <c r="AD56" s="235">
        <f t="shared" si="89"/>
        <v>94.271653543307096</v>
      </c>
      <c r="AE56" s="237">
        <f t="shared" si="15"/>
        <v>0.80949966193373901</v>
      </c>
      <c r="AF56" s="237">
        <f t="shared" si="16"/>
        <v>3.9921173920944374E-2</v>
      </c>
      <c r="AG56" s="236">
        <f t="shared" si="90"/>
        <v>4.9315862375507811</v>
      </c>
      <c r="AI56" s="239"/>
      <c r="AJ56" s="237">
        <v>0.90601757944557126</v>
      </c>
      <c r="AK56" s="237">
        <v>0.8654496281271129</v>
      </c>
      <c r="AL56" s="237">
        <v>0.8045977011494253</v>
      </c>
      <c r="AM56" s="237">
        <v>0.87559161595672752</v>
      </c>
      <c r="AN56" s="237">
        <v>0.84178498985801209</v>
      </c>
      <c r="AO56" s="237">
        <v>0.85868830290736986</v>
      </c>
      <c r="AP56" s="237">
        <v>6.0175794455713319E-2</v>
      </c>
      <c r="AQ56" s="237">
        <v>5.442866801893171E-2</v>
      </c>
      <c r="AR56" s="237">
        <v>0.77755240027045303</v>
      </c>
      <c r="AS56" s="237">
        <v>0.72684246112237993</v>
      </c>
      <c r="AT56" s="110">
        <v>1</v>
      </c>
      <c r="AU56" s="232">
        <v>3.3806626098715348E-3</v>
      </c>
      <c r="AV56" s="110">
        <v>295.8</v>
      </c>
      <c r="AW56" s="239"/>
      <c r="AX56" s="233">
        <f t="shared" si="91"/>
        <v>96.641791044776127</v>
      </c>
      <c r="AY56" s="233">
        <f t="shared" si="92"/>
        <v>97.265624999999986</v>
      </c>
      <c r="AZ56" s="233">
        <f t="shared" si="93"/>
        <v>106.72268907563026</v>
      </c>
      <c r="BB56" s="237">
        <f t="shared" si="94"/>
        <v>5.7302231237322518E-2</v>
      </c>
      <c r="BC56" s="110">
        <f t="shared" si="95"/>
        <v>4.0638320757847559E-3</v>
      </c>
      <c r="BD56" s="237">
        <f t="shared" si="96"/>
        <v>0.75219743069641654</v>
      </c>
      <c r="BE56" s="110">
        <f t="shared" si="97"/>
        <v>3.5857341845159658E-2</v>
      </c>
      <c r="BF56" s="237">
        <f t="shared" si="98"/>
        <v>0.83772819472616633</v>
      </c>
      <c r="BG56" s="237">
        <f t="shared" si="99"/>
        <v>0.78127112914131169</v>
      </c>
      <c r="BI56" s="110">
        <f t="shared" si="100"/>
        <v>0</v>
      </c>
      <c r="BJ56" s="110">
        <f t="shared" si="101"/>
        <v>0</v>
      </c>
      <c r="BK56" s="110">
        <f t="shared" si="102"/>
        <v>0</v>
      </c>
      <c r="BM56" s="110">
        <f t="shared" si="103"/>
        <v>7.7391304347826081E-2</v>
      </c>
      <c r="BN56" s="110">
        <f t="shared" si="104"/>
        <v>7.4883720930232558E-2</v>
      </c>
    </row>
    <row r="57" spans="1:66" s="110" customFormat="1" x14ac:dyDescent="0.35">
      <c r="A57" s="110">
        <f t="shared" si="0"/>
        <v>7</v>
      </c>
      <c r="B57" s="225" t="s">
        <v>747</v>
      </c>
      <c r="C57" s="110" t="s">
        <v>241</v>
      </c>
      <c r="D57" s="226" t="s">
        <v>242</v>
      </c>
      <c r="E57" s="110">
        <v>0.16600000000000001</v>
      </c>
      <c r="F57" s="253" t="s">
        <v>692</v>
      </c>
      <c r="G57" s="254">
        <v>1</v>
      </c>
      <c r="H57" s="240">
        <v>42941</v>
      </c>
      <c r="I57" s="233" t="s">
        <v>775</v>
      </c>
      <c r="J57" s="232"/>
      <c r="K57" s="232"/>
      <c r="L57" s="237"/>
      <c r="M57" s="231"/>
      <c r="N57" s="110" t="str">
        <f t="shared" si="32"/>
        <v>Quantified</v>
      </c>
      <c r="O57" s="232">
        <f t="shared" si="1"/>
        <v>6.6780143204193829E-2</v>
      </c>
      <c r="P57" s="232">
        <f t="shared" si="2"/>
        <v>2.6965170373211677E-3</v>
      </c>
      <c r="Q57" s="233">
        <f t="shared" si="3"/>
        <v>4.0379024481514217E-2</v>
      </c>
      <c r="S57" s="234">
        <f t="shared" si="4"/>
        <v>105.2249076780905</v>
      </c>
      <c r="T57" s="235">
        <f t="shared" si="5"/>
        <v>110.77304485012395</v>
      </c>
      <c r="U57" s="233">
        <f t="shared" si="6"/>
        <v>9.0591042024383448</v>
      </c>
      <c r="V57" s="236">
        <f t="shared" si="7"/>
        <v>8.6092774062130104</v>
      </c>
      <c r="W57" s="237">
        <f t="shared" si="8"/>
        <v>1.0570205093531664</v>
      </c>
      <c r="X57" s="110">
        <f t="shared" si="9"/>
        <v>7.5619107819732287E-2</v>
      </c>
      <c r="Y57" s="237">
        <f t="shared" si="10"/>
        <v>1.1077304485012396</v>
      </c>
      <c r="Z57" s="110">
        <f t="shared" si="11"/>
        <v>1.7348213115100996E-2</v>
      </c>
      <c r="AA57" s="268"/>
      <c r="AB57" s="235">
        <f t="shared" si="87"/>
        <v>110.53076402974983</v>
      </c>
      <c r="AC57" s="235">
        <f t="shared" si="88"/>
        <v>99.781281790437447</v>
      </c>
      <c r="AD57" s="235">
        <f t="shared" si="89"/>
        <v>99.781281790437447</v>
      </c>
      <c r="AE57" s="237">
        <f t="shared" si="15"/>
        <v>1.1053076402974984</v>
      </c>
      <c r="AF57" s="237">
        <f t="shared" si="16"/>
        <v>4.5658348616170102E-2</v>
      </c>
      <c r="AG57" s="236">
        <f t="shared" si="90"/>
        <v>4.1308271970219037</v>
      </c>
      <c r="AI57" s="239"/>
      <c r="AJ57" s="241">
        <v>0.97025016903313044</v>
      </c>
      <c r="AK57" s="241">
        <v>1.1088573360378633</v>
      </c>
      <c r="AL57" s="241">
        <v>1.0919540229885056</v>
      </c>
      <c r="AM57" s="241">
        <v>1.1223799864773496</v>
      </c>
      <c r="AN57" s="241">
        <v>1.1122379986477349</v>
      </c>
      <c r="AO57" s="241">
        <v>1.0885733603786343</v>
      </c>
      <c r="AP57" s="241">
        <v>6.8965517241379309E-2</v>
      </c>
      <c r="AQ57" s="241">
        <v>6.9303583502366456E-2</v>
      </c>
      <c r="AR57" s="241">
        <v>1.0040567951318458</v>
      </c>
      <c r="AS57" s="241">
        <v>1.068289384719405</v>
      </c>
      <c r="AT57" s="110">
        <v>1</v>
      </c>
      <c r="AU57" s="232">
        <v>3.3806626098715348E-3</v>
      </c>
      <c r="AV57" s="110">
        <v>295.8</v>
      </c>
      <c r="AW57" s="239"/>
      <c r="AX57" s="233">
        <f t="shared" si="91"/>
        <v>115.67944250871081</v>
      </c>
      <c r="AY57" s="233">
        <f t="shared" si="92"/>
        <v>100.30487804878049</v>
      </c>
      <c r="AZ57" s="233">
        <f t="shared" si="93"/>
        <v>99.690402476780207</v>
      </c>
      <c r="BB57" s="237">
        <f t="shared" si="94"/>
        <v>6.9134550371872883E-2</v>
      </c>
      <c r="BC57" s="110">
        <f t="shared" si="95"/>
        <v>2.3904894563439249E-4</v>
      </c>
      <c r="BD57" s="237">
        <f t="shared" si="96"/>
        <v>1.0361730899256254</v>
      </c>
      <c r="BE57" s="110">
        <f t="shared" si="97"/>
        <v>4.5419299670535596E-2</v>
      </c>
      <c r="BF57" s="237">
        <f t="shared" si="98"/>
        <v>1.073022312373225</v>
      </c>
      <c r="BG57" s="237">
        <f t="shared" si="99"/>
        <v>1.1375929682217716</v>
      </c>
      <c r="BI57" s="110">
        <f t="shared" si="100"/>
        <v>0</v>
      </c>
      <c r="BJ57" s="110">
        <f t="shared" si="101"/>
        <v>0</v>
      </c>
      <c r="BK57" s="110">
        <f t="shared" si="102"/>
        <v>0</v>
      </c>
      <c r="BM57" s="110">
        <f t="shared" si="103"/>
        <v>6.8686868686868685E-2</v>
      </c>
      <c r="BN57" s="110">
        <f t="shared" si="104"/>
        <v>6.4873417721518972E-2</v>
      </c>
    </row>
    <row r="58" spans="1:66" s="110" customFormat="1" x14ac:dyDescent="0.35">
      <c r="A58" s="110">
        <f t="shared" si="0"/>
        <v>8</v>
      </c>
      <c r="B58" s="225" t="s">
        <v>747</v>
      </c>
      <c r="C58" s="110" t="s">
        <v>241</v>
      </c>
      <c r="D58" s="226" t="s">
        <v>242</v>
      </c>
      <c r="E58" s="110">
        <v>0.16600000000000001</v>
      </c>
      <c r="F58" s="253" t="s">
        <v>692</v>
      </c>
      <c r="G58" s="254">
        <v>1</v>
      </c>
      <c r="H58" s="240">
        <v>42962</v>
      </c>
      <c r="I58" s="110" t="s">
        <v>776</v>
      </c>
      <c r="J58" s="232"/>
      <c r="K58" s="232"/>
      <c r="L58" s="237"/>
      <c r="M58" s="231"/>
      <c r="N58" s="110" t="str">
        <f t="shared" si="32"/>
        <v>Quantified</v>
      </c>
      <c r="O58" s="232">
        <f t="shared" si="1"/>
        <v>9.5538332078480004E-2</v>
      </c>
      <c r="P58" s="232">
        <f t="shared" si="2"/>
        <v>1.2439116590074663E-3</v>
      </c>
      <c r="Q58" s="233">
        <f t="shared" si="3"/>
        <v>1.3020026956150486E-2</v>
      </c>
      <c r="S58" s="234">
        <f t="shared" si="4"/>
        <v>98.194263132649553</v>
      </c>
      <c r="T58" s="235">
        <f t="shared" si="5"/>
        <v>125.19720531890917</v>
      </c>
      <c r="U58" s="233">
        <f t="shared" si="6"/>
        <v>2.2801482994016564</v>
      </c>
      <c r="V58" s="236">
        <f t="shared" si="7"/>
        <v>2.3220789348166186</v>
      </c>
      <c r="W58" s="237">
        <f t="shared" si="8"/>
        <v>1.2756366914581925</v>
      </c>
      <c r="X58" s="110">
        <f t="shared" si="9"/>
        <v>4.7369505424799896E-2</v>
      </c>
      <c r="Y58" s="237">
        <f t="shared" si="10"/>
        <v>1.2519720531890917</v>
      </c>
      <c r="Z58" s="110">
        <f t="shared" si="11"/>
        <v>2.5373744082032291E-2</v>
      </c>
      <c r="AA58" s="268"/>
      <c r="AB58" s="235">
        <f t="shared" si="87"/>
        <v>124.44219066937121</v>
      </c>
      <c r="AC58" s="235">
        <f t="shared" si="88"/>
        <v>99.396939693969415</v>
      </c>
      <c r="AD58" s="235">
        <f t="shared" si="89"/>
        <v>99.396939693969415</v>
      </c>
      <c r="AE58" s="237">
        <f t="shared" si="15"/>
        <v>1.2444219066937121</v>
      </c>
      <c r="AF58" s="237">
        <f t="shared" si="16"/>
        <v>3.8247831301504369E-3</v>
      </c>
      <c r="AG58" s="236">
        <f t="shared" si="90"/>
        <v>0.30735421078470504</v>
      </c>
      <c r="AI58" s="239"/>
      <c r="AJ58" s="241">
        <v>1.2271805273833671</v>
      </c>
      <c r="AK58" s="241">
        <v>1.3218390804597702</v>
      </c>
      <c r="AL58" s="241">
        <v>1.2778904665314401</v>
      </c>
      <c r="AM58" s="241">
        <v>1.2373225152129816</v>
      </c>
      <c r="AN58" s="241">
        <v>1.2812711291413117</v>
      </c>
      <c r="AO58" s="241">
        <v>1.2373225152129816</v>
      </c>
      <c r="AP58" s="241">
        <v>0.10919540229885057</v>
      </c>
      <c r="AQ58" s="241">
        <v>0.10784313725490195</v>
      </c>
      <c r="AR58" s="241">
        <v>1.1325219743069641</v>
      </c>
      <c r="AS58" s="241">
        <v>1.1392832995267073</v>
      </c>
      <c r="AT58" s="110">
        <v>1</v>
      </c>
      <c r="AU58" s="232">
        <v>3.3806626098715348E-3</v>
      </c>
      <c r="AV58" s="110">
        <v>295.8</v>
      </c>
      <c r="AW58" s="239"/>
      <c r="AX58" s="233">
        <f t="shared" si="91"/>
        <v>100.82644628099173</v>
      </c>
      <c r="AY58" s="233">
        <f t="shared" si="92"/>
        <v>96.93094629156009</v>
      </c>
      <c r="AZ58" s="233">
        <f t="shared" si="93"/>
        <v>96.825396825396822</v>
      </c>
      <c r="BB58" s="237">
        <f t="shared" si="94"/>
        <v>0.10851926977687626</v>
      </c>
      <c r="BC58" s="110">
        <f t="shared" si="95"/>
        <v>9.5619578253758959E-4</v>
      </c>
      <c r="BD58" s="237">
        <f t="shared" si="96"/>
        <v>1.1359026369168357</v>
      </c>
      <c r="BE58" s="110">
        <f t="shared" si="97"/>
        <v>4.7809789126880067E-3</v>
      </c>
      <c r="BF58" s="237">
        <f t="shared" si="98"/>
        <v>1.2417173766058147</v>
      </c>
      <c r="BG58" s="237">
        <f t="shared" si="99"/>
        <v>1.2471264367816093</v>
      </c>
      <c r="BI58" s="110">
        <f t="shared" si="100"/>
        <v>0</v>
      </c>
      <c r="BJ58" s="110">
        <f t="shared" si="101"/>
        <v>0</v>
      </c>
      <c r="BK58" s="110">
        <f t="shared" si="102"/>
        <v>0</v>
      </c>
      <c r="BM58" s="110">
        <f t="shared" si="103"/>
        <v>9.6417910447761185E-2</v>
      </c>
      <c r="BN58" s="110">
        <f t="shared" si="104"/>
        <v>9.4658753709198809E-2</v>
      </c>
    </row>
    <row r="59" spans="1:66" s="110" customFormat="1" x14ac:dyDescent="0.35">
      <c r="A59" s="110">
        <f t="shared" si="0"/>
        <v>9</v>
      </c>
      <c r="B59" s="225" t="s">
        <v>747</v>
      </c>
      <c r="C59" s="110" t="s">
        <v>241</v>
      </c>
      <c r="D59" s="226" t="s">
        <v>242</v>
      </c>
      <c r="E59" s="110">
        <v>0.16600000000000001</v>
      </c>
      <c r="F59" s="255" t="s">
        <v>692</v>
      </c>
      <c r="G59" s="254">
        <v>1</v>
      </c>
      <c r="H59" s="240">
        <v>42996</v>
      </c>
      <c r="I59" s="110" t="s">
        <v>777</v>
      </c>
      <c r="J59" s="232"/>
      <c r="K59" s="232"/>
      <c r="L59" s="237"/>
      <c r="M59" s="231"/>
      <c r="N59" s="110" t="str">
        <f t="shared" si="32"/>
        <v>Quantified</v>
      </c>
      <c r="O59" s="232">
        <f t="shared" si="1"/>
        <v>0.10583787053841501</v>
      </c>
      <c r="P59" s="232">
        <f t="shared" si="2"/>
        <v>5.1546501592848633E-3</v>
      </c>
      <c r="Q59" s="233">
        <f t="shared" si="3"/>
        <v>4.8703267866806968E-2</v>
      </c>
      <c r="S59" s="234">
        <f t="shared" si="4"/>
        <v>95.594165910001891</v>
      </c>
      <c r="T59" s="235">
        <f t="shared" si="5"/>
        <v>91.841334234843359</v>
      </c>
      <c r="U59" s="233">
        <f t="shared" si="6"/>
        <v>5.2226974102465711</v>
      </c>
      <c r="V59" s="236">
        <f t="shared" si="7"/>
        <v>5.4634060149272425</v>
      </c>
      <c r="W59" s="237">
        <f t="shared" si="8"/>
        <v>0.96123506874013975</v>
      </c>
      <c r="X59" s="110">
        <f t="shared" si="9"/>
        <v>1.3662785274940409E-2</v>
      </c>
      <c r="Y59" s="237">
        <f t="shared" si="10"/>
        <v>0.91841334234843364</v>
      </c>
      <c r="Z59" s="110">
        <f t="shared" si="11"/>
        <v>3.7696030389176745E-2</v>
      </c>
      <c r="AA59" s="268"/>
      <c r="AB59" s="235">
        <f t="shared" si="87"/>
        <v>85.987153482082476</v>
      </c>
      <c r="AC59" s="235">
        <f t="shared" si="88"/>
        <v>93.625766871165624</v>
      </c>
      <c r="AD59" s="235">
        <f t="shared" si="89"/>
        <v>93.625766871165624</v>
      </c>
      <c r="AE59" s="237">
        <f t="shared" si="15"/>
        <v>0.85987153482082479</v>
      </c>
      <c r="AF59" s="237">
        <f t="shared" si="16"/>
        <v>1.4581985683698296E-2</v>
      </c>
      <c r="AG59" s="236">
        <f t="shared" si="90"/>
        <v>1.6958330510076496</v>
      </c>
      <c r="AI59" s="239"/>
      <c r="AJ59" s="237">
        <v>0.95334685598377278</v>
      </c>
      <c r="AK59" s="237">
        <v>0.97701149425287348</v>
      </c>
      <c r="AL59" s="237">
        <v>0.95334685598377278</v>
      </c>
      <c r="AM59" s="237">
        <v>0.93306288032454354</v>
      </c>
      <c r="AN59" s="237">
        <v>0.87559161595672752</v>
      </c>
      <c r="AO59" s="237">
        <v>0.94658553076402974</v>
      </c>
      <c r="AP59" s="237">
        <v>8.5868830290736983E-2</v>
      </c>
      <c r="AQ59" s="237">
        <v>7.8769438810006767E-2</v>
      </c>
      <c r="AR59" s="237">
        <v>0.78431372549019607</v>
      </c>
      <c r="AS59" s="237">
        <v>0.77079107505070987</v>
      </c>
      <c r="AT59" s="110">
        <v>1</v>
      </c>
      <c r="AU59" s="232">
        <v>3.3806626098715348E-3</v>
      </c>
      <c r="AV59" s="110">
        <v>295.8</v>
      </c>
      <c r="AW59" s="239"/>
      <c r="AX59" s="233">
        <f t="shared" si="91"/>
        <v>97.872340425531917</v>
      </c>
      <c r="AY59" s="233">
        <f t="shared" si="92"/>
        <v>89.61937716262976</v>
      </c>
      <c r="AZ59" s="233">
        <f t="shared" si="93"/>
        <v>99.290780141843967</v>
      </c>
      <c r="BB59" s="237">
        <f t="shared" si="94"/>
        <v>8.2319134550371875E-2</v>
      </c>
      <c r="BC59" s="110">
        <f t="shared" si="95"/>
        <v>5.020027858322341E-3</v>
      </c>
      <c r="BD59" s="237">
        <f t="shared" si="96"/>
        <v>0.77755240027045303</v>
      </c>
      <c r="BE59" s="110">
        <f t="shared" si="97"/>
        <v>9.5619578253759354E-3</v>
      </c>
      <c r="BF59" s="237">
        <f t="shared" si="98"/>
        <v>0.87018255578093306</v>
      </c>
      <c r="BG59" s="237">
        <f t="shared" si="99"/>
        <v>0.84956051386071663</v>
      </c>
      <c r="BI59" s="110">
        <f t="shared" si="100"/>
        <v>0</v>
      </c>
      <c r="BJ59" s="110">
        <f t="shared" si="101"/>
        <v>0</v>
      </c>
      <c r="BK59" s="110">
        <f t="shared" si="102"/>
        <v>0</v>
      </c>
      <c r="BM59" s="110">
        <f t="shared" si="103"/>
        <v>0.10948275862068965</v>
      </c>
      <c r="BN59" s="110">
        <f t="shared" si="104"/>
        <v>0.10219298245614036</v>
      </c>
    </row>
    <row r="60" spans="1:66" s="110" customFormat="1" x14ac:dyDescent="0.35">
      <c r="A60" s="110">
        <f t="shared" si="0"/>
        <v>10</v>
      </c>
      <c r="B60" s="225" t="s">
        <v>747</v>
      </c>
      <c r="C60" s="110" t="s">
        <v>241</v>
      </c>
      <c r="D60" s="226" t="s">
        <v>242</v>
      </c>
      <c r="E60" s="110">
        <v>0.16600000000000001</v>
      </c>
      <c r="F60" s="253" t="s">
        <v>692</v>
      </c>
      <c r="G60" s="254">
        <v>1</v>
      </c>
      <c r="H60" s="251">
        <v>43031</v>
      </c>
      <c r="I60" s="245" t="s">
        <v>778</v>
      </c>
      <c r="J60" s="232">
        <f>AVERAGE(O51:O52,O54:O59)</f>
        <v>9.9760708696875491E-2</v>
      </c>
      <c r="K60" s="232">
        <f>STDEV(O51:O52,O54:O59)</f>
        <v>2.0576209300830865E-2</v>
      </c>
      <c r="L60" s="237">
        <f>K60/J60</f>
        <v>0.20625564482858683</v>
      </c>
      <c r="M60" s="231"/>
      <c r="N60" s="245" t="str">
        <f t="shared" si="32"/>
        <v>Quantified</v>
      </c>
      <c r="O60" s="246">
        <f t="shared" si="1"/>
        <v>0.12017058196905135</v>
      </c>
      <c r="P60" s="246">
        <f t="shared" si="2"/>
        <v>4.2803628278626674E-2</v>
      </c>
      <c r="Q60" s="247">
        <f t="shared" si="3"/>
        <v>0.35619057157974227</v>
      </c>
      <c r="S60" s="234">
        <f t="shared" si="4"/>
        <v>100.57559744973319</v>
      </c>
      <c r="T60" s="235">
        <f t="shared" si="5"/>
        <v>115.16790624295695</v>
      </c>
      <c r="U60" s="233">
        <f t="shared" si="6"/>
        <v>10.1900056144371</v>
      </c>
      <c r="V60" s="236">
        <f t="shared" si="7"/>
        <v>10.131687877399859</v>
      </c>
      <c r="W60" s="237">
        <f t="shared" si="8"/>
        <v>1.149425287356322</v>
      </c>
      <c r="X60" s="110">
        <f t="shared" si="9"/>
        <v>6.4232589587559175E-2</v>
      </c>
      <c r="Y60" s="237">
        <f t="shared" si="10"/>
        <v>1.1516790624295694</v>
      </c>
      <c r="Z60" s="110">
        <f t="shared" si="11"/>
        <v>5.2409357467809246E-2</v>
      </c>
      <c r="AA60" s="268"/>
      <c r="AB60" s="267">
        <f t="shared" si="87"/>
        <v>143.34009465855306</v>
      </c>
      <c r="AC60" s="235">
        <f t="shared" si="88"/>
        <v>124.46183953033267</v>
      </c>
      <c r="AD60" s="235">
        <f t="shared" si="89"/>
        <v>124.46183953033267</v>
      </c>
      <c r="AE60" s="237">
        <f t="shared" si="15"/>
        <v>1.4334009465855306</v>
      </c>
      <c r="AF60" s="237">
        <f t="shared" si="16"/>
        <v>0.14056078003302561</v>
      </c>
      <c r="AG60" s="236">
        <f t="shared" si="90"/>
        <v>9.8061034749455143</v>
      </c>
      <c r="AI60" s="239"/>
      <c r="AJ60" s="237">
        <v>1.0851926977687627</v>
      </c>
      <c r="AK60" s="237">
        <v>1.1494252873563218</v>
      </c>
      <c r="AL60" s="237">
        <v>1.2136578769438811</v>
      </c>
      <c r="AM60" s="237">
        <v>1.2035158891142663</v>
      </c>
      <c r="AN60" s="237">
        <v>1.1528059499661933</v>
      </c>
      <c r="AO60" s="237">
        <v>1.0987153482082488</v>
      </c>
      <c r="AP60" s="237">
        <v>0.12643678160919539</v>
      </c>
      <c r="AQ60" s="237">
        <v>0.17444219066937119</v>
      </c>
      <c r="AR60" s="237">
        <v>1.4063556457065585</v>
      </c>
      <c r="AS60" s="237">
        <v>1.1595672751859365</v>
      </c>
      <c r="AT60" s="110">
        <v>1</v>
      </c>
      <c r="AU60" s="232">
        <v>3.3806626098715348E-3</v>
      </c>
      <c r="AV60" s="110">
        <v>295.8</v>
      </c>
      <c r="AW60" s="239"/>
      <c r="AX60" s="233">
        <f t="shared" si="91"/>
        <v>110.90342679127725</v>
      </c>
      <c r="AY60" s="233">
        <f t="shared" si="92"/>
        <v>100.29411764705883</v>
      </c>
      <c r="AZ60" s="233">
        <f t="shared" si="93"/>
        <v>90.529247910863504</v>
      </c>
      <c r="BB60" s="237">
        <f t="shared" si="94"/>
        <v>0.15043948613928329</v>
      </c>
      <c r="BC60" s="110">
        <f t="shared" si="95"/>
        <v>3.3944950280084381E-2</v>
      </c>
      <c r="BD60" s="237">
        <f t="shared" si="96"/>
        <v>1.2829614604462476</v>
      </c>
      <c r="BE60" s="110">
        <f t="shared" si="97"/>
        <v>0.17450573031311006</v>
      </c>
      <c r="BF60" s="237">
        <f t="shared" si="98"/>
        <v>1.5327924273157538</v>
      </c>
      <c r="BG60" s="237">
        <f t="shared" si="99"/>
        <v>1.3340094658553077</v>
      </c>
      <c r="BI60" s="110">
        <f t="shared" si="100"/>
        <v>0</v>
      </c>
      <c r="BJ60" s="110">
        <f t="shared" si="101"/>
        <v>0</v>
      </c>
      <c r="BK60" s="110">
        <f t="shared" si="102"/>
        <v>0</v>
      </c>
      <c r="BM60" s="110">
        <f t="shared" si="103"/>
        <v>8.990384615384614E-2</v>
      </c>
      <c r="BN60" s="110">
        <f t="shared" si="104"/>
        <v>0.15043731778425656</v>
      </c>
    </row>
    <row r="61" spans="1:66" s="110" customFormat="1" x14ac:dyDescent="0.35">
      <c r="B61" s="225"/>
      <c r="D61" s="226"/>
      <c r="F61" s="254"/>
      <c r="G61" s="254"/>
      <c r="H61" s="240"/>
      <c r="J61" s="232"/>
      <c r="K61" s="232"/>
      <c r="L61" s="237"/>
      <c r="M61" s="231"/>
      <c r="O61" s="232"/>
      <c r="P61" s="232"/>
      <c r="Q61" s="233"/>
      <c r="S61" s="234"/>
      <c r="T61" s="235"/>
      <c r="U61" s="233"/>
      <c r="V61" s="236"/>
      <c r="W61" s="237"/>
      <c r="Y61" s="237"/>
      <c r="AA61" s="268"/>
      <c r="AB61" s="235"/>
      <c r="AC61" s="235"/>
      <c r="AD61" s="235"/>
      <c r="AE61" s="237"/>
      <c r="AF61" s="237"/>
      <c r="AG61" s="236"/>
      <c r="AI61" s="239"/>
      <c r="AJ61" s="237"/>
      <c r="AK61" s="237"/>
      <c r="AL61" s="237"/>
      <c r="AM61" s="237"/>
      <c r="AN61" s="237"/>
      <c r="AO61" s="237"/>
      <c r="AP61" s="237"/>
      <c r="AQ61" s="237"/>
      <c r="AR61" s="237"/>
      <c r="AS61" s="237"/>
      <c r="AU61" s="232"/>
      <c r="AW61" s="239"/>
      <c r="AX61" s="233"/>
      <c r="AY61" s="233"/>
      <c r="AZ61" s="233"/>
      <c r="BB61" s="237"/>
      <c r="BD61" s="237"/>
      <c r="BF61" s="237"/>
      <c r="BG61" s="237"/>
    </row>
    <row r="62" spans="1:66" s="110" customFormat="1" x14ac:dyDescent="0.35">
      <c r="A62" s="110">
        <f t="shared" si="0"/>
        <v>1</v>
      </c>
      <c r="B62" s="225" t="s">
        <v>747</v>
      </c>
      <c r="C62" s="110" t="s">
        <v>241</v>
      </c>
      <c r="D62" s="226" t="s">
        <v>242</v>
      </c>
      <c r="E62" s="110">
        <v>0.16600000000000001</v>
      </c>
      <c r="F62" s="253" t="s">
        <v>692</v>
      </c>
      <c r="G62" s="254">
        <v>10</v>
      </c>
      <c r="H62" s="229">
        <v>42761</v>
      </c>
      <c r="I62" s="230" t="s">
        <v>769</v>
      </c>
      <c r="J62" s="148"/>
      <c r="K62" s="148"/>
      <c r="L62" s="149"/>
      <c r="M62" s="231"/>
      <c r="N62" s="110" t="str">
        <f t="shared" si="32"/>
        <v>Quantified</v>
      </c>
      <c r="O62" s="232">
        <f t="shared" si="1"/>
        <v>0.13111888111888112</v>
      </c>
      <c r="P62" s="232">
        <f t="shared" si="2"/>
        <v>4.9448026656401039E-4</v>
      </c>
      <c r="Q62" s="233">
        <f t="shared" si="3"/>
        <v>3.7712361663281859E-3</v>
      </c>
      <c r="S62" s="234">
        <f t="shared" si="4"/>
        <v>115.26754198735085</v>
      </c>
      <c r="T62" s="235">
        <f t="shared" si="5"/>
        <v>129.14131169709262</v>
      </c>
      <c r="U62" s="233">
        <f t="shared" si="6"/>
        <v>1.436523342976032</v>
      </c>
      <c r="V62" s="236">
        <f t="shared" si="7"/>
        <v>1.2462513889067506</v>
      </c>
      <c r="W62" s="237">
        <f t="shared" si="8"/>
        <v>11.20126211404102</v>
      </c>
      <c r="X62" s="110">
        <f t="shared" si="9"/>
        <v>0.51751014213229818</v>
      </c>
      <c r="Y62" s="237">
        <f t="shared" si="10"/>
        <v>12.914131169709263</v>
      </c>
      <c r="Z62" s="110">
        <f t="shared" si="11"/>
        <v>0.69857938876848702</v>
      </c>
      <c r="AA62" s="268"/>
      <c r="AB62" s="235">
        <f t="shared" ref="AB62:AB71" si="105">AE62/G62*100</f>
        <v>111.84922244759971</v>
      </c>
      <c r="AC62" s="235">
        <f t="shared" ref="AC62:AC71" si="106">AE62/Y62*100</f>
        <v>86.609947643979041</v>
      </c>
      <c r="AD62" s="235">
        <f t="shared" ref="AD62:AD71" si="107">AE62/Y62*100</f>
        <v>86.609947643979041</v>
      </c>
      <c r="AE62" s="237">
        <f t="shared" si="15"/>
        <v>11.184922244759971</v>
      </c>
      <c r="AF62" s="237">
        <f t="shared" si="16"/>
        <v>0.34662097116987628</v>
      </c>
      <c r="AG62" s="236">
        <f t="shared" ref="AG62:AG71" si="108">AF62/AE62*100</f>
        <v>3.099002063534817</v>
      </c>
      <c r="AI62" s="239"/>
      <c r="AJ62" s="237">
        <v>10.615280594996619</v>
      </c>
      <c r="AK62" s="237">
        <v>11.595672751859365</v>
      </c>
      <c r="AL62" s="237">
        <v>11.392832995267073</v>
      </c>
      <c r="AM62" s="237">
        <v>12.170385395537524</v>
      </c>
      <c r="AN62" s="237">
        <v>13.556457065584855</v>
      </c>
      <c r="AO62" s="237">
        <v>13.015551048005408</v>
      </c>
      <c r="AP62" s="237">
        <v>1.3218390804597702</v>
      </c>
      <c r="AQ62" s="237">
        <v>1.271129141311697</v>
      </c>
      <c r="AR62" s="237">
        <v>10.108181203515889</v>
      </c>
      <c r="AS62" s="237">
        <v>9.6686950642325886</v>
      </c>
      <c r="AT62" s="110">
        <v>1</v>
      </c>
      <c r="AU62" s="232">
        <v>3.3806626098715348E-3</v>
      </c>
      <c r="AV62" s="110">
        <v>295.8</v>
      </c>
      <c r="AW62" s="239"/>
      <c r="AX62" s="233">
        <f t="shared" ref="AX62:AX71" si="109">AM62/AJ62*100</f>
        <v>114.64968152866241</v>
      </c>
      <c r="AY62" s="233">
        <f t="shared" ref="AY62:AY71" si="110">AN62/AK62*100</f>
        <v>116.90962099125363</v>
      </c>
      <c r="AZ62" s="233">
        <f t="shared" ref="AZ62:AZ71" si="111">AO62/AL62*100</f>
        <v>114.24332344213649</v>
      </c>
      <c r="BB62" s="237">
        <f t="shared" ref="BB62:BB71" si="112">AVERAGE(AP62:AQ62)</f>
        <v>1.2964841108857335</v>
      </c>
      <c r="BC62" s="110">
        <f t="shared" ref="BC62:BC71" si="113">STDEV(AP62:AQ62)</f>
        <v>3.5857341845159735E-2</v>
      </c>
      <c r="BD62" s="237">
        <f t="shared" ref="BD62:BD71" si="114">AVERAGE(AR62:AS62)</f>
        <v>9.8884381338742386</v>
      </c>
      <c r="BE62" s="110">
        <f t="shared" ref="BE62:BE71" si="115">STDEV(AR62:AS62)</f>
        <v>0.31076362932471702</v>
      </c>
      <c r="BF62" s="237">
        <f t="shared" ref="BF62:BF71" si="116">SUM(AP62+AR62)</f>
        <v>11.430020283975658</v>
      </c>
      <c r="BG62" s="237">
        <f t="shared" ref="BG62:BG71" si="117">SUM(AQ62+AS62)</f>
        <v>10.939824205544285</v>
      </c>
      <c r="BI62" s="110">
        <f t="shared" ref="BI62:BI71" si="118">SUM(BJ62:BL62)</f>
        <v>0</v>
      </c>
      <c r="BJ62" s="110">
        <f t="shared" ref="BJ62:BJ71" si="119">IF(AP62&lt;=$AU62,1,0)</f>
        <v>0</v>
      </c>
      <c r="BK62" s="110">
        <f t="shared" ref="BK62:BK71" si="120">IF(AQ62&lt;=$AU62,1,0)</f>
        <v>0</v>
      </c>
      <c r="BM62" s="110">
        <f t="shared" ref="BM62:BM71" si="121">IF(BJ62=1, $AU62/AR62, AP62/AR62)</f>
        <v>0.13076923076923078</v>
      </c>
      <c r="BN62" s="110">
        <f t="shared" ref="BN62:BN71" si="122">IF(BK62=1, $AU62/AS62, AQ62/AS62)</f>
        <v>0.13146853146853146</v>
      </c>
    </row>
    <row r="63" spans="1:66" s="110" customFormat="1" x14ac:dyDescent="0.35">
      <c r="A63" s="110">
        <f t="shared" si="0"/>
        <v>2</v>
      </c>
      <c r="B63" s="225" t="s">
        <v>747</v>
      </c>
      <c r="C63" s="110" t="s">
        <v>241</v>
      </c>
      <c r="D63" s="226" t="s">
        <v>242</v>
      </c>
      <c r="E63" s="110">
        <v>0.16600000000000001</v>
      </c>
      <c r="F63" s="253" t="s">
        <v>692</v>
      </c>
      <c r="G63" s="254">
        <v>10</v>
      </c>
      <c r="H63" s="229">
        <v>42773</v>
      </c>
      <c r="I63" s="230" t="s">
        <v>770</v>
      </c>
      <c r="J63" s="148"/>
      <c r="K63" s="148"/>
      <c r="L63" s="149"/>
      <c r="M63" s="231"/>
      <c r="N63" s="110" t="str">
        <f t="shared" si="32"/>
        <v>Quantified</v>
      </c>
      <c r="O63" s="232">
        <f t="shared" si="1"/>
        <v>0.14603281334050566</v>
      </c>
      <c r="P63" s="232">
        <f t="shared" si="2"/>
        <v>1.0212919351726088E-2</v>
      </c>
      <c r="Q63" s="233">
        <f t="shared" si="3"/>
        <v>6.9935784417934604E-2</v>
      </c>
      <c r="S63" s="234">
        <f>AVERAGE(AX63:AY63)</f>
        <v>112.96190747601406</v>
      </c>
      <c r="T63" s="235">
        <f t="shared" si="5"/>
        <v>129.64841108857334</v>
      </c>
      <c r="U63" s="233">
        <f>STDEV(AX63:AY63)</f>
        <v>10.928685598845954</v>
      </c>
      <c r="V63" s="236">
        <f t="shared" si="7"/>
        <v>9.6746645334105335</v>
      </c>
      <c r="W63" s="237">
        <f t="shared" si="8"/>
        <v>11.32521974306964</v>
      </c>
      <c r="X63" s="110">
        <f t="shared" si="9"/>
        <v>0.82255071403627067</v>
      </c>
      <c r="Y63" s="237">
        <f t="shared" si="10"/>
        <v>12.964841108857335</v>
      </c>
      <c r="Z63" s="110">
        <f t="shared" si="11"/>
        <v>7.1714683690318526E-2</v>
      </c>
      <c r="AA63" s="268"/>
      <c r="AB63" s="235">
        <f t="shared" si="105"/>
        <v>120.94320486815415</v>
      </c>
      <c r="AC63" s="235">
        <f t="shared" si="106"/>
        <v>93.285528031290738</v>
      </c>
      <c r="AD63" s="235">
        <f t="shared" si="107"/>
        <v>93.285528031290738</v>
      </c>
      <c r="AE63" s="237">
        <f t="shared" si="15"/>
        <v>12.094320486815414</v>
      </c>
      <c r="AF63" s="237">
        <f t="shared" si="16"/>
        <v>1.5323037415164882</v>
      </c>
      <c r="AG63" s="236">
        <f t="shared" si="108"/>
        <v>12.669614164656249</v>
      </c>
      <c r="AI63" s="239"/>
      <c r="AJ63" s="237">
        <v>10.784313725490195</v>
      </c>
      <c r="AK63" s="237">
        <v>12.271805273833671</v>
      </c>
      <c r="AL63" s="237">
        <v>10.919540229885056</v>
      </c>
      <c r="AM63" s="237">
        <v>13.015551048005408</v>
      </c>
      <c r="AN63" s="237">
        <v>12.914131169709263</v>
      </c>
      <c r="AO63" s="256" t="s">
        <v>354</v>
      </c>
      <c r="AP63" s="237">
        <v>1.3421230561189992</v>
      </c>
      <c r="AQ63" s="237">
        <v>1.751183231913455</v>
      </c>
      <c r="AR63" s="237">
        <v>9.6686950642325886</v>
      </c>
      <c r="AS63" s="237">
        <v>11.426639621365787</v>
      </c>
      <c r="AT63" s="110">
        <v>1</v>
      </c>
      <c r="AU63" s="232">
        <v>3.3806626098715348E-3</v>
      </c>
      <c r="AV63" s="110">
        <v>295.8</v>
      </c>
      <c r="AW63" s="239"/>
      <c r="AX63" s="233">
        <f t="shared" si="109"/>
        <v>120.68965517241379</v>
      </c>
      <c r="AY63" s="233">
        <f t="shared" si="110"/>
        <v>105.23415977961432</v>
      </c>
      <c r="AZ63" s="233" t="e">
        <f t="shared" si="111"/>
        <v>#VALUE!</v>
      </c>
      <c r="BB63" s="237">
        <f t="shared" si="112"/>
        <v>1.546653144016227</v>
      </c>
      <c r="BC63" s="110">
        <f t="shared" si="113"/>
        <v>0.28924922421762173</v>
      </c>
      <c r="BD63" s="237">
        <f t="shared" si="114"/>
        <v>10.547667342799187</v>
      </c>
      <c r="BE63" s="110">
        <f t="shared" si="115"/>
        <v>1.2430545172988667</v>
      </c>
      <c r="BF63" s="237">
        <f t="shared" si="116"/>
        <v>11.010818120351587</v>
      </c>
      <c r="BG63" s="237">
        <f t="shared" si="117"/>
        <v>13.177822853279242</v>
      </c>
      <c r="BI63" s="110">
        <f t="shared" si="118"/>
        <v>0</v>
      </c>
      <c r="BJ63" s="110">
        <f t="shared" si="119"/>
        <v>0</v>
      </c>
      <c r="BK63" s="110">
        <f t="shared" si="120"/>
        <v>0</v>
      </c>
      <c r="BM63" s="110">
        <f t="shared" si="121"/>
        <v>0.13881118881118881</v>
      </c>
      <c r="BN63" s="110">
        <f t="shared" si="122"/>
        <v>0.15325443786982249</v>
      </c>
    </row>
    <row r="64" spans="1:66" s="110" customFormat="1" x14ac:dyDescent="0.35">
      <c r="A64" s="110">
        <f t="shared" si="0"/>
        <v>3</v>
      </c>
      <c r="B64" s="225" t="s">
        <v>747</v>
      </c>
      <c r="C64" s="110" t="s">
        <v>241</v>
      </c>
      <c r="D64" s="226" t="s">
        <v>242</v>
      </c>
      <c r="E64" s="110">
        <v>0.16600000000000001</v>
      </c>
      <c r="F64" s="253" t="s">
        <v>692</v>
      </c>
      <c r="G64" s="254">
        <v>10</v>
      </c>
      <c r="H64" s="229">
        <v>42781</v>
      </c>
      <c r="I64" s="230" t="s">
        <v>771</v>
      </c>
      <c r="J64" s="148"/>
      <c r="K64" s="148"/>
      <c r="L64" s="149"/>
      <c r="M64" s="231"/>
      <c r="N64" s="110" t="str">
        <f t="shared" si="32"/>
        <v>Quantified</v>
      </c>
      <c r="O64" s="232">
        <f t="shared" si="1"/>
        <v>0.13984204793028321</v>
      </c>
      <c r="P64" s="232">
        <f t="shared" si="2"/>
        <v>3.9668844478330202E-3</v>
      </c>
      <c r="Q64" s="233">
        <f t="shared" si="3"/>
        <v>2.8366893266685202E-2</v>
      </c>
      <c r="S64" s="234">
        <f t="shared" ref="S64:S106" si="123">AVERAGE(AX64:AZ64)</f>
        <v>107.30985225359444</v>
      </c>
      <c r="T64" s="235">
        <f t="shared" si="5"/>
        <v>113.02681992337165</v>
      </c>
      <c r="U64" s="233">
        <f t="shared" ref="U64:U106" si="124">STDEV(AX64:AZ64)</f>
        <v>3.1329028811612258</v>
      </c>
      <c r="V64" s="236">
        <f t="shared" si="7"/>
        <v>2.9194923069668905</v>
      </c>
      <c r="W64" s="237">
        <f t="shared" si="8"/>
        <v>10.525129592066712</v>
      </c>
      <c r="X64" s="110">
        <f t="shared" si="9"/>
        <v>0.39182642890948194</v>
      </c>
      <c r="Y64" s="237">
        <f t="shared" si="10"/>
        <v>11.302681992337165</v>
      </c>
      <c r="Z64" s="110">
        <f t="shared" si="11"/>
        <v>0.74783232017295764</v>
      </c>
      <c r="AA64" s="268"/>
      <c r="AB64" s="235">
        <f t="shared" si="105"/>
        <v>104.42866801893172</v>
      </c>
      <c r="AC64" s="235">
        <f t="shared" si="106"/>
        <v>92.392821535393807</v>
      </c>
      <c r="AD64" s="235">
        <f t="shared" si="107"/>
        <v>92.392821535393807</v>
      </c>
      <c r="AE64" s="237">
        <f t="shared" si="15"/>
        <v>10.442866801893171</v>
      </c>
      <c r="AF64" s="237">
        <f t="shared" si="16"/>
        <v>9.0838599341070553E-2</v>
      </c>
      <c r="AG64" s="236">
        <f t="shared" si="108"/>
        <v>0.86986266380992772</v>
      </c>
      <c r="AI64" s="239"/>
      <c r="AJ64" s="237">
        <v>10.108181203515889</v>
      </c>
      <c r="AK64" s="237">
        <v>10.581473968897903</v>
      </c>
      <c r="AL64" s="237">
        <v>10.885733603786342</v>
      </c>
      <c r="AM64" s="237">
        <v>10.513860716700473</v>
      </c>
      <c r="AN64" s="237">
        <v>11.392832995267073</v>
      </c>
      <c r="AO64" s="237">
        <v>12.001352265043948</v>
      </c>
      <c r="AP64" s="237">
        <v>1.2508451656524677</v>
      </c>
      <c r="AQ64" s="237">
        <v>1.3116970926301554</v>
      </c>
      <c r="AR64" s="237">
        <v>9.1277890466531435</v>
      </c>
      <c r="AS64" s="237">
        <v>9.1954022988505741</v>
      </c>
      <c r="AT64" s="110">
        <v>1</v>
      </c>
      <c r="AU64" s="232">
        <v>3.3806626098715348E-3</v>
      </c>
      <c r="AV64" s="110">
        <v>295.8</v>
      </c>
      <c r="AW64" s="239"/>
      <c r="AX64" s="233">
        <f t="shared" si="109"/>
        <v>104.0133779264214</v>
      </c>
      <c r="AY64" s="233">
        <f t="shared" si="110"/>
        <v>107.66773162939299</v>
      </c>
      <c r="AZ64" s="233">
        <f t="shared" si="111"/>
        <v>110.24844720496894</v>
      </c>
      <c r="BB64" s="237">
        <f t="shared" si="112"/>
        <v>1.2812711291413117</v>
      </c>
      <c r="BC64" s="110">
        <f t="shared" si="113"/>
        <v>4.3028810214191589E-2</v>
      </c>
      <c r="BD64" s="237">
        <f t="shared" si="114"/>
        <v>9.1615956727518579</v>
      </c>
      <c r="BE64" s="110">
        <f t="shared" si="115"/>
        <v>4.7809789126879443E-2</v>
      </c>
      <c r="BF64" s="237">
        <f t="shared" si="116"/>
        <v>10.378634212305611</v>
      </c>
      <c r="BG64" s="237">
        <f t="shared" si="117"/>
        <v>10.507099391480729</v>
      </c>
      <c r="BI64" s="110">
        <f t="shared" si="118"/>
        <v>0</v>
      </c>
      <c r="BJ64" s="110">
        <f t="shared" si="119"/>
        <v>0</v>
      </c>
      <c r="BK64" s="110">
        <f t="shared" si="120"/>
        <v>0</v>
      </c>
      <c r="BM64" s="110">
        <f t="shared" si="121"/>
        <v>0.13703703703703704</v>
      </c>
      <c r="BN64" s="110">
        <f t="shared" si="122"/>
        <v>0.1426470588235294</v>
      </c>
    </row>
    <row r="65" spans="1:66" s="110" customFormat="1" x14ac:dyDescent="0.35">
      <c r="A65" s="110">
        <f t="shared" si="0"/>
        <v>4</v>
      </c>
      <c r="B65" s="225" t="s">
        <v>747</v>
      </c>
      <c r="C65" s="110" t="s">
        <v>241</v>
      </c>
      <c r="D65" s="226" t="s">
        <v>242</v>
      </c>
      <c r="E65" s="110">
        <v>0.16600000000000001</v>
      </c>
      <c r="F65" s="253" t="s">
        <v>692</v>
      </c>
      <c r="G65" s="254">
        <v>10</v>
      </c>
      <c r="H65" s="229">
        <v>42808</v>
      </c>
      <c r="I65" s="230" t="s">
        <v>772</v>
      </c>
      <c r="J65" s="148"/>
      <c r="K65" s="148"/>
      <c r="L65" s="149"/>
      <c r="M65" s="231"/>
      <c r="N65" s="110" t="str">
        <f t="shared" si="32"/>
        <v>Quantified</v>
      </c>
      <c r="O65" s="232">
        <f t="shared" si="1"/>
        <v>0.14495268402281858</v>
      </c>
      <c r="P65" s="232">
        <f t="shared" si="2"/>
        <v>5.1659717649642344E-3</v>
      </c>
      <c r="Q65" s="233">
        <f t="shared" si="3"/>
        <v>3.5639021103955566E-2</v>
      </c>
      <c r="S65" s="234">
        <f t="shared" si="123"/>
        <v>107.89556157446323</v>
      </c>
      <c r="T65" s="235">
        <f t="shared" si="5"/>
        <v>110.09691232814967</v>
      </c>
      <c r="U65" s="233">
        <f t="shared" si="124"/>
        <v>4.5539730055546883</v>
      </c>
      <c r="V65" s="236">
        <f t="shared" si="7"/>
        <v>4.220723205941888</v>
      </c>
      <c r="W65" s="237">
        <f t="shared" si="8"/>
        <v>10.215235519495154</v>
      </c>
      <c r="X65" s="110">
        <f t="shared" si="9"/>
        <v>0.41553739164959047</v>
      </c>
      <c r="Y65" s="237">
        <f t="shared" si="10"/>
        <v>11.009691232814966</v>
      </c>
      <c r="Z65" s="110">
        <f t="shared" si="11"/>
        <v>0.14175958559171783</v>
      </c>
      <c r="AA65" s="268"/>
      <c r="AB65" s="235">
        <f t="shared" si="105"/>
        <v>94.74306964164974</v>
      </c>
      <c r="AC65" s="235">
        <f t="shared" si="106"/>
        <v>86.054247697031698</v>
      </c>
      <c r="AD65" s="235">
        <f t="shared" si="107"/>
        <v>86.054247697031698</v>
      </c>
      <c r="AE65" s="237">
        <f t="shared" si="15"/>
        <v>9.474306964164974</v>
      </c>
      <c r="AF65" s="237">
        <f t="shared" si="16"/>
        <v>0.38486880247138033</v>
      </c>
      <c r="AG65" s="236">
        <f t="shared" si="108"/>
        <v>4.0622369945061312</v>
      </c>
      <c r="AI65" s="239"/>
      <c r="AJ65" s="237">
        <v>10.649087221095336</v>
      </c>
      <c r="AK65" s="237">
        <v>10.175794455713319</v>
      </c>
      <c r="AL65" s="237">
        <v>9.820824881676808</v>
      </c>
      <c r="AM65" s="237">
        <v>10.936443542934416</v>
      </c>
      <c r="AN65" s="237">
        <v>11.173089925625421</v>
      </c>
      <c r="AO65" s="237">
        <v>10.919540229885056</v>
      </c>
      <c r="AP65" s="237">
        <v>1.1392832995267073</v>
      </c>
      <c r="AQ65" s="237">
        <v>1.2609871534820825</v>
      </c>
      <c r="AR65" s="237">
        <v>8.0628803245436096</v>
      </c>
      <c r="AS65" s="237">
        <v>8.4854631507775515</v>
      </c>
      <c r="AT65" s="110">
        <v>1</v>
      </c>
      <c r="AU65" s="232">
        <v>3.3806626098715348E-3</v>
      </c>
      <c r="AV65" s="110">
        <v>295.8</v>
      </c>
      <c r="AW65" s="239"/>
      <c r="AX65" s="233">
        <f t="shared" si="109"/>
        <v>102.69841269841271</v>
      </c>
      <c r="AY65" s="233">
        <f t="shared" si="110"/>
        <v>109.80066445182723</v>
      </c>
      <c r="AZ65" s="233">
        <f t="shared" si="111"/>
        <v>111.18760757314973</v>
      </c>
      <c r="BB65" s="237">
        <f t="shared" si="112"/>
        <v>1.2001352265043947</v>
      </c>
      <c r="BC65" s="110">
        <f t="shared" si="113"/>
        <v>8.6057620428383025E-2</v>
      </c>
      <c r="BD65" s="237">
        <f t="shared" si="114"/>
        <v>8.2741717376605806</v>
      </c>
      <c r="BE65" s="110">
        <f t="shared" si="115"/>
        <v>0.29881118204299684</v>
      </c>
      <c r="BF65" s="237">
        <f t="shared" si="116"/>
        <v>9.202163624070316</v>
      </c>
      <c r="BG65" s="237">
        <f t="shared" si="117"/>
        <v>9.7464503042596338</v>
      </c>
      <c r="BI65" s="110">
        <f t="shared" si="118"/>
        <v>0</v>
      </c>
      <c r="BJ65" s="110">
        <f t="shared" si="119"/>
        <v>0</v>
      </c>
      <c r="BK65" s="110">
        <f t="shared" si="120"/>
        <v>0</v>
      </c>
      <c r="BM65" s="110">
        <f t="shared" si="121"/>
        <v>0.14129979035639414</v>
      </c>
      <c r="BN65" s="110">
        <f t="shared" si="122"/>
        <v>0.14860557768924304</v>
      </c>
    </row>
    <row r="66" spans="1:66" s="110" customFormat="1" x14ac:dyDescent="0.35">
      <c r="A66" s="110">
        <f t="shared" si="0"/>
        <v>5</v>
      </c>
      <c r="B66" s="225" t="s">
        <v>747</v>
      </c>
      <c r="C66" s="110" t="s">
        <v>241</v>
      </c>
      <c r="D66" s="226" t="s">
        <v>242</v>
      </c>
      <c r="E66" s="110">
        <v>0.16600000000000001</v>
      </c>
      <c r="F66" s="253" t="s">
        <v>692</v>
      </c>
      <c r="G66" s="254">
        <v>10</v>
      </c>
      <c r="H66" s="229">
        <v>42853</v>
      </c>
      <c r="I66" s="230" t="s">
        <v>773</v>
      </c>
      <c r="J66" s="148"/>
      <c r="K66" s="148"/>
      <c r="L66" s="149"/>
      <c r="M66" s="231"/>
      <c r="N66" s="110" t="str">
        <f t="shared" si="32"/>
        <v>Quantified</v>
      </c>
      <c r="O66" s="232">
        <f t="shared" si="1"/>
        <v>0.10060642813826562</v>
      </c>
      <c r="P66" s="232">
        <f t="shared" si="2"/>
        <v>5.8489608825861182E-3</v>
      </c>
      <c r="Q66" s="233">
        <f t="shared" si="3"/>
        <v>5.8137049399544956E-2</v>
      </c>
      <c r="S66" s="234">
        <f t="shared" si="123"/>
        <v>87.640787291987053</v>
      </c>
      <c r="T66" s="235">
        <f t="shared" si="5"/>
        <v>100.91277890466532</v>
      </c>
      <c r="U66" s="233">
        <f t="shared" si="124"/>
        <v>4.30413702438518</v>
      </c>
      <c r="V66" s="236">
        <f t="shared" si="7"/>
        <v>4.9111117749836835</v>
      </c>
      <c r="W66" s="237">
        <f t="shared" si="8"/>
        <v>11.522425061978813</v>
      </c>
      <c r="X66" s="110">
        <f t="shared" si="9"/>
        <v>0.2463093643722605</v>
      </c>
      <c r="Y66" s="237">
        <f t="shared" si="10"/>
        <v>10.091277890466532</v>
      </c>
      <c r="Z66" s="110">
        <f t="shared" si="11"/>
        <v>0.28234099202991997</v>
      </c>
      <c r="AA66" s="268"/>
      <c r="AB66" s="235">
        <f t="shared" si="105"/>
        <v>92.54563894523325</v>
      </c>
      <c r="AC66" s="235">
        <f t="shared" si="106"/>
        <v>91.708542713567823</v>
      </c>
      <c r="AD66" s="235">
        <f t="shared" si="107"/>
        <v>91.708542713567823</v>
      </c>
      <c r="AE66" s="237">
        <f t="shared" si="15"/>
        <v>9.2545638945233257</v>
      </c>
      <c r="AF66" s="237">
        <f t="shared" si="16"/>
        <v>0.27968726639224484</v>
      </c>
      <c r="AG66" s="236">
        <f t="shared" si="108"/>
        <v>3.0221550100027774</v>
      </c>
      <c r="AI66" s="239"/>
      <c r="AJ66" s="237">
        <v>11.291413116970926</v>
      </c>
      <c r="AK66" s="237">
        <v>11.494252873563218</v>
      </c>
      <c r="AL66" s="237">
        <v>11.781609195402298</v>
      </c>
      <c r="AM66" s="237">
        <v>10.344827586206897</v>
      </c>
      <c r="AN66" s="237">
        <v>10.141987829614605</v>
      </c>
      <c r="AO66" s="237">
        <v>9.7870182555780936</v>
      </c>
      <c r="AP66" s="237">
        <v>0.83164300202839758</v>
      </c>
      <c r="AQ66" s="237">
        <v>0.85868830290736986</v>
      </c>
      <c r="AR66" s="237">
        <v>8.6206896551724128</v>
      </c>
      <c r="AS66" s="237">
        <v>8.1981068289384709</v>
      </c>
      <c r="AT66" s="110">
        <v>1</v>
      </c>
      <c r="AU66" s="232">
        <v>3.3806626098715348E-3</v>
      </c>
      <c r="AV66" s="110">
        <v>295.8</v>
      </c>
      <c r="AW66" s="239"/>
      <c r="AX66" s="233">
        <f t="shared" si="109"/>
        <v>91.616766467065887</v>
      </c>
      <c r="AY66" s="233">
        <f t="shared" si="110"/>
        <v>88.235294117647072</v>
      </c>
      <c r="AZ66" s="233">
        <f t="shared" si="111"/>
        <v>83.070301291248214</v>
      </c>
      <c r="BB66" s="237">
        <f t="shared" si="112"/>
        <v>0.84516565246788367</v>
      </c>
      <c r="BC66" s="110">
        <f t="shared" si="113"/>
        <v>1.9123915650751791E-2</v>
      </c>
      <c r="BD66" s="237">
        <f t="shared" si="114"/>
        <v>8.4093982420554418</v>
      </c>
      <c r="BE66" s="110">
        <f t="shared" si="115"/>
        <v>0.29881118204299684</v>
      </c>
      <c r="BF66" s="237">
        <f t="shared" si="116"/>
        <v>9.4523326572008095</v>
      </c>
      <c r="BG66" s="237">
        <f t="shared" si="117"/>
        <v>9.0567951318458402</v>
      </c>
      <c r="BI66" s="110">
        <f t="shared" si="118"/>
        <v>0</v>
      </c>
      <c r="BJ66" s="110">
        <f t="shared" si="119"/>
        <v>0</v>
      </c>
      <c r="BK66" s="110">
        <f t="shared" si="120"/>
        <v>0</v>
      </c>
      <c r="BM66" s="110">
        <f t="shared" si="121"/>
        <v>9.6470588235294127E-2</v>
      </c>
      <c r="BN66" s="110">
        <f t="shared" si="122"/>
        <v>0.10474226804123712</v>
      </c>
    </row>
    <row r="67" spans="1:66" s="110" customFormat="1" x14ac:dyDescent="0.35">
      <c r="A67" s="110">
        <f t="shared" ref="A67:A106" si="125">A66+1</f>
        <v>6</v>
      </c>
      <c r="B67" s="225" t="s">
        <v>747</v>
      </c>
      <c r="C67" s="110" t="s">
        <v>241</v>
      </c>
      <c r="D67" s="226" t="s">
        <v>242</v>
      </c>
      <c r="E67" s="110">
        <v>0.16600000000000001</v>
      </c>
      <c r="F67" s="253" t="s">
        <v>692</v>
      </c>
      <c r="G67" s="254">
        <v>10</v>
      </c>
      <c r="H67" s="229">
        <v>42858</v>
      </c>
      <c r="I67" s="230" t="s">
        <v>774</v>
      </c>
      <c r="J67" s="148"/>
      <c r="K67" s="148"/>
      <c r="L67" s="149"/>
      <c r="M67" s="231"/>
      <c r="N67" s="110" t="str">
        <f t="shared" si="32"/>
        <v>Quantified</v>
      </c>
      <c r="O67" s="232">
        <f t="shared" ref="O67:O71" si="126">AVERAGE(BM67:BN67)</f>
        <v>0.10443155932905362</v>
      </c>
      <c r="P67" s="232">
        <f t="shared" ref="P67:P71" si="127">STDEV(BM67:BN67)</f>
        <v>6.5893156250558336E-3</v>
      </c>
      <c r="Q67" s="233">
        <f t="shared" ref="Q67:Q71" si="128">P67/O67</f>
        <v>6.309697631051879E-2</v>
      </c>
      <c r="S67" s="234">
        <f t="shared" si="123"/>
        <v>100.29097667272386</v>
      </c>
      <c r="T67" s="235">
        <f t="shared" ref="T67:T71" si="129">AVERAGE(Y67/G67)*100</f>
        <v>93.080910525129596</v>
      </c>
      <c r="U67" s="233">
        <f t="shared" si="124"/>
        <v>3.7841753717064788</v>
      </c>
      <c r="V67" s="236">
        <f t="shared" ref="V67:V71" si="130">U67/S67*100</f>
        <v>3.7731962508005581</v>
      </c>
      <c r="W67" s="237">
        <f t="shared" ref="W67:W71" si="131">AVERAGE(AJ67:AL67)</f>
        <v>9.2855533017804817</v>
      </c>
      <c r="X67" s="110">
        <f t="shared" ref="X67:X71" si="132">STDEV(AJ67:AL67)</f>
        <v>0.21403448178073681</v>
      </c>
      <c r="Y67" s="237">
        <f t="shared" ref="Y67:Y71" si="133">AVERAGE(AM67:AO67)</f>
        <v>9.3080910525129585</v>
      </c>
      <c r="Z67" s="110">
        <f t="shared" ref="Z67:Z71" si="134">STDEV(AM67:AO67)</f>
        <v>0.21403448178073678</v>
      </c>
      <c r="AA67" s="268"/>
      <c r="AB67" s="235">
        <f t="shared" si="105"/>
        <v>76.893171061528065</v>
      </c>
      <c r="AC67" s="235">
        <f t="shared" si="106"/>
        <v>82.608958837772406</v>
      </c>
      <c r="AD67" s="235">
        <f t="shared" si="107"/>
        <v>82.608958837772406</v>
      </c>
      <c r="AE67" s="237">
        <f t="shared" ref="AE67:AE71" si="135">AVERAGE(BF67:BG67)</f>
        <v>7.6893171061528065</v>
      </c>
      <c r="AF67" s="237">
        <f t="shared" ref="AF67:AF71" si="136">STDEV(BF67:BG67)</f>
        <v>0.66694655831996863</v>
      </c>
      <c r="AG67" s="236">
        <f t="shared" si="108"/>
        <v>8.6736773774916127</v>
      </c>
      <c r="AI67" s="239"/>
      <c r="AJ67" s="237">
        <v>9.3644354293441516</v>
      </c>
      <c r="AK67" s="237">
        <v>9.4489519945909386</v>
      </c>
      <c r="AL67" s="237">
        <v>9.0432724814063548</v>
      </c>
      <c r="AM67" s="237">
        <v>9.4996619337390129</v>
      </c>
      <c r="AN67" s="237">
        <v>9.077079107505071</v>
      </c>
      <c r="AO67" s="237">
        <v>9.3475321162947935</v>
      </c>
      <c r="AP67" s="237">
        <v>0.70993914807302227</v>
      </c>
      <c r="AQ67" s="237">
        <v>0.74036511156186613</v>
      </c>
      <c r="AR67" s="237">
        <v>6.5077755240027049</v>
      </c>
      <c r="AS67" s="237">
        <v>7.4205544286680194</v>
      </c>
      <c r="AT67" s="110">
        <v>1</v>
      </c>
      <c r="AU67" s="232">
        <v>3.3806626098715348E-3</v>
      </c>
      <c r="AV67" s="110">
        <v>295.8</v>
      </c>
      <c r="AW67" s="239"/>
      <c r="AX67" s="233">
        <f t="shared" si="109"/>
        <v>101.44404332129963</v>
      </c>
      <c r="AY67" s="233">
        <f t="shared" si="110"/>
        <v>96.064400715563508</v>
      </c>
      <c r="AZ67" s="233">
        <f t="shared" si="111"/>
        <v>103.36448598130843</v>
      </c>
      <c r="BB67" s="237">
        <f t="shared" si="112"/>
        <v>0.72515212981744415</v>
      </c>
      <c r="BC67" s="110">
        <f t="shared" si="113"/>
        <v>2.1514405107095794E-2</v>
      </c>
      <c r="BD67" s="237">
        <f t="shared" si="114"/>
        <v>6.9641649763353621</v>
      </c>
      <c r="BE67" s="110">
        <f t="shared" si="115"/>
        <v>0.64543215321287306</v>
      </c>
      <c r="BF67" s="237">
        <f t="shared" si="116"/>
        <v>7.2177146720757275</v>
      </c>
      <c r="BG67" s="237">
        <f t="shared" si="117"/>
        <v>8.1609195402298855</v>
      </c>
      <c r="BI67" s="110">
        <f t="shared" si="118"/>
        <v>0</v>
      </c>
      <c r="BJ67" s="110">
        <f t="shared" si="119"/>
        <v>0</v>
      </c>
      <c r="BK67" s="110">
        <f t="shared" si="120"/>
        <v>0</v>
      </c>
      <c r="BM67" s="110">
        <f t="shared" si="121"/>
        <v>0.10909090909090909</v>
      </c>
      <c r="BN67" s="110">
        <f t="shared" si="122"/>
        <v>9.9772209567198178E-2</v>
      </c>
    </row>
    <row r="68" spans="1:66" s="110" customFormat="1" x14ac:dyDescent="0.35">
      <c r="A68" s="110">
        <f t="shared" si="125"/>
        <v>7</v>
      </c>
      <c r="B68" s="225" t="s">
        <v>747</v>
      </c>
      <c r="C68" s="110" t="s">
        <v>241</v>
      </c>
      <c r="D68" s="226" t="s">
        <v>242</v>
      </c>
      <c r="E68" s="110">
        <v>0.16600000000000001</v>
      </c>
      <c r="F68" s="253" t="s">
        <v>692</v>
      </c>
      <c r="G68" s="254">
        <v>10</v>
      </c>
      <c r="H68" s="240">
        <v>42941</v>
      </c>
      <c r="I68" s="233" t="s">
        <v>775</v>
      </c>
      <c r="J68" s="232"/>
      <c r="K68" s="232"/>
      <c r="L68" s="237"/>
      <c r="M68" s="231"/>
      <c r="N68" s="110" t="str">
        <f t="shared" ref="N68:N106" si="137">IF(BI68&gt;=1, "Limited", "Quantified")</f>
        <v>Quantified</v>
      </c>
      <c r="O68" s="232">
        <f t="shared" si="126"/>
        <v>7.4568927107467486E-2</v>
      </c>
      <c r="P68" s="232">
        <f t="shared" si="127"/>
        <v>2.3203713435389797E-3</v>
      </c>
      <c r="Q68" s="233">
        <f t="shared" si="128"/>
        <v>3.1117134623579866E-2</v>
      </c>
      <c r="S68" s="234">
        <f t="shared" si="123"/>
        <v>97.15541232062192</v>
      </c>
      <c r="T68" s="235">
        <f t="shared" si="129"/>
        <v>98.715348208248827</v>
      </c>
      <c r="U68" s="233">
        <f t="shared" si="124"/>
        <v>10.520781472941842</v>
      </c>
      <c r="V68" s="236">
        <f t="shared" si="130"/>
        <v>10.828816657400703</v>
      </c>
      <c r="W68" s="237">
        <f t="shared" si="131"/>
        <v>10.265945458643227</v>
      </c>
      <c r="X68" s="110">
        <f t="shared" si="132"/>
        <v>1.5650252894027685</v>
      </c>
      <c r="Y68" s="237">
        <f t="shared" si="133"/>
        <v>9.8715348208248823</v>
      </c>
      <c r="Z68" s="110">
        <f t="shared" si="134"/>
        <v>0.63404324994966332</v>
      </c>
      <c r="AA68" s="268"/>
      <c r="AB68" s="235">
        <f t="shared" si="105"/>
        <v>94.354293441514542</v>
      </c>
      <c r="AC68" s="235">
        <f t="shared" si="106"/>
        <v>95.582191780821901</v>
      </c>
      <c r="AD68" s="235">
        <f t="shared" si="107"/>
        <v>95.582191780821901</v>
      </c>
      <c r="AE68" s="237">
        <f t="shared" si="135"/>
        <v>9.4354293441514532</v>
      </c>
      <c r="AF68" s="237">
        <f t="shared" si="136"/>
        <v>0.58327942734792992</v>
      </c>
      <c r="AG68" s="236">
        <f t="shared" si="108"/>
        <v>6.1818005951099133</v>
      </c>
      <c r="AI68" s="239"/>
      <c r="AJ68" s="241">
        <v>8.8573360378634209</v>
      </c>
      <c r="AK68" s="241">
        <v>9.9898580121703855</v>
      </c>
      <c r="AL68" s="241">
        <v>11.950642325895874</v>
      </c>
      <c r="AM68" s="241">
        <v>9.1446923597025016</v>
      </c>
      <c r="AN68" s="241">
        <v>10.311020960108181</v>
      </c>
      <c r="AO68" s="241">
        <v>10.158891142663961</v>
      </c>
      <c r="AP68" s="241">
        <v>0.66937119675456391</v>
      </c>
      <c r="AQ68" s="241">
        <v>0.63894523326572006</v>
      </c>
      <c r="AR68" s="241">
        <v>9.178498985801216</v>
      </c>
      <c r="AS68" s="241">
        <v>8.3840432724814065</v>
      </c>
      <c r="AT68" s="110">
        <v>1</v>
      </c>
      <c r="AU68" s="232">
        <v>3.3806626098715348E-3</v>
      </c>
      <c r="AV68" s="110">
        <v>295.8</v>
      </c>
      <c r="AW68" s="239"/>
      <c r="AX68" s="233">
        <f t="shared" si="109"/>
        <v>103.2442748091603</v>
      </c>
      <c r="AY68" s="233">
        <f t="shared" si="110"/>
        <v>103.21489001692046</v>
      </c>
      <c r="AZ68" s="233">
        <f t="shared" si="111"/>
        <v>85.007072135785009</v>
      </c>
      <c r="BB68" s="237">
        <f t="shared" si="112"/>
        <v>0.65415821501014193</v>
      </c>
      <c r="BC68" s="110">
        <f t="shared" si="113"/>
        <v>2.1514405107095794E-2</v>
      </c>
      <c r="BD68" s="237">
        <f t="shared" si="114"/>
        <v>8.7812711291413112</v>
      </c>
      <c r="BE68" s="110">
        <f t="shared" si="115"/>
        <v>0.56176502224083313</v>
      </c>
      <c r="BF68" s="237">
        <f t="shared" si="116"/>
        <v>9.8478701825557806</v>
      </c>
      <c r="BG68" s="237">
        <f t="shared" si="117"/>
        <v>9.0229885057471257</v>
      </c>
      <c r="BI68" s="110">
        <f t="shared" si="118"/>
        <v>0</v>
      </c>
      <c r="BJ68" s="110">
        <f t="shared" si="119"/>
        <v>0</v>
      </c>
      <c r="BK68" s="110">
        <f t="shared" si="120"/>
        <v>0</v>
      </c>
      <c r="BM68" s="110">
        <f t="shared" si="121"/>
        <v>7.2928176795580127E-2</v>
      </c>
      <c r="BN68" s="110">
        <f t="shared" si="122"/>
        <v>7.6209677419354832E-2</v>
      </c>
    </row>
    <row r="69" spans="1:66" s="110" customFormat="1" x14ac:dyDescent="0.35">
      <c r="A69" s="110">
        <f t="shared" si="125"/>
        <v>8</v>
      </c>
      <c r="B69" s="225" t="s">
        <v>747</v>
      </c>
      <c r="C69" s="110" t="s">
        <v>241</v>
      </c>
      <c r="D69" s="226" t="s">
        <v>242</v>
      </c>
      <c r="E69" s="110">
        <v>0.16600000000000001</v>
      </c>
      <c r="F69" s="253" t="s">
        <v>692</v>
      </c>
      <c r="G69" s="254">
        <v>10</v>
      </c>
      <c r="H69" s="240">
        <v>42962</v>
      </c>
      <c r="I69" s="110" t="s">
        <v>776</v>
      </c>
      <c r="J69" s="232"/>
      <c r="K69" s="232"/>
      <c r="L69" s="237"/>
      <c r="M69" s="231"/>
      <c r="N69" s="110" t="str">
        <f t="shared" si="137"/>
        <v>Quantified</v>
      </c>
      <c r="O69" s="232">
        <f t="shared" si="126"/>
        <v>0.10207295491576429</v>
      </c>
      <c r="P69" s="232">
        <f t="shared" si="127"/>
        <v>1.3671249287388145E-4</v>
      </c>
      <c r="Q69" s="233">
        <f t="shared" si="128"/>
        <v>1.3393605875983844E-3</v>
      </c>
      <c r="S69" s="234">
        <f t="shared" si="123"/>
        <v>104.66980194001481</v>
      </c>
      <c r="T69" s="235">
        <f t="shared" si="129"/>
        <v>114.82983998196981</v>
      </c>
      <c r="U69" s="233">
        <f t="shared" si="124"/>
        <v>5.9350722673811687</v>
      </c>
      <c r="V69" s="236">
        <f t="shared" si="130"/>
        <v>5.6702813584977436</v>
      </c>
      <c r="W69" s="237">
        <f t="shared" si="131"/>
        <v>10.992787919765606</v>
      </c>
      <c r="X69" s="110">
        <f t="shared" si="132"/>
        <v>0.61443794817289199</v>
      </c>
      <c r="Y69" s="237">
        <f t="shared" si="133"/>
        <v>11.48298399819698</v>
      </c>
      <c r="Z69" s="110">
        <f t="shared" si="134"/>
        <v>0.20862642079753896</v>
      </c>
      <c r="AA69" s="268"/>
      <c r="AB69" s="235">
        <f t="shared" si="105"/>
        <v>94.354293441514542</v>
      </c>
      <c r="AC69" s="235">
        <f t="shared" si="106"/>
        <v>82.168792934249254</v>
      </c>
      <c r="AD69" s="235">
        <f t="shared" si="107"/>
        <v>82.168792934249254</v>
      </c>
      <c r="AE69" s="237">
        <f t="shared" si="135"/>
        <v>9.4354293441514532</v>
      </c>
      <c r="AF69" s="237">
        <f t="shared" si="136"/>
        <v>1.4342936738063706E-2</v>
      </c>
      <c r="AG69" s="236">
        <f t="shared" si="108"/>
        <v>0.15201149004368486</v>
      </c>
      <c r="AI69" s="239"/>
      <c r="AJ69" s="241">
        <v>11.680189317106153</v>
      </c>
      <c r="AK69" s="241">
        <v>10.496957403651114</v>
      </c>
      <c r="AL69" s="241">
        <v>10.801217038539551</v>
      </c>
      <c r="AM69" s="241">
        <v>11.426639621365787</v>
      </c>
      <c r="AN69" s="241">
        <v>11.308316430020284</v>
      </c>
      <c r="AO69" s="241">
        <v>11.713995943204868</v>
      </c>
      <c r="AP69" s="241">
        <v>0.87221095334685594</v>
      </c>
      <c r="AQ69" s="241">
        <v>0.87559161595672752</v>
      </c>
      <c r="AR69" s="241">
        <v>8.5530764029749822</v>
      </c>
      <c r="AS69" s="241">
        <v>8.5699797160243403</v>
      </c>
      <c r="AT69" s="110">
        <v>1</v>
      </c>
      <c r="AU69" s="232">
        <v>3.3806626098715348E-3</v>
      </c>
      <c r="AV69" s="110">
        <v>295.8</v>
      </c>
      <c r="AW69" s="239"/>
      <c r="AX69" s="233">
        <f t="shared" si="109"/>
        <v>97.829232995658458</v>
      </c>
      <c r="AY69" s="233">
        <f t="shared" si="110"/>
        <v>107.72946859903382</v>
      </c>
      <c r="AZ69" s="233">
        <f t="shared" si="111"/>
        <v>108.45070422535213</v>
      </c>
      <c r="BB69" s="237">
        <f t="shared" si="112"/>
        <v>0.87390128465179173</v>
      </c>
      <c r="BC69" s="110">
        <f t="shared" si="113"/>
        <v>2.3904894563440034E-3</v>
      </c>
      <c r="BD69" s="237">
        <f t="shared" si="114"/>
        <v>8.5615280594996612</v>
      </c>
      <c r="BE69" s="110">
        <f t="shared" si="115"/>
        <v>1.1952447281720175E-2</v>
      </c>
      <c r="BF69" s="237">
        <f t="shared" si="116"/>
        <v>9.4252873563218387</v>
      </c>
      <c r="BG69" s="237">
        <f t="shared" si="117"/>
        <v>9.4455713319810677</v>
      </c>
      <c r="BI69" s="110">
        <f t="shared" si="118"/>
        <v>0</v>
      </c>
      <c r="BJ69" s="110">
        <f t="shared" si="119"/>
        <v>0</v>
      </c>
      <c r="BK69" s="110">
        <f t="shared" si="120"/>
        <v>0</v>
      </c>
      <c r="BM69" s="110">
        <f t="shared" si="121"/>
        <v>0.10197628458498025</v>
      </c>
      <c r="BN69" s="110">
        <f t="shared" si="122"/>
        <v>0.10216962524654832</v>
      </c>
    </row>
    <row r="70" spans="1:66" s="110" customFormat="1" x14ac:dyDescent="0.35">
      <c r="A70" s="110">
        <f t="shared" si="125"/>
        <v>9</v>
      </c>
      <c r="B70" s="225" t="s">
        <v>747</v>
      </c>
      <c r="C70" s="110" t="s">
        <v>241</v>
      </c>
      <c r="D70" s="226" t="s">
        <v>242</v>
      </c>
      <c r="E70" s="110">
        <v>0.16600000000000001</v>
      </c>
      <c r="F70" s="255" t="s">
        <v>692</v>
      </c>
      <c r="G70" s="254">
        <v>10</v>
      </c>
      <c r="H70" s="240">
        <v>42996</v>
      </c>
      <c r="I70" s="110" t="s">
        <v>777</v>
      </c>
      <c r="J70" s="232"/>
      <c r="K70" s="232"/>
      <c r="L70" s="237"/>
      <c r="M70" s="231"/>
      <c r="N70" s="110" t="str">
        <f t="shared" si="137"/>
        <v>Quantified</v>
      </c>
      <c r="O70" s="232">
        <f t="shared" si="126"/>
        <v>0.11886199492484872</v>
      </c>
      <c r="P70" s="232">
        <f t="shared" si="127"/>
        <v>4.6183472376540797E-3</v>
      </c>
      <c r="Q70" s="233">
        <f t="shared" si="128"/>
        <v>3.8854700702054178E-2</v>
      </c>
      <c r="S70" s="234">
        <f t="shared" si="123"/>
        <v>98.507059817761501</v>
      </c>
      <c r="T70" s="235">
        <f t="shared" si="129"/>
        <v>105.30764029749831</v>
      </c>
      <c r="U70" s="233">
        <f t="shared" si="124"/>
        <v>9.9509272939590527</v>
      </c>
      <c r="V70" s="236">
        <f t="shared" si="130"/>
        <v>10.101740233002907</v>
      </c>
      <c r="W70" s="237">
        <f t="shared" si="131"/>
        <v>10.705431597926525</v>
      </c>
      <c r="X70" s="110">
        <f t="shared" si="132"/>
        <v>0.5297869730861624</v>
      </c>
      <c r="Y70" s="237">
        <f t="shared" si="133"/>
        <v>10.530764029749831</v>
      </c>
      <c r="Z70" s="110">
        <f t="shared" si="134"/>
        <v>0.95873231321752828</v>
      </c>
      <c r="AA70" s="268"/>
      <c r="AB70" s="235">
        <f t="shared" si="105"/>
        <v>85.682893847194052</v>
      </c>
      <c r="AC70" s="235">
        <f t="shared" si="106"/>
        <v>81.364365971107546</v>
      </c>
      <c r="AD70" s="235">
        <f t="shared" si="107"/>
        <v>81.364365971107546</v>
      </c>
      <c r="AE70" s="237">
        <f t="shared" si="135"/>
        <v>8.5682893847194048</v>
      </c>
      <c r="AF70" s="237">
        <f t="shared" si="136"/>
        <v>0.49005033855051461</v>
      </c>
      <c r="AG70" s="236">
        <f t="shared" si="108"/>
        <v>5.7193485951170731</v>
      </c>
      <c r="AI70" s="239"/>
      <c r="AJ70" s="237">
        <v>10.260311020960106</v>
      </c>
      <c r="AK70" s="237">
        <v>10.564570655848547</v>
      </c>
      <c r="AL70" s="237">
        <v>11.291413116970926</v>
      </c>
      <c r="AM70" s="237">
        <v>9.7363083164300193</v>
      </c>
      <c r="AN70" s="237">
        <v>11.595672751859365</v>
      </c>
      <c r="AO70" s="237">
        <v>10.260311020960106</v>
      </c>
      <c r="AP70" s="237">
        <v>0.85192697768762671</v>
      </c>
      <c r="AQ70" s="237">
        <v>0.97025016903313044</v>
      </c>
      <c r="AR70" s="237">
        <v>7.3698444895199451</v>
      </c>
      <c r="AS70" s="237">
        <v>7.9445571331981064</v>
      </c>
      <c r="AT70" s="110">
        <v>1</v>
      </c>
      <c r="AU70" s="232">
        <v>3.3806626098715348E-3</v>
      </c>
      <c r="AV70" s="110">
        <v>295.8</v>
      </c>
      <c r="AW70" s="239"/>
      <c r="AX70" s="233">
        <f t="shared" si="109"/>
        <v>94.892915980230654</v>
      </c>
      <c r="AY70" s="233">
        <f t="shared" si="110"/>
        <v>109.75999999999999</v>
      </c>
      <c r="AZ70" s="233">
        <f t="shared" si="111"/>
        <v>90.868263473053872</v>
      </c>
      <c r="BB70" s="237">
        <f t="shared" si="112"/>
        <v>0.91108857336037863</v>
      </c>
      <c r="BC70" s="110">
        <f t="shared" si="113"/>
        <v>8.3667130972039094E-2</v>
      </c>
      <c r="BD70" s="237">
        <f t="shared" si="114"/>
        <v>7.6572008113590257</v>
      </c>
      <c r="BE70" s="110">
        <f t="shared" si="115"/>
        <v>0.40638320757847585</v>
      </c>
      <c r="BF70" s="237">
        <f t="shared" si="116"/>
        <v>8.2217714672075726</v>
      </c>
      <c r="BG70" s="237">
        <f t="shared" si="117"/>
        <v>8.9148073022312371</v>
      </c>
      <c r="BI70" s="110">
        <f t="shared" si="118"/>
        <v>0</v>
      </c>
      <c r="BJ70" s="110">
        <f t="shared" si="119"/>
        <v>0</v>
      </c>
      <c r="BK70" s="110">
        <f t="shared" si="120"/>
        <v>0</v>
      </c>
      <c r="BM70" s="110">
        <f t="shared" si="121"/>
        <v>0.11559633027522936</v>
      </c>
      <c r="BN70" s="110">
        <f t="shared" si="122"/>
        <v>0.12212765957446808</v>
      </c>
    </row>
    <row r="71" spans="1:66" s="110" customFormat="1" x14ac:dyDescent="0.35">
      <c r="A71" s="110">
        <f t="shared" si="125"/>
        <v>10</v>
      </c>
      <c r="B71" s="225" t="s">
        <v>747</v>
      </c>
      <c r="C71" s="110" t="s">
        <v>241</v>
      </c>
      <c r="D71" s="226" t="s">
        <v>242</v>
      </c>
      <c r="E71" s="110">
        <v>0.16600000000000001</v>
      </c>
      <c r="F71" s="253" t="s">
        <v>692</v>
      </c>
      <c r="G71" s="254">
        <v>10</v>
      </c>
      <c r="H71" s="240">
        <v>43031</v>
      </c>
      <c r="I71" s="110" t="s">
        <v>778</v>
      </c>
      <c r="J71" s="232">
        <f>AVERAGE(O62:O71)</f>
        <v>0.11884716769610999</v>
      </c>
      <c r="K71" s="232">
        <f>STDEV(O62:O71)</f>
        <v>2.3202811706603411E-2</v>
      </c>
      <c r="L71" s="237">
        <f>K71/J71</f>
        <v>0.19523234887626914</v>
      </c>
      <c r="M71" s="231"/>
      <c r="N71" s="110" t="str">
        <f t="shared" si="137"/>
        <v>Quantified</v>
      </c>
      <c r="O71" s="232">
        <f t="shared" si="126"/>
        <v>0.12598338613321158</v>
      </c>
      <c r="P71" s="232">
        <f t="shared" si="127"/>
        <v>2.832616010688353E-3</v>
      </c>
      <c r="Q71" s="233">
        <f t="shared" si="128"/>
        <v>2.24840441079526E-2</v>
      </c>
      <c r="S71" s="234">
        <f t="shared" si="123"/>
        <v>101.04837264141248</v>
      </c>
      <c r="T71" s="235">
        <f t="shared" si="129"/>
        <v>110.94207798061755</v>
      </c>
      <c r="U71" s="233">
        <f t="shared" si="124"/>
        <v>5.6635487849572268</v>
      </c>
      <c r="V71" s="236">
        <f t="shared" si="130"/>
        <v>5.6047897031012095</v>
      </c>
      <c r="W71" s="237">
        <f t="shared" si="131"/>
        <v>10.975884606716249</v>
      </c>
      <c r="X71" s="110">
        <f t="shared" si="132"/>
        <v>0.10997983601500447</v>
      </c>
      <c r="Y71" s="237">
        <f t="shared" si="133"/>
        <v>11.094207798061754</v>
      </c>
      <c r="Z71" s="110">
        <f t="shared" si="134"/>
        <v>0.71561795003193673</v>
      </c>
      <c r="AA71" s="268"/>
      <c r="AB71" s="235">
        <f t="shared" si="105"/>
        <v>114.09736308316431</v>
      </c>
      <c r="AC71" s="235">
        <f t="shared" si="106"/>
        <v>102.84408329101066</v>
      </c>
      <c r="AD71" s="235">
        <f t="shared" si="107"/>
        <v>102.84408329101066</v>
      </c>
      <c r="AE71" s="237">
        <f t="shared" si="135"/>
        <v>11.409736308316431</v>
      </c>
      <c r="AF71" s="237">
        <f t="shared" si="136"/>
        <v>0.33466852388815738</v>
      </c>
      <c r="AG71" s="236">
        <f t="shared" si="108"/>
        <v>2.9331836849219837</v>
      </c>
      <c r="AI71" s="239"/>
      <c r="AJ71" s="237">
        <v>10.970250169033131</v>
      </c>
      <c r="AK71" s="237">
        <v>11.088573360378632</v>
      </c>
      <c r="AL71" s="237">
        <v>10.868830290736984</v>
      </c>
      <c r="AM71" s="237">
        <v>10.615280594996619</v>
      </c>
      <c r="AN71" s="237">
        <v>11.91683569979716</v>
      </c>
      <c r="AO71" s="237">
        <v>10.750507099391481</v>
      </c>
      <c r="AP71" s="237">
        <v>1.2846517917511833</v>
      </c>
      <c r="AQ71" s="237">
        <v>1.2677484787018256</v>
      </c>
      <c r="AR71" s="237">
        <v>10.361730899256255</v>
      </c>
      <c r="AS71" s="237">
        <v>9.9053414469235967</v>
      </c>
      <c r="AT71" s="110">
        <v>1</v>
      </c>
      <c r="AU71" s="232">
        <v>3.3806626098715348E-3</v>
      </c>
      <c r="AV71" s="110">
        <v>295.8</v>
      </c>
      <c r="AW71" s="239"/>
      <c r="AX71" s="233">
        <f t="shared" si="109"/>
        <v>96.764252696456083</v>
      </c>
      <c r="AY71" s="233">
        <f t="shared" si="110"/>
        <v>107.46951219512198</v>
      </c>
      <c r="AZ71" s="233">
        <f t="shared" si="111"/>
        <v>98.911353032659406</v>
      </c>
      <c r="BB71" s="237">
        <f t="shared" si="112"/>
        <v>1.2762001352265044</v>
      </c>
      <c r="BC71" s="110">
        <f t="shared" si="113"/>
        <v>1.1952447281719861E-2</v>
      </c>
      <c r="BD71" s="237">
        <f t="shared" si="114"/>
        <v>10.133536173089926</v>
      </c>
      <c r="BE71" s="110">
        <f t="shared" si="115"/>
        <v>0.32271607660643714</v>
      </c>
      <c r="BF71" s="237">
        <f t="shared" si="116"/>
        <v>11.646382691007439</v>
      </c>
      <c r="BG71" s="237">
        <f t="shared" si="117"/>
        <v>11.173089925625423</v>
      </c>
      <c r="BI71" s="110">
        <f t="shared" si="118"/>
        <v>0</v>
      </c>
      <c r="BJ71" s="110">
        <f t="shared" si="119"/>
        <v>0</v>
      </c>
      <c r="BK71" s="110">
        <f t="shared" si="120"/>
        <v>0</v>
      </c>
      <c r="BM71" s="110">
        <f t="shared" si="121"/>
        <v>0.12398042414355627</v>
      </c>
      <c r="BN71" s="110">
        <f t="shared" si="122"/>
        <v>0.12798634812286691</v>
      </c>
    </row>
    <row r="72" spans="1:66" s="110" customFormat="1" x14ac:dyDescent="0.35">
      <c r="B72" s="225"/>
      <c r="D72" s="257"/>
      <c r="F72" s="254"/>
      <c r="G72" s="254"/>
      <c r="H72" s="240"/>
      <c r="J72" s="232"/>
      <c r="K72" s="232"/>
      <c r="L72" s="237"/>
      <c r="M72" s="231"/>
      <c r="O72" s="232"/>
      <c r="P72" s="232"/>
      <c r="Q72" s="233"/>
      <c r="S72" s="234"/>
      <c r="T72" s="235"/>
      <c r="U72" s="233"/>
      <c r="V72" s="236"/>
      <c r="W72" s="237"/>
      <c r="Y72" s="237"/>
      <c r="AA72" s="268"/>
      <c r="AB72" s="235"/>
      <c r="AC72" s="235"/>
      <c r="AD72" s="235"/>
      <c r="AE72" s="237"/>
      <c r="AF72" s="237"/>
      <c r="AG72" s="236"/>
      <c r="AI72" s="239"/>
      <c r="AJ72" s="237"/>
      <c r="AK72" s="237"/>
      <c r="AL72" s="237"/>
      <c r="AM72" s="237"/>
      <c r="AN72" s="237"/>
      <c r="AO72" s="237"/>
      <c r="AP72" s="237"/>
      <c r="AQ72" s="237"/>
      <c r="AR72" s="237"/>
      <c r="AS72" s="237"/>
      <c r="AU72" s="232"/>
      <c r="AW72" s="239"/>
      <c r="AX72" s="233"/>
      <c r="AY72" s="233"/>
      <c r="AZ72" s="233"/>
      <c r="BB72" s="237"/>
      <c r="BD72" s="237"/>
      <c r="BF72" s="237"/>
      <c r="BG72" s="237"/>
    </row>
    <row r="73" spans="1:66" s="110" customFormat="1" x14ac:dyDescent="0.35">
      <c r="A73" s="110">
        <f t="shared" si="125"/>
        <v>1</v>
      </c>
      <c r="B73" s="225" t="s">
        <v>246</v>
      </c>
      <c r="C73" s="110" t="s">
        <v>247</v>
      </c>
      <c r="D73" s="258" t="s">
        <v>248</v>
      </c>
      <c r="E73" s="110">
        <v>1.4</v>
      </c>
      <c r="F73" s="227" t="s">
        <v>686</v>
      </c>
      <c r="G73" s="254">
        <v>10</v>
      </c>
      <c r="H73" s="243">
        <v>42803</v>
      </c>
      <c r="I73" s="244" t="s">
        <v>748</v>
      </c>
      <c r="J73" s="148"/>
      <c r="K73" s="148"/>
      <c r="L73" s="149"/>
      <c r="M73" s="231"/>
      <c r="N73" s="245" t="str">
        <f t="shared" si="137"/>
        <v>Quantified</v>
      </c>
      <c r="O73" s="246">
        <f t="shared" ref="O73:O106" si="138">AVERAGE(BM73:BN73)</f>
        <v>2.1442723074631312E-2</v>
      </c>
      <c r="P73" s="246">
        <f t="shared" ref="P73:P106" si="139">STDEV(BM73:BN73)</f>
        <v>2.8661366775042407E-3</v>
      </c>
      <c r="Q73" s="247">
        <f t="shared" ref="Q73:Q106" si="140">P73/O73</f>
        <v>0.13366477137855409</v>
      </c>
      <c r="S73" s="234">
        <f t="shared" si="123"/>
        <v>109.3242750536608</v>
      </c>
      <c r="T73" s="235">
        <f t="shared" ref="T73:T106" si="141">AVERAGE(Y73/G73)*100</f>
        <v>15.078332128223668</v>
      </c>
      <c r="U73" s="233">
        <f t="shared" si="124"/>
        <v>20.399249511139551</v>
      </c>
      <c r="V73" s="236">
        <f t="shared" ref="V73:V106" si="142">U73/S73*100</f>
        <v>18.659396095813825</v>
      </c>
      <c r="W73" s="237">
        <f t="shared" ref="W73:W106" si="143">AVERAGE(AJ73:AL73)</f>
        <v>1.4027476500361533</v>
      </c>
      <c r="X73" s="110">
        <f t="shared" ref="X73:X106" si="144">STDEV(AJ73:AL73)</f>
        <v>0.2392550323370472</v>
      </c>
      <c r="Y73" s="237">
        <f t="shared" ref="Y73:Y106" si="145">AVERAGE(AM73:AO73)</f>
        <v>1.5078332128223668</v>
      </c>
      <c r="Z73" s="110">
        <f t="shared" ref="Z73:Z106" si="146">STDEV(AM73:AO73)</f>
        <v>0.20223794075028742</v>
      </c>
      <c r="AA73" s="268"/>
      <c r="AB73" s="267">
        <f t="shared" ref="AB73:AB83" si="147">AE73/G73*100</f>
        <v>18.801156905278379</v>
      </c>
      <c r="AC73" s="235">
        <f t="shared" ref="AC73:AC83" si="148">AE73/Y73*100</f>
        <v>124.68989769820973</v>
      </c>
      <c r="AD73" s="235">
        <f t="shared" ref="AD73:AD83" si="149">AE73/Y73*100</f>
        <v>124.68989769820973</v>
      </c>
      <c r="AE73" s="237">
        <f t="shared" ref="AE73:AE98" si="150">AVERAGE(BF73:BG73)</f>
        <v>1.880115690527838</v>
      </c>
      <c r="AF73" s="237">
        <f t="shared" ref="AF73:AF98" si="151">STDEV(BF73:BG73)</f>
        <v>0.19735590566739489</v>
      </c>
      <c r="AG73" s="236">
        <f t="shared" ref="AG73:AG83" si="152">AF73/AE73*100</f>
        <v>10.497008596954355</v>
      </c>
      <c r="AI73" s="239"/>
      <c r="AJ73" s="237">
        <v>1.6312364425162689</v>
      </c>
      <c r="AK73" s="237">
        <v>1.1540130151843817</v>
      </c>
      <c r="AL73" s="237">
        <v>1.4229934924078091</v>
      </c>
      <c r="AM73" s="237">
        <v>1.3998553868402024</v>
      </c>
      <c r="AN73" s="237">
        <v>1.3825018076644975</v>
      </c>
      <c r="AO73" s="237">
        <v>1.7411424439624006</v>
      </c>
      <c r="AP73" s="237">
        <v>3.9913232104121475E-2</v>
      </c>
      <c r="AQ73" s="237">
        <v>3.846710050614606E-2</v>
      </c>
      <c r="AR73" s="237">
        <v>1.7006507592190889</v>
      </c>
      <c r="AS73" s="237">
        <v>1.9812002892263196</v>
      </c>
      <c r="AT73" s="110">
        <v>1</v>
      </c>
      <c r="AU73" s="232">
        <v>2.8922631959508315E-3</v>
      </c>
      <c r="AV73" s="110">
        <v>345.75</v>
      </c>
      <c r="AW73" s="239"/>
      <c r="AX73" s="233">
        <f t="shared" ref="AX73:AX83" si="153">AM73/AJ73*100</f>
        <v>85.815602836879435</v>
      </c>
      <c r="AY73" s="233">
        <f t="shared" ref="AY73:AY83" si="154">AN73/AK73*100</f>
        <v>119.79949874686717</v>
      </c>
      <c r="AZ73" s="233">
        <f t="shared" ref="AZ73:AZ83" si="155">AO73/AL73*100</f>
        <v>122.35772357723577</v>
      </c>
      <c r="BB73" s="237">
        <f t="shared" ref="BB73:BB83" si="156">AVERAGE(AP73:AQ73)</f>
        <v>3.9190166305133764E-2</v>
      </c>
      <c r="BC73" s="110">
        <f t="shared" ref="BC73:BC83" si="157">STDEV(AP73:AQ73)</f>
        <v>1.0225694594165546E-3</v>
      </c>
      <c r="BD73" s="237">
        <f t="shared" ref="BD73:BD83" si="158">AVERAGE(AR73:AS73)</f>
        <v>1.8409255242227043</v>
      </c>
      <c r="BE73" s="110">
        <f t="shared" ref="BE73:BE83" si="159">STDEV(AR73:AS73)</f>
        <v>0.19837847512681164</v>
      </c>
      <c r="BF73" s="237">
        <f t="shared" ref="BF73:BF83" si="160">SUM(AP73+AR73)</f>
        <v>1.7405639913232105</v>
      </c>
      <c r="BG73" s="237">
        <f t="shared" ref="BG73:BG83" si="161">SUM(AQ73+AS73)</f>
        <v>2.0196673897324655</v>
      </c>
      <c r="BI73" s="110">
        <f t="shared" ref="BI73:BI83" si="162">SUM(BJ73:BL73)</f>
        <v>0</v>
      </c>
      <c r="BJ73" s="110">
        <f t="shared" ref="BJ73:BJ83" si="163">IF(AP73&lt;=$AU73,1,0)</f>
        <v>0</v>
      </c>
      <c r="BK73" s="110">
        <f t="shared" ref="BK73:BK83" si="164">IF(AQ73&lt;=$AU73,1,0)</f>
        <v>0</v>
      </c>
      <c r="BM73" s="110">
        <f t="shared" ref="BM73:BM83" si="165">IF(BJ73=1, $AU73/AR73, AP73/AR73)</f>
        <v>2.3469387755102041E-2</v>
      </c>
      <c r="BN73" s="110">
        <f t="shared" ref="BN73:BN83" si="166">IF(BK73=1, $AU73/AS73, AQ73/AS73)</f>
        <v>1.9416058394160583E-2</v>
      </c>
    </row>
    <row r="74" spans="1:66" s="110" customFormat="1" x14ac:dyDescent="0.35">
      <c r="A74" s="110">
        <f t="shared" si="125"/>
        <v>2</v>
      </c>
      <c r="B74" s="225" t="s">
        <v>246</v>
      </c>
      <c r="C74" s="110" t="s">
        <v>247</v>
      </c>
      <c r="D74" s="258" t="s">
        <v>248</v>
      </c>
      <c r="E74" s="110">
        <v>1.4</v>
      </c>
      <c r="F74" s="227" t="s">
        <v>686</v>
      </c>
      <c r="G74" s="254">
        <v>10</v>
      </c>
      <c r="H74" s="229">
        <v>42816</v>
      </c>
      <c r="I74" s="230" t="s">
        <v>749</v>
      </c>
      <c r="J74" s="148"/>
      <c r="K74" s="148"/>
      <c r="L74" s="149"/>
      <c r="M74" s="231"/>
      <c r="N74" s="110" t="str">
        <f t="shared" si="137"/>
        <v>Quantified</v>
      </c>
      <c r="O74" s="232">
        <f t="shared" si="138"/>
        <v>4.5845994393800202E-3</v>
      </c>
      <c r="P74" s="232">
        <f t="shared" si="139"/>
        <v>8.6912189579803703E-4</v>
      </c>
      <c r="Q74" s="233">
        <f t="shared" si="140"/>
        <v>0.18957422721221839</v>
      </c>
      <c r="S74" s="234">
        <f t="shared" si="123"/>
        <v>96.824440259468517</v>
      </c>
      <c r="T74" s="235">
        <f t="shared" si="141"/>
        <v>76.982405398891302</v>
      </c>
      <c r="U74" s="233">
        <f t="shared" si="124"/>
        <v>20.019051140483718</v>
      </c>
      <c r="V74" s="236">
        <f t="shared" si="142"/>
        <v>20.675617733329517</v>
      </c>
      <c r="W74" s="237">
        <f t="shared" si="143"/>
        <v>8.1127982646420822</v>
      </c>
      <c r="X74" s="110">
        <f t="shared" si="144"/>
        <v>1.4801494237945327</v>
      </c>
      <c r="Y74" s="237">
        <f t="shared" si="145"/>
        <v>7.69824053988913</v>
      </c>
      <c r="Z74" s="110">
        <f t="shared" si="146"/>
        <v>1.0120166274581874</v>
      </c>
      <c r="AA74" s="268"/>
      <c r="AB74" s="235">
        <f t="shared" si="147"/>
        <v>73.434562545191611</v>
      </c>
      <c r="AC74" s="235">
        <f t="shared" si="148"/>
        <v>95.391358797745767</v>
      </c>
      <c r="AD74" s="235">
        <f t="shared" si="149"/>
        <v>95.391358797745767</v>
      </c>
      <c r="AE74" s="237">
        <f t="shared" si="150"/>
        <v>7.3434562545191611</v>
      </c>
      <c r="AF74" s="237">
        <f t="shared" si="151"/>
        <v>0.5791833418135367</v>
      </c>
      <c r="AG74" s="236">
        <f t="shared" si="152"/>
        <v>7.8870673663659048</v>
      </c>
      <c r="AI74" s="239"/>
      <c r="AJ74" s="237">
        <v>6.8980477223427332</v>
      </c>
      <c r="AK74" s="237">
        <v>7.6789587852494581</v>
      </c>
      <c r="AL74" s="237">
        <v>9.7613882863340571</v>
      </c>
      <c r="AM74" s="237">
        <v>6.8980477223427332</v>
      </c>
      <c r="AN74" s="237">
        <v>8.8358640636297903</v>
      </c>
      <c r="AO74" s="237">
        <v>7.3608098336948657</v>
      </c>
      <c r="AP74" s="237">
        <v>3.0657989877078812E-2</v>
      </c>
      <c r="AQ74" s="237">
        <v>3.5864063629790312E-2</v>
      </c>
      <c r="AR74" s="237">
        <v>7.7223427331887207</v>
      </c>
      <c r="AS74" s="237">
        <v>6.8980477223427332</v>
      </c>
      <c r="AT74" s="110">
        <v>1</v>
      </c>
      <c r="AU74" s="232">
        <v>2.8922631959508315E-3</v>
      </c>
      <c r="AV74" s="110">
        <v>345.75</v>
      </c>
      <c r="AW74" s="239"/>
      <c r="AX74" s="233">
        <f t="shared" si="153"/>
        <v>100</v>
      </c>
      <c r="AY74" s="233">
        <f t="shared" si="154"/>
        <v>115.06591337099812</v>
      </c>
      <c r="AZ74" s="233">
        <f t="shared" si="155"/>
        <v>75.407407407407405</v>
      </c>
      <c r="BB74" s="237">
        <f t="shared" si="156"/>
        <v>3.3261026753434564E-2</v>
      </c>
      <c r="BC74" s="110">
        <f t="shared" si="157"/>
        <v>3.6812500538995988E-3</v>
      </c>
      <c r="BD74" s="237">
        <f t="shared" si="158"/>
        <v>7.3101952277657265</v>
      </c>
      <c r="BE74" s="110">
        <f t="shared" si="159"/>
        <v>0.58286459186743644</v>
      </c>
      <c r="BF74" s="237">
        <f t="shared" si="160"/>
        <v>7.7530007230657993</v>
      </c>
      <c r="BG74" s="237">
        <f t="shared" si="161"/>
        <v>6.9339117859725237</v>
      </c>
      <c r="BI74" s="110">
        <f t="shared" si="162"/>
        <v>0</v>
      </c>
      <c r="BJ74" s="110">
        <f t="shared" si="163"/>
        <v>0</v>
      </c>
      <c r="BK74" s="110">
        <f t="shared" si="164"/>
        <v>0</v>
      </c>
      <c r="BM74" s="110">
        <f t="shared" si="165"/>
        <v>3.9700374531835203E-3</v>
      </c>
      <c r="BN74" s="110">
        <f t="shared" si="166"/>
        <v>5.1991614255765201E-3</v>
      </c>
    </row>
    <row r="75" spans="1:66" x14ac:dyDescent="0.35">
      <c r="A75" s="110">
        <f t="shared" si="125"/>
        <v>3</v>
      </c>
      <c r="B75" s="225" t="s">
        <v>246</v>
      </c>
      <c r="C75" s="110" t="s">
        <v>247</v>
      </c>
      <c r="D75" s="258" t="s">
        <v>248</v>
      </c>
      <c r="E75" s="110">
        <v>1.4</v>
      </c>
      <c r="F75" s="227" t="s">
        <v>686</v>
      </c>
      <c r="G75" s="254">
        <v>10</v>
      </c>
      <c r="H75" s="229">
        <v>42895</v>
      </c>
      <c r="I75" s="230" t="s">
        <v>750</v>
      </c>
      <c r="J75" s="148"/>
      <c r="K75" s="148"/>
      <c r="L75" s="149"/>
      <c r="N75" s="110" t="str">
        <f t="shared" si="137"/>
        <v>Quantified</v>
      </c>
      <c r="O75" s="232">
        <f t="shared" si="138"/>
        <v>3.2785412262156454E-3</v>
      </c>
      <c r="P75" s="232">
        <f t="shared" si="139"/>
        <v>3.1319000139235051E-4</v>
      </c>
      <c r="Q75" s="233">
        <f t="shared" si="140"/>
        <v>9.5527242081948585E-2</v>
      </c>
      <c r="S75" s="234">
        <f t="shared" si="123"/>
        <v>102.32425225192463</v>
      </c>
      <c r="T75" s="235">
        <f t="shared" si="141"/>
        <v>71.149674620390456</v>
      </c>
      <c r="U75" s="233">
        <f t="shared" si="124"/>
        <v>3.006370342036953</v>
      </c>
      <c r="V75" s="236">
        <f t="shared" si="142"/>
        <v>2.9380819071467053</v>
      </c>
      <c r="W75" s="237">
        <f t="shared" si="143"/>
        <v>6.9655338635815864</v>
      </c>
      <c r="X75" s="110">
        <f t="shared" si="144"/>
        <v>0.6220607531738872</v>
      </c>
      <c r="Y75" s="237">
        <f t="shared" si="145"/>
        <v>7.1149674620390462</v>
      </c>
      <c r="Z75" s="110">
        <f t="shared" si="146"/>
        <v>0.422359562299645</v>
      </c>
      <c r="AB75" s="235">
        <f t="shared" si="147"/>
        <v>74.068257411424426</v>
      </c>
      <c r="AC75" s="235">
        <f t="shared" si="148"/>
        <v>104.10203252032517</v>
      </c>
      <c r="AD75" s="235">
        <f t="shared" si="149"/>
        <v>104.10203252032517</v>
      </c>
      <c r="AE75" s="237">
        <f t="shared" si="150"/>
        <v>7.406825741142443</v>
      </c>
      <c r="AF75" s="237">
        <f t="shared" si="151"/>
        <v>0.77175362241086198</v>
      </c>
      <c r="AG75" s="236">
        <f t="shared" si="152"/>
        <v>10.41949209259816</v>
      </c>
      <c r="AI75" s="239"/>
      <c r="AJ75" s="237">
        <v>6.8546637744034715</v>
      </c>
      <c r="AK75" s="237">
        <v>6.4063629790310914</v>
      </c>
      <c r="AL75" s="237">
        <v>7.6355748373101946</v>
      </c>
      <c r="AM75" s="237">
        <v>7.0571221981200294</v>
      </c>
      <c r="AN75" s="237">
        <v>6.7245119305856837</v>
      </c>
      <c r="AO75" s="237">
        <v>7.5632682574114245</v>
      </c>
      <c r="AP75" s="237">
        <v>2.0911062906724513E-2</v>
      </c>
      <c r="AQ75" s="237">
        <v>2.7736804049168475E-2</v>
      </c>
      <c r="AR75" s="237">
        <v>6.8402024584237164</v>
      </c>
      <c r="AS75" s="237">
        <v>7.9248011569052776</v>
      </c>
      <c r="AT75" s="110">
        <v>1</v>
      </c>
      <c r="AU75" s="232">
        <v>2.8922631959508315E-3</v>
      </c>
      <c r="AV75" s="110">
        <v>345.75</v>
      </c>
      <c r="AW75" s="239"/>
      <c r="AX75" s="233">
        <f t="shared" si="153"/>
        <v>102.95358649789029</v>
      </c>
      <c r="AY75" s="233">
        <f t="shared" si="154"/>
        <v>104.96613995485329</v>
      </c>
      <c r="AZ75" s="233">
        <f t="shared" si="155"/>
        <v>99.053030303030312</v>
      </c>
      <c r="BB75" s="237">
        <f t="shared" si="156"/>
        <v>2.4323933477946494E-2</v>
      </c>
      <c r="BC75" s="110">
        <f t="shared" si="157"/>
        <v>4.8265278484461377E-3</v>
      </c>
      <c r="BD75" s="237">
        <f t="shared" si="158"/>
        <v>7.3825018076644966</v>
      </c>
      <c r="BE75" s="110">
        <f t="shared" si="159"/>
        <v>0.76692709456241559</v>
      </c>
      <c r="BF75" s="237">
        <f t="shared" si="160"/>
        <v>6.8611135213304406</v>
      </c>
      <c r="BG75" s="237">
        <f t="shared" si="161"/>
        <v>7.9525379609544462</v>
      </c>
      <c r="BI75" s="110">
        <f t="shared" si="162"/>
        <v>0</v>
      </c>
      <c r="BJ75" s="110">
        <f t="shared" si="163"/>
        <v>0</v>
      </c>
      <c r="BK75" s="110">
        <f t="shared" si="164"/>
        <v>0</v>
      </c>
      <c r="BM75" s="110">
        <f t="shared" si="165"/>
        <v>3.0570824524312899E-3</v>
      </c>
      <c r="BN75" s="110">
        <f t="shared" si="166"/>
        <v>3.5000000000000005E-3</v>
      </c>
    </row>
    <row r="76" spans="1:66" x14ac:dyDescent="0.35">
      <c r="A76" s="110">
        <f t="shared" si="125"/>
        <v>4</v>
      </c>
      <c r="B76" s="225" t="s">
        <v>246</v>
      </c>
      <c r="C76" s="110" t="s">
        <v>247</v>
      </c>
      <c r="D76" s="258" t="s">
        <v>248</v>
      </c>
      <c r="E76" s="110">
        <v>1.4</v>
      </c>
      <c r="F76" s="227" t="s">
        <v>686</v>
      </c>
      <c r="G76" s="254">
        <v>10</v>
      </c>
      <c r="H76" s="240">
        <v>42913</v>
      </c>
      <c r="I76" s="233" t="s">
        <v>751</v>
      </c>
      <c r="J76" s="232"/>
      <c r="K76" s="232"/>
      <c r="L76" s="237"/>
      <c r="N76" s="110" t="str">
        <f t="shared" si="137"/>
        <v>Quantified</v>
      </c>
      <c r="O76" s="232">
        <f t="shared" si="138"/>
        <v>4.4368758626288866E-3</v>
      </c>
      <c r="P76" s="232">
        <f t="shared" si="139"/>
        <v>3.5834704296228181E-4</v>
      </c>
      <c r="Q76" s="233">
        <f t="shared" si="140"/>
        <v>8.0765622942165924E-2</v>
      </c>
      <c r="S76" s="234">
        <f t="shared" si="123"/>
        <v>107.21288515406162</v>
      </c>
      <c r="T76" s="235">
        <f t="shared" si="141"/>
        <v>73.800915883345397</v>
      </c>
      <c r="U76" s="233">
        <f t="shared" si="124"/>
        <v>12.565296816446443</v>
      </c>
      <c r="V76" s="236">
        <f t="shared" si="142"/>
        <v>11.719950263805043</v>
      </c>
      <c r="W76" s="237">
        <f t="shared" si="143"/>
        <v>6.883586406362979</v>
      </c>
      <c r="X76" s="110">
        <f t="shared" si="144"/>
        <v>0</v>
      </c>
      <c r="Y76" s="237">
        <f t="shared" si="145"/>
        <v>7.3800915883345395</v>
      </c>
      <c r="Z76" s="110">
        <f t="shared" si="146"/>
        <v>0.86494306357606698</v>
      </c>
      <c r="AB76" s="235">
        <f t="shared" si="147"/>
        <v>72.40780911062906</v>
      </c>
      <c r="AC76" s="235">
        <f t="shared" si="148"/>
        <v>98.112344872632235</v>
      </c>
      <c r="AD76" s="235">
        <f t="shared" si="149"/>
        <v>98.112344872632235</v>
      </c>
      <c r="AE76" s="237">
        <f t="shared" si="150"/>
        <v>7.240780911062906</v>
      </c>
      <c r="AF76" s="237">
        <f t="shared" si="151"/>
        <v>0.95262570839246219</v>
      </c>
      <c r="AG76" s="236">
        <f t="shared" si="152"/>
        <v>13.156394594635264</v>
      </c>
      <c r="AI76" s="239"/>
      <c r="AJ76" s="241">
        <v>6.883586406362979</v>
      </c>
      <c r="AK76" s="241">
        <v>6.883586406362979</v>
      </c>
      <c r="AL76" s="241">
        <v>6.883586406362979</v>
      </c>
      <c r="AM76" s="241">
        <v>7.2161966738973247</v>
      </c>
      <c r="AN76" s="241">
        <v>8.315256688358641</v>
      </c>
      <c r="AO76" s="241">
        <v>6.6088214027476502</v>
      </c>
      <c r="AP76" s="241">
        <v>3.2971800433839481E-2</v>
      </c>
      <c r="AQ76" s="241">
        <v>3.0657989877078812E-2</v>
      </c>
      <c r="AR76" s="241">
        <v>7.8814172089660159</v>
      </c>
      <c r="AS76" s="241">
        <v>6.5365148228488792</v>
      </c>
      <c r="AT76" s="110">
        <v>5</v>
      </c>
      <c r="AU76" s="232">
        <v>1.4461315979754157E-2</v>
      </c>
      <c r="AV76" s="110">
        <v>345.75</v>
      </c>
      <c r="AW76" s="239"/>
      <c r="AX76" s="233">
        <f t="shared" si="153"/>
        <v>104.83193277310924</v>
      </c>
      <c r="AY76" s="233">
        <f t="shared" si="154"/>
        <v>120.79831932773111</v>
      </c>
      <c r="AZ76" s="233">
        <f t="shared" si="155"/>
        <v>96.008403361344534</v>
      </c>
      <c r="BB76" s="237">
        <f t="shared" si="156"/>
        <v>3.1814895155459148E-2</v>
      </c>
      <c r="BC76" s="110">
        <f t="shared" si="157"/>
        <v>1.6361111350664897E-3</v>
      </c>
      <c r="BD76" s="237">
        <f t="shared" si="158"/>
        <v>7.208966015907448</v>
      </c>
      <c r="BE76" s="110">
        <f t="shared" si="159"/>
        <v>0.95098959725739585</v>
      </c>
      <c r="BF76" s="237">
        <f t="shared" si="160"/>
        <v>7.914389009399855</v>
      </c>
      <c r="BG76" s="237">
        <f t="shared" si="161"/>
        <v>6.5671728127259579</v>
      </c>
      <c r="BI76" s="110">
        <f t="shared" si="162"/>
        <v>0</v>
      </c>
      <c r="BJ76" s="110">
        <f t="shared" si="163"/>
        <v>0</v>
      </c>
      <c r="BK76" s="110">
        <f t="shared" si="164"/>
        <v>0</v>
      </c>
      <c r="BM76" s="110">
        <f t="shared" si="165"/>
        <v>4.18348623853211E-3</v>
      </c>
      <c r="BN76" s="110">
        <f t="shared" si="166"/>
        <v>4.6902654867256631E-3</v>
      </c>
    </row>
    <row r="77" spans="1:66" x14ac:dyDescent="0.35">
      <c r="A77" s="110">
        <f t="shared" si="125"/>
        <v>5</v>
      </c>
      <c r="B77" s="225" t="s">
        <v>246</v>
      </c>
      <c r="C77" s="110" t="s">
        <v>247</v>
      </c>
      <c r="D77" s="258" t="s">
        <v>248</v>
      </c>
      <c r="E77" s="110">
        <v>1.4</v>
      </c>
      <c r="F77" s="227" t="s">
        <v>686</v>
      </c>
      <c r="G77" s="254">
        <v>10</v>
      </c>
      <c r="H77" s="240">
        <v>42933</v>
      </c>
      <c r="I77" s="233" t="s">
        <v>752</v>
      </c>
      <c r="J77" s="232"/>
      <c r="K77" s="232"/>
      <c r="L77" s="237"/>
      <c r="N77" s="110" t="str">
        <f t="shared" si="137"/>
        <v>Quantified</v>
      </c>
      <c r="O77" s="232">
        <f t="shared" si="138"/>
        <v>4.4368758626288866E-3</v>
      </c>
      <c r="P77" s="232">
        <f t="shared" si="139"/>
        <v>3.5834704296228181E-4</v>
      </c>
      <c r="Q77" s="233">
        <f t="shared" si="140"/>
        <v>8.0765622942165924E-2</v>
      </c>
      <c r="S77" s="234">
        <f t="shared" si="123"/>
        <v>107.21288515406162</v>
      </c>
      <c r="T77" s="235">
        <f t="shared" si="141"/>
        <v>73.800915883345397</v>
      </c>
      <c r="U77" s="233">
        <f t="shared" si="124"/>
        <v>12.565296816446443</v>
      </c>
      <c r="V77" s="236">
        <f t="shared" si="142"/>
        <v>11.719950263805043</v>
      </c>
      <c r="W77" s="237">
        <f t="shared" si="143"/>
        <v>6.883586406362979</v>
      </c>
      <c r="X77" s="110">
        <f t="shared" si="144"/>
        <v>0</v>
      </c>
      <c r="Y77" s="237">
        <f t="shared" si="145"/>
        <v>7.3800915883345395</v>
      </c>
      <c r="Z77" s="110">
        <f t="shared" si="146"/>
        <v>0.86494306357606698</v>
      </c>
      <c r="AB77" s="235">
        <f t="shared" si="147"/>
        <v>72.40780911062906</v>
      </c>
      <c r="AC77" s="235">
        <f t="shared" si="148"/>
        <v>98.112344872632235</v>
      </c>
      <c r="AD77" s="235">
        <f t="shared" si="149"/>
        <v>98.112344872632235</v>
      </c>
      <c r="AE77" s="237">
        <f t="shared" si="150"/>
        <v>7.240780911062906</v>
      </c>
      <c r="AF77" s="237">
        <f t="shared" si="151"/>
        <v>0.95262570839246219</v>
      </c>
      <c r="AG77" s="236">
        <f t="shared" si="152"/>
        <v>13.156394594635264</v>
      </c>
      <c r="AI77" s="239"/>
      <c r="AJ77" s="241">
        <v>6.883586406362979</v>
      </c>
      <c r="AK77" s="241">
        <v>6.883586406362979</v>
      </c>
      <c r="AL77" s="241">
        <v>6.883586406362979</v>
      </c>
      <c r="AM77" s="241">
        <v>7.2161966738973247</v>
      </c>
      <c r="AN77" s="241">
        <v>8.315256688358641</v>
      </c>
      <c r="AO77" s="241">
        <v>6.6088214027476502</v>
      </c>
      <c r="AP77" s="241">
        <v>3.2971800433839481E-2</v>
      </c>
      <c r="AQ77" s="241">
        <v>3.0657989877078812E-2</v>
      </c>
      <c r="AR77" s="241">
        <v>7.8814172089660159</v>
      </c>
      <c r="AS77" s="241">
        <v>6.5365148228488792</v>
      </c>
      <c r="AT77" s="110">
        <v>5</v>
      </c>
      <c r="AU77" s="232">
        <v>1.4461315979754157E-2</v>
      </c>
      <c r="AV77" s="110">
        <v>345.75</v>
      </c>
      <c r="AW77" s="239"/>
      <c r="AX77" s="233">
        <f t="shared" si="153"/>
        <v>104.83193277310924</v>
      </c>
      <c r="AY77" s="233">
        <f t="shared" si="154"/>
        <v>120.79831932773111</v>
      </c>
      <c r="AZ77" s="233">
        <f t="shared" si="155"/>
        <v>96.008403361344534</v>
      </c>
      <c r="BB77" s="237">
        <f t="shared" si="156"/>
        <v>3.1814895155459148E-2</v>
      </c>
      <c r="BC77" s="110">
        <f t="shared" si="157"/>
        <v>1.6361111350664897E-3</v>
      </c>
      <c r="BD77" s="237">
        <f t="shared" si="158"/>
        <v>7.208966015907448</v>
      </c>
      <c r="BE77" s="110">
        <f t="shared" si="159"/>
        <v>0.95098959725739585</v>
      </c>
      <c r="BF77" s="237">
        <f t="shared" si="160"/>
        <v>7.914389009399855</v>
      </c>
      <c r="BG77" s="237">
        <f t="shared" si="161"/>
        <v>6.5671728127259579</v>
      </c>
      <c r="BI77" s="110">
        <f t="shared" si="162"/>
        <v>0</v>
      </c>
      <c r="BJ77" s="110">
        <f t="shared" si="163"/>
        <v>0</v>
      </c>
      <c r="BK77" s="110">
        <f t="shared" si="164"/>
        <v>0</v>
      </c>
      <c r="BM77" s="110">
        <f t="shared" si="165"/>
        <v>4.18348623853211E-3</v>
      </c>
      <c r="BN77" s="110">
        <f t="shared" si="166"/>
        <v>4.6902654867256631E-3</v>
      </c>
    </row>
    <row r="78" spans="1:66" x14ac:dyDescent="0.35">
      <c r="A78" s="110">
        <f t="shared" si="125"/>
        <v>6</v>
      </c>
      <c r="B78" s="225" t="s">
        <v>246</v>
      </c>
      <c r="C78" s="110" t="s">
        <v>247</v>
      </c>
      <c r="D78" s="258" t="s">
        <v>248</v>
      </c>
      <c r="E78" s="110">
        <v>1.4</v>
      </c>
      <c r="F78" s="227" t="s">
        <v>686</v>
      </c>
      <c r="G78" s="254">
        <v>10</v>
      </c>
      <c r="H78" s="240">
        <v>42942</v>
      </c>
      <c r="I78" s="233" t="s">
        <v>753</v>
      </c>
      <c r="J78" s="232"/>
      <c r="K78" s="232"/>
      <c r="L78" s="237"/>
      <c r="N78" s="110" t="str">
        <f t="shared" si="137"/>
        <v>Quantified</v>
      </c>
      <c r="O78" s="232">
        <f t="shared" si="138"/>
        <v>5.1737709576584259E-3</v>
      </c>
      <c r="P78" s="232">
        <f t="shared" si="139"/>
        <v>7.4488344355172812E-4</v>
      </c>
      <c r="Q78" s="233">
        <f t="shared" si="140"/>
        <v>0.14397302270389867</v>
      </c>
      <c r="S78" s="234">
        <f t="shared" si="123"/>
        <v>101.51290663729286</v>
      </c>
      <c r="T78" s="235">
        <f t="shared" si="141"/>
        <v>77.512653651482282</v>
      </c>
      <c r="U78" s="233">
        <f t="shared" si="124"/>
        <v>15.530420410753905</v>
      </c>
      <c r="V78" s="236">
        <f t="shared" si="142"/>
        <v>15.298961408172786</v>
      </c>
      <c r="W78" s="237">
        <f t="shared" si="143"/>
        <v>7.7464449264883095</v>
      </c>
      <c r="X78" s="110">
        <f t="shared" si="144"/>
        <v>1.1605450096508769</v>
      </c>
      <c r="Y78" s="237">
        <f t="shared" si="145"/>
        <v>7.7512653651482282</v>
      </c>
      <c r="Z78" s="110">
        <f t="shared" si="146"/>
        <v>0.48655397950139417</v>
      </c>
      <c r="AB78" s="235">
        <f t="shared" si="147"/>
        <v>54.804049168474336</v>
      </c>
      <c r="AC78" s="235">
        <f t="shared" si="148"/>
        <v>70.703358208955237</v>
      </c>
      <c r="AD78" s="235">
        <f t="shared" si="149"/>
        <v>70.703358208955237</v>
      </c>
      <c r="AE78" s="237">
        <f t="shared" si="150"/>
        <v>5.4804049168474336</v>
      </c>
      <c r="AF78" s="237">
        <f t="shared" si="151"/>
        <v>0.76467744175169972</v>
      </c>
      <c r="AG78" s="236">
        <f t="shared" si="152"/>
        <v>13.952936933564668</v>
      </c>
      <c r="AI78" s="239"/>
      <c r="AJ78" s="241">
        <v>6.4063629790310914</v>
      </c>
      <c r="AK78" s="241">
        <v>8.4164859002169194</v>
      </c>
      <c r="AL78" s="241">
        <v>8.4164859002169194</v>
      </c>
      <c r="AM78" s="241">
        <v>7.5777295733911787</v>
      </c>
      <c r="AN78" s="241">
        <v>7.3752711496746208</v>
      </c>
      <c r="AO78" s="241">
        <v>8.3007953723788859</v>
      </c>
      <c r="AP78" s="241">
        <v>3.4128705712219813E-2</v>
      </c>
      <c r="AQ78" s="241">
        <v>2.2848879248011569E-2</v>
      </c>
      <c r="AR78" s="241">
        <v>5.9869848156182215</v>
      </c>
      <c r="AS78" s="241">
        <v>4.9168474331164136</v>
      </c>
      <c r="AT78" s="110">
        <v>5</v>
      </c>
      <c r="AU78" s="232">
        <v>1.4461315979754157E-2</v>
      </c>
      <c r="AV78" s="110">
        <v>345.75</v>
      </c>
      <c r="AW78" s="239"/>
      <c r="AX78" s="233">
        <f t="shared" si="153"/>
        <v>118.28442437923252</v>
      </c>
      <c r="AY78" s="233">
        <f t="shared" si="154"/>
        <v>87.628865979381459</v>
      </c>
      <c r="AZ78" s="233">
        <f t="shared" si="155"/>
        <v>98.625429553264595</v>
      </c>
      <c r="BB78" s="237">
        <f t="shared" si="156"/>
        <v>2.8488792480115689E-2</v>
      </c>
      <c r="BC78" s="110">
        <f t="shared" si="157"/>
        <v>7.9760417834491299E-3</v>
      </c>
      <c r="BD78" s="237">
        <f t="shared" si="158"/>
        <v>5.4519161243673171</v>
      </c>
      <c r="BE78" s="110">
        <f t="shared" si="159"/>
        <v>0.75670139996825059</v>
      </c>
      <c r="BF78" s="237">
        <f t="shared" si="160"/>
        <v>6.0211135213304416</v>
      </c>
      <c r="BG78" s="237">
        <f t="shared" si="161"/>
        <v>4.9396963123644255</v>
      </c>
      <c r="BI78" s="110">
        <f t="shared" si="162"/>
        <v>0</v>
      </c>
      <c r="BJ78" s="110">
        <f t="shared" si="163"/>
        <v>0</v>
      </c>
      <c r="BK78" s="110">
        <f t="shared" si="164"/>
        <v>0</v>
      </c>
      <c r="BM78" s="110">
        <f t="shared" si="165"/>
        <v>5.7004830917874397E-3</v>
      </c>
      <c r="BN78" s="110">
        <f t="shared" si="166"/>
        <v>4.6470588235294121E-3</v>
      </c>
    </row>
    <row r="79" spans="1:66" x14ac:dyDescent="0.35">
      <c r="A79" s="110">
        <f t="shared" si="125"/>
        <v>7</v>
      </c>
      <c r="B79" s="225" t="s">
        <v>246</v>
      </c>
      <c r="C79" s="110" t="s">
        <v>247</v>
      </c>
      <c r="D79" s="258" t="s">
        <v>248</v>
      </c>
      <c r="E79" s="110">
        <v>1.4</v>
      </c>
      <c r="F79" s="227" t="s">
        <v>686</v>
      </c>
      <c r="G79" s="254">
        <v>10</v>
      </c>
      <c r="H79" s="240">
        <v>42949</v>
      </c>
      <c r="I79" s="233" t="s">
        <v>754</v>
      </c>
      <c r="J79" s="232"/>
      <c r="K79" s="232"/>
      <c r="L79" s="237"/>
      <c r="N79" s="110" t="str">
        <f t="shared" si="137"/>
        <v>Quantified</v>
      </c>
      <c r="O79" s="232">
        <f t="shared" si="138"/>
        <v>4.7924528301886791E-3</v>
      </c>
      <c r="P79" s="232">
        <f t="shared" si="139"/>
        <v>4.9364058309249535E-4</v>
      </c>
      <c r="Q79" s="233">
        <f t="shared" si="140"/>
        <v>0.10300374371615061</v>
      </c>
      <c r="S79" s="234">
        <f t="shared" si="123"/>
        <v>107.60727070811863</v>
      </c>
      <c r="T79" s="235">
        <f t="shared" si="141"/>
        <v>76.355748373101946</v>
      </c>
      <c r="U79" s="233">
        <f t="shared" si="124"/>
        <v>34.716669691065476</v>
      </c>
      <c r="V79" s="236">
        <f t="shared" si="142"/>
        <v>32.262382887893665</v>
      </c>
      <c r="W79" s="237">
        <f t="shared" si="143"/>
        <v>7.5488069414316703</v>
      </c>
      <c r="X79" s="110">
        <f t="shared" si="144"/>
        <v>2.1068405328031039</v>
      </c>
      <c r="Y79" s="237">
        <f t="shared" si="145"/>
        <v>7.6355748373101955</v>
      </c>
      <c r="Z79" s="110">
        <f t="shared" si="146"/>
        <v>0.72609632454855744</v>
      </c>
      <c r="AB79" s="235">
        <f t="shared" si="147"/>
        <v>61.609833694866225</v>
      </c>
      <c r="AC79" s="235">
        <f t="shared" si="148"/>
        <v>80.687878787878773</v>
      </c>
      <c r="AD79" s="235">
        <f t="shared" si="149"/>
        <v>80.687878787878773</v>
      </c>
      <c r="AE79" s="237">
        <f t="shared" si="150"/>
        <v>6.1609833694866225</v>
      </c>
      <c r="AF79" s="237">
        <f t="shared" si="151"/>
        <v>3.0268055998733914E-3</v>
      </c>
      <c r="AG79" s="236">
        <f t="shared" si="152"/>
        <v>4.912861175480833E-2</v>
      </c>
      <c r="AI79" s="239"/>
      <c r="AJ79" s="241">
        <v>5.7411424439624001</v>
      </c>
      <c r="AK79" s="241">
        <v>7.0426608821402752</v>
      </c>
      <c r="AL79" s="241">
        <v>9.8626174981923356</v>
      </c>
      <c r="AM79" s="241">
        <v>7.8524945770065084</v>
      </c>
      <c r="AN79" s="241">
        <v>8.2284887924801158</v>
      </c>
      <c r="AO79" s="241">
        <v>6.8257411424439631</v>
      </c>
      <c r="AP79" s="241">
        <v>2.7245119305856831E-2</v>
      </c>
      <c r="AQ79" s="241">
        <v>3.1525668835864065E-2</v>
      </c>
      <c r="AR79" s="241">
        <v>6.1315979754157626</v>
      </c>
      <c r="AS79" s="241">
        <v>6.1315979754157626</v>
      </c>
      <c r="AT79" s="110">
        <v>5</v>
      </c>
      <c r="AU79" s="232">
        <v>1.4461315979754157E-2</v>
      </c>
      <c r="AV79" s="110">
        <v>345.75</v>
      </c>
      <c r="AW79" s="239"/>
      <c r="AX79" s="233">
        <f t="shared" si="153"/>
        <v>136.7758186397985</v>
      </c>
      <c r="AY79" s="233">
        <f t="shared" si="154"/>
        <v>116.83778234086242</v>
      </c>
      <c r="AZ79" s="233">
        <f t="shared" si="155"/>
        <v>69.208211143695024</v>
      </c>
      <c r="BB79" s="237">
        <f t="shared" si="156"/>
        <v>2.9385394070860448E-2</v>
      </c>
      <c r="BC79" s="110">
        <f t="shared" si="157"/>
        <v>3.0268055998730042E-3</v>
      </c>
      <c r="BD79" s="237">
        <f t="shared" si="158"/>
        <v>6.1315979754157626</v>
      </c>
      <c r="BE79" s="110">
        <f t="shared" si="159"/>
        <v>0</v>
      </c>
      <c r="BF79" s="237">
        <f t="shared" si="160"/>
        <v>6.1588430947216191</v>
      </c>
      <c r="BG79" s="237">
        <f t="shared" si="161"/>
        <v>6.1631236442516268</v>
      </c>
      <c r="BI79" s="110">
        <f t="shared" si="162"/>
        <v>0</v>
      </c>
      <c r="BJ79" s="110">
        <f t="shared" si="163"/>
        <v>0</v>
      </c>
      <c r="BK79" s="110">
        <f t="shared" si="164"/>
        <v>0</v>
      </c>
      <c r="BM79" s="110">
        <f t="shared" si="165"/>
        <v>4.4433962264150946E-3</v>
      </c>
      <c r="BN79" s="110">
        <f t="shared" si="166"/>
        <v>5.1415094339622644E-3</v>
      </c>
    </row>
    <row r="80" spans="1:66" x14ac:dyDescent="0.35">
      <c r="A80" s="110">
        <f t="shared" si="125"/>
        <v>8</v>
      </c>
      <c r="B80" s="225" t="s">
        <v>246</v>
      </c>
      <c r="C80" s="110" t="s">
        <v>247</v>
      </c>
      <c r="D80" s="258" t="s">
        <v>248</v>
      </c>
      <c r="E80" s="110">
        <v>1.4</v>
      </c>
      <c r="F80" s="227" t="s">
        <v>686</v>
      </c>
      <c r="G80" s="254">
        <v>10</v>
      </c>
      <c r="H80" s="229">
        <v>42977</v>
      </c>
      <c r="I80" s="230" t="s">
        <v>755</v>
      </c>
      <c r="J80" s="148"/>
      <c r="K80" s="148"/>
      <c r="L80" s="149"/>
      <c r="N80" s="110" t="str">
        <f t="shared" si="137"/>
        <v>Quantified</v>
      </c>
      <c r="O80" s="232">
        <f t="shared" si="138"/>
        <v>2.6448756118484132E-3</v>
      </c>
      <c r="P80" s="232">
        <f t="shared" si="139"/>
        <v>9.5944866727179089E-4</v>
      </c>
      <c r="Q80" s="233">
        <f t="shared" si="140"/>
        <v>0.36275757656567637</v>
      </c>
      <c r="S80" s="234">
        <f t="shared" si="123"/>
        <v>114.6766362452255</v>
      </c>
      <c r="T80" s="235">
        <f t="shared" si="141"/>
        <v>83.634610749578215</v>
      </c>
      <c r="U80" s="233">
        <f t="shared" si="124"/>
        <v>7.3430931610292953</v>
      </c>
      <c r="V80" s="236">
        <f t="shared" si="142"/>
        <v>6.4033035860301677</v>
      </c>
      <c r="W80" s="237">
        <f t="shared" si="143"/>
        <v>7.2981441311159303</v>
      </c>
      <c r="X80" s="110">
        <f t="shared" si="144"/>
        <v>0.34353869949572097</v>
      </c>
      <c r="Y80" s="237">
        <f t="shared" si="145"/>
        <v>8.3634610749578204</v>
      </c>
      <c r="Z80" s="110">
        <f t="shared" si="146"/>
        <v>0.53042351230576723</v>
      </c>
      <c r="AB80" s="235">
        <f t="shared" si="147"/>
        <v>81.774403470715825</v>
      </c>
      <c r="AC80" s="235">
        <f t="shared" si="148"/>
        <v>97.775792507204613</v>
      </c>
      <c r="AD80" s="235">
        <f t="shared" si="149"/>
        <v>97.775792507204613</v>
      </c>
      <c r="AE80" s="237">
        <f t="shared" si="150"/>
        <v>8.1774403470715828</v>
      </c>
      <c r="AF80" s="237">
        <f t="shared" si="151"/>
        <v>0.64834994004847246</v>
      </c>
      <c r="AG80" s="236">
        <f t="shared" si="152"/>
        <v>7.9285193475077147</v>
      </c>
      <c r="AI80" s="239"/>
      <c r="AJ80" s="237">
        <v>7.1294287780187995</v>
      </c>
      <c r="AK80" s="237">
        <v>7.0715835140997827</v>
      </c>
      <c r="AL80" s="237">
        <v>7.6934201012292114</v>
      </c>
      <c r="AM80" s="237">
        <v>8.7780187997107735</v>
      </c>
      <c r="AN80" s="237">
        <v>7.7657266811279824</v>
      </c>
      <c r="AO80" s="237">
        <v>8.5466377440347081</v>
      </c>
      <c r="AP80" s="237">
        <v>1.6948662328271875E-2</v>
      </c>
      <c r="AQ80" s="237">
        <v>2.5567606652205352E-2</v>
      </c>
      <c r="AR80" s="237">
        <v>8.6189443239334782</v>
      </c>
      <c r="AS80" s="237">
        <v>7.6934201012292114</v>
      </c>
      <c r="AT80" s="110">
        <v>1</v>
      </c>
      <c r="AU80" s="232">
        <v>2.8922631959508315E-3</v>
      </c>
      <c r="AV80" s="110">
        <v>345.75</v>
      </c>
      <c r="AW80" s="239"/>
      <c r="AX80" s="233">
        <f t="shared" si="153"/>
        <v>123.12373225152129</v>
      </c>
      <c r="AY80" s="233">
        <f t="shared" si="154"/>
        <v>109.81595092024541</v>
      </c>
      <c r="AZ80" s="233">
        <f t="shared" si="155"/>
        <v>111.0902255639098</v>
      </c>
      <c r="BB80" s="237">
        <f t="shared" si="156"/>
        <v>2.1258134490238612E-2</v>
      </c>
      <c r="BC80" s="110">
        <f t="shared" si="157"/>
        <v>6.0945139781226777E-3</v>
      </c>
      <c r="BD80" s="237">
        <f t="shared" si="158"/>
        <v>8.1561822125813457</v>
      </c>
      <c r="BE80" s="110">
        <f t="shared" si="159"/>
        <v>0.65444445402659546</v>
      </c>
      <c r="BF80" s="237">
        <f t="shared" si="160"/>
        <v>8.6358929862617497</v>
      </c>
      <c r="BG80" s="237">
        <f t="shared" si="161"/>
        <v>7.7189877078814169</v>
      </c>
      <c r="BI80" s="110">
        <f t="shared" si="162"/>
        <v>0</v>
      </c>
      <c r="BJ80" s="110">
        <f t="shared" si="163"/>
        <v>0</v>
      </c>
      <c r="BK80" s="110">
        <f t="shared" si="164"/>
        <v>0</v>
      </c>
      <c r="BM80" s="110">
        <f t="shared" si="165"/>
        <v>1.9664429530201343E-3</v>
      </c>
      <c r="BN80" s="110">
        <f t="shared" si="166"/>
        <v>3.3233082706766921E-3</v>
      </c>
    </row>
    <row r="81" spans="1:66" x14ac:dyDescent="0.35">
      <c r="A81" s="110">
        <f t="shared" si="125"/>
        <v>9</v>
      </c>
      <c r="B81" s="225" t="s">
        <v>246</v>
      </c>
      <c r="C81" s="110" t="s">
        <v>247</v>
      </c>
      <c r="D81" s="258" t="s">
        <v>248</v>
      </c>
      <c r="E81" s="110">
        <v>1.4</v>
      </c>
      <c r="F81" s="242" t="s">
        <v>686</v>
      </c>
      <c r="G81" s="254">
        <v>10</v>
      </c>
      <c r="H81" s="240">
        <v>43003</v>
      </c>
      <c r="I81" s="110" t="s">
        <v>756</v>
      </c>
      <c r="J81" s="232"/>
      <c r="K81" s="232"/>
      <c r="L81" s="237"/>
      <c r="N81" s="110" t="str">
        <f t="shared" si="137"/>
        <v>Quantified</v>
      </c>
      <c r="O81" s="232">
        <f t="shared" si="138"/>
        <v>3.6748697480176321E-3</v>
      </c>
      <c r="P81" s="232">
        <f t="shared" si="139"/>
        <v>4.0036206110848917E-4</v>
      </c>
      <c r="Q81" s="233">
        <f t="shared" si="140"/>
        <v>0.10894591878377732</v>
      </c>
      <c r="S81" s="234">
        <f t="shared" si="123"/>
        <v>101.19119538698946</v>
      </c>
      <c r="T81" s="235">
        <f t="shared" si="141"/>
        <v>77.512653651482282</v>
      </c>
      <c r="U81" s="233">
        <f t="shared" si="124"/>
        <v>6.5634377992274544</v>
      </c>
      <c r="V81" s="236">
        <f t="shared" si="142"/>
        <v>6.4861747844035662</v>
      </c>
      <c r="W81" s="237">
        <f t="shared" si="143"/>
        <v>7.6693179079296216</v>
      </c>
      <c r="X81" s="110">
        <f t="shared" si="144"/>
        <v>0.49345378098762926</v>
      </c>
      <c r="Y81" s="237">
        <f t="shared" si="145"/>
        <v>7.7512653651482282</v>
      </c>
      <c r="Z81" s="110">
        <f t="shared" si="146"/>
        <v>0.55123987136792307</v>
      </c>
      <c r="AB81" s="235">
        <f t="shared" si="147"/>
        <v>82.006941431670271</v>
      </c>
      <c r="AC81" s="235">
        <f t="shared" si="148"/>
        <v>105.7981343283582</v>
      </c>
      <c r="AD81" s="235">
        <f t="shared" si="149"/>
        <v>105.7981343283582</v>
      </c>
      <c r="AE81" s="237">
        <f t="shared" si="150"/>
        <v>8.2006941431670271</v>
      </c>
      <c r="AF81" s="237">
        <f t="shared" si="151"/>
        <v>0.12643048796226225</v>
      </c>
      <c r="AG81" s="236">
        <f t="shared" si="152"/>
        <v>1.5417047112726001</v>
      </c>
      <c r="AI81" s="239"/>
      <c r="AJ81" s="237">
        <v>7.9826464208242953</v>
      </c>
      <c r="AK81" s="237">
        <v>7.9248011569052776</v>
      </c>
      <c r="AL81" s="237">
        <v>7.1005061460592911</v>
      </c>
      <c r="AM81" s="237">
        <v>8.3875632682574128</v>
      </c>
      <c r="AN81" s="237">
        <v>7.4186550976138834</v>
      </c>
      <c r="AO81" s="237">
        <v>7.4475777295733909</v>
      </c>
      <c r="AP81" s="237">
        <v>2.7418655097613882E-2</v>
      </c>
      <c r="AQ81" s="237">
        <v>3.2682574114244398E-2</v>
      </c>
      <c r="AR81" s="237">
        <v>8.0838756326825738</v>
      </c>
      <c r="AS81" s="237">
        <v>8.2574114244396242</v>
      </c>
      <c r="AT81" s="110">
        <v>1</v>
      </c>
      <c r="AU81" s="232">
        <v>2.8922631959508315E-3</v>
      </c>
      <c r="AV81" s="110">
        <v>345.75</v>
      </c>
      <c r="AW81" s="239"/>
      <c r="AX81" s="233">
        <f t="shared" si="153"/>
        <v>105.07246376811597</v>
      </c>
      <c r="AY81" s="233">
        <f t="shared" si="154"/>
        <v>93.613138686131407</v>
      </c>
      <c r="AZ81" s="233">
        <f t="shared" si="155"/>
        <v>104.88798370672099</v>
      </c>
      <c r="BB81" s="237">
        <f t="shared" si="156"/>
        <v>3.005061460592914E-2</v>
      </c>
      <c r="BC81" s="110">
        <f t="shared" si="157"/>
        <v>3.7221528322762603E-3</v>
      </c>
      <c r="BD81" s="237">
        <f t="shared" si="158"/>
        <v>8.170643528561099</v>
      </c>
      <c r="BE81" s="110">
        <f t="shared" si="159"/>
        <v>0.12270833512998688</v>
      </c>
      <c r="BF81" s="237">
        <f t="shared" si="160"/>
        <v>8.1112942877801881</v>
      </c>
      <c r="BG81" s="237">
        <f t="shared" si="161"/>
        <v>8.2900939985538677</v>
      </c>
      <c r="BI81" s="110">
        <f t="shared" si="162"/>
        <v>0</v>
      </c>
      <c r="BJ81" s="110">
        <f t="shared" si="163"/>
        <v>0</v>
      </c>
      <c r="BK81" s="110">
        <f t="shared" si="164"/>
        <v>0</v>
      </c>
      <c r="BM81" s="110">
        <f t="shared" si="165"/>
        <v>3.3917710196779967E-3</v>
      </c>
      <c r="BN81" s="110">
        <f t="shared" si="166"/>
        <v>3.9579684763572679E-3</v>
      </c>
    </row>
    <row r="82" spans="1:66" x14ac:dyDescent="0.35">
      <c r="A82" s="110">
        <f t="shared" si="125"/>
        <v>10</v>
      </c>
      <c r="B82" s="225" t="s">
        <v>246</v>
      </c>
      <c r="C82" s="110" t="s">
        <v>247</v>
      </c>
      <c r="D82" s="258" t="s">
        <v>248</v>
      </c>
      <c r="E82" s="110">
        <v>1.4</v>
      </c>
      <c r="F82" s="242" t="s">
        <v>686</v>
      </c>
      <c r="G82" s="254">
        <v>10</v>
      </c>
      <c r="H82" s="240">
        <v>43019</v>
      </c>
      <c r="I82" s="233" t="s">
        <v>757</v>
      </c>
      <c r="J82" s="232"/>
      <c r="K82" s="232"/>
      <c r="L82" s="237"/>
      <c r="N82" s="110" t="str">
        <f t="shared" si="137"/>
        <v>Quantified</v>
      </c>
      <c r="O82" s="232">
        <f t="shared" si="138"/>
        <v>2.5797373022989774E-3</v>
      </c>
      <c r="P82" s="232">
        <f t="shared" si="139"/>
        <v>4.8437523364387285E-4</v>
      </c>
      <c r="Q82" s="233">
        <f t="shared" si="140"/>
        <v>0.18776145664607535</v>
      </c>
      <c r="S82" s="234">
        <f t="shared" si="123"/>
        <v>99.328507125043757</v>
      </c>
      <c r="T82" s="235">
        <f t="shared" si="141"/>
        <v>73.318872017353584</v>
      </c>
      <c r="U82" s="233">
        <f t="shared" si="124"/>
        <v>6.5900401199716026</v>
      </c>
      <c r="V82" s="236">
        <f t="shared" si="142"/>
        <v>6.6345909253176041</v>
      </c>
      <c r="W82" s="237">
        <f t="shared" si="143"/>
        <v>7.3849120269944564</v>
      </c>
      <c r="X82" s="110">
        <f t="shared" si="144"/>
        <v>0.18081464770798794</v>
      </c>
      <c r="Y82" s="237">
        <f t="shared" si="145"/>
        <v>7.3318872017353582</v>
      </c>
      <c r="Z82" s="110">
        <f t="shared" si="146"/>
        <v>0.43552336504340106</v>
      </c>
      <c r="AB82" s="235">
        <f t="shared" si="147"/>
        <v>84.090672451193058</v>
      </c>
      <c r="AC82" s="235">
        <f t="shared" si="148"/>
        <v>114.69171597633137</v>
      </c>
      <c r="AD82" s="235">
        <f t="shared" si="149"/>
        <v>114.69171597633137</v>
      </c>
      <c r="AE82" s="237">
        <f t="shared" si="150"/>
        <v>8.4090672451193065</v>
      </c>
      <c r="AF82" s="237">
        <f t="shared" si="151"/>
        <v>0.54954927887964511</v>
      </c>
      <c r="AG82" s="236">
        <f t="shared" si="152"/>
        <v>6.5351990043676738</v>
      </c>
      <c r="AI82" s="239"/>
      <c r="AJ82" s="237">
        <v>7.302964569775849</v>
      </c>
      <c r="AK82" s="237">
        <v>7.2595806218365864</v>
      </c>
      <c r="AL82" s="237">
        <v>7.592190889370932</v>
      </c>
      <c r="AM82" s="237">
        <v>7.809110629067245</v>
      </c>
      <c r="AN82" s="237">
        <v>6.95589298626175</v>
      </c>
      <c r="AO82" s="237">
        <v>7.2306579898770789</v>
      </c>
      <c r="AP82" s="237">
        <v>2.3369486623282719E-2</v>
      </c>
      <c r="AQ82" s="237">
        <v>1.9638467100506145E-2</v>
      </c>
      <c r="AR82" s="237">
        <v>7.9971077368040486</v>
      </c>
      <c r="AS82" s="237">
        <v>8.7780187997107735</v>
      </c>
      <c r="AT82" s="110">
        <v>1</v>
      </c>
      <c r="AU82" s="232">
        <v>2.8922631959508315E-3</v>
      </c>
      <c r="AV82" s="110">
        <v>345.75</v>
      </c>
      <c r="AW82" s="239"/>
      <c r="AX82" s="233">
        <f t="shared" si="153"/>
        <v>106.93069306930694</v>
      </c>
      <c r="AY82" s="233">
        <f t="shared" si="154"/>
        <v>95.816733067729103</v>
      </c>
      <c r="AZ82" s="233">
        <f t="shared" si="155"/>
        <v>95.238095238095241</v>
      </c>
      <c r="BB82" s="237">
        <f t="shared" si="156"/>
        <v>2.1503976861894432E-2</v>
      </c>
      <c r="BC82" s="110">
        <f t="shared" si="157"/>
        <v>2.638229205294712E-3</v>
      </c>
      <c r="BD82" s="237">
        <f t="shared" si="158"/>
        <v>8.3875632682574111</v>
      </c>
      <c r="BE82" s="110">
        <f t="shared" si="159"/>
        <v>0.55218750808493977</v>
      </c>
      <c r="BF82" s="237">
        <f t="shared" si="160"/>
        <v>8.0204772234273314</v>
      </c>
      <c r="BG82" s="237">
        <f t="shared" si="161"/>
        <v>8.7976572668112798</v>
      </c>
      <c r="BI82" s="110">
        <f t="shared" si="162"/>
        <v>0</v>
      </c>
      <c r="BJ82" s="110">
        <f t="shared" si="163"/>
        <v>0</v>
      </c>
      <c r="BK82" s="110">
        <f t="shared" si="164"/>
        <v>0</v>
      </c>
      <c r="BM82" s="110">
        <f t="shared" si="165"/>
        <v>2.9222423146473783E-3</v>
      </c>
      <c r="BN82" s="110">
        <f t="shared" si="166"/>
        <v>2.2372322899505766E-3</v>
      </c>
    </row>
    <row r="83" spans="1:66" x14ac:dyDescent="0.35">
      <c r="A83" s="110">
        <f t="shared" si="125"/>
        <v>11</v>
      </c>
      <c r="B83" s="225" t="s">
        <v>246</v>
      </c>
      <c r="C83" s="110" t="s">
        <v>247</v>
      </c>
      <c r="D83" s="258" t="s">
        <v>248</v>
      </c>
      <c r="E83" s="110">
        <v>1.4</v>
      </c>
      <c r="F83" s="242" t="s">
        <v>686</v>
      </c>
      <c r="G83" s="254">
        <v>10</v>
      </c>
      <c r="H83" s="240">
        <v>43052</v>
      </c>
      <c r="I83" s="233" t="s">
        <v>758</v>
      </c>
      <c r="J83" s="232">
        <f>AVERAGE(O74:O83)</f>
        <v>3.8753837638967835E-3</v>
      </c>
      <c r="K83" s="232">
        <f>STDEV(O74:O83)</f>
        <v>9.2939774334694985E-4</v>
      </c>
      <c r="L83" s="237">
        <f>K83/J83</f>
        <v>0.23982082807004898</v>
      </c>
      <c r="N83" s="110" t="str">
        <f t="shared" si="137"/>
        <v>Quantified</v>
      </c>
      <c r="O83" s="232">
        <f t="shared" si="138"/>
        <v>3.1512387981022672E-3</v>
      </c>
      <c r="P83" s="232">
        <f t="shared" si="139"/>
        <v>5.2259552304878416E-5</v>
      </c>
      <c r="Q83" s="233">
        <f t="shared" si="140"/>
        <v>1.6583812161855224E-2</v>
      </c>
      <c r="S83" s="234">
        <f t="shared" si="123"/>
        <v>84.357886764719069</v>
      </c>
      <c r="T83" s="235">
        <f t="shared" si="141"/>
        <v>71.246083393588819</v>
      </c>
      <c r="U83" s="233">
        <f t="shared" si="124"/>
        <v>7.911745389030858</v>
      </c>
      <c r="V83" s="236">
        <f t="shared" si="142"/>
        <v>9.378785662444761</v>
      </c>
      <c r="W83" s="237">
        <f t="shared" si="143"/>
        <v>8.4646902868161007</v>
      </c>
      <c r="X83" s="110">
        <f t="shared" si="144"/>
        <v>0.46396565593698536</v>
      </c>
      <c r="Y83" s="237">
        <f t="shared" si="145"/>
        <v>7.1246083393588817</v>
      </c>
      <c r="Z83" s="110">
        <f t="shared" si="146"/>
        <v>0.49683267659127239</v>
      </c>
      <c r="AB83" s="235">
        <f t="shared" si="147"/>
        <v>79.932899493853938</v>
      </c>
      <c r="AC83" s="235">
        <f t="shared" si="148"/>
        <v>112.19269282814615</v>
      </c>
      <c r="AD83" s="235">
        <f t="shared" si="149"/>
        <v>112.19269282814615</v>
      </c>
      <c r="AE83" s="237">
        <f t="shared" si="150"/>
        <v>7.9932899493853942</v>
      </c>
      <c r="AF83" s="237">
        <f t="shared" si="151"/>
        <v>0.18422611380848647</v>
      </c>
      <c r="AG83" s="236">
        <f t="shared" si="152"/>
        <v>2.3047595542640318</v>
      </c>
      <c r="AI83" s="239"/>
      <c r="AJ83" s="237">
        <v>8.9081706435285604</v>
      </c>
      <c r="AK83" s="237">
        <v>7.9826464208242953</v>
      </c>
      <c r="AL83" s="237">
        <v>8.5032537960954446</v>
      </c>
      <c r="AM83" s="237">
        <v>7.4186550976138834</v>
      </c>
      <c r="AN83" s="237">
        <v>7.4041937816341283</v>
      </c>
      <c r="AO83" s="237">
        <v>6.5509761388286334</v>
      </c>
      <c r="AP83" s="237">
        <v>2.5220535068691253E-2</v>
      </c>
      <c r="AQ83" s="237">
        <v>2.4989154013015186E-2</v>
      </c>
      <c r="AR83" s="237">
        <v>8.0983369486623289</v>
      </c>
      <c r="AS83" s="237">
        <v>7.8380332610267534</v>
      </c>
      <c r="AT83" s="110">
        <v>1</v>
      </c>
      <c r="AU83" s="232">
        <v>2.8922631959508315E-3</v>
      </c>
      <c r="AV83" s="110">
        <v>345.75</v>
      </c>
      <c r="AW83" s="239"/>
      <c r="AX83" s="233">
        <f t="shared" si="153"/>
        <v>83.279220779220793</v>
      </c>
      <c r="AY83" s="233">
        <f t="shared" si="154"/>
        <v>92.753623188405783</v>
      </c>
      <c r="AZ83" s="233">
        <f t="shared" si="155"/>
        <v>77.040816326530617</v>
      </c>
      <c r="BB83" s="237">
        <f t="shared" si="156"/>
        <v>2.5104844540853218E-2</v>
      </c>
      <c r="BC83" s="110">
        <f t="shared" si="157"/>
        <v>1.6361111350664921E-4</v>
      </c>
      <c r="BD83" s="237">
        <f t="shared" si="158"/>
        <v>7.9681851048445411</v>
      </c>
      <c r="BE83" s="110">
        <f t="shared" si="159"/>
        <v>0.18406250269498034</v>
      </c>
      <c r="BF83" s="237">
        <f t="shared" si="160"/>
        <v>8.1235574837310196</v>
      </c>
      <c r="BG83" s="237">
        <f t="shared" si="161"/>
        <v>7.8630224150397687</v>
      </c>
      <c r="BI83" s="110">
        <f t="shared" si="162"/>
        <v>0</v>
      </c>
      <c r="BJ83" s="110">
        <f t="shared" si="163"/>
        <v>0</v>
      </c>
      <c r="BK83" s="110">
        <f t="shared" si="164"/>
        <v>0</v>
      </c>
      <c r="BM83" s="110">
        <f t="shared" si="165"/>
        <v>3.1142857142857144E-3</v>
      </c>
      <c r="BN83" s="110">
        <f t="shared" si="166"/>
        <v>3.1881918819188196E-3</v>
      </c>
    </row>
    <row r="84" spans="1:66" x14ac:dyDescent="0.35">
      <c r="A84" s="110"/>
      <c r="B84" s="225"/>
      <c r="C84" s="110"/>
      <c r="D84" s="258"/>
      <c r="F84" s="110"/>
      <c r="G84" s="254"/>
      <c r="H84" s="240"/>
      <c r="I84" s="233"/>
      <c r="J84" s="232"/>
      <c r="K84" s="232"/>
      <c r="L84" s="237"/>
      <c r="S84" s="234"/>
      <c r="T84" s="235"/>
      <c r="W84" s="237"/>
      <c r="Y84" s="237"/>
      <c r="AB84" s="235"/>
      <c r="AC84" s="235"/>
      <c r="AD84" s="235"/>
      <c r="AE84" s="237"/>
      <c r="AF84" s="237"/>
      <c r="AG84" s="236"/>
      <c r="AI84" s="239"/>
      <c r="AJ84" s="237"/>
      <c r="AK84" s="237"/>
      <c r="AL84" s="237"/>
      <c r="AM84" s="237"/>
      <c r="AN84" s="237"/>
      <c r="AO84" s="237"/>
      <c r="AP84" s="237"/>
      <c r="AQ84" s="237"/>
      <c r="AR84" s="237"/>
      <c r="AS84" s="237"/>
      <c r="AW84" s="239"/>
      <c r="AX84" s="233"/>
      <c r="AY84" s="233"/>
      <c r="AZ84" s="233"/>
      <c r="BB84" s="237"/>
      <c r="BD84" s="237"/>
      <c r="BF84" s="237"/>
      <c r="BG84" s="237"/>
    </row>
    <row r="85" spans="1:66" x14ac:dyDescent="0.35">
      <c r="A85" s="110">
        <f t="shared" si="125"/>
        <v>1</v>
      </c>
      <c r="B85" s="225" t="s">
        <v>246</v>
      </c>
      <c r="C85" s="110" t="s">
        <v>247</v>
      </c>
      <c r="D85" s="258" t="s">
        <v>248</v>
      </c>
      <c r="E85" s="110">
        <v>1.4</v>
      </c>
      <c r="F85" s="249" t="s">
        <v>688</v>
      </c>
      <c r="G85" s="254">
        <v>10</v>
      </c>
      <c r="H85" s="229">
        <v>42788</v>
      </c>
      <c r="I85" s="230" t="s">
        <v>760</v>
      </c>
      <c r="J85" s="148"/>
      <c r="K85" s="148"/>
      <c r="L85" s="149"/>
      <c r="N85" s="110" t="str">
        <f t="shared" si="137"/>
        <v>Quantified</v>
      </c>
      <c r="O85" s="232">
        <f t="shared" si="138"/>
        <v>1.0476527149321267E-2</v>
      </c>
      <c r="P85" s="232">
        <f t="shared" si="139"/>
        <v>1.5697930521251144E-3</v>
      </c>
      <c r="Q85" s="233">
        <f t="shared" si="140"/>
        <v>0.14983906687311122</v>
      </c>
      <c r="S85" s="234">
        <f t="shared" si="123"/>
        <v>72.574058354282968</v>
      </c>
      <c r="T85" s="235">
        <f t="shared" si="141"/>
        <v>55.242227042660886</v>
      </c>
      <c r="U85" s="233">
        <f t="shared" si="124"/>
        <v>11.056860388351126</v>
      </c>
      <c r="V85" s="236">
        <f t="shared" si="142"/>
        <v>15.23527916046134</v>
      </c>
      <c r="W85" s="237">
        <f t="shared" si="143"/>
        <v>7.7416244878283926</v>
      </c>
      <c r="X85" s="110">
        <f t="shared" si="144"/>
        <v>1.2877339721256369</v>
      </c>
      <c r="Y85" s="237">
        <f t="shared" si="145"/>
        <v>5.5242227042660881</v>
      </c>
      <c r="Z85" s="110">
        <f t="shared" si="146"/>
        <v>0.21836108272655791</v>
      </c>
      <c r="AB85" s="235">
        <f t="shared" ref="AB85:AB95" si="167">AE85/G85*100</f>
        <v>62.686912509038329</v>
      </c>
      <c r="AC85" s="235">
        <f t="shared" ref="AC85:AC95" si="168">AE85/Y85*100</f>
        <v>113.47643979057594</v>
      </c>
      <c r="AD85" s="235">
        <f t="shared" ref="AD85:AD95" si="169">AE85/Y85*100</f>
        <v>113.47643979057594</v>
      </c>
      <c r="AE85" s="237">
        <f t="shared" si="150"/>
        <v>6.2686912509038333</v>
      </c>
      <c r="AF85" s="237">
        <f t="shared" si="151"/>
        <v>0.25891458712427196</v>
      </c>
      <c r="AG85" s="236">
        <f t="shared" ref="AG85:AG95" si="170">AF85/AE85*100</f>
        <v>4.1302813739142294</v>
      </c>
      <c r="AI85" s="239"/>
      <c r="AJ85" s="237">
        <v>8.7924801156905286</v>
      </c>
      <c r="AK85" s="237">
        <v>8.1272595806218373</v>
      </c>
      <c r="AL85" s="237">
        <v>6.3051337671728129</v>
      </c>
      <c r="AM85" s="237">
        <v>5.4953000723065797</v>
      </c>
      <c r="AN85" s="237">
        <v>5.7556037599421543</v>
      </c>
      <c r="AO85" s="237">
        <v>5.3217642805495302</v>
      </c>
      <c r="AP85" s="237">
        <v>6.9703543022415049E-2</v>
      </c>
      <c r="AQ85" s="237">
        <v>5.9869848156182209E-2</v>
      </c>
      <c r="AR85" s="237">
        <v>6.0159074475777299</v>
      </c>
      <c r="AS85" s="237">
        <v>6.3919016630513381</v>
      </c>
      <c r="AT85" s="110">
        <v>10</v>
      </c>
      <c r="AU85" s="232">
        <v>2.8922631959508314E-2</v>
      </c>
      <c r="AV85" s="110">
        <v>345.75</v>
      </c>
      <c r="AW85" s="239"/>
      <c r="AX85" s="233">
        <f t="shared" ref="AX85:AX95" si="171">AM85/AJ85*100</f>
        <v>62.499999999999986</v>
      </c>
      <c r="AY85" s="233">
        <f t="shared" ref="AY85:AY95" si="172">AN85/AK85*100</f>
        <v>70.818505338078282</v>
      </c>
      <c r="AZ85" s="233">
        <f t="shared" ref="AZ85:AZ95" si="173">AO85/AL85*100</f>
        <v>84.403669724770651</v>
      </c>
      <c r="BB85" s="237">
        <f t="shared" ref="BB85:BB95" si="174">AVERAGE(AP85:AQ85)</f>
        <v>6.4786695589298629E-2</v>
      </c>
      <c r="BC85" s="110">
        <f t="shared" ref="BC85:BC95" si="175">STDEV(AP85:AQ85)</f>
        <v>6.9534723240325799E-3</v>
      </c>
      <c r="BD85" s="237">
        <f t="shared" ref="BD85:BD95" si="176">AVERAGE(AR85:AS85)</f>
        <v>6.2039045553145336</v>
      </c>
      <c r="BE85" s="110">
        <f t="shared" ref="BE85:BE95" si="177">STDEV(AR85:AS85)</f>
        <v>0.26586805944830427</v>
      </c>
      <c r="BF85" s="237">
        <f t="shared" ref="BF85:BF95" si="178">SUM(AP85+AR85)</f>
        <v>6.085610990600145</v>
      </c>
      <c r="BG85" s="237">
        <f t="shared" ref="BG85:BG95" si="179">SUM(AQ85+AS85)</f>
        <v>6.4517715112075207</v>
      </c>
      <c r="BI85" s="110">
        <f t="shared" ref="BI85:BI95" si="180">SUM(BJ85:BL85)</f>
        <v>0</v>
      </c>
      <c r="BJ85" s="110">
        <f t="shared" ref="BJ85:BJ95" si="181">IF(AP85&lt;=$AU85,1,0)</f>
        <v>0</v>
      </c>
      <c r="BK85" s="110">
        <f t="shared" ref="BK85:BK95" si="182">IF(AQ85&lt;=$AU85,1,0)</f>
        <v>0</v>
      </c>
      <c r="BM85" s="110">
        <f t="shared" ref="BM85:BM95" si="183">IF(BJ85=1, $AU85/AR85, AP85/AR85)</f>
        <v>1.1586538461538462E-2</v>
      </c>
      <c r="BN85" s="110">
        <f t="shared" ref="BN85:BN95" si="184">IF(BK85=1, $AU85/AS85, AQ85/AS85)</f>
        <v>9.3665158371040707E-3</v>
      </c>
    </row>
    <row r="86" spans="1:66" x14ac:dyDescent="0.35">
      <c r="A86" s="110">
        <f t="shared" si="125"/>
        <v>2</v>
      </c>
      <c r="B86" s="225" t="s">
        <v>246</v>
      </c>
      <c r="C86" s="110" t="s">
        <v>247</v>
      </c>
      <c r="D86" s="258" t="s">
        <v>248</v>
      </c>
      <c r="E86" s="110">
        <v>1.4</v>
      </c>
      <c r="F86" s="249" t="s">
        <v>688</v>
      </c>
      <c r="G86" s="254">
        <v>10</v>
      </c>
      <c r="H86" s="229">
        <v>42811</v>
      </c>
      <c r="I86" s="230" t="s">
        <v>761</v>
      </c>
      <c r="J86" s="148"/>
      <c r="K86" s="148"/>
      <c r="L86" s="149"/>
      <c r="N86" s="110" t="str">
        <f t="shared" si="137"/>
        <v>Quantified</v>
      </c>
      <c r="O86" s="232">
        <f t="shared" si="138"/>
        <v>8.2865612648221343E-3</v>
      </c>
      <c r="P86" s="232">
        <f t="shared" si="139"/>
        <v>1.4812908854896072E-4</v>
      </c>
      <c r="Q86" s="233">
        <f t="shared" si="140"/>
        <v>1.787582132262679E-2</v>
      </c>
      <c r="S86" s="234">
        <f t="shared" si="123"/>
        <v>85.6279182344025</v>
      </c>
      <c r="T86" s="235">
        <f t="shared" si="141"/>
        <v>69.076885996625691</v>
      </c>
      <c r="U86" s="233">
        <f t="shared" si="124"/>
        <v>16.664347313143882</v>
      </c>
      <c r="V86" s="236">
        <f t="shared" si="142"/>
        <v>19.461348187311987</v>
      </c>
      <c r="W86" s="237">
        <f t="shared" si="143"/>
        <v>8.1513617739214279</v>
      </c>
      <c r="X86" s="110">
        <f t="shared" si="144"/>
        <v>1.516324896074928</v>
      </c>
      <c r="Y86" s="237">
        <f t="shared" si="145"/>
        <v>6.9076885996625697</v>
      </c>
      <c r="Z86" s="110">
        <f t="shared" si="146"/>
        <v>1.3379908812626777</v>
      </c>
      <c r="AB86" s="235">
        <f t="shared" si="167"/>
        <v>65.615328994938537</v>
      </c>
      <c r="AC86" s="235">
        <f t="shared" si="168"/>
        <v>94.988834612700614</v>
      </c>
      <c r="AD86" s="235">
        <f t="shared" si="169"/>
        <v>94.988834612700614</v>
      </c>
      <c r="AE86" s="237">
        <f t="shared" si="150"/>
        <v>6.5615328994938533</v>
      </c>
      <c r="AF86" s="237">
        <f t="shared" si="151"/>
        <v>0.20717257247779453</v>
      </c>
      <c r="AG86" s="236">
        <f t="shared" si="170"/>
        <v>3.1573806860554718</v>
      </c>
      <c r="AI86" s="239"/>
      <c r="AJ86" s="237">
        <v>9.8047722342733188</v>
      </c>
      <c r="AK86" s="237">
        <v>7.823571945047</v>
      </c>
      <c r="AL86" s="237">
        <v>6.8257411424439631</v>
      </c>
      <c r="AM86" s="237">
        <v>7.0715835140997827</v>
      </c>
      <c r="AN86" s="237">
        <v>8.1561822125813439</v>
      </c>
      <c r="AO86" s="237">
        <v>5.4953000723065806</v>
      </c>
      <c r="AP86" s="237">
        <v>5.5820679681851053E-2</v>
      </c>
      <c r="AQ86" s="237">
        <v>5.2060737527114966E-2</v>
      </c>
      <c r="AR86" s="237">
        <v>6.6522053506869128</v>
      </c>
      <c r="AS86" s="237">
        <v>6.3629790310918288</v>
      </c>
      <c r="AT86" s="110">
        <v>10</v>
      </c>
      <c r="AU86" s="232">
        <v>2.8922631959508314E-2</v>
      </c>
      <c r="AV86" s="110">
        <v>345.75</v>
      </c>
      <c r="AW86" s="239"/>
      <c r="AX86" s="233">
        <f t="shared" si="171"/>
        <v>72.123893805309734</v>
      </c>
      <c r="AY86" s="233">
        <f t="shared" si="172"/>
        <v>104.2513863216266</v>
      </c>
      <c r="AZ86" s="233">
        <f t="shared" si="173"/>
        <v>80.508474576271183</v>
      </c>
      <c r="BB86" s="237">
        <f t="shared" si="174"/>
        <v>5.3940708604483009E-2</v>
      </c>
      <c r="BC86" s="110">
        <f t="shared" si="175"/>
        <v>2.6586805944830466E-3</v>
      </c>
      <c r="BD86" s="237">
        <f t="shared" si="176"/>
        <v>6.5075921908893708</v>
      </c>
      <c r="BE86" s="110">
        <f t="shared" si="177"/>
        <v>0.20451389188331148</v>
      </c>
      <c r="BF86" s="237">
        <f t="shared" si="178"/>
        <v>6.7080260303687638</v>
      </c>
      <c r="BG86" s="237">
        <f t="shared" si="179"/>
        <v>6.4150397686189438</v>
      </c>
      <c r="BI86" s="110">
        <f t="shared" si="180"/>
        <v>0</v>
      </c>
      <c r="BJ86" s="110">
        <f t="shared" si="181"/>
        <v>0</v>
      </c>
      <c r="BK86" s="110">
        <f t="shared" si="182"/>
        <v>0</v>
      </c>
      <c r="BM86" s="110">
        <f t="shared" si="183"/>
        <v>8.3913043478260878E-3</v>
      </c>
      <c r="BN86" s="110">
        <f t="shared" si="184"/>
        <v>8.1818181818181825E-3</v>
      </c>
    </row>
    <row r="87" spans="1:66" x14ac:dyDescent="0.35">
      <c r="A87" s="110">
        <f t="shared" si="125"/>
        <v>3</v>
      </c>
      <c r="B87" s="225" t="s">
        <v>246</v>
      </c>
      <c r="C87" s="110" t="s">
        <v>247</v>
      </c>
      <c r="D87" s="258" t="s">
        <v>248</v>
      </c>
      <c r="E87" s="110">
        <v>1.4</v>
      </c>
      <c r="F87" s="249" t="s">
        <v>688</v>
      </c>
      <c r="G87" s="254">
        <v>10</v>
      </c>
      <c r="H87" s="229">
        <v>42822</v>
      </c>
      <c r="I87" s="230" t="s">
        <v>762</v>
      </c>
      <c r="J87" s="148"/>
      <c r="K87" s="148"/>
      <c r="L87" s="149"/>
      <c r="N87" s="110" t="str">
        <f t="shared" si="137"/>
        <v>Quantified</v>
      </c>
      <c r="O87" s="232">
        <f t="shared" si="138"/>
        <v>9.5967976903109601E-3</v>
      </c>
      <c r="P87" s="232">
        <f t="shared" si="139"/>
        <v>2.2968702683374555E-3</v>
      </c>
      <c r="Q87" s="233">
        <f t="shared" si="140"/>
        <v>0.23933715625332008</v>
      </c>
      <c r="S87" s="234">
        <f t="shared" si="123"/>
        <v>72.140281500427747</v>
      </c>
      <c r="T87" s="235">
        <f t="shared" si="141"/>
        <v>54.181730537478899</v>
      </c>
      <c r="U87" s="233">
        <f t="shared" si="124"/>
        <v>5.2135135007687552</v>
      </c>
      <c r="V87" s="236">
        <f t="shared" si="142"/>
        <v>7.2269103922720932</v>
      </c>
      <c r="W87" s="237">
        <f t="shared" si="143"/>
        <v>7.5198843094721619</v>
      </c>
      <c r="X87" s="110">
        <f t="shared" si="144"/>
        <v>0.37682759857687265</v>
      </c>
      <c r="Y87" s="237">
        <f t="shared" si="145"/>
        <v>5.41817305374789</v>
      </c>
      <c r="Z87" s="110">
        <f t="shared" si="146"/>
        <v>0.33894231537714004</v>
      </c>
      <c r="AB87" s="235">
        <f t="shared" si="167"/>
        <v>57.148228488792476</v>
      </c>
      <c r="AC87" s="235">
        <f t="shared" si="168"/>
        <v>105.47508896797156</v>
      </c>
      <c r="AD87" s="235">
        <f t="shared" si="169"/>
        <v>105.47508896797156</v>
      </c>
      <c r="AE87" s="237">
        <f t="shared" si="150"/>
        <v>5.7148228488792476</v>
      </c>
      <c r="AF87" s="237">
        <f t="shared" si="151"/>
        <v>0.96775973639182944</v>
      </c>
      <c r="AG87" s="236">
        <f t="shared" si="170"/>
        <v>16.934203596208057</v>
      </c>
      <c r="AI87" s="239"/>
      <c r="AJ87" s="237">
        <v>7.9103398409255243</v>
      </c>
      <c r="AK87" s="237">
        <v>7.1583514099783088</v>
      </c>
      <c r="AL87" s="237">
        <v>7.4909616775126544</v>
      </c>
      <c r="AM87" s="237">
        <v>5.6688358640636292</v>
      </c>
      <c r="AN87" s="237">
        <v>5.5531453362255965</v>
      </c>
      <c r="AO87" s="237">
        <v>5.0325379609544472</v>
      </c>
      <c r="AP87" s="237">
        <v>5.5820679681851053E-2</v>
      </c>
      <c r="AQ87" s="237">
        <v>5.061460592913955E-2</v>
      </c>
      <c r="AR87" s="237">
        <v>4.9746926970354304</v>
      </c>
      <c r="AS87" s="237">
        <v>6.3485177151120755</v>
      </c>
      <c r="AT87" s="110">
        <v>10</v>
      </c>
      <c r="AU87" s="232">
        <v>2.8922631959508314E-2</v>
      </c>
      <c r="AV87" s="110">
        <v>345.75</v>
      </c>
      <c r="AW87" s="239"/>
      <c r="AX87" s="233">
        <f t="shared" si="171"/>
        <v>71.663619744058494</v>
      </c>
      <c r="AY87" s="233">
        <f t="shared" si="172"/>
        <v>77.575757575757564</v>
      </c>
      <c r="AZ87" s="233">
        <f t="shared" si="173"/>
        <v>67.181467181467184</v>
      </c>
      <c r="BB87" s="237">
        <f t="shared" si="174"/>
        <v>5.3217642805495305E-2</v>
      </c>
      <c r="BC87" s="110">
        <f t="shared" si="175"/>
        <v>3.681250053899601E-3</v>
      </c>
      <c r="BD87" s="237">
        <f t="shared" si="176"/>
        <v>5.6616052060737534</v>
      </c>
      <c r="BE87" s="110">
        <f t="shared" si="177"/>
        <v>0.97144098644572385</v>
      </c>
      <c r="BF87" s="237">
        <f t="shared" si="178"/>
        <v>5.0305133767172814</v>
      </c>
      <c r="BG87" s="237">
        <f t="shared" si="179"/>
        <v>6.3991323210412148</v>
      </c>
      <c r="BI87" s="110">
        <f t="shared" si="180"/>
        <v>0</v>
      </c>
      <c r="BJ87" s="110">
        <f t="shared" si="181"/>
        <v>0</v>
      </c>
      <c r="BK87" s="110">
        <f t="shared" si="182"/>
        <v>0</v>
      </c>
      <c r="BM87" s="110">
        <f t="shared" si="183"/>
        <v>1.122093023255814E-2</v>
      </c>
      <c r="BN87" s="110">
        <f t="shared" si="184"/>
        <v>7.9726651480637803E-3</v>
      </c>
    </row>
    <row r="88" spans="1:66" x14ac:dyDescent="0.35">
      <c r="A88" s="110">
        <f t="shared" si="125"/>
        <v>4</v>
      </c>
      <c r="B88" s="225" t="s">
        <v>246</v>
      </c>
      <c r="C88" s="110" t="s">
        <v>247</v>
      </c>
      <c r="D88" s="258" t="s">
        <v>248</v>
      </c>
      <c r="E88" s="110">
        <v>1.4</v>
      </c>
      <c r="F88" s="249" t="s">
        <v>688</v>
      </c>
      <c r="G88" s="254">
        <v>10</v>
      </c>
      <c r="H88" s="229">
        <v>42895</v>
      </c>
      <c r="I88" s="230" t="s">
        <v>750</v>
      </c>
      <c r="J88" s="148"/>
      <c r="K88" s="148"/>
      <c r="L88" s="149"/>
      <c r="N88" s="110" t="str">
        <f t="shared" si="137"/>
        <v>Quantified</v>
      </c>
      <c r="O88" s="232">
        <f t="shared" si="138"/>
        <v>9.1282542384904589E-3</v>
      </c>
      <c r="P88" s="232">
        <f t="shared" si="139"/>
        <v>6.0182075339974394E-4</v>
      </c>
      <c r="Q88" s="233">
        <f t="shared" si="140"/>
        <v>6.5929446932151525E-2</v>
      </c>
      <c r="S88" s="234">
        <f t="shared" si="123"/>
        <v>79.436350116885833</v>
      </c>
      <c r="T88" s="235">
        <f t="shared" si="141"/>
        <v>56.495541094239577</v>
      </c>
      <c r="U88" s="233">
        <f t="shared" si="124"/>
        <v>26.733126922248388</v>
      </c>
      <c r="V88" s="236">
        <f t="shared" si="142"/>
        <v>33.653518676162982</v>
      </c>
      <c r="W88" s="237">
        <f t="shared" si="143"/>
        <v>7.5391660641118348</v>
      </c>
      <c r="X88" s="110">
        <f t="shared" si="144"/>
        <v>1.9046345554796942</v>
      </c>
      <c r="Y88" s="237">
        <f t="shared" si="145"/>
        <v>5.6495541094239572</v>
      </c>
      <c r="Z88" s="110">
        <f t="shared" si="146"/>
        <v>0.3693538251046618</v>
      </c>
      <c r="AB88" s="235">
        <f t="shared" si="167"/>
        <v>54.79826464208243</v>
      </c>
      <c r="AC88" s="235">
        <f t="shared" si="168"/>
        <v>96.99573378839591</v>
      </c>
      <c r="AD88" s="235">
        <f t="shared" si="169"/>
        <v>96.99573378839591</v>
      </c>
      <c r="AE88" s="237">
        <f t="shared" si="150"/>
        <v>5.4798264642082426</v>
      </c>
      <c r="AF88" s="237">
        <f t="shared" si="151"/>
        <v>0.11677743226537</v>
      </c>
      <c r="AG88" s="236">
        <f t="shared" si="170"/>
        <v>2.1310425253081933</v>
      </c>
      <c r="AI88" s="239"/>
      <c r="AJ88" s="237">
        <v>5.4519161243673171</v>
      </c>
      <c r="AK88" s="237">
        <v>7.9826464208242953</v>
      </c>
      <c r="AL88" s="237">
        <v>9.182935647143891</v>
      </c>
      <c r="AM88" s="237">
        <v>5.9436008676789589</v>
      </c>
      <c r="AN88" s="237">
        <v>5.7700650759219085</v>
      </c>
      <c r="AO88" s="237">
        <v>5.234996384671005</v>
      </c>
      <c r="AP88" s="237">
        <v>4.6565437454808394E-2</v>
      </c>
      <c r="AQ88" s="237">
        <v>5.2639190166305132E-2</v>
      </c>
      <c r="AR88" s="237">
        <v>5.3506869125090386</v>
      </c>
      <c r="AS88" s="237">
        <v>5.5097613882863339</v>
      </c>
      <c r="AT88" s="110">
        <v>1</v>
      </c>
      <c r="AU88" s="232">
        <v>2.8922631959508315E-3</v>
      </c>
      <c r="AV88" s="110">
        <v>345.75</v>
      </c>
      <c r="AW88" s="239"/>
      <c r="AX88" s="233">
        <f t="shared" si="171"/>
        <v>109.0185676392573</v>
      </c>
      <c r="AY88" s="233">
        <f t="shared" si="172"/>
        <v>72.282608695652158</v>
      </c>
      <c r="AZ88" s="233">
        <f t="shared" si="173"/>
        <v>57.00787401574803</v>
      </c>
      <c r="BB88" s="237">
        <f t="shared" si="174"/>
        <v>4.9602313810556763E-2</v>
      </c>
      <c r="BC88" s="110">
        <f t="shared" si="175"/>
        <v>4.2947917295495242E-3</v>
      </c>
      <c r="BD88" s="237">
        <f t="shared" si="176"/>
        <v>5.4302241503976862</v>
      </c>
      <c r="BE88" s="110">
        <f t="shared" si="177"/>
        <v>0.11248264053582069</v>
      </c>
      <c r="BF88" s="237">
        <f t="shared" si="178"/>
        <v>5.3972523499638472</v>
      </c>
      <c r="BG88" s="237">
        <f t="shared" si="179"/>
        <v>5.5624005784526389</v>
      </c>
      <c r="BI88" s="110">
        <f t="shared" si="180"/>
        <v>0</v>
      </c>
      <c r="BJ88" s="110">
        <f t="shared" si="181"/>
        <v>0</v>
      </c>
      <c r="BK88" s="110">
        <f t="shared" si="182"/>
        <v>0</v>
      </c>
      <c r="BM88" s="110">
        <f t="shared" si="183"/>
        <v>8.702702702702703E-3</v>
      </c>
      <c r="BN88" s="110">
        <f t="shared" si="184"/>
        <v>9.5538057742782147E-3</v>
      </c>
    </row>
    <row r="89" spans="1:66" x14ac:dyDescent="0.35">
      <c r="A89" s="110">
        <f t="shared" si="125"/>
        <v>5</v>
      </c>
      <c r="B89" s="225" t="s">
        <v>246</v>
      </c>
      <c r="C89" s="110" t="s">
        <v>247</v>
      </c>
      <c r="D89" s="258" t="s">
        <v>248</v>
      </c>
      <c r="E89" s="110">
        <v>1.4</v>
      </c>
      <c r="F89" s="249" t="s">
        <v>688</v>
      </c>
      <c r="G89" s="254">
        <v>10</v>
      </c>
      <c r="H89" s="240">
        <v>42919</v>
      </c>
      <c r="I89" s="233" t="s">
        <v>763</v>
      </c>
      <c r="J89" s="232"/>
      <c r="K89" s="232"/>
      <c r="L89" s="237"/>
      <c r="N89" s="110" t="str">
        <f t="shared" si="137"/>
        <v>Quantified</v>
      </c>
      <c r="O89" s="232">
        <f t="shared" si="138"/>
        <v>9.5703755703755687E-3</v>
      </c>
      <c r="P89" s="232">
        <f t="shared" si="139"/>
        <v>9.3519773657806528E-4</v>
      </c>
      <c r="Q89" s="233">
        <f t="shared" si="140"/>
        <v>9.7717976656308533E-2</v>
      </c>
      <c r="S89" s="234">
        <f t="shared" si="123"/>
        <v>64.275804683315741</v>
      </c>
      <c r="T89" s="235">
        <f t="shared" si="141"/>
        <v>54.711978790069892</v>
      </c>
      <c r="U89" s="233">
        <f t="shared" si="124"/>
        <v>5.7443500685877229</v>
      </c>
      <c r="V89" s="236">
        <f t="shared" si="142"/>
        <v>8.9370333003062363</v>
      </c>
      <c r="W89" s="237">
        <f t="shared" si="143"/>
        <v>8.585201253314052</v>
      </c>
      <c r="X89" s="110">
        <f t="shared" si="144"/>
        <v>1.484968970556896</v>
      </c>
      <c r="Y89" s="237">
        <f t="shared" si="145"/>
        <v>5.4711978790069891</v>
      </c>
      <c r="Z89" s="110">
        <f t="shared" si="146"/>
        <v>0.5640531203204654</v>
      </c>
      <c r="AB89" s="235">
        <f t="shared" si="167"/>
        <v>77.960954446854672</v>
      </c>
      <c r="AC89" s="235">
        <f t="shared" si="168"/>
        <v>142.49339207048459</v>
      </c>
      <c r="AD89" s="235">
        <f t="shared" si="169"/>
        <v>142.49339207048459</v>
      </c>
      <c r="AE89" s="237">
        <f t="shared" si="150"/>
        <v>7.7960954446854664</v>
      </c>
      <c r="AF89" s="237">
        <f t="shared" si="151"/>
        <v>0.32313194917563076</v>
      </c>
      <c r="AG89" s="236">
        <f t="shared" si="170"/>
        <v>4.1447921137998271</v>
      </c>
      <c r="AI89" s="239"/>
      <c r="AJ89" s="241">
        <v>7.6355748373101946</v>
      </c>
      <c r="AK89" s="241">
        <v>7.823571945047</v>
      </c>
      <c r="AL89" s="241">
        <v>10.29645697758496</v>
      </c>
      <c r="AM89" s="241">
        <v>4.9023861171366594</v>
      </c>
      <c r="AN89" s="241">
        <v>5.4808387563268255</v>
      </c>
      <c r="AO89" s="241">
        <v>6.0303687635574832</v>
      </c>
      <c r="AP89" s="241">
        <v>7.6644974692697029E-2</v>
      </c>
      <c r="AQ89" s="241">
        <v>7.0860448300795367E-2</v>
      </c>
      <c r="AR89" s="241">
        <v>7.4909616775126544</v>
      </c>
      <c r="AS89" s="241">
        <v>7.9537237888647869</v>
      </c>
      <c r="AT89" s="110">
        <v>1</v>
      </c>
      <c r="AU89" s="232">
        <v>2.8922631959508315E-3</v>
      </c>
      <c r="AV89" s="110">
        <v>345.75</v>
      </c>
      <c r="AW89" s="239"/>
      <c r="AX89" s="233">
        <f t="shared" si="171"/>
        <v>64.204545454545453</v>
      </c>
      <c r="AY89" s="233">
        <f t="shared" si="172"/>
        <v>70.05545286506468</v>
      </c>
      <c r="AZ89" s="233">
        <f t="shared" si="173"/>
        <v>58.567415730337082</v>
      </c>
      <c r="BB89" s="237">
        <f t="shared" si="174"/>
        <v>7.3752711496746198E-2</v>
      </c>
      <c r="BC89" s="110">
        <f t="shared" si="175"/>
        <v>4.0902778376662183E-3</v>
      </c>
      <c r="BD89" s="237">
        <f t="shared" si="176"/>
        <v>7.7223427331887207</v>
      </c>
      <c r="BE89" s="110">
        <f t="shared" si="177"/>
        <v>0.32722222701329712</v>
      </c>
      <c r="BF89" s="237">
        <f t="shared" si="178"/>
        <v>7.5676066522053516</v>
      </c>
      <c r="BG89" s="237">
        <f t="shared" si="179"/>
        <v>8.0245842371655822</v>
      </c>
      <c r="BI89" s="110">
        <f t="shared" si="180"/>
        <v>0</v>
      </c>
      <c r="BJ89" s="110">
        <f t="shared" si="181"/>
        <v>0</v>
      </c>
      <c r="BK89" s="110">
        <f t="shared" si="182"/>
        <v>0</v>
      </c>
      <c r="BM89" s="110">
        <f t="shared" si="183"/>
        <v>1.0231660231660229E-2</v>
      </c>
      <c r="BN89" s="110">
        <f t="shared" si="184"/>
        <v>8.9090909090909082E-3</v>
      </c>
    </row>
    <row r="90" spans="1:66" x14ac:dyDescent="0.35">
      <c r="A90" s="110">
        <f t="shared" si="125"/>
        <v>6</v>
      </c>
      <c r="B90" s="225" t="s">
        <v>246</v>
      </c>
      <c r="C90" s="110" t="s">
        <v>247</v>
      </c>
      <c r="D90" s="258" t="s">
        <v>248</v>
      </c>
      <c r="E90" s="110">
        <v>1.4</v>
      </c>
      <c r="F90" s="249" t="s">
        <v>688</v>
      </c>
      <c r="G90" s="254">
        <v>10</v>
      </c>
      <c r="H90" s="240">
        <v>42935</v>
      </c>
      <c r="I90" s="233" t="s">
        <v>764</v>
      </c>
      <c r="J90" s="232"/>
      <c r="K90" s="232"/>
      <c r="L90" s="237"/>
      <c r="N90" s="110" t="str">
        <f t="shared" si="137"/>
        <v>Quantified</v>
      </c>
      <c r="O90" s="232">
        <f t="shared" si="138"/>
        <v>1.1390640752115912E-2</v>
      </c>
      <c r="P90" s="232">
        <f t="shared" si="139"/>
        <v>7.2098267211691963E-4</v>
      </c>
      <c r="Q90" s="233">
        <f t="shared" si="140"/>
        <v>6.3296059265409696E-2</v>
      </c>
      <c r="S90" s="234">
        <f t="shared" si="123"/>
        <v>64.198261753737697</v>
      </c>
      <c r="T90" s="235">
        <f t="shared" si="141"/>
        <v>49.505905037358389</v>
      </c>
      <c r="U90" s="233">
        <f t="shared" si="124"/>
        <v>10.803469683715388</v>
      </c>
      <c r="V90" s="236">
        <f t="shared" si="142"/>
        <v>16.828290032457769</v>
      </c>
      <c r="W90" s="237">
        <f t="shared" si="143"/>
        <v>7.7850084357676552</v>
      </c>
      <c r="X90" s="110">
        <f t="shared" si="144"/>
        <v>0.6580031199089017</v>
      </c>
      <c r="Y90" s="237">
        <f t="shared" si="145"/>
        <v>4.9505905037358389</v>
      </c>
      <c r="Z90" s="110">
        <f t="shared" si="146"/>
        <v>0.43319627743863026</v>
      </c>
      <c r="AB90" s="235">
        <f t="shared" si="167"/>
        <v>60.553868402024591</v>
      </c>
      <c r="AC90" s="235">
        <f t="shared" si="168"/>
        <v>122.31645569620258</v>
      </c>
      <c r="AD90" s="235">
        <f t="shared" si="169"/>
        <v>122.31645569620258</v>
      </c>
      <c r="AE90" s="237">
        <f t="shared" si="150"/>
        <v>6.0553868402024591</v>
      </c>
      <c r="AF90" s="237">
        <f t="shared" si="151"/>
        <v>0.58347813354308664</v>
      </c>
      <c r="AG90" s="236">
        <f t="shared" si="170"/>
        <v>9.6356871813589748</v>
      </c>
      <c r="AI90" s="239"/>
      <c r="AJ90" s="241">
        <v>7.7801879971077366</v>
      </c>
      <c r="AK90" s="241">
        <v>7.1294287780187995</v>
      </c>
      <c r="AL90" s="241">
        <v>8.4454085321764278</v>
      </c>
      <c r="AM90" s="241">
        <v>5.0759219088937089</v>
      </c>
      <c r="AN90" s="241">
        <v>5.3073029645697751</v>
      </c>
      <c r="AO90" s="241">
        <v>4.4685466377440344</v>
      </c>
      <c r="AP90" s="241">
        <v>7.6066522053506877E-2</v>
      </c>
      <c r="AQ90" s="241">
        <v>6.0737527114967459E-2</v>
      </c>
      <c r="AR90" s="241">
        <v>6.3919016630513381</v>
      </c>
      <c r="AS90" s="241">
        <v>5.5820679681851049</v>
      </c>
      <c r="AT90" s="110">
        <v>1</v>
      </c>
      <c r="AU90" s="232">
        <v>2.8922631959508315E-3</v>
      </c>
      <c r="AV90" s="110">
        <v>345.75</v>
      </c>
      <c r="AW90" s="239"/>
      <c r="AX90" s="233">
        <f t="shared" si="171"/>
        <v>65.241635687732341</v>
      </c>
      <c r="AY90" s="233">
        <f t="shared" si="172"/>
        <v>74.442190669371186</v>
      </c>
      <c r="AZ90" s="233">
        <f t="shared" si="173"/>
        <v>52.910958904109584</v>
      </c>
      <c r="BB90" s="237">
        <f t="shared" si="174"/>
        <v>6.8402024584237164E-2</v>
      </c>
      <c r="BC90" s="110">
        <f t="shared" si="175"/>
        <v>1.0839236269815563E-2</v>
      </c>
      <c r="BD90" s="237">
        <f t="shared" si="176"/>
        <v>5.9869848156182215</v>
      </c>
      <c r="BE90" s="110">
        <f t="shared" si="177"/>
        <v>0.57263889727327089</v>
      </c>
      <c r="BF90" s="237">
        <f t="shared" si="178"/>
        <v>6.4679681851048452</v>
      </c>
      <c r="BG90" s="237">
        <f t="shared" si="179"/>
        <v>5.6428054953000721</v>
      </c>
      <c r="BI90" s="110">
        <f t="shared" si="180"/>
        <v>0</v>
      </c>
      <c r="BJ90" s="110">
        <f t="shared" si="181"/>
        <v>0</v>
      </c>
      <c r="BK90" s="110">
        <f t="shared" si="182"/>
        <v>0</v>
      </c>
      <c r="BM90" s="110">
        <f t="shared" si="183"/>
        <v>1.1900452488687784E-2</v>
      </c>
      <c r="BN90" s="110">
        <f t="shared" si="184"/>
        <v>1.0880829015544042E-2</v>
      </c>
    </row>
    <row r="91" spans="1:66" x14ac:dyDescent="0.35">
      <c r="A91" s="110">
        <f t="shared" si="125"/>
        <v>7</v>
      </c>
      <c r="B91" s="225" t="s">
        <v>246</v>
      </c>
      <c r="C91" s="110" t="s">
        <v>247</v>
      </c>
      <c r="D91" s="258" t="s">
        <v>248</v>
      </c>
      <c r="E91" s="110">
        <v>1.4</v>
      </c>
      <c r="F91" s="249" t="s">
        <v>688</v>
      </c>
      <c r="G91" s="254">
        <v>10</v>
      </c>
      <c r="H91" s="240">
        <v>42944</v>
      </c>
      <c r="I91" s="233" t="s">
        <v>765</v>
      </c>
      <c r="J91" s="232"/>
      <c r="K91" s="232"/>
      <c r="L91" s="237"/>
      <c r="N91" s="110" t="str">
        <f t="shared" si="137"/>
        <v>Quantified</v>
      </c>
      <c r="O91" s="232">
        <f t="shared" si="138"/>
        <v>8.7865920738415312E-3</v>
      </c>
      <c r="P91" s="232">
        <f t="shared" si="139"/>
        <v>1.2944366671081122E-3</v>
      </c>
      <c r="Q91" s="233">
        <f t="shared" si="140"/>
        <v>0.14731953597365305</v>
      </c>
      <c r="S91" s="234">
        <f t="shared" si="123"/>
        <v>105.34011577200948</v>
      </c>
      <c r="T91" s="235">
        <f t="shared" si="141"/>
        <v>62.954928898529772</v>
      </c>
      <c r="U91" s="233">
        <f t="shared" si="124"/>
        <v>19.413736490058316</v>
      </c>
      <c r="V91" s="236">
        <f t="shared" si="142"/>
        <v>18.429575805741472</v>
      </c>
      <c r="W91" s="237">
        <f t="shared" si="143"/>
        <v>6.0496505181971552</v>
      </c>
      <c r="X91" s="110">
        <f t="shared" si="144"/>
        <v>0.68479077630094531</v>
      </c>
      <c r="Y91" s="237">
        <f t="shared" si="145"/>
        <v>6.2954928898529774</v>
      </c>
      <c r="Z91" s="110">
        <f t="shared" si="146"/>
        <v>0.64807566448535825</v>
      </c>
      <c r="AB91" s="235">
        <f t="shared" si="167"/>
        <v>56.38177874186551</v>
      </c>
      <c r="AC91" s="235">
        <f t="shared" si="168"/>
        <v>89.558958652373647</v>
      </c>
      <c r="AD91" s="235">
        <f t="shared" si="169"/>
        <v>89.558958652373647</v>
      </c>
      <c r="AE91" s="237">
        <f t="shared" si="150"/>
        <v>5.6381778741865505</v>
      </c>
      <c r="AF91" s="237">
        <f t="shared" si="151"/>
        <v>0.35380903295812877</v>
      </c>
      <c r="AG91" s="236">
        <f t="shared" si="170"/>
        <v>6.275237157344467</v>
      </c>
      <c r="AI91" s="239"/>
      <c r="AJ91" s="241">
        <v>5.6399132321041208</v>
      </c>
      <c r="AK91" s="241">
        <v>6.8402024584237164</v>
      </c>
      <c r="AL91" s="241">
        <v>5.6688358640636292</v>
      </c>
      <c r="AM91" s="241">
        <v>7.0426608821402752</v>
      </c>
      <c r="AN91" s="241">
        <v>5.8857556037599421</v>
      </c>
      <c r="AO91" s="241">
        <v>5.9580621836587131</v>
      </c>
      <c r="AP91" s="241">
        <v>4.598698481561822E-2</v>
      </c>
      <c r="AQ91" s="241">
        <v>5.1771511207519882E-2</v>
      </c>
      <c r="AR91" s="241">
        <v>5.8423716558206795</v>
      </c>
      <c r="AS91" s="241">
        <v>5.3362255965292835</v>
      </c>
      <c r="AT91" s="110">
        <v>1</v>
      </c>
      <c r="AU91" s="232">
        <v>2.8922631959508315E-3</v>
      </c>
      <c r="AV91" s="110">
        <v>345.75</v>
      </c>
      <c r="AW91" s="239"/>
      <c r="AX91" s="233">
        <f t="shared" si="171"/>
        <v>124.87179487179489</v>
      </c>
      <c r="AY91" s="233">
        <f t="shared" si="172"/>
        <v>86.04651162790698</v>
      </c>
      <c r="AZ91" s="233">
        <f t="shared" si="173"/>
        <v>105.10204081632655</v>
      </c>
      <c r="BB91" s="237">
        <f t="shared" si="174"/>
        <v>4.8879248011569051E-2</v>
      </c>
      <c r="BC91" s="110">
        <f t="shared" si="175"/>
        <v>4.0902778376662183E-3</v>
      </c>
      <c r="BD91" s="237">
        <f t="shared" si="176"/>
        <v>5.5892986261749815</v>
      </c>
      <c r="BE91" s="110">
        <f t="shared" si="177"/>
        <v>0.35789931079579446</v>
      </c>
      <c r="BF91" s="237">
        <f t="shared" si="178"/>
        <v>5.888358640636298</v>
      </c>
      <c r="BG91" s="237">
        <f t="shared" si="179"/>
        <v>5.387997107736803</v>
      </c>
      <c r="BI91" s="110">
        <f t="shared" si="180"/>
        <v>0</v>
      </c>
      <c r="BJ91" s="110">
        <f t="shared" si="181"/>
        <v>0</v>
      </c>
      <c r="BK91" s="110">
        <f t="shared" si="182"/>
        <v>0</v>
      </c>
      <c r="BM91" s="110">
        <f t="shared" si="183"/>
        <v>7.8712871287128713E-3</v>
      </c>
      <c r="BN91" s="110">
        <f t="shared" si="184"/>
        <v>9.701897018970191E-3</v>
      </c>
    </row>
    <row r="92" spans="1:66" x14ac:dyDescent="0.35">
      <c r="A92" s="110">
        <f t="shared" si="125"/>
        <v>8</v>
      </c>
      <c r="B92" s="225" t="s">
        <v>246</v>
      </c>
      <c r="C92" s="110" t="s">
        <v>247</v>
      </c>
      <c r="D92" s="258" t="s">
        <v>248</v>
      </c>
      <c r="E92" s="110">
        <v>1.4</v>
      </c>
      <c r="F92" s="249" t="s">
        <v>688</v>
      </c>
      <c r="G92" s="254">
        <v>10</v>
      </c>
      <c r="H92" s="240">
        <v>42955</v>
      </c>
      <c r="I92" s="233" t="s">
        <v>766</v>
      </c>
      <c r="J92" s="232"/>
      <c r="K92" s="232"/>
      <c r="L92" s="237"/>
      <c r="N92" s="110" t="str">
        <f t="shared" si="137"/>
        <v>Quantified</v>
      </c>
      <c r="O92" s="232">
        <f t="shared" si="138"/>
        <v>1.1141909409791064E-2</v>
      </c>
      <c r="P92" s="232">
        <f t="shared" si="139"/>
        <v>3.7743994725531938E-6</v>
      </c>
      <c r="Q92" s="233">
        <f t="shared" si="140"/>
        <v>3.3875697007879123E-4</v>
      </c>
      <c r="S92" s="234">
        <f t="shared" si="123"/>
        <v>67.648764546347323</v>
      </c>
      <c r="T92" s="235">
        <f t="shared" si="141"/>
        <v>55.772475295251866</v>
      </c>
      <c r="U92" s="233">
        <f t="shared" si="124"/>
        <v>8.4673973272708114</v>
      </c>
      <c r="V92" s="236">
        <f t="shared" si="142"/>
        <v>12.516706526797918</v>
      </c>
      <c r="W92" s="237">
        <f t="shared" si="143"/>
        <v>8.223668353820198</v>
      </c>
      <c r="X92" s="110">
        <f t="shared" si="144"/>
        <v>0.41921190843570733</v>
      </c>
      <c r="Y92" s="237">
        <f t="shared" si="145"/>
        <v>5.5772475295251871</v>
      </c>
      <c r="Z92" s="110">
        <f t="shared" si="146"/>
        <v>0.87921154038857097</v>
      </c>
      <c r="AB92" s="235">
        <f t="shared" si="167"/>
        <v>53.152566883586402</v>
      </c>
      <c r="AC92" s="235">
        <f t="shared" si="168"/>
        <v>95.302506482281771</v>
      </c>
      <c r="AD92" s="235">
        <f t="shared" si="169"/>
        <v>95.302506482281771</v>
      </c>
      <c r="AE92" s="237">
        <f t="shared" si="150"/>
        <v>5.315256688358641</v>
      </c>
      <c r="AF92" s="237">
        <f t="shared" si="151"/>
        <v>0.65137674564834591</v>
      </c>
      <c r="AG92" s="236">
        <f t="shared" si="170"/>
        <v>12.254850214007105</v>
      </c>
      <c r="AI92" s="239"/>
      <c r="AJ92" s="241">
        <v>7.8814172089660159</v>
      </c>
      <c r="AK92" s="241">
        <v>8.0983369486623289</v>
      </c>
      <c r="AL92" s="241">
        <v>8.6912509038322483</v>
      </c>
      <c r="AM92" s="241">
        <v>4.5697758496023138</v>
      </c>
      <c r="AN92" s="241">
        <v>5.9725234996384664</v>
      </c>
      <c r="AO92" s="241">
        <v>6.1894432393347802</v>
      </c>
      <c r="AP92" s="241">
        <v>6.3629790310918297E-2</v>
      </c>
      <c r="AQ92" s="241">
        <v>5.3506869125090381E-2</v>
      </c>
      <c r="AR92" s="241">
        <v>5.7122198120028926</v>
      </c>
      <c r="AS92" s="241">
        <v>4.80115690527838</v>
      </c>
      <c r="AT92" s="110">
        <v>1</v>
      </c>
      <c r="AU92" s="232">
        <v>2.8922631959508315E-3</v>
      </c>
      <c r="AV92" s="110">
        <v>345.75</v>
      </c>
      <c r="AW92" s="239"/>
      <c r="AX92" s="233">
        <f t="shared" si="171"/>
        <v>57.981651376146793</v>
      </c>
      <c r="AY92" s="233">
        <f t="shared" si="172"/>
        <v>73.749999999999986</v>
      </c>
      <c r="AZ92" s="233">
        <f t="shared" si="173"/>
        <v>71.214642262895183</v>
      </c>
      <c r="BB92" s="237">
        <f t="shared" si="174"/>
        <v>5.8568329718004339E-2</v>
      </c>
      <c r="BC92" s="110">
        <f t="shared" si="175"/>
        <v>7.1579862159158857E-3</v>
      </c>
      <c r="BD92" s="237">
        <f t="shared" si="176"/>
        <v>5.2566883586406359</v>
      </c>
      <c r="BE92" s="110">
        <f t="shared" si="177"/>
        <v>0.6442187594324299</v>
      </c>
      <c r="BF92" s="237">
        <f t="shared" si="178"/>
        <v>5.7758496023138113</v>
      </c>
      <c r="BG92" s="237">
        <f t="shared" si="179"/>
        <v>4.8546637744034706</v>
      </c>
      <c r="BI92" s="110">
        <f t="shared" si="180"/>
        <v>0</v>
      </c>
      <c r="BJ92" s="110">
        <f t="shared" si="181"/>
        <v>0</v>
      </c>
      <c r="BK92" s="110">
        <f t="shared" si="182"/>
        <v>0</v>
      </c>
      <c r="BM92" s="110">
        <f t="shared" si="183"/>
        <v>1.1139240506329114E-2</v>
      </c>
      <c r="BN92" s="110">
        <f t="shared" si="184"/>
        <v>1.1144578313253013E-2</v>
      </c>
    </row>
    <row r="93" spans="1:66" x14ac:dyDescent="0.35">
      <c r="A93" s="110">
        <f t="shared" si="125"/>
        <v>9</v>
      </c>
      <c r="B93" s="225" t="s">
        <v>246</v>
      </c>
      <c r="C93" s="110" t="s">
        <v>247</v>
      </c>
      <c r="D93" s="258" t="s">
        <v>248</v>
      </c>
      <c r="E93" s="110">
        <v>1.4</v>
      </c>
      <c r="F93" s="252" t="s">
        <v>688</v>
      </c>
      <c r="G93" s="254">
        <v>10</v>
      </c>
      <c r="H93" s="240">
        <v>43003</v>
      </c>
      <c r="I93" s="110" t="s">
        <v>756</v>
      </c>
      <c r="J93" s="232"/>
      <c r="K93" s="232"/>
      <c r="L93" s="237"/>
      <c r="N93" s="110" t="str">
        <f t="shared" si="137"/>
        <v>Quantified</v>
      </c>
      <c r="O93" s="232">
        <f t="shared" si="138"/>
        <v>8.5455875933961537E-3</v>
      </c>
      <c r="P93" s="232">
        <f t="shared" si="139"/>
        <v>2.6670600086348915E-4</v>
      </c>
      <c r="Q93" s="233">
        <f t="shared" si="140"/>
        <v>3.1209790777827123E-2</v>
      </c>
      <c r="S93" s="234">
        <f t="shared" si="123"/>
        <v>79.08094578503561</v>
      </c>
      <c r="T93" s="235">
        <f t="shared" si="141"/>
        <v>58.423716558206806</v>
      </c>
      <c r="U93" s="233">
        <f t="shared" si="124"/>
        <v>10.626190446392576</v>
      </c>
      <c r="V93" s="236">
        <f t="shared" si="142"/>
        <v>13.437105918380857</v>
      </c>
      <c r="W93" s="237">
        <f t="shared" si="143"/>
        <v>7.5006025548324899</v>
      </c>
      <c r="X93" s="110">
        <f t="shared" si="144"/>
        <v>1.5081657371099564</v>
      </c>
      <c r="Y93" s="237">
        <f t="shared" si="145"/>
        <v>5.8423716558206804</v>
      </c>
      <c r="Z93" s="110">
        <f t="shared" si="146"/>
        <v>0.60737527114967471</v>
      </c>
      <c r="AB93" s="235">
        <f t="shared" si="167"/>
        <v>70.517715112075209</v>
      </c>
      <c r="AC93" s="235">
        <f t="shared" si="168"/>
        <v>120.70049504950495</v>
      </c>
      <c r="AD93" s="235">
        <f t="shared" si="169"/>
        <v>120.70049504950495</v>
      </c>
      <c r="AE93" s="237">
        <f t="shared" si="150"/>
        <v>7.0517715112075203</v>
      </c>
      <c r="AF93" s="237">
        <f t="shared" si="151"/>
        <v>0.19408368339726104</v>
      </c>
      <c r="AG93" s="236">
        <f t="shared" si="170"/>
        <v>2.7522684631627667</v>
      </c>
      <c r="AI93" s="239"/>
      <c r="AJ93" s="237">
        <v>9.2263195950831527</v>
      </c>
      <c r="AK93" s="237">
        <v>6.8402024584237164</v>
      </c>
      <c r="AL93" s="237">
        <v>6.4352856109905998</v>
      </c>
      <c r="AM93" s="237">
        <v>6.2762111352133045</v>
      </c>
      <c r="AN93" s="237">
        <v>6.1026753434562542</v>
      </c>
      <c r="AO93" s="237">
        <v>5.1482284887924799</v>
      </c>
      <c r="AP93" s="237">
        <v>5.9580621836587133E-2</v>
      </c>
      <c r="AQ93" s="237">
        <v>5.9869848156182209E-2</v>
      </c>
      <c r="AR93" s="237">
        <v>7.1294287780187995</v>
      </c>
      <c r="AS93" s="237">
        <v>6.8546637744034715</v>
      </c>
      <c r="AT93" s="110">
        <v>1</v>
      </c>
      <c r="AU93" s="232">
        <v>2.8922631959508315E-3</v>
      </c>
      <c r="AV93" s="110">
        <v>345.75</v>
      </c>
      <c r="AW93" s="239"/>
      <c r="AX93" s="233">
        <f t="shared" si="171"/>
        <v>68.025078369905955</v>
      </c>
      <c r="AY93" s="233">
        <f t="shared" si="172"/>
        <v>89.217758985200845</v>
      </c>
      <c r="AZ93" s="233">
        <f t="shared" si="173"/>
        <v>80</v>
      </c>
      <c r="BB93" s="237">
        <f t="shared" si="174"/>
        <v>5.9725234996384671E-2</v>
      </c>
      <c r="BC93" s="110">
        <f t="shared" si="175"/>
        <v>2.0451389188330598E-4</v>
      </c>
      <c r="BD93" s="237">
        <f t="shared" si="176"/>
        <v>6.9920462762111359</v>
      </c>
      <c r="BE93" s="110">
        <f t="shared" si="177"/>
        <v>0.19428819728914465</v>
      </c>
      <c r="BF93" s="237">
        <f t="shared" si="178"/>
        <v>7.1890093998553866</v>
      </c>
      <c r="BG93" s="237">
        <f t="shared" si="179"/>
        <v>6.9145336225596541</v>
      </c>
      <c r="BI93" s="110">
        <f t="shared" si="180"/>
        <v>0</v>
      </c>
      <c r="BJ93" s="110">
        <f t="shared" si="181"/>
        <v>0</v>
      </c>
      <c r="BK93" s="110">
        <f t="shared" si="182"/>
        <v>0</v>
      </c>
      <c r="BM93" s="110">
        <f t="shared" si="183"/>
        <v>8.3569979716024353E-3</v>
      </c>
      <c r="BN93" s="110">
        <f t="shared" si="184"/>
        <v>8.7341772151898721E-3</v>
      </c>
    </row>
    <row r="94" spans="1:66" x14ac:dyDescent="0.35">
      <c r="A94" s="110">
        <f t="shared" si="125"/>
        <v>10</v>
      </c>
      <c r="B94" s="225" t="s">
        <v>246</v>
      </c>
      <c r="C94" s="110" t="s">
        <v>247</v>
      </c>
      <c r="D94" s="258" t="s">
        <v>248</v>
      </c>
      <c r="E94" s="110">
        <v>1.4</v>
      </c>
      <c r="F94" s="249" t="s">
        <v>688</v>
      </c>
      <c r="G94" s="254">
        <v>10</v>
      </c>
      <c r="H94" s="240">
        <v>43024</v>
      </c>
      <c r="I94" s="233" t="s">
        <v>767</v>
      </c>
      <c r="J94" s="232"/>
      <c r="K94" s="232"/>
      <c r="L94" s="237"/>
      <c r="N94" s="110" t="str">
        <f t="shared" si="137"/>
        <v>Quantified</v>
      </c>
      <c r="O94" s="232">
        <f t="shared" si="138"/>
        <v>9.8317042266268424E-3</v>
      </c>
      <c r="P94" s="232">
        <f t="shared" si="139"/>
        <v>2.1561349049647903E-3</v>
      </c>
      <c r="Q94" s="233">
        <f t="shared" si="140"/>
        <v>0.21930428898841459</v>
      </c>
      <c r="S94" s="234">
        <f t="shared" si="123"/>
        <v>86.5655076845553</v>
      </c>
      <c r="T94" s="235">
        <f t="shared" si="141"/>
        <v>55.097613882863328</v>
      </c>
      <c r="U94" s="233">
        <f t="shared" si="124"/>
        <v>12.775068029024551</v>
      </c>
      <c r="V94" s="236">
        <f t="shared" si="142"/>
        <v>14.757688565261926</v>
      </c>
      <c r="W94" s="237">
        <f t="shared" si="143"/>
        <v>6.3774403470715839</v>
      </c>
      <c r="X94" s="110">
        <f t="shared" si="144"/>
        <v>0.13015184381778733</v>
      </c>
      <c r="Y94" s="237">
        <f t="shared" si="145"/>
        <v>5.509761388286333</v>
      </c>
      <c r="Z94" s="110">
        <f t="shared" si="146"/>
        <v>0.7005906877101673</v>
      </c>
      <c r="AB94" s="235">
        <f t="shared" si="167"/>
        <v>68.847433116413598</v>
      </c>
      <c r="AC94" s="235">
        <f t="shared" si="168"/>
        <v>124.95538057742786</v>
      </c>
      <c r="AD94" s="235">
        <f t="shared" si="169"/>
        <v>124.95538057742786</v>
      </c>
      <c r="AE94" s="237">
        <f t="shared" si="150"/>
        <v>6.8847433116413601</v>
      </c>
      <c r="AF94" s="237">
        <f t="shared" si="151"/>
        <v>0.7391132052662861</v>
      </c>
      <c r="AG94" s="236">
        <f t="shared" si="170"/>
        <v>10.73552305162235</v>
      </c>
      <c r="AI94" s="239"/>
      <c r="AJ94" s="237">
        <v>6.2472885032537961</v>
      </c>
      <c r="AK94" s="237">
        <v>6.3774403470715839</v>
      </c>
      <c r="AL94" s="237">
        <v>6.5075921908893708</v>
      </c>
      <c r="AM94" s="237">
        <v>6.2762111352133045</v>
      </c>
      <c r="AN94" s="237">
        <v>5.3506869125090386</v>
      </c>
      <c r="AO94" s="237">
        <v>4.9023861171366594</v>
      </c>
      <c r="AP94" s="237">
        <v>7.1438900939985533E-2</v>
      </c>
      <c r="AQ94" s="237">
        <v>6.1026753434562549E-2</v>
      </c>
      <c r="AR94" s="237">
        <v>6.2906724511930587</v>
      </c>
      <c r="AS94" s="237">
        <v>7.3463485177151124</v>
      </c>
      <c r="AT94" s="110">
        <v>1</v>
      </c>
      <c r="AU94" s="232">
        <v>2.2439133849433412E-3</v>
      </c>
      <c r="AV94" s="110">
        <v>345.75</v>
      </c>
      <c r="AW94" s="239"/>
      <c r="AX94" s="233">
        <f t="shared" si="171"/>
        <v>100.46296296296295</v>
      </c>
      <c r="AY94" s="233">
        <f t="shared" si="172"/>
        <v>83.900226757369609</v>
      </c>
      <c r="AZ94" s="233">
        <f t="shared" si="173"/>
        <v>75.333333333333329</v>
      </c>
      <c r="BB94" s="237">
        <f t="shared" si="174"/>
        <v>6.6232827187274038E-2</v>
      </c>
      <c r="BC94" s="110">
        <f t="shared" si="175"/>
        <v>7.3625001077991872E-3</v>
      </c>
      <c r="BD94" s="237">
        <f t="shared" si="176"/>
        <v>6.8185104844540856</v>
      </c>
      <c r="BE94" s="110">
        <f t="shared" si="177"/>
        <v>0.74647570537408503</v>
      </c>
      <c r="BF94" s="237">
        <f t="shared" si="178"/>
        <v>6.3621113521330441</v>
      </c>
      <c r="BG94" s="237">
        <f t="shared" si="179"/>
        <v>7.4073752711496752</v>
      </c>
      <c r="BI94" s="110">
        <f t="shared" si="180"/>
        <v>0</v>
      </c>
      <c r="BJ94" s="110">
        <f t="shared" si="181"/>
        <v>0</v>
      </c>
      <c r="BK94" s="110">
        <f t="shared" si="182"/>
        <v>0</v>
      </c>
      <c r="BM94" s="110">
        <f t="shared" si="183"/>
        <v>1.1356321839080459E-2</v>
      </c>
      <c r="BN94" s="110">
        <f t="shared" si="184"/>
        <v>8.3070866141732279E-3</v>
      </c>
    </row>
    <row r="95" spans="1:66" x14ac:dyDescent="0.35">
      <c r="A95" s="110">
        <f t="shared" si="125"/>
        <v>11</v>
      </c>
      <c r="B95" s="225" t="s">
        <v>246</v>
      </c>
      <c r="C95" s="110" t="s">
        <v>247</v>
      </c>
      <c r="D95" s="258" t="s">
        <v>248</v>
      </c>
      <c r="E95" s="110">
        <v>1.4</v>
      </c>
      <c r="F95" s="249" t="s">
        <v>688</v>
      </c>
      <c r="G95" s="254">
        <v>10</v>
      </c>
      <c r="H95" s="240">
        <v>43053</v>
      </c>
      <c r="I95" s="233" t="s">
        <v>768</v>
      </c>
      <c r="J95" s="232">
        <f>AVERAGE(O85:O95)</f>
        <v>9.5924626994002438E-3</v>
      </c>
      <c r="K95" s="232">
        <f>STDEV(O85:O95)</f>
        <v>1.0406354673310031E-3</v>
      </c>
      <c r="L95" s="237">
        <f>K95/J95</f>
        <v>0.10848470303627739</v>
      </c>
      <c r="N95" s="110" t="str">
        <f t="shared" si="137"/>
        <v>Quantified</v>
      </c>
      <c r="O95" s="232">
        <f t="shared" si="138"/>
        <v>8.7621397243107767E-3</v>
      </c>
      <c r="P95" s="232">
        <f t="shared" si="139"/>
        <v>1.7223543933976977E-4</v>
      </c>
      <c r="Q95" s="233">
        <f t="shared" si="140"/>
        <v>1.9656778453543512E-2</v>
      </c>
      <c r="S95" s="234">
        <f t="shared" si="123"/>
        <v>79.931466657272452</v>
      </c>
      <c r="T95" s="235">
        <f t="shared" si="141"/>
        <v>66.088214027476496</v>
      </c>
      <c r="U95" s="233">
        <f t="shared" si="124"/>
        <v>9.2806867844690739</v>
      </c>
      <c r="V95" s="236">
        <f t="shared" si="142"/>
        <v>11.6108050716278</v>
      </c>
      <c r="W95" s="237">
        <f t="shared" si="143"/>
        <v>8.2815136177392148</v>
      </c>
      <c r="X95" s="110">
        <f t="shared" si="144"/>
        <v>0.45555058168548596</v>
      </c>
      <c r="Y95" s="237">
        <f t="shared" si="145"/>
        <v>6.6088214027476502</v>
      </c>
      <c r="Z95" s="110">
        <f t="shared" si="146"/>
        <v>0.70860448300795376</v>
      </c>
      <c r="AB95" s="235">
        <f t="shared" si="167"/>
        <v>65.937816341287046</v>
      </c>
      <c r="AC95" s="235">
        <f t="shared" si="168"/>
        <v>99.77242888402624</v>
      </c>
      <c r="AD95" s="235">
        <f t="shared" si="169"/>
        <v>99.77242888402624</v>
      </c>
      <c r="AE95" s="237">
        <f t="shared" si="150"/>
        <v>6.593781634128705</v>
      </c>
      <c r="AF95" s="237">
        <f t="shared" si="151"/>
        <v>8.1396528969558013E-2</v>
      </c>
      <c r="AG95" s="236">
        <f t="shared" si="170"/>
        <v>1.2344438060893363</v>
      </c>
      <c r="AI95" s="239"/>
      <c r="AJ95" s="237">
        <v>8.2863340563991326</v>
      </c>
      <c r="AK95" s="237">
        <v>7.823571945047</v>
      </c>
      <c r="AL95" s="237">
        <v>8.7346348517715118</v>
      </c>
      <c r="AM95" s="237">
        <v>5.7989877078814169</v>
      </c>
      <c r="AN95" s="237">
        <v>6.9125090383224874</v>
      </c>
      <c r="AO95" s="237">
        <v>7.1149674620390453</v>
      </c>
      <c r="AP95" s="237">
        <v>5.6977584960231378E-2</v>
      </c>
      <c r="AQ95" s="237">
        <v>5.7556037599421545E-2</v>
      </c>
      <c r="AR95" s="237">
        <v>6.594360086767896</v>
      </c>
      <c r="AS95" s="237">
        <v>6.4786695589298624</v>
      </c>
      <c r="AT95" s="110">
        <v>1</v>
      </c>
      <c r="AU95" s="232">
        <v>2.8922631959508315E-3</v>
      </c>
      <c r="AV95" s="110">
        <v>345.75</v>
      </c>
      <c r="AW95" s="239"/>
      <c r="AX95" s="233">
        <f t="shared" si="171"/>
        <v>69.982547993019196</v>
      </c>
      <c r="AY95" s="233">
        <f t="shared" si="172"/>
        <v>88.354898336414038</v>
      </c>
      <c r="AZ95" s="233">
        <f t="shared" si="173"/>
        <v>81.456953642384093</v>
      </c>
      <c r="BB95" s="237">
        <f t="shared" si="174"/>
        <v>5.7266811279826461E-2</v>
      </c>
      <c r="BC95" s="110">
        <f t="shared" si="175"/>
        <v>4.0902778376662182E-4</v>
      </c>
      <c r="BD95" s="237">
        <f t="shared" si="176"/>
        <v>6.5365148228488792</v>
      </c>
      <c r="BE95" s="110">
        <f t="shared" si="177"/>
        <v>8.1805556753324585E-2</v>
      </c>
      <c r="BF95" s="237">
        <f t="shared" si="178"/>
        <v>6.6513376717281272</v>
      </c>
      <c r="BG95" s="237">
        <f t="shared" si="179"/>
        <v>6.5362255965292837</v>
      </c>
      <c r="BI95" s="110">
        <f t="shared" si="180"/>
        <v>0</v>
      </c>
      <c r="BJ95" s="110">
        <f t="shared" si="181"/>
        <v>0</v>
      </c>
      <c r="BK95" s="110">
        <f t="shared" si="182"/>
        <v>0</v>
      </c>
      <c r="BM95" s="110">
        <f t="shared" si="183"/>
        <v>8.6403508771929812E-3</v>
      </c>
      <c r="BN95" s="110">
        <f t="shared" si="184"/>
        <v>8.8839285714285721E-3</v>
      </c>
    </row>
    <row r="96" spans="1:66" x14ac:dyDescent="0.35">
      <c r="A96" s="110"/>
      <c r="B96" s="225"/>
      <c r="C96" s="110"/>
      <c r="D96" s="258"/>
      <c r="F96" s="250"/>
      <c r="G96" s="254"/>
      <c r="H96" s="240"/>
      <c r="I96" s="233"/>
      <c r="J96" s="232"/>
      <c r="K96" s="232"/>
      <c r="L96" s="237"/>
      <c r="S96" s="234"/>
      <c r="T96" s="235"/>
      <c r="W96" s="237"/>
      <c r="Y96" s="237"/>
      <c r="AB96" s="235"/>
      <c r="AC96" s="235"/>
      <c r="AD96" s="235"/>
      <c r="AE96" s="237"/>
      <c r="AF96" s="237"/>
      <c r="AG96" s="236"/>
      <c r="AI96" s="239"/>
      <c r="AJ96" s="237"/>
      <c r="AK96" s="237"/>
      <c r="AL96" s="237"/>
      <c r="AM96" s="237"/>
      <c r="AN96" s="237"/>
      <c r="AO96" s="237"/>
      <c r="AP96" s="237"/>
      <c r="AQ96" s="237"/>
      <c r="AR96" s="237"/>
      <c r="AS96" s="237"/>
      <c r="AW96" s="239"/>
      <c r="AX96" s="233"/>
      <c r="AY96" s="233"/>
      <c r="AZ96" s="233"/>
      <c r="BB96" s="237"/>
      <c r="BD96" s="237"/>
      <c r="BF96" s="237"/>
      <c r="BG96" s="237"/>
    </row>
    <row r="97" spans="1:66" x14ac:dyDescent="0.35">
      <c r="A97" s="110">
        <f t="shared" si="125"/>
        <v>1</v>
      </c>
      <c r="B97" s="225" t="s">
        <v>246</v>
      </c>
      <c r="C97" s="110" t="s">
        <v>247</v>
      </c>
      <c r="D97" s="258" t="s">
        <v>248</v>
      </c>
      <c r="E97" s="110">
        <v>1.4</v>
      </c>
      <c r="F97" s="253" t="s">
        <v>692</v>
      </c>
      <c r="G97" s="254">
        <v>10</v>
      </c>
      <c r="H97" s="243">
        <v>42761</v>
      </c>
      <c r="I97" s="244" t="s">
        <v>769</v>
      </c>
      <c r="J97" s="148"/>
      <c r="K97" s="148"/>
      <c r="L97" s="149"/>
      <c r="N97" s="245" t="str">
        <f t="shared" si="137"/>
        <v>Limited</v>
      </c>
      <c r="O97" s="246">
        <f t="shared" si="138"/>
        <v>3.22162274330774E-3</v>
      </c>
      <c r="P97" s="246">
        <f t="shared" si="139"/>
        <v>8.0703201837020096E-5</v>
      </c>
      <c r="Q97" s="247">
        <f t="shared" si="140"/>
        <v>2.5050481781165854E-2</v>
      </c>
      <c r="S97" s="234">
        <f t="shared" si="123"/>
        <v>112.24292259347321</v>
      </c>
      <c r="T97" s="235">
        <f t="shared" si="141"/>
        <v>86.189443239334764</v>
      </c>
      <c r="U97" s="233">
        <f t="shared" si="124"/>
        <v>18.159170591567289</v>
      </c>
      <c r="V97" s="236">
        <f t="shared" si="142"/>
        <v>16.178454883375625</v>
      </c>
      <c r="W97" s="237">
        <f t="shared" si="143"/>
        <v>7.7801879971077375</v>
      </c>
      <c r="X97" s="110">
        <f t="shared" si="144"/>
        <v>0.95619813476885296</v>
      </c>
      <c r="Y97" s="237">
        <f t="shared" si="145"/>
        <v>8.6189443239334764</v>
      </c>
      <c r="Z97" s="110">
        <f t="shared" si="146"/>
        <v>0.38911421683510378</v>
      </c>
      <c r="AB97" s="235">
        <f t="shared" ref="AB97:AB106" si="185">AE97/G97*100</f>
        <v>90.047866955892999</v>
      </c>
      <c r="AC97" s="235">
        <f t="shared" ref="AC97:AC106" si="186">AE97/Y97*100</f>
        <v>104.47667785234901</v>
      </c>
      <c r="AD97" s="235">
        <f t="shared" ref="AD97:AD106" si="187">AE97/Y97*100</f>
        <v>104.47667785234901</v>
      </c>
      <c r="AE97" s="237">
        <f t="shared" si="150"/>
        <v>9.0047866955892992</v>
      </c>
      <c r="AF97" s="237">
        <f t="shared" si="151"/>
        <v>0.2263355241472588</v>
      </c>
      <c r="AG97" s="236">
        <f t="shared" ref="AG97:AG106" si="188">AF97/AE97*100</f>
        <v>2.5135023382410808</v>
      </c>
      <c r="AI97" s="239"/>
      <c r="AJ97" s="237">
        <v>6.9414316702819958</v>
      </c>
      <c r="AK97" s="237">
        <v>8.821402747650037</v>
      </c>
      <c r="AL97" s="237">
        <v>7.5777295733911787</v>
      </c>
      <c r="AM97" s="237">
        <v>9.0527838033261023</v>
      </c>
      <c r="AN97" s="237">
        <v>8.3007953723788859</v>
      </c>
      <c r="AO97" s="237">
        <v>8.5032537960954446</v>
      </c>
      <c r="AP97" s="237">
        <v>2.5278380332610269E-2</v>
      </c>
      <c r="AQ97" s="237">
        <v>2.3340563991323213E-2</v>
      </c>
      <c r="AR97" s="237">
        <v>9.1395516992046275</v>
      </c>
      <c r="AS97" s="237">
        <v>8.821402747650037</v>
      </c>
      <c r="AT97" s="110">
        <v>10</v>
      </c>
      <c r="AU97" s="232">
        <v>2.8922631959508314E-2</v>
      </c>
      <c r="AV97" s="110">
        <v>345.75</v>
      </c>
      <c r="AW97" s="239"/>
      <c r="AX97" s="233">
        <f t="shared" ref="AX97:AX106" si="189">AM97/AJ97*100</f>
        <v>130.41666666666666</v>
      </c>
      <c r="AY97" s="233">
        <f t="shared" ref="AY97:AY106" si="190">AN97/AK97*100</f>
        <v>94.098360655737693</v>
      </c>
      <c r="AZ97" s="233">
        <f t="shared" ref="AZ97:AZ106" si="191">AO97/AL97*100</f>
        <v>112.21374045801527</v>
      </c>
      <c r="BB97" s="237">
        <f t="shared" ref="BB97:BB106" si="192">AVERAGE(AP97:AQ97)</f>
        <v>2.4309472161966741E-2</v>
      </c>
      <c r="BC97" s="110">
        <f t="shared" ref="BC97:BC106" si="193">STDEV(AP97:AQ97)</f>
        <v>1.3702430756181824E-3</v>
      </c>
      <c r="BD97" s="237">
        <f t="shared" ref="BD97:BD106" si="194">AVERAGE(AR97:AS97)</f>
        <v>8.9804772234273322</v>
      </c>
      <c r="BE97" s="110">
        <f t="shared" ref="BE97:BE106" si="195">STDEV(AR97:AS97)</f>
        <v>0.22496528107164138</v>
      </c>
      <c r="BF97" s="237">
        <f t="shared" ref="BF97:BF106" si="196">SUM(AP97+AR97)</f>
        <v>9.1648300795372375</v>
      </c>
      <c r="BG97" s="237">
        <f t="shared" ref="BG97:BG106" si="197">SUM(AQ97+AS97)</f>
        <v>8.844743311641361</v>
      </c>
      <c r="BI97" s="110">
        <f t="shared" ref="BI97:BI106" si="198">SUM(BJ97:BL97)</f>
        <v>2</v>
      </c>
      <c r="BJ97" s="110">
        <f t="shared" ref="BJ97:BJ106" si="199">IF(AP97&lt;=$AU97,1,0)</f>
        <v>1</v>
      </c>
      <c r="BK97" s="110">
        <f t="shared" ref="BK97:BK106" si="200">IF(AQ97&lt;=$AU97,1,0)</f>
        <v>1</v>
      </c>
      <c r="BM97" s="110">
        <f t="shared" ref="BM97:BM106" si="201">IF(BJ97=1, $AU97/AR97, AP97/AR97)</f>
        <v>3.1645569620253164E-3</v>
      </c>
      <c r="BN97" s="110">
        <f t="shared" ref="BN97:BN106" si="202">IF(BK97=1, $AU97/AS97, AQ97/AS97)</f>
        <v>3.2786885245901635E-3</v>
      </c>
    </row>
    <row r="98" spans="1:66" x14ac:dyDescent="0.35">
      <c r="A98" s="110">
        <f t="shared" si="125"/>
        <v>2</v>
      </c>
      <c r="B98" s="225" t="s">
        <v>246</v>
      </c>
      <c r="C98" s="110" t="s">
        <v>247</v>
      </c>
      <c r="D98" s="258" t="s">
        <v>248</v>
      </c>
      <c r="E98" s="110">
        <v>1.4</v>
      </c>
      <c r="F98" s="253" t="s">
        <v>692</v>
      </c>
      <c r="G98" s="254">
        <v>10</v>
      </c>
      <c r="H98" s="229">
        <v>42773</v>
      </c>
      <c r="I98" s="230" t="s">
        <v>770</v>
      </c>
      <c r="J98" s="148"/>
      <c r="K98" s="148"/>
      <c r="L98" s="149"/>
      <c r="N98" s="110" t="str">
        <f t="shared" si="137"/>
        <v>Quantified</v>
      </c>
      <c r="O98" s="232">
        <f t="shared" si="138"/>
        <v>3.7998208687863863E-3</v>
      </c>
      <c r="P98" s="232">
        <f t="shared" si="139"/>
        <v>1.0544852581062267E-3</v>
      </c>
      <c r="Q98" s="233">
        <f t="shared" si="140"/>
        <v>0.27750920228063691</v>
      </c>
      <c r="S98" s="234">
        <f t="shared" si="123"/>
        <v>116.29741430688034</v>
      </c>
      <c r="T98" s="235">
        <f t="shared" si="141"/>
        <v>107.01373825018075</v>
      </c>
      <c r="U98" s="233">
        <f t="shared" si="124"/>
        <v>10.340092708260862</v>
      </c>
      <c r="V98" s="236">
        <f t="shared" si="142"/>
        <v>8.8910770457680979</v>
      </c>
      <c r="W98" s="237">
        <f t="shared" si="143"/>
        <v>9.2263195950831527</v>
      </c>
      <c r="X98" s="110">
        <f t="shared" si="144"/>
        <v>0.52060737527114931</v>
      </c>
      <c r="Y98" s="237">
        <f t="shared" si="145"/>
        <v>10.701373825018075</v>
      </c>
      <c r="Z98" s="110">
        <f t="shared" si="146"/>
        <v>0.62569219530828524</v>
      </c>
      <c r="AB98" s="235">
        <f t="shared" si="185"/>
        <v>106.83152566883585</v>
      </c>
      <c r="AC98" s="235">
        <f t="shared" si="186"/>
        <v>99.829729729729735</v>
      </c>
      <c r="AD98" s="235">
        <f t="shared" si="187"/>
        <v>99.829729729729735</v>
      </c>
      <c r="AE98" s="237">
        <f t="shared" si="150"/>
        <v>10.683152566883585</v>
      </c>
      <c r="AF98" s="237">
        <f t="shared" si="151"/>
        <v>1.5489882171242026</v>
      </c>
      <c r="AG98" s="236">
        <f t="shared" si="188"/>
        <v>14.499355011795576</v>
      </c>
      <c r="AI98" s="239"/>
      <c r="AJ98" s="237">
        <v>9.746926970354302</v>
      </c>
      <c r="AK98" s="237">
        <v>8.7057122198120034</v>
      </c>
      <c r="AL98" s="237">
        <v>9.2263195950831527</v>
      </c>
      <c r="AM98" s="237">
        <v>10.180766449746926</v>
      </c>
      <c r="AN98" s="237">
        <v>10.527838033261027</v>
      </c>
      <c r="AO98" s="237">
        <v>11.395516992046277</v>
      </c>
      <c r="AP98" s="237">
        <v>3.5864063629790312E-2</v>
      </c>
      <c r="AQ98" s="237">
        <v>4.3383947939262472E-2</v>
      </c>
      <c r="AR98" s="237">
        <v>11.742588575560376</v>
      </c>
      <c r="AS98" s="237">
        <v>9.5444685466377432</v>
      </c>
      <c r="AT98" s="110">
        <v>10</v>
      </c>
      <c r="AU98" s="232">
        <v>2.8922631959508314E-2</v>
      </c>
      <c r="AV98" s="110">
        <v>345.75</v>
      </c>
      <c r="AW98" s="239"/>
      <c r="AX98" s="233">
        <f t="shared" si="189"/>
        <v>104.45103857566764</v>
      </c>
      <c r="AY98" s="233">
        <f t="shared" si="190"/>
        <v>120.93023255813952</v>
      </c>
      <c r="AZ98" s="233">
        <f t="shared" si="191"/>
        <v>123.51097178683386</v>
      </c>
      <c r="BB98" s="237">
        <f t="shared" si="192"/>
        <v>3.9624005784526392E-2</v>
      </c>
      <c r="BC98" s="110">
        <f t="shared" si="193"/>
        <v>5.3173611889660828E-3</v>
      </c>
      <c r="BD98" s="237">
        <f t="shared" si="194"/>
        <v>10.64352856109906</v>
      </c>
      <c r="BE98" s="110">
        <f t="shared" si="195"/>
        <v>1.5543055783131494</v>
      </c>
      <c r="BF98" s="237">
        <f t="shared" si="196"/>
        <v>11.778452639190165</v>
      </c>
      <c r="BG98" s="237">
        <f t="shared" si="197"/>
        <v>9.5878524945770049</v>
      </c>
      <c r="BI98" s="110">
        <f t="shared" si="198"/>
        <v>0</v>
      </c>
      <c r="BJ98" s="110">
        <f t="shared" si="199"/>
        <v>0</v>
      </c>
      <c r="BK98" s="110">
        <f t="shared" si="200"/>
        <v>0</v>
      </c>
      <c r="BM98" s="110">
        <f t="shared" si="201"/>
        <v>3.0541871921182266E-3</v>
      </c>
      <c r="BN98" s="110">
        <f t="shared" si="202"/>
        <v>4.5454545454545461E-3</v>
      </c>
    </row>
    <row r="99" spans="1:66" x14ac:dyDescent="0.35">
      <c r="A99" s="110">
        <f t="shared" si="125"/>
        <v>3</v>
      </c>
      <c r="B99" s="225" t="s">
        <v>246</v>
      </c>
      <c r="C99" s="110" t="s">
        <v>247</v>
      </c>
      <c r="D99" s="258" t="s">
        <v>248</v>
      </c>
      <c r="E99" s="110">
        <v>1.4</v>
      </c>
      <c r="F99" s="253" t="s">
        <v>692</v>
      </c>
      <c r="G99" s="254">
        <v>10</v>
      </c>
      <c r="H99" s="243">
        <v>42781</v>
      </c>
      <c r="I99" s="244" t="s">
        <v>771</v>
      </c>
      <c r="J99" s="148"/>
      <c r="K99" s="148"/>
      <c r="L99" s="149"/>
      <c r="N99" s="245" t="str">
        <f t="shared" si="137"/>
        <v>Quantified</v>
      </c>
      <c r="O99" s="246" t="e">
        <f t="shared" si="138"/>
        <v>#VALUE!</v>
      </c>
      <c r="P99" s="246" t="e">
        <f t="shared" si="139"/>
        <v>#VALUE!</v>
      </c>
      <c r="Q99" s="247" t="e">
        <f t="shared" si="140"/>
        <v>#VALUE!</v>
      </c>
      <c r="S99" s="234">
        <f t="shared" si="123"/>
        <v>116.84483392837824</v>
      </c>
      <c r="T99" s="235">
        <f t="shared" si="141"/>
        <v>113.95516992046275</v>
      </c>
      <c r="U99" s="233">
        <f t="shared" si="124"/>
        <v>17.501610619812737</v>
      </c>
      <c r="V99" s="236">
        <f t="shared" si="142"/>
        <v>14.978506136215323</v>
      </c>
      <c r="W99" s="237">
        <f t="shared" si="143"/>
        <v>9.7951313569534832</v>
      </c>
      <c r="X99" s="110">
        <f t="shared" si="144"/>
        <v>0.91932728960164722</v>
      </c>
      <c r="Y99" s="237">
        <f t="shared" si="145"/>
        <v>11.395516992046275</v>
      </c>
      <c r="Z99" s="110">
        <f t="shared" si="146"/>
        <v>1.453919737099864</v>
      </c>
      <c r="AB99" s="267">
        <f t="shared" si="185"/>
        <v>134.36008676789589</v>
      </c>
      <c r="AC99" s="235">
        <f t="shared" si="186"/>
        <v>117.90609137055841</v>
      </c>
      <c r="AD99" s="235">
        <f t="shared" si="187"/>
        <v>117.90609137055841</v>
      </c>
      <c r="AE99" s="237">
        <f>AVERAGE(BG99)</f>
        <v>13.436008676789589</v>
      </c>
      <c r="AF99" s="237" t="e">
        <f>STDEV(BG99)</f>
        <v>#DIV/0!</v>
      </c>
      <c r="AG99" s="236" t="e">
        <f t="shared" si="188"/>
        <v>#DIV/0!</v>
      </c>
      <c r="AI99" s="239"/>
      <c r="AJ99" s="237">
        <v>9.1395516992046275</v>
      </c>
      <c r="AK99" s="237">
        <v>9.3998553868402031</v>
      </c>
      <c r="AL99" s="237">
        <v>10.845986984815617</v>
      </c>
      <c r="AM99" s="237">
        <v>12.494577006507592</v>
      </c>
      <c r="AN99" s="237">
        <v>9.746926970354302</v>
      </c>
      <c r="AO99" s="237">
        <v>11.945046999276935</v>
      </c>
      <c r="AP99" s="237">
        <v>5.6399132321041212E-2</v>
      </c>
      <c r="AQ99" s="237">
        <v>4.4830079537237888E-2</v>
      </c>
      <c r="AR99" s="237" t="s">
        <v>354</v>
      </c>
      <c r="AS99" s="237">
        <v>13.391178597252351</v>
      </c>
      <c r="AT99" s="110">
        <v>10</v>
      </c>
      <c r="AU99" s="232">
        <v>2.8922631959508314E-2</v>
      </c>
      <c r="AV99" s="110">
        <v>345.75</v>
      </c>
      <c r="AW99" s="239"/>
      <c r="AX99" s="233">
        <f t="shared" si="189"/>
        <v>136.70886075949366</v>
      </c>
      <c r="AY99" s="233">
        <f t="shared" si="190"/>
        <v>103.69230769230768</v>
      </c>
      <c r="AZ99" s="233">
        <f t="shared" si="191"/>
        <v>110.13333333333335</v>
      </c>
      <c r="BB99" s="237">
        <f t="shared" si="192"/>
        <v>5.061460592913955E-2</v>
      </c>
      <c r="BC99" s="110">
        <f t="shared" si="193"/>
        <v>8.180555675332454E-3</v>
      </c>
      <c r="BD99" s="237">
        <f t="shared" si="194"/>
        <v>13.391178597252351</v>
      </c>
      <c r="BE99" s="110" t="e">
        <f t="shared" si="195"/>
        <v>#DIV/0!</v>
      </c>
      <c r="BF99" s="237" t="e">
        <f t="shared" si="196"/>
        <v>#VALUE!</v>
      </c>
      <c r="BG99" s="237">
        <f t="shared" si="197"/>
        <v>13.436008676789589</v>
      </c>
      <c r="BI99" s="110">
        <f t="shared" si="198"/>
        <v>0</v>
      </c>
      <c r="BJ99" s="110">
        <f t="shared" si="199"/>
        <v>0</v>
      </c>
      <c r="BK99" s="110">
        <f t="shared" si="200"/>
        <v>0</v>
      </c>
      <c r="BM99" s="110" t="e">
        <f t="shared" si="201"/>
        <v>#VALUE!</v>
      </c>
      <c r="BN99" s="110">
        <f t="shared" si="202"/>
        <v>3.3477321814254857E-3</v>
      </c>
    </row>
    <row r="100" spans="1:66" x14ac:dyDescent="0.35">
      <c r="A100" s="110">
        <f t="shared" si="125"/>
        <v>4</v>
      </c>
      <c r="B100" s="225" t="s">
        <v>246</v>
      </c>
      <c r="C100" s="110" t="s">
        <v>247</v>
      </c>
      <c r="D100" s="258" t="s">
        <v>248</v>
      </c>
      <c r="E100" s="110">
        <v>1.4</v>
      </c>
      <c r="F100" s="253" t="s">
        <v>692</v>
      </c>
      <c r="G100" s="254">
        <v>10</v>
      </c>
      <c r="H100" s="229">
        <v>42808</v>
      </c>
      <c r="I100" s="230" t="s">
        <v>772</v>
      </c>
      <c r="J100" s="148"/>
      <c r="K100" s="148"/>
      <c r="L100" s="149"/>
      <c r="N100" s="110" t="str">
        <f t="shared" si="137"/>
        <v>Quantified</v>
      </c>
      <c r="O100" s="232">
        <f t="shared" si="138"/>
        <v>2.7353119594568831E-3</v>
      </c>
      <c r="P100" s="232">
        <f t="shared" si="139"/>
        <v>2.0975224083657473E-4</v>
      </c>
      <c r="Q100" s="233">
        <f t="shared" si="140"/>
        <v>7.6683114739944547E-2</v>
      </c>
      <c r="S100" s="234">
        <f t="shared" si="123"/>
        <v>99.739535327296551</v>
      </c>
      <c r="T100" s="235">
        <f t="shared" si="141"/>
        <v>78.283923837069167</v>
      </c>
      <c r="U100" s="233">
        <f t="shared" si="124"/>
        <v>2.8321427565947572</v>
      </c>
      <c r="V100" s="236">
        <f t="shared" si="142"/>
        <v>2.8395387519112103</v>
      </c>
      <c r="W100" s="237">
        <f t="shared" si="143"/>
        <v>7.8621354543263431</v>
      </c>
      <c r="X100" s="110">
        <f t="shared" si="144"/>
        <v>0.86191546089607551</v>
      </c>
      <c r="Y100" s="237">
        <f t="shared" si="145"/>
        <v>7.8283923837069169</v>
      </c>
      <c r="Z100" s="110">
        <f t="shared" si="146"/>
        <v>0.70406463039250622</v>
      </c>
      <c r="AB100" s="235">
        <f t="shared" si="185"/>
        <v>78.01402747650036</v>
      </c>
      <c r="AC100" s="235">
        <f t="shared" si="186"/>
        <v>99.655233990147778</v>
      </c>
      <c r="AD100" s="235">
        <f t="shared" si="187"/>
        <v>99.655233990147778</v>
      </c>
      <c r="AE100" s="237">
        <f t="shared" ref="AE100:AE106" si="203">AVERAGE(BF100:BG100)</f>
        <v>7.8014027476500356</v>
      </c>
      <c r="AF100" s="237">
        <f t="shared" ref="AF100:AF106" si="204">STDEV(BF100:BG100)</f>
        <v>0.6340953217842058</v>
      </c>
      <c r="AG100" s="236">
        <f t="shared" si="188"/>
        <v>8.1279654735837106</v>
      </c>
      <c r="AI100" s="239"/>
      <c r="AJ100" s="237">
        <v>8.3007953723788859</v>
      </c>
      <c r="AK100" s="237">
        <v>8.4164859002169194</v>
      </c>
      <c r="AL100" s="237">
        <v>6.8691250903832248</v>
      </c>
      <c r="AM100" s="237">
        <v>8.0404916847433121</v>
      </c>
      <c r="AN100" s="237">
        <v>8.4020245842371661</v>
      </c>
      <c r="AO100" s="237">
        <v>7.0426608821402752</v>
      </c>
      <c r="AP100" s="237">
        <v>2.1142443962400576E-2</v>
      </c>
      <c r="AQ100" s="237">
        <v>2.1287057122198121E-2</v>
      </c>
      <c r="AR100" s="237">
        <v>7.3318872017353574</v>
      </c>
      <c r="AS100" s="237">
        <v>8.2284887924801158</v>
      </c>
      <c r="AT100" s="110">
        <v>1</v>
      </c>
      <c r="AU100" s="232">
        <v>3.0000000000000001E-3</v>
      </c>
      <c r="AV100" s="110">
        <v>345.75</v>
      </c>
      <c r="AW100" s="239"/>
      <c r="AX100" s="233">
        <f t="shared" si="189"/>
        <v>96.864111498257856</v>
      </c>
      <c r="AY100" s="233">
        <f t="shared" si="190"/>
        <v>99.828178694158083</v>
      </c>
      <c r="AZ100" s="233">
        <f t="shared" si="191"/>
        <v>102.52631578947368</v>
      </c>
      <c r="BB100" s="237">
        <f t="shared" si="192"/>
        <v>2.1214750542299349E-2</v>
      </c>
      <c r="BC100" s="110">
        <f t="shared" si="193"/>
        <v>1.0225694594165789E-4</v>
      </c>
      <c r="BD100" s="237">
        <f t="shared" si="194"/>
        <v>7.7801879971077366</v>
      </c>
      <c r="BE100" s="110">
        <f t="shared" si="195"/>
        <v>0.63399306483826434</v>
      </c>
      <c r="BF100" s="237">
        <f t="shared" si="196"/>
        <v>7.3530296456977577</v>
      </c>
      <c r="BG100" s="237">
        <f t="shared" si="197"/>
        <v>8.2497758496023135</v>
      </c>
      <c r="BI100" s="110">
        <f t="shared" si="198"/>
        <v>0</v>
      </c>
      <c r="BJ100" s="110">
        <f t="shared" si="199"/>
        <v>0</v>
      </c>
      <c r="BK100" s="110">
        <f t="shared" si="200"/>
        <v>0</v>
      </c>
      <c r="BM100" s="110">
        <f t="shared" si="201"/>
        <v>2.883629191321499E-3</v>
      </c>
      <c r="BN100" s="110">
        <f t="shared" si="202"/>
        <v>2.5869947275922673E-3</v>
      </c>
    </row>
    <row r="101" spans="1:66" x14ac:dyDescent="0.35">
      <c r="A101" s="110">
        <f t="shared" si="125"/>
        <v>5</v>
      </c>
      <c r="B101" s="225" t="s">
        <v>246</v>
      </c>
      <c r="C101" s="110" t="s">
        <v>247</v>
      </c>
      <c r="D101" s="258" t="s">
        <v>248</v>
      </c>
      <c r="E101" s="110">
        <v>1.4</v>
      </c>
      <c r="F101" s="253" t="s">
        <v>692</v>
      </c>
      <c r="G101" s="254">
        <v>10</v>
      </c>
      <c r="H101" s="229">
        <v>42853</v>
      </c>
      <c r="I101" s="230" t="s">
        <v>773</v>
      </c>
      <c r="J101" s="148"/>
      <c r="K101" s="148"/>
      <c r="L101" s="149"/>
      <c r="N101" s="110" t="str">
        <f t="shared" si="137"/>
        <v>Quantified</v>
      </c>
      <c r="O101" s="232">
        <f t="shared" si="138"/>
        <v>1.7451825299979662E-3</v>
      </c>
      <c r="P101" s="232">
        <f t="shared" si="139"/>
        <v>3.6572319156091907E-4</v>
      </c>
      <c r="Q101" s="233">
        <f t="shared" si="140"/>
        <v>0.20956157036556244</v>
      </c>
      <c r="S101" s="234">
        <f t="shared" si="123"/>
        <v>92.777599218373254</v>
      </c>
      <c r="T101" s="235">
        <f t="shared" si="141"/>
        <v>75.97011328030851</v>
      </c>
      <c r="U101" s="233">
        <f t="shared" si="124"/>
        <v>12.631820707930238</v>
      </c>
      <c r="V101" s="236">
        <f t="shared" si="142"/>
        <v>13.61516229601756</v>
      </c>
      <c r="W101" s="237">
        <f t="shared" si="143"/>
        <v>8.223668353820198</v>
      </c>
      <c r="X101" s="110">
        <f t="shared" si="144"/>
        <v>0.4197104757973536</v>
      </c>
      <c r="Y101" s="237">
        <f t="shared" si="145"/>
        <v>7.5970113280308516</v>
      </c>
      <c r="Z101" s="110">
        <f t="shared" si="146"/>
        <v>0.7073244349566864</v>
      </c>
      <c r="AB101" s="235">
        <f t="shared" si="185"/>
        <v>81.413159797541581</v>
      </c>
      <c r="AC101" s="235">
        <f t="shared" si="186"/>
        <v>107.16472081218274</v>
      </c>
      <c r="AD101" s="235">
        <f t="shared" si="187"/>
        <v>107.16472081218274</v>
      </c>
      <c r="AE101" s="237">
        <f t="shared" si="203"/>
        <v>8.1413159797541574</v>
      </c>
      <c r="AF101" s="237">
        <f t="shared" si="204"/>
        <v>0.69358841293306095</v>
      </c>
      <c r="AG101" s="236">
        <f t="shared" si="188"/>
        <v>8.5193648626079401</v>
      </c>
      <c r="AI101" s="239"/>
      <c r="AJ101" s="237">
        <v>8.5900216919739698</v>
      </c>
      <c r="AK101" s="237">
        <v>7.7657266811279824</v>
      </c>
      <c r="AL101" s="237">
        <v>8.315256688358641</v>
      </c>
      <c r="AM101" s="237">
        <v>6.7823571945046996</v>
      </c>
      <c r="AN101" s="237">
        <v>8.0549530007230672</v>
      </c>
      <c r="AO101" s="237">
        <v>7.9537237888647869</v>
      </c>
      <c r="AP101" s="237">
        <v>1.2812725958062182E-2</v>
      </c>
      <c r="AQ101" s="237">
        <v>1.5300072306579898E-2</v>
      </c>
      <c r="AR101" s="237">
        <v>8.6189443239334782</v>
      </c>
      <c r="AS101" s="237">
        <v>7.6355748373101946</v>
      </c>
      <c r="AT101" s="110">
        <v>1</v>
      </c>
      <c r="AU101" s="232">
        <v>3.0000000000000001E-3</v>
      </c>
      <c r="AV101" s="110">
        <v>345.75</v>
      </c>
      <c r="AW101" s="239"/>
      <c r="AX101" s="233">
        <f t="shared" si="189"/>
        <v>78.956228956228941</v>
      </c>
      <c r="AY101" s="233">
        <f t="shared" si="190"/>
        <v>103.72439478584732</v>
      </c>
      <c r="AZ101" s="233">
        <f t="shared" si="191"/>
        <v>95.652173913043484</v>
      </c>
      <c r="BB101" s="237">
        <f t="shared" si="192"/>
        <v>1.405639913232104E-2</v>
      </c>
      <c r="BC101" s="110">
        <f t="shared" si="193"/>
        <v>1.7588194701964746E-3</v>
      </c>
      <c r="BD101" s="237">
        <f t="shared" si="194"/>
        <v>8.1272595806218355</v>
      </c>
      <c r="BE101" s="110">
        <f t="shared" si="195"/>
        <v>0.6953472324032578</v>
      </c>
      <c r="BF101" s="237">
        <f t="shared" si="196"/>
        <v>8.6317570498915401</v>
      </c>
      <c r="BG101" s="237">
        <f t="shared" si="197"/>
        <v>7.6508749096167747</v>
      </c>
      <c r="BI101" s="110">
        <f t="shared" si="198"/>
        <v>0</v>
      </c>
      <c r="BJ101" s="110">
        <f t="shared" si="199"/>
        <v>0</v>
      </c>
      <c r="BK101" s="110">
        <f t="shared" si="200"/>
        <v>0</v>
      </c>
      <c r="BM101" s="110">
        <f t="shared" si="201"/>
        <v>1.4865771812080535E-3</v>
      </c>
      <c r="BN101" s="110">
        <f t="shared" si="202"/>
        <v>2.0037878787878788E-3</v>
      </c>
    </row>
    <row r="102" spans="1:66" x14ac:dyDescent="0.35">
      <c r="A102" s="110">
        <f t="shared" si="125"/>
        <v>6</v>
      </c>
      <c r="B102" s="225" t="s">
        <v>246</v>
      </c>
      <c r="C102" s="110" t="s">
        <v>247</v>
      </c>
      <c r="D102" s="258" t="s">
        <v>248</v>
      </c>
      <c r="E102" s="110">
        <v>1.4</v>
      </c>
      <c r="F102" s="253" t="s">
        <v>692</v>
      </c>
      <c r="G102" s="254">
        <v>10</v>
      </c>
      <c r="H102" s="229">
        <v>42858</v>
      </c>
      <c r="I102" s="230" t="s">
        <v>774</v>
      </c>
      <c r="J102" s="148"/>
      <c r="K102" s="148"/>
      <c r="L102" s="149"/>
      <c r="N102" s="259" t="str">
        <f t="shared" si="137"/>
        <v>Quantified</v>
      </c>
      <c r="O102" s="260">
        <f t="shared" si="138"/>
        <v>8.5542536605750835E-4</v>
      </c>
      <c r="P102" s="260">
        <f t="shared" si="139"/>
        <v>6.4204118300127688E-4</v>
      </c>
      <c r="Q102" s="261">
        <f t="shared" si="140"/>
        <v>0.75055195751363057</v>
      </c>
      <c r="S102" s="234">
        <f t="shared" si="123"/>
        <v>105.2277523963633</v>
      </c>
      <c r="T102" s="235">
        <f t="shared" si="141"/>
        <v>76.548565919498685</v>
      </c>
      <c r="U102" s="233">
        <f t="shared" si="124"/>
        <v>11.721757717041946</v>
      </c>
      <c r="V102" s="236">
        <f t="shared" si="142"/>
        <v>11.139416598854442</v>
      </c>
      <c r="W102" s="237">
        <f t="shared" si="143"/>
        <v>7.2499397445167508</v>
      </c>
      <c r="X102" s="110">
        <f t="shared" si="144"/>
        <v>0.54424012003645361</v>
      </c>
      <c r="Y102" s="237">
        <f t="shared" si="145"/>
        <v>7.6548565919498683</v>
      </c>
      <c r="Z102" s="110">
        <f t="shared" si="146"/>
        <v>1.2560827456493242</v>
      </c>
      <c r="AB102" s="235">
        <f t="shared" si="185"/>
        <v>72.654229934924075</v>
      </c>
      <c r="AC102" s="235">
        <f t="shared" si="186"/>
        <v>94.912594458438264</v>
      </c>
      <c r="AD102" s="235">
        <f t="shared" si="187"/>
        <v>94.912594458438264</v>
      </c>
      <c r="AE102" s="237">
        <f t="shared" si="203"/>
        <v>7.2654229934924075</v>
      </c>
      <c r="AF102" s="237">
        <f t="shared" si="204"/>
        <v>1.1415965444926406</v>
      </c>
      <c r="AG102" s="236">
        <f t="shared" si="188"/>
        <v>15.712733388202741</v>
      </c>
      <c r="AI102" s="239"/>
      <c r="AJ102" s="237">
        <v>7.6789587852494581</v>
      </c>
      <c r="AK102" s="237">
        <v>6.6377440347071577</v>
      </c>
      <c r="AL102" s="237">
        <v>7.4331164135936367</v>
      </c>
      <c r="AM102" s="237">
        <v>7.9103398409255243</v>
      </c>
      <c r="AN102" s="237">
        <v>6.2906724511930587</v>
      </c>
      <c r="AO102" s="237">
        <v>8.7635574837310202</v>
      </c>
      <c r="AP102" s="262">
        <v>8.4454085321764277E-3</v>
      </c>
      <c r="AQ102" s="262">
        <v>3.2393347794649318E-3</v>
      </c>
      <c r="AR102" s="237">
        <v>6.449746926970354</v>
      </c>
      <c r="AS102" s="237">
        <v>8.0694143167028205</v>
      </c>
      <c r="AT102" s="110">
        <v>1</v>
      </c>
      <c r="AU102" s="232">
        <v>2.8922631959508315E-3</v>
      </c>
      <c r="AV102" s="110">
        <v>345.75</v>
      </c>
      <c r="AW102" s="239"/>
      <c r="AX102" s="233">
        <f t="shared" si="189"/>
        <v>103.01318267419961</v>
      </c>
      <c r="AY102" s="233">
        <f t="shared" si="190"/>
        <v>94.771241830065364</v>
      </c>
      <c r="AZ102" s="233">
        <f t="shared" si="191"/>
        <v>117.89883268482491</v>
      </c>
      <c r="BB102" s="237">
        <f t="shared" si="192"/>
        <v>5.8423716558206797E-3</v>
      </c>
      <c r="BC102" s="110">
        <f t="shared" si="193"/>
        <v>3.6812500538995958E-3</v>
      </c>
      <c r="BD102" s="237">
        <f t="shared" si="194"/>
        <v>7.2595806218365873</v>
      </c>
      <c r="BE102" s="110">
        <f t="shared" si="195"/>
        <v>1.1452777945465433</v>
      </c>
      <c r="BF102" s="237">
        <f t="shared" si="196"/>
        <v>6.4581923355025301</v>
      </c>
      <c r="BG102" s="237">
        <f t="shared" si="197"/>
        <v>8.0726536514822858</v>
      </c>
      <c r="BI102" s="110">
        <f t="shared" si="198"/>
        <v>0</v>
      </c>
      <c r="BJ102" s="110">
        <f t="shared" si="199"/>
        <v>0</v>
      </c>
      <c r="BK102" s="110">
        <f t="shared" si="200"/>
        <v>0</v>
      </c>
      <c r="BM102" s="110">
        <f t="shared" si="201"/>
        <v>1.3094170403587443E-3</v>
      </c>
      <c r="BN102" s="110">
        <f t="shared" si="202"/>
        <v>4.0143369175627241E-4</v>
      </c>
    </row>
    <row r="103" spans="1:66" x14ac:dyDescent="0.35">
      <c r="A103" s="110">
        <f t="shared" si="125"/>
        <v>7</v>
      </c>
      <c r="B103" s="225" t="s">
        <v>246</v>
      </c>
      <c r="C103" s="110" t="s">
        <v>247</v>
      </c>
      <c r="D103" s="258" t="s">
        <v>248</v>
      </c>
      <c r="E103" s="110">
        <v>1.4</v>
      </c>
      <c r="F103" s="253" t="s">
        <v>692</v>
      </c>
      <c r="G103" s="254">
        <v>10</v>
      </c>
      <c r="H103" s="251">
        <v>42941</v>
      </c>
      <c r="I103" s="247" t="s">
        <v>775</v>
      </c>
      <c r="J103" s="232"/>
      <c r="K103" s="232"/>
      <c r="L103" s="237"/>
      <c r="N103" s="245" t="str">
        <f t="shared" si="137"/>
        <v>Limited</v>
      </c>
      <c r="O103" s="246">
        <f t="shared" si="138"/>
        <v>2.7832188164720646E-4</v>
      </c>
      <c r="P103" s="246">
        <f t="shared" si="139"/>
        <v>4.3553717757140413E-5</v>
      </c>
      <c r="Q103" s="247">
        <f t="shared" si="140"/>
        <v>0.15648686154094046</v>
      </c>
      <c r="S103" s="234">
        <f t="shared" si="123"/>
        <v>90.551444407151095</v>
      </c>
      <c r="T103" s="235">
        <f t="shared" si="141"/>
        <v>80.597734393829839</v>
      </c>
      <c r="U103" s="233">
        <f t="shared" si="124"/>
        <v>13.286715294076066</v>
      </c>
      <c r="V103" s="236">
        <f t="shared" si="142"/>
        <v>14.673112484362289</v>
      </c>
      <c r="W103" s="237">
        <f t="shared" si="143"/>
        <v>8.9901181007471678</v>
      </c>
      <c r="X103" s="110">
        <f t="shared" si="144"/>
        <v>1.0979494839727071</v>
      </c>
      <c r="Y103" s="237">
        <f t="shared" si="145"/>
        <v>8.059773439382985</v>
      </c>
      <c r="Z103" s="110">
        <f t="shared" si="146"/>
        <v>0.71174556274189948</v>
      </c>
      <c r="AB103" s="235">
        <f t="shared" si="185"/>
        <v>105.21778741865511</v>
      </c>
      <c r="AC103" s="235">
        <f t="shared" si="186"/>
        <v>130.54683014354066</v>
      </c>
      <c r="AD103" s="235">
        <f t="shared" si="187"/>
        <v>130.54683014354066</v>
      </c>
      <c r="AE103" s="237">
        <f t="shared" si="203"/>
        <v>10.521778741865511</v>
      </c>
      <c r="AF103" s="237">
        <f t="shared" si="204"/>
        <v>1.6453347115904049</v>
      </c>
      <c r="AG103" s="236">
        <f t="shared" si="188"/>
        <v>15.637419793325622</v>
      </c>
      <c r="AI103" s="239"/>
      <c r="AJ103" s="241">
        <v>7.7223427331887207</v>
      </c>
      <c r="AK103" s="241">
        <v>9.6167751265365151</v>
      </c>
      <c r="AL103" s="241">
        <v>9.6312364425162684</v>
      </c>
      <c r="AM103" s="241">
        <v>7.9826464208242953</v>
      </c>
      <c r="AN103" s="241">
        <v>7.389732465654375</v>
      </c>
      <c r="AO103" s="241">
        <v>8.8069414316702819</v>
      </c>
      <c r="AP103" s="241">
        <v>4.6276211135213305E-4</v>
      </c>
      <c r="AQ103" s="241">
        <v>1.8799710773680406E-3</v>
      </c>
      <c r="AR103" s="241">
        <v>11.684743311641359</v>
      </c>
      <c r="AS103" s="241">
        <v>9.3564714389009396</v>
      </c>
      <c r="AT103" s="110">
        <v>1</v>
      </c>
      <c r="AU103" s="232">
        <v>2.8922631959508315E-3</v>
      </c>
      <c r="AV103" s="110">
        <v>345.75</v>
      </c>
      <c r="AW103" s="239"/>
      <c r="AX103" s="233">
        <f t="shared" si="189"/>
        <v>103.37078651685394</v>
      </c>
      <c r="AY103" s="233">
        <f t="shared" si="190"/>
        <v>76.842105263157904</v>
      </c>
      <c r="AZ103" s="233">
        <f t="shared" si="191"/>
        <v>91.441441441441441</v>
      </c>
      <c r="BB103" s="237">
        <f t="shared" si="192"/>
        <v>1.1713665943600868E-3</v>
      </c>
      <c r="BC103" s="110">
        <f t="shared" si="193"/>
        <v>1.0021180702282236E-3</v>
      </c>
      <c r="BD103" s="237">
        <f t="shared" si="194"/>
        <v>10.520607375271149</v>
      </c>
      <c r="BE103" s="110">
        <f t="shared" si="195"/>
        <v>1.6463368296606549</v>
      </c>
      <c r="BF103" s="237">
        <f t="shared" si="196"/>
        <v>11.685206073752711</v>
      </c>
      <c r="BG103" s="237">
        <f t="shared" si="197"/>
        <v>9.3583514099783081</v>
      </c>
      <c r="BI103" s="110">
        <f t="shared" si="198"/>
        <v>2</v>
      </c>
      <c r="BJ103" s="110">
        <f t="shared" si="199"/>
        <v>1</v>
      </c>
      <c r="BK103" s="110">
        <f t="shared" si="200"/>
        <v>1</v>
      </c>
      <c r="BM103" s="110">
        <f t="shared" si="201"/>
        <v>2.4752475247524753E-4</v>
      </c>
      <c r="BN103" s="110">
        <f t="shared" si="202"/>
        <v>3.0911901081916539E-4</v>
      </c>
    </row>
    <row r="104" spans="1:66" x14ac:dyDescent="0.35">
      <c r="A104" s="110">
        <f t="shared" si="125"/>
        <v>8</v>
      </c>
      <c r="B104" s="225" t="s">
        <v>246</v>
      </c>
      <c r="C104" s="110" t="s">
        <v>247</v>
      </c>
      <c r="D104" s="258" t="s">
        <v>248</v>
      </c>
      <c r="E104" s="110">
        <v>1.4</v>
      </c>
      <c r="F104" s="253" t="s">
        <v>692</v>
      </c>
      <c r="G104" s="254">
        <v>10</v>
      </c>
      <c r="H104" s="240">
        <v>42962</v>
      </c>
      <c r="I104" s="110" t="s">
        <v>776</v>
      </c>
      <c r="J104" s="232"/>
      <c r="K104" s="232"/>
      <c r="L104" s="237"/>
      <c r="N104" s="110" t="str">
        <f t="shared" si="137"/>
        <v>Quantified</v>
      </c>
      <c r="O104" s="232">
        <f t="shared" si="138"/>
        <v>6.5914761607431516E-4</v>
      </c>
      <c r="P104" s="232">
        <f t="shared" si="139"/>
        <v>1.1060513827139996E-4</v>
      </c>
      <c r="Q104" s="233">
        <f t="shared" si="140"/>
        <v>0.16780025532085041</v>
      </c>
      <c r="S104" s="234">
        <f t="shared" si="123"/>
        <v>95.613344890776261</v>
      </c>
      <c r="T104" s="235">
        <f t="shared" si="141"/>
        <v>81.851048445408537</v>
      </c>
      <c r="U104" s="233">
        <f t="shared" si="124"/>
        <v>6.5798362617894099</v>
      </c>
      <c r="V104" s="236">
        <f t="shared" si="142"/>
        <v>6.8817132894010511</v>
      </c>
      <c r="W104" s="237">
        <f t="shared" si="143"/>
        <v>8.5659194986743774</v>
      </c>
      <c r="X104" s="110">
        <f t="shared" si="144"/>
        <v>0.34414691248207302</v>
      </c>
      <c r="Y104" s="237">
        <f t="shared" si="145"/>
        <v>8.1851048445408541</v>
      </c>
      <c r="Z104" s="110">
        <f t="shared" si="146"/>
        <v>0.54244394312396405</v>
      </c>
      <c r="AB104" s="235">
        <f t="shared" si="185"/>
        <v>92.179031091829344</v>
      </c>
      <c r="AC104" s="235">
        <f t="shared" si="186"/>
        <v>112.6180212014134</v>
      </c>
      <c r="AD104" s="235">
        <f t="shared" si="187"/>
        <v>112.6180212014134</v>
      </c>
      <c r="AE104" s="237">
        <f t="shared" si="203"/>
        <v>9.2179031091829344</v>
      </c>
      <c r="AF104" s="237">
        <f t="shared" si="204"/>
        <v>0.49013799328754371</v>
      </c>
      <c r="AG104" s="236">
        <f t="shared" si="188"/>
        <v>5.3172395878110832</v>
      </c>
      <c r="AI104" s="239"/>
      <c r="AJ104" s="241">
        <v>8.5032537960954446</v>
      </c>
      <c r="AK104" s="241">
        <v>8.2574114244396242</v>
      </c>
      <c r="AL104" s="241">
        <v>8.9370932754880688</v>
      </c>
      <c r="AM104" s="241">
        <v>7.5632682574114245</v>
      </c>
      <c r="AN104" s="241">
        <v>8.4309472161966745</v>
      </c>
      <c r="AO104" s="241">
        <v>8.5610990600144614</v>
      </c>
      <c r="AP104" s="241">
        <v>6.5365148228488787E-3</v>
      </c>
      <c r="AQ104" s="241">
        <v>5.5531453362255966E-3</v>
      </c>
      <c r="AR104" s="241">
        <v>8.8647866955892987</v>
      </c>
      <c r="AS104" s="241">
        <v>9.5589298626174983</v>
      </c>
      <c r="AT104" s="110">
        <v>1</v>
      </c>
      <c r="AU104" s="232">
        <v>2.8922631959508315E-3</v>
      </c>
      <c r="AV104" s="110">
        <v>345.75</v>
      </c>
      <c r="AW104" s="239"/>
      <c r="AX104" s="233">
        <f t="shared" si="189"/>
        <v>88.945578231292515</v>
      </c>
      <c r="AY104" s="233">
        <f t="shared" si="190"/>
        <v>102.1015761821366</v>
      </c>
      <c r="AZ104" s="233">
        <f t="shared" si="191"/>
        <v>95.792880258899686</v>
      </c>
      <c r="BB104" s="237">
        <f t="shared" si="192"/>
        <v>6.0448300795372372E-3</v>
      </c>
      <c r="BC104" s="110">
        <f t="shared" si="193"/>
        <v>6.9534723240325671E-4</v>
      </c>
      <c r="BD104" s="237">
        <f t="shared" si="194"/>
        <v>9.2118582791033994</v>
      </c>
      <c r="BE104" s="110">
        <f t="shared" si="195"/>
        <v>0.49083334051994626</v>
      </c>
      <c r="BF104" s="237">
        <f t="shared" si="196"/>
        <v>8.8713232104121467</v>
      </c>
      <c r="BG104" s="237">
        <f t="shared" si="197"/>
        <v>9.564483007953724</v>
      </c>
      <c r="BI104" s="110">
        <f t="shared" si="198"/>
        <v>0</v>
      </c>
      <c r="BJ104" s="110">
        <f t="shared" si="199"/>
        <v>0</v>
      </c>
      <c r="BK104" s="110">
        <f t="shared" si="200"/>
        <v>0</v>
      </c>
      <c r="BM104" s="110">
        <f t="shared" si="201"/>
        <v>7.3735725938009781E-4</v>
      </c>
      <c r="BN104" s="110">
        <f t="shared" si="202"/>
        <v>5.8093797276853251E-4</v>
      </c>
    </row>
    <row r="105" spans="1:66" x14ac:dyDescent="0.35">
      <c r="A105" s="110">
        <f t="shared" si="125"/>
        <v>9</v>
      </c>
      <c r="B105" s="225" t="s">
        <v>246</v>
      </c>
      <c r="C105" s="110" t="s">
        <v>247</v>
      </c>
      <c r="D105" s="258" t="s">
        <v>248</v>
      </c>
      <c r="E105" s="110">
        <v>1.4</v>
      </c>
      <c r="F105" s="255" t="s">
        <v>692</v>
      </c>
      <c r="G105" s="254">
        <v>10</v>
      </c>
      <c r="H105" s="240">
        <v>42996</v>
      </c>
      <c r="I105" s="110" t="s">
        <v>777</v>
      </c>
      <c r="J105" s="232"/>
      <c r="K105" s="232"/>
      <c r="L105" s="237"/>
      <c r="N105" s="110" t="str">
        <f t="shared" si="137"/>
        <v>Quantified</v>
      </c>
      <c r="O105" s="232">
        <f t="shared" si="138"/>
        <v>5.0303095908205238E-3</v>
      </c>
      <c r="P105" s="232">
        <f t="shared" si="139"/>
        <v>1.8523472726471608E-4</v>
      </c>
      <c r="Q105" s="233">
        <f t="shared" si="140"/>
        <v>3.6823723057272377E-2</v>
      </c>
      <c r="S105" s="234">
        <f t="shared" si="123"/>
        <v>86.472511206305853</v>
      </c>
      <c r="T105" s="235">
        <f t="shared" si="141"/>
        <v>70.619426367799463</v>
      </c>
      <c r="U105" s="233">
        <f t="shared" si="124"/>
        <v>21.916509091141332</v>
      </c>
      <c r="V105" s="236">
        <f t="shared" si="142"/>
        <v>25.345059123879253</v>
      </c>
      <c r="W105" s="237">
        <f t="shared" si="143"/>
        <v>8.223668353820198</v>
      </c>
      <c r="X105" s="110">
        <f t="shared" si="144"/>
        <v>0.35930865564876785</v>
      </c>
      <c r="Y105" s="237">
        <f t="shared" si="145"/>
        <v>7.0619426367799463</v>
      </c>
      <c r="Z105" s="110">
        <f t="shared" si="146"/>
        <v>1.4787594237902899</v>
      </c>
      <c r="AB105" s="235">
        <f t="shared" si="185"/>
        <v>81.608098336948672</v>
      </c>
      <c r="AC105" s="235">
        <f t="shared" si="186"/>
        <v>115.56040955631401</v>
      </c>
      <c r="AD105" s="235">
        <f t="shared" si="187"/>
        <v>115.56040955631401</v>
      </c>
      <c r="AE105" s="237">
        <f t="shared" si="203"/>
        <v>8.1608098336948665</v>
      </c>
      <c r="AF105" s="237">
        <f t="shared" si="204"/>
        <v>0.70761806591625565</v>
      </c>
      <c r="AG105" s="236">
        <f t="shared" si="188"/>
        <v>8.6709294829368222</v>
      </c>
      <c r="AI105" s="239"/>
      <c r="AJ105" s="237">
        <v>8.4164859002169194</v>
      </c>
      <c r="AK105" s="237">
        <v>8.4454085321764278</v>
      </c>
      <c r="AL105" s="237">
        <v>7.809110629067245</v>
      </c>
      <c r="AM105" s="237">
        <v>5.6977584960231376</v>
      </c>
      <c r="AN105" s="237">
        <v>6.8546637744034715</v>
      </c>
      <c r="AO105" s="237">
        <v>8.6334056399132315</v>
      </c>
      <c r="AP105" s="237">
        <v>4.222704266088214E-2</v>
      </c>
      <c r="AQ105" s="237">
        <v>3.9334779464931309E-2</v>
      </c>
      <c r="AR105" s="237">
        <v>8.6189443239334782</v>
      </c>
      <c r="AS105" s="237">
        <v>7.6211135213304413</v>
      </c>
      <c r="AT105" s="110">
        <v>5</v>
      </c>
      <c r="AU105" s="232">
        <v>1.4461315979754157E-2</v>
      </c>
      <c r="AV105" s="110">
        <v>345.75</v>
      </c>
      <c r="AW105" s="239"/>
      <c r="AX105" s="233">
        <f t="shared" si="189"/>
        <v>67.6975945017182</v>
      </c>
      <c r="AY105" s="233">
        <f t="shared" si="190"/>
        <v>81.164383561643845</v>
      </c>
      <c r="AZ105" s="233">
        <f t="shared" si="191"/>
        <v>110.55555555555554</v>
      </c>
      <c r="BB105" s="237">
        <f t="shared" si="192"/>
        <v>4.0780911062906725E-2</v>
      </c>
      <c r="BC105" s="110">
        <f t="shared" si="193"/>
        <v>2.0451389188331092E-3</v>
      </c>
      <c r="BD105" s="237">
        <f t="shared" si="194"/>
        <v>8.1200289226319597</v>
      </c>
      <c r="BE105" s="110">
        <f t="shared" si="195"/>
        <v>0.70557292699742269</v>
      </c>
      <c r="BF105" s="237">
        <f t="shared" si="196"/>
        <v>8.6611713665943597</v>
      </c>
      <c r="BG105" s="237">
        <f t="shared" si="197"/>
        <v>7.6604483007953723</v>
      </c>
      <c r="BI105" s="110">
        <f t="shared" si="198"/>
        <v>0</v>
      </c>
      <c r="BJ105" s="110">
        <f t="shared" si="199"/>
        <v>0</v>
      </c>
      <c r="BK105" s="110">
        <f t="shared" si="200"/>
        <v>0</v>
      </c>
      <c r="BM105" s="110">
        <f t="shared" si="201"/>
        <v>4.8993288590604023E-3</v>
      </c>
      <c r="BN105" s="110">
        <f t="shared" si="202"/>
        <v>5.1612903225806452E-3</v>
      </c>
    </row>
    <row r="106" spans="1:66" x14ac:dyDescent="0.35">
      <c r="A106" s="110">
        <f t="shared" si="125"/>
        <v>10</v>
      </c>
      <c r="B106" s="225" t="s">
        <v>246</v>
      </c>
      <c r="C106" s="110" t="s">
        <v>247</v>
      </c>
      <c r="D106" s="258" t="s">
        <v>248</v>
      </c>
      <c r="E106" s="110">
        <v>1.4</v>
      </c>
      <c r="F106" s="253" t="s">
        <v>692</v>
      </c>
      <c r="G106" s="254">
        <v>10</v>
      </c>
      <c r="H106" s="240">
        <v>43031</v>
      </c>
      <c r="I106" s="110" t="s">
        <v>778</v>
      </c>
      <c r="J106" s="232">
        <f>AVERAGE(O98,O100:O101,O104:O106)</f>
        <v>2.5567023091484452E-3</v>
      </c>
      <c r="K106" s="232">
        <f>STDEV(O98,O100:O101,O104:O106)</f>
        <v>1.6347765300330304E-3</v>
      </c>
      <c r="L106" s="237">
        <f>K106/J106</f>
        <v>0.63940824247838279</v>
      </c>
      <c r="N106" s="110" t="str">
        <f t="shared" si="137"/>
        <v>Quantified</v>
      </c>
      <c r="O106" s="232">
        <f t="shared" si="138"/>
        <v>1.3704412897545945E-3</v>
      </c>
      <c r="P106" s="232">
        <f t="shared" si="139"/>
        <v>1.9410225101702708E-4</v>
      </c>
      <c r="Q106" s="233">
        <f t="shared" si="140"/>
        <v>0.14163485329005598</v>
      </c>
      <c r="S106" s="234">
        <f t="shared" si="123"/>
        <v>102.46131528036028</v>
      </c>
      <c r="T106" s="235">
        <f t="shared" si="141"/>
        <v>84.598698481561811</v>
      </c>
      <c r="U106" s="233">
        <f t="shared" si="124"/>
        <v>3.225665642322467</v>
      </c>
      <c r="V106" s="236">
        <f t="shared" si="142"/>
        <v>3.1481790307846662</v>
      </c>
      <c r="W106" s="237">
        <f t="shared" si="143"/>
        <v>8.2670523017594615</v>
      </c>
      <c r="X106" s="110">
        <f t="shared" si="144"/>
        <v>0.50518105162753268</v>
      </c>
      <c r="Y106" s="237">
        <f t="shared" si="145"/>
        <v>8.4598698481561811</v>
      </c>
      <c r="Z106" s="110">
        <f t="shared" si="146"/>
        <v>0.26547447217188513</v>
      </c>
      <c r="AB106" s="235">
        <f t="shared" si="185"/>
        <v>97.67476500361532</v>
      </c>
      <c r="AC106" s="235">
        <f t="shared" si="186"/>
        <v>115.4565811965812</v>
      </c>
      <c r="AD106" s="235">
        <f t="shared" si="187"/>
        <v>115.4565811965812</v>
      </c>
      <c r="AE106" s="237">
        <f t="shared" si="203"/>
        <v>9.767476500361532</v>
      </c>
      <c r="AF106" s="237">
        <f t="shared" si="204"/>
        <v>0.49985240315199991</v>
      </c>
      <c r="AG106" s="236">
        <f t="shared" si="188"/>
        <v>5.1175183593582068</v>
      </c>
      <c r="AI106" s="239"/>
      <c r="AJ106" s="237">
        <v>7.7223427331887207</v>
      </c>
      <c r="AK106" s="237">
        <v>8.7201735357917585</v>
      </c>
      <c r="AL106" s="237">
        <v>8.3586406362979027</v>
      </c>
      <c r="AM106" s="237">
        <v>8.1561822125813439</v>
      </c>
      <c r="AN106" s="237">
        <v>8.6478669558929866</v>
      </c>
      <c r="AO106" s="237">
        <v>8.5755603759942147</v>
      </c>
      <c r="AP106" s="237">
        <v>1.4172089660159076E-2</v>
      </c>
      <c r="AQ106" s="237">
        <v>1.2465654374548083E-2</v>
      </c>
      <c r="AR106" s="237">
        <v>9.3998553868402031</v>
      </c>
      <c r="AS106" s="237">
        <v>10.108459869848156</v>
      </c>
      <c r="AT106" s="110">
        <v>1</v>
      </c>
      <c r="AU106" s="232">
        <v>2.8922631959508315E-3</v>
      </c>
      <c r="AV106" s="110">
        <v>345.75</v>
      </c>
      <c r="AW106" s="239"/>
      <c r="AX106" s="233">
        <f t="shared" si="189"/>
        <v>105.61797752808985</v>
      </c>
      <c r="AY106" s="233">
        <f t="shared" si="190"/>
        <v>99.170812603648415</v>
      </c>
      <c r="AZ106" s="233">
        <f t="shared" si="191"/>
        <v>102.59515570934256</v>
      </c>
      <c r="BB106" s="237">
        <f t="shared" si="192"/>
        <v>1.3318872017353579E-2</v>
      </c>
      <c r="BC106" s="110">
        <f t="shared" si="193"/>
        <v>1.2066319621115357E-3</v>
      </c>
      <c r="BD106" s="237">
        <f t="shared" si="194"/>
        <v>9.7541576283441795</v>
      </c>
      <c r="BE106" s="110">
        <f t="shared" si="195"/>
        <v>0.50105903511411121</v>
      </c>
      <c r="BF106" s="237">
        <f t="shared" si="196"/>
        <v>9.4140274765003618</v>
      </c>
      <c r="BG106" s="237">
        <f t="shared" si="197"/>
        <v>10.120925524222704</v>
      </c>
      <c r="BI106" s="110">
        <f t="shared" si="198"/>
        <v>0</v>
      </c>
      <c r="BJ106" s="110">
        <f t="shared" si="199"/>
        <v>0</v>
      </c>
      <c r="BK106" s="110">
        <f t="shared" si="200"/>
        <v>0</v>
      </c>
      <c r="BM106" s="110">
        <f t="shared" si="201"/>
        <v>1.5076923076923078E-3</v>
      </c>
      <c r="BN106" s="110">
        <f t="shared" si="202"/>
        <v>1.2331902718168812E-3</v>
      </c>
    </row>
    <row r="107" spans="1:66" x14ac:dyDescent="0.35">
      <c r="J107" s="232"/>
      <c r="K107" s="232"/>
      <c r="L107" s="237"/>
    </row>
  </sheetData>
  <autoFilter ref="A2:BO74" xr:uid="{15F803DE-2639-4A63-94CB-FCF039851738}">
    <sortState xmlns:xlrd2="http://schemas.microsoft.com/office/spreadsheetml/2017/richdata2" ref="A3:BO104">
      <sortCondition ref="H2:H74"/>
    </sortState>
  </autoFilter>
  <conditionalFormatting sqref="AJ3:AL14">
    <cfRule type="cellIs" dxfId="19" priority="9" operator="notBetween">
      <formula>0.5</formula>
      <formula>1.5</formula>
    </cfRule>
  </conditionalFormatting>
  <conditionalFormatting sqref="AJ15:AL26">
    <cfRule type="cellIs" dxfId="18" priority="8" operator="notBetween">
      <formula>5</formula>
      <formula>15</formula>
    </cfRule>
  </conditionalFormatting>
  <conditionalFormatting sqref="AJ27:AL38">
    <cfRule type="cellIs" dxfId="17" priority="7" operator="notBetween">
      <formula>0.5</formula>
      <formula>1.5</formula>
    </cfRule>
  </conditionalFormatting>
  <conditionalFormatting sqref="AJ39:AL50">
    <cfRule type="cellIs" dxfId="16" priority="6" operator="notBetween">
      <formula>5</formula>
      <formula>15</formula>
    </cfRule>
  </conditionalFormatting>
  <conditionalFormatting sqref="AJ51:AL61">
    <cfRule type="cellIs" dxfId="15" priority="5" operator="notBetween">
      <formula>0.5</formula>
      <formula>1.5</formula>
    </cfRule>
  </conditionalFormatting>
  <conditionalFormatting sqref="AJ62:AL106">
    <cfRule type="cellIs" dxfId="14" priority="1" operator="notBetween">
      <formula>5</formula>
      <formula>15</formula>
    </cfRule>
  </conditionalFormatting>
  <conditionalFormatting sqref="AJ3:AS106">
    <cfRule type="cellIs" dxfId="13" priority="10" operator="lessThan">
      <formula>$BF3</formula>
    </cfRule>
  </conditionalFormatting>
  <dataValidations count="1">
    <dataValidation type="list" allowBlank="1" showInputMessage="1" showErrorMessage="1" sqref="F105:F106 F73:F98" xr:uid="{46CD02ED-2B03-47C9-BEC0-D90FDA7EB040}">
      <formula1>Species</formula1>
    </dataValidation>
  </dataValidations>
  <pageMargins left="0.7" right="0.7" top="0.75" bottom="0.75" header="0.3" footer="0.3"/>
  <pageSetup orientation="portrait" verticalDpi="1200"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7F1CD1-E025-4F4E-A064-1EFB3D88BA1F}">
  <dimension ref="A1:K1118"/>
  <sheetViews>
    <sheetView zoomScale="70" zoomScaleNormal="70" workbookViewId="0">
      <pane ySplit="2" topLeftCell="A42" activePane="bottomLeft" state="frozen"/>
      <selection pane="bottomLeft" activeCell="E3" sqref="E3"/>
    </sheetView>
  </sheetViews>
  <sheetFormatPr defaultColWidth="8.7265625" defaultRowHeight="14.5" x14ac:dyDescent="0.35"/>
  <cols>
    <col min="1" max="1" width="38.54296875" style="179" customWidth="1"/>
    <col min="2" max="2" width="14" style="179" customWidth="1"/>
    <col min="3" max="3" width="18.7265625" style="304" customWidth="1"/>
    <col min="4" max="4" width="35.54296875" style="179" customWidth="1"/>
    <col min="5" max="5" width="13" style="279" customWidth="1"/>
    <col min="6" max="7" width="12" style="300" customWidth="1"/>
    <col min="8" max="8" width="16.08984375" style="179" customWidth="1"/>
    <col min="9" max="16384" width="8.7265625" style="1"/>
  </cols>
  <sheetData>
    <row r="1" spans="1:11" x14ac:dyDescent="0.35">
      <c r="A1" s="209" t="s">
        <v>779</v>
      </c>
    </row>
    <row r="2" spans="1:11" ht="43.5" x14ac:dyDescent="0.35">
      <c r="A2" s="209" t="s">
        <v>481</v>
      </c>
      <c r="B2" s="209" t="s">
        <v>2</v>
      </c>
      <c r="C2" s="288" t="s">
        <v>3</v>
      </c>
      <c r="D2" s="209" t="s">
        <v>780</v>
      </c>
      <c r="E2" s="289" t="s">
        <v>3200</v>
      </c>
      <c r="F2" s="290" t="s">
        <v>527</v>
      </c>
      <c r="G2" s="291" t="s">
        <v>643</v>
      </c>
      <c r="H2" s="292" t="s">
        <v>3199</v>
      </c>
    </row>
    <row r="3" spans="1:11" x14ac:dyDescent="0.35">
      <c r="A3" s="50" t="s">
        <v>781</v>
      </c>
      <c r="B3" s="50" t="s">
        <v>782</v>
      </c>
      <c r="C3" s="1" t="s">
        <v>783</v>
      </c>
      <c r="D3" s="50" t="s">
        <v>784</v>
      </c>
      <c r="E3" s="279">
        <v>1.5409291398145572E-2</v>
      </c>
      <c r="F3" s="294">
        <v>5.5624599999999997</v>
      </c>
      <c r="G3" s="2" t="s">
        <v>686</v>
      </c>
      <c r="H3" s="2"/>
      <c r="J3" s="293"/>
      <c r="K3" s="197" t="s">
        <v>785</v>
      </c>
    </row>
    <row r="4" spans="1:11" x14ac:dyDescent="0.35">
      <c r="A4" s="50" t="s">
        <v>786</v>
      </c>
      <c r="B4" s="50" t="s">
        <v>787</v>
      </c>
      <c r="C4" s="1" t="s">
        <v>788</v>
      </c>
      <c r="D4" s="50" t="s">
        <v>784</v>
      </c>
      <c r="E4" s="279">
        <v>0</v>
      </c>
      <c r="F4" s="294">
        <v>3.5582799999999999</v>
      </c>
      <c r="G4" s="2" t="s">
        <v>686</v>
      </c>
      <c r="H4" s="2"/>
      <c r="J4" s="202"/>
      <c r="K4" s="197" t="s">
        <v>789</v>
      </c>
    </row>
    <row r="5" spans="1:11" x14ac:dyDescent="0.35">
      <c r="A5" s="50" t="s">
        <v>790</v>
      </c>
      <c r="B5" s="50" t="s">
        <v>791</v>
      </c>
      <c r="C5" s="1" t="s">
        <v>792</v>
      </c>
      <c r="D5" s="50" t="s">
        <v>784</v>
      </c>
      <c r="E5" s="279">
        <v>0</v>
      </c>
      <c r="F5" s="294">
        <v>3.8092000000000001</v>
      </c>
      <c r="G5" s="2" t="s">
        <v>686</v>
      </c>
      <c r="H5" s="2"/>
    </row>
    <row r="6" spans="1:11" x14ac:dyDescent="0.35">
      <c r="A6" s="50" t="s">
        <v>793</v>
      </c>
      <c r="B6" s="50" t="s">
        <v>794</v>
      </c>
      <c r="C6" s="1" t="s">
        <v>795</v>
      </c>
      <c r="D6" s="50" t="s">
        <v>784</v>
      </c>
      <c r="E6" s="279">
        <v>0.13164765662920752</v>
      </c>
      <c r="F6" s="294">
        <v>2.64324</v>
      </c>
      <c r="G6" s="2" t="s">
        <v>686</v>
      </c>
      <c r="H6" s="2"/>
    </row>
    <row r="7" spans="1:11" x14ac:dyDescent="0.35">
      <c r="A7" s="50" t="s">
        <v>796</v>
      </c>
      <c r="B7" s="50" t="s">
        <v>797</v>
      </c>
      <c r="C7" s="1" t="s">
        <v>798</v>
      </c>
      <c r="D7" s="50" t="s">
        <v>784</v>
      </c>
      <c r="E7" s="279">
        <v>0.96473250678226019</v>
      </c>
      <c r="F7" s="294">
        <v>1.0823100000000001</v>
      </c>
      <c r="G7" s="2" t="s">
        <v>686</v>
      </c>
      <c r="H7" s="2"/>
    </row>
    <row r="8" spans="1:11" x14ac:dyDescent="0.35">
      <c r="A8" s="50" t="s">
        <v>799</v>
      </c>
      <c r="B8" s="50" t="s">
        <v>800</v>
      </c>
      <c r="C8" s="1" t="s">
        <v>801</v>
      </c>
      <c r="D8" s="50" t="s">
        <v>784</v>
      </c>
      <c r="E8" s="279">
        <v>0.95282776503323885</v>
      </c>
      <c r="F8" s="294">
        <v>-1.05697</v>
      </c>
      <c r="G8" s="2" t="s">
        <v>686</v>
      </c>
      <c r="H8" s="2"/>
    </row>
    <row r="9" spans="1:11" x14ac:dyDescent="0.35">
      <c r="A9" s="50" t="s">
        <v>802</v>
      </c>
      <c r="B9" s="50" t="s">
        <v>803</v>
      </c>
      <c r="C9" s="1" t="s">
        <v>804</v>
      </c>
      <c r="D9" s="50" t="s">
        <v>784</v>
      </c>
      <c r="E9" s="279">
        <v>0.34303637358621553</v>
      </c>
      <c r="F9" s="294">
        <v>1.36198</v>
      </c>
      <c r="G9" s="2" t="s">
        <v>686</v>
      </c>
      <c r="H9" s="2"/>
    </row>
    <row r="10" spans="1:11" x14ac:dyDescent="0.35">
      <c r="A10" s="50" t="s">
        <v>805</v>
      </c>
      <c r="B10" s="50" t="s">
        <v>806</v>
      </c>
      <c r="C10" s="1" t="s">
        <v>807</v>
      </c>
      <c r="D10" s="50" t="s">
        <v>784</v>
      </c>
      <c r="E10" s="279">
        <v>0.93978437999437514</v>
      </c>
      <c r="F10" s="294">
        <v>0.462113</v>
      </c>
      <c r="G10" s="2" t="s">
        <v>686</v>
      </c>
      <c r="H10" s="2"/>
    </row>
    <row r="11" spans="1:11" x14ac:dyDescent="0.35">
      <c r="A11" s="50" t="s">
        <v>808</v>
      </c>
      <c r="B11" s="50" t="s">
        <v>809</v>
      </c>
      <c r="C11" s="1" t="s">
        <v>810</v>
      </c>
      <c r="D11" s="50" t="s">
        <v>784</v>
      </c>
      <c r="E11" s="279">
        <v>0.10449783585401208</v>
      </c>
      <c r="F11" s="294">
        <v>0.37388700000000002</v>
      </c>
      <c r="G11" s="2" t="s">
        <v>686</v>
      </c>
      <c r="H11" s="2"/>
    </row>
    <row r="12" spans="1:11" x14ac:dyDescent="0.35">
      <c r="A12" s="295" t="s">
        <v>811</v>
      </c>
      <c r="B12" s="295" t="s">
        <v>812</v>
      </c>
      <c r="C12" s="296" t="s">
        <v>813</v>
      </c>
      <c r="D12" s="295" t="s">
        <v>784</v>
      </c>
      <c r="E12" s="297">
        <v>0</v>
      </c>
      <c r="F12" s="298">
        <v>2.24417</v>
      </c>
      <c r="G12" s="196" t="s">
        <v>686</v>
      </c>
      <c r="H12" s="196">
        <v>7.57</v>
      </c>
    </row>
    <row r="13" spans="1:11" x14ac:dyDescent="0.35">
      <c r="A13" s="50" t="s">
        <v>814</v>
      </c>
      <c r="B13" s="50" t="s">
        <v>815</v>
      </c>
      <c r="C13" s="1" t="s">
        <v>816</v>
      </c>
      <c r="D13" s="50" t="s">
        <v>784</v>
      </c>
      <c r="E13" s="279">
        <v>0</v>
      </c>
      <c r="F13" s="294">
        <v>4.5988199999999999</v>
      </c>
      <c r="G13" s="2" t="s">
        <v>686</v>
      </c>
      <c r="H13" s="2"/>
    </row>
    <row r="14" spans="1:11" x14ac:dyDescent="0.35">
      <c r="A14" s="295" t="s">
        <v>817</v>
      </c>
      <c r="B14" s="295" t="s">
        <v>818</v>
      </c>
      <c r="C14" s="296" t="s">
        <v>819</v>
      </c>
      <c r="D14" s="295" t="s">
        <v>784</v>
      </c>
      <c r="E14" s="297">
        <v>4.1314852198357935E-3</v>
      </c>
      <c r="F14" s="298">
        <v>0.70040599999999997</v>
      </c>
      <c r="G14" s="196" t="s">
        <v>686</v>
      </c>
      <c r="H14" s="196">
        <v>4.5199999999999996</v>
      </c>
    </row>
    <row r="15" spans="1:11" x14ac:dyDescent="0.35">
      <c r="A15" s="50" t="s">
        <v>820</v>
      </c>
      <c r="B15" s="50" t="s">
        <v>821</v>
      </c>
      <c r="C15" s="1" t="s">
        <v>822</v>
      </c>
      <c r="D15" s="50" t="s">
        <v>784</v>
      </c>
      <c r="E15" s="279">
        <v>7.0046714109743427E-3</v>
      </c>
      <c r="F15" s="294">
        <v>2.97037</v>
      </c>
      <c r="G15" s="2" t="s">
        <v>686</v>
      </c>
      <c r="H15" s="2"/>
    </row>
    <row r="16" spans="1:11" x14ac:dyDescent="0.35">
      <c r="A16" s="50" t="s">
        <v>823</v>
      </c>
      <c r="B16" s="50" t="s">
        <v>824</v>
      </c>
      <c r="C16" s="1" t="s">
        <v>825</v>
      </c>
      <c r="D16" s="50" t="s">
        <v>784</v>
      </c>
      <c r="E16" s="279">
        <v>0.96005758445903833</v>
      </c>
      <c r="F16" s="294">
        <v>-0.28505799999999998</v>
      </c>
      <c r="G16" s="2" t="s">
        <v>686</v>
      </c>
      <c r="H16" s="2"/>
    </row>
    <row r="17" spans="1:8" x14ac:dyDescent="0.35">
      <c r="A17" s="50" t="s">
        <v>826</v>
      </c>
      <c r="B17" s="50" t="s">
        <v>827</v>
      </c>
      <c r="C17" s="1" t="s">
        <v>828</v>
      </c>
      <c r="D17" s="50" t="s">
        <v>784</v>
      </c>
      <c r="E17" s="279">
        <v>3.2194154135454932E-3</v>
      </c>
      <c r="F17" s="294">
        <v>3.7923900000000001</v>
      </c>
      <c r="G17" s="2" t="s">
        <v>686</v>
      </c>
      <c r="H17" s="2"/>
    </row>
    <row r="18" spans="1:8" x14ac:dyDescent="0.35">
      <c r="A18" s="50" t="s">
        <v>829</v>
      </c>
      <c r="B18" s="50" t="s">
        <v>830</v>
      </c>
      <c r="C18" s="1" t="s">
        <v>831</v>
      </c>
      <c r="D18" s="50" t="s">
        <v>784</v>
      </c>
      <c r="E18" s="279">
        <v>6.9621201045212636E-3</v>
      </c>
      <c r="F18" s="294">
        <v>4.2012900000000002</v>
      </c>
      <c r="G18" s="2" t="s">
        <v>686</v>
      </c>
      <c r="H18" s="2"/>
    </row>
    <row r="19" spans="1:8" x14ac:dyDescent="0.35">
      <c r="A19" s="50" t="s">
        <v>832</v>
      </c>
      <c r="B19" s="50" t="s">
        <v>833</v>
      </c>
      <c r="C19" s="1" t="s">
        <v>834</v>
      </c>
      <c r="D19" s="50" t="s">
        <v>784</v>
      </c>
      <c r="E19" s="279">
        <v>0</v>
      </c>
      <c r="F19" s="294">
        <v>3.04853</v>
      </c>
      <c r="G19" s="2" t="s">
        <v>686</v>
      </c>
      <c r="H19" s="2"/>
    </row>
    <row r="20" spans="1:8" x14ac:dyDescent="0.35">
      <c r="A20" s="50" t="s">
        <v>835</v>
      </c>
      <c r="B20" s="50" t="s">
        <v>836</v>
      </c>
      <c r="C20" s="1" t="s">
        <v>837</v>
      </c>
      <c r="D20" s="50" t="s">
        <v>784</v>
      </c>
      <c r="E20" s="279">
        <v>4.344140762611276E-2</v>
      </c>
      <c r="F20" s="294">
        <v>3.0847699999999998</v>
      </c>
      <c r="G20" s="2" t="s">
        <v>686</v>
      </c>
      <c r="H20" s="2"/>
    </row>
    <row r="21" spans="1:8" x14ac:dyDescent="0.35">
      <c r="A21" s="50" t="s">
        <v>838</v>
      </c>
      <c r="B21" s="50" t="s">
        <v>839</v>
      </c>
      <c r="C21" s="1" t="s">
        <v>840</v>
      </c>
      <c r="D21" s="50" t="s">
        <v>784</v>
      </c>
      <c r="E21" s="279">
        <v>3.4035632910217367E-3</v>
      </c>
      <c r="F21" s="294">
        <v>4.09762</v>
      </c>
      <c r="G21" s="2" t="s">
        <v>686</v>
      </c>
      <c r="H21" s="2"/>
    </row>
    <row r="22" spans="1:8" x14ac:dyDescent="0.35">
      <c r="A22" s="50" t="s">
        <v>841</v>
      </c>
      <c r="B22" s="50" t="s">
        <v>842</v>
      </c>
      <c r="C22" s="1" t="s">
        <v>843</v>
      </c>
      <c r="D22" s="50" t="s">
        <v>784</v>
      </c>
      <c r="E22" s="279">
        <v>0.22583036601656242</v>
      </c>
      <c r="F22" s="294">
        <v>0.90934499999999996</v>
      </c>
      <c r="G22" s="2" t="s">
        <v>686</v>
      </c>
      <c r="H22" s="2"/>
    </row>
    <row r="23" spans="1:8" x14ac:dyDescent="0.35">
      <c r="A23" s="295" t="s">
        <v>844</v>
      </c>
      <c r="B23" s="295" t="s">
        <v>845</v>
      </c>
      <c r="C23" s="296" t="s">
        <v>846</v>
      </c>
      <c r="D23" s="295" t="s">
        <v>784</v>
      </c>
      <c r="E23" s="297">
        <v>0.92419910055333221</v>
      </c>
      <c r="F23" s="298">
        <v>-0.188495</v>
      </c>
      <c r="G23" s="196" t="s">
        <v>686</v>
      </c>
      <c r="H23" s="196">
        <v>1.52</v>
      </c>
    </row>
    <row r="24" spans="1:8" x14ac:dyDescent="0.35">
      <c r="A24" s="50" t="s">
        <v>847</v>
      </c>
      <c r="B24" s="50" t="s">
        <v>848</v>
      </c>
      <c r="C24" s="1" t="s">
        <v>849</v>
      </c>
      <c r="D24" s="50" t="s">
        <v>784</v>
      </c>
      <c r="E24" s="279">
        <v>0.6275932357726508</v>
      </c>
      <c r="F24" s="294">
        <v>0.93736600000000003</v>
      </c>
      <c r="G24" s="2" t="s">
        <v>686</v>
      </c>
      <c r="H24" s="2"/>
    </row>
    <row r="25" spans="1:8" x14ac:dyDescent="0.35">
      <c r="A25" s="50" t="s">
        <v>850</v>
      </c>
      <c r="B25" s="50" t="s">
        <v>851</v>
      </c>
      <c r="C25" s="1" t="s">
        <v>852</v>
      </c>
      <c r="D25" s="50" t="s">
        <v>784</v>
      </c>
      <c r="E25" s="279">
        <v>0.21400244668685175</v>
      </c>
      <c r="F25" s="294">
        <v>2.7475800000000001</v>
      </c>
      <c r="G25" s="2" t="s">
        <v>686</v>
      </c>
      <c r="H25" s="2"/>
    </row>
    <row r="26" spans="1:8" x14ac:dyDescent="0.35">
      <c r="A26" s="274" t="s">
        <v>23</v>
      </c>
      <c r="B26" s="299" t="s">
        <v>24</v>
      </c>
      <c r="C26" s="1" t="s">
        <v>25</v>
      </c>
      <c r="D26" s="299" t="s">
        <v>853</v>
      </c>
      <c r="E26" s="279">
        <v>6.7383053103607968E-2</v>
      </c>
      <c r="F26" s="300">
        <v>4.5895599999999996</v>
      </c>
      <c r="G26" s="2" t="s">
        <v>686</v>
      </c>
      <c r="H26" s="105"/>
    </row>
    <row r="27" spans="1:8" x14ac:dyDescent="0.35">
      <c r="A27" s="274" t="s">
        <v>50</v>
      </c>
      <c r="B27" s="299" t="s">
        <v>51</v>
      </c>
      <c r="C27" s="1" t="s">
        <v>52</v>
      </c>
      <c r="D27" s="299" t="s">
        <v>853</v>
      </c>
      <c r="E27" s="279">
        <v>0.38916621650850436</v>
      </c>
      <c r="F27" s="300">
        <v>1.3880399999999999</v>
      </c>
      <c r="G27" s="2" t="s">
        <v>686</v>
      </c>
      <c r="H27" s="105"/>
    </row>
    <row r="28" spans="1:8" x14ac:dyDescent="0.35">
      <c r="A28" s="274" t="s">
        <v>854</v>
      </c>
      <c r="B28" s="299" t="s">
        <v>81</v>
      </c>
      <c r="C28" s="1" t="s">
        <v>82</v>
      </c>
      <c r="D28" s="299" t="s">
        <v>853</v>
      </c>
      <c r="E28" s="279">
        <v>7.2591521538889958E-3</v>
      </c>
      <c r="F28" s="300">
        <v>3.55599</v>
      </c>
      <c r="G28" s="2" t="s">
        <v>686</v>
      </c>
      <c r="H28" s="105"/>
    </row>
    <row r="29" spans="1:8" x14ac:dyDescent="0.35">
      <c r="A29" s="274" t="s">
        <v>854</v>
      </c>
      <c r="B29" s="299" t="s">
        <v>81</v>
      </c>
      <c r="C29" s="1" t="s">
        <v>82</v>
      </c>
      <c r="D29" s="299" t="s">
        <v>853</v>
      </c>
      <c r="E29" s="279">
        <v>8.3279793328091666E-3</v>
      </c>
      <c r="F29" s="300">
        <v>3.55599</v>
      </c>
      <c r="G29" s="2" t="s">
        <v>686</v>
      </c>
      <c r="H29" s="105"/>
    </row>
    <row r="30" spans="1:8" x14ac:dyDescent="0.35">
      <c r="A30" s="274" t="s">
        <v>93</v>
      </c>
      <c r="B30" s="299" t="s">
        <v>94</v>
      </c>
      <c r="C30" s="1" t="s">
        <v>95</v>
      </c>
      <c r="D30" s="299" t="s">
        <v>853</v>
      </c>
      <c r="E30" s="279">
        <v>2.254568950071029E-3</v>
      </c>
      <c r="F30" s="300">
        <v>3.5662400000000001</v>
      </c>
      <c r="G30" s="2" t="s">
        <v>686</v>
      </c>
      <c r="H30" s="105"/>
    </row>
    <row r="31" spans="1:8" x14ac:dyDescent="0.35">
      <c r="A31" s="274" t="s">
        <v>102</v>
      </c>
      <c r="B31" s="299" t="s">
        <v>103</v>
      </c>
      <c r="C31" s="1" t="s">
        <v>104</v>
      </c>
      <c r="D31" s="299" t="s">
        <v>853</v>
      </c>
      <c r="E31" s="279">
        <v>0.29557284430860425</v>
      </c>
      <c r="F31" s="300">
        <v>0.97170299999999998</v>
      </c>
      <c r="G31" s="2" t="s">
        <v>686</v>
      </c>
      <c r="H31" s="105"/>
    </row>
    <row r="32" spans="1:8" x14ac:dyDescent="0.35">
      <c r="A32" s="274" t="s">
        <v>102</v>
      </c>
      <c r="B32" s="299" t="s">
        <v>103</v>
      </c>
      <c r="C32" s="1" t="s">
        <v>104</v>
      </c>
      <c r="D32" s="299" t="s">
        <v>853</v>
      </c>
      <c r="E32" s="279">
        <v>0.31888722498755823</v>
      </c>
      <c r="F32" s="300">
        <v>0.97170299999999998</v>
      </c>
      <c r="G32" s="2" t="s">
        <v>686</v>
      </c>
      <c r="H32" s="105"/>
    </row>
    <row r="33" spans="1:8" x14ac:dyDescent="0.35">
      <c r="A33" s="274" t="s">
        <v>130</v>
      </c>
      <c r="B33" s="299" t="s">
        <v>131</v>
      </c>
      <c r="C33" s="1" t="s">
        <v>132</v>
      </c>
      <c r="D33" s="299" t="s">
        <v>853</v>
      </c>
      <c r="E33" s="279">
        <v>3.5846023342688649E-3</v>
      </c>
      <c r="F33" s="300">
        <v>4.0897600000000001</v>
      </c>
      <c r="G33" s="2" t="s">
        <v>686</v>
      </c>
      <c r="H33" s="105"/>
    </row>
    <row r="34" spans="1:8" x14ac:dyDescent="0.35">
      <c r="A34" s="274" t="s">
        <v>855</v>
      </c>
      <c r="B34" s="299" t="s">
        <v>135</v>
      </c>
      <c r="C34" s="1" t="s">
        <v>136</v>
      </c>
      <c r="D34" s="299" t="s">
        <v>853</v>
      </c>
      <c r="E34" s="279">
        <v>1.1920697584870874E-3</v>
      </c>
      <c r="F34" s="300">
        <v>4.8252899999999999</v>
      </c>
      <c r="G34" s="2" t="s">
        <v>686</v>
      </c>
      <c r="H34" s="105"/>
    </row>
    <row r="35" spans="1:8" x14ac:dyDescent="0.35">
      <c r="A35" s="274" t="s">
        <v>142</v>
      </c>
      <c r="B35" s="299" t="s">
        <v>143</v>
      </c>
      <c r="C35" s="1" t="s">
        <v>144</v>
      </c>
      <c r="D35" s="299" t="s">
        <v>853</v>
      </c>
      <c r="E35" s="279">
        <v>0.10749275666558689</v>
      </c>
      <c r="F35" s="300">
        <v>2.7003900000000001</v>
      </c>
      <c r="G35" s="2" t="s">
        <v>686</v>
      </c>
      <c r="H35" s="105"/>
    </row>
    <row r="36" spans="1:8" x14ac:dyDescent="0.35">
      <c r="A36" s="274" t="s">
        <v>142</v>
      </c>
      <c r="B36" s="299" t="s">
        <v>143</v>
      </c>
      <c r="C36" s="1" t="s">
        <v>144</v>
      </c>
      <c r="D36" s="299" t="s">
        <v>853</v>
      </c>
      <c r="E36" s="279">
        <v>0.11721028466789547</v>
      </c>
      <c r="F36" s="300">
        <v>2.7003900000000001</v>
      </c>
      <c r="G36" s="2" t="s">
        <v>686</v>
      </c>
      <c r="H36" s="105"/>
    </row>
    <row r="37" spans="1:8" x14ac:dyDescent="0.35">
      <c r="A37" s="274" t="s">
        <v>147</v>
      </c>
      <c r="B37" s="301" t="s">
        <v>148</v>
      </c>
      <c r="C37" s="1" t="s">
        <v>149</v>
      </c>
      <c r="D37" s="299" t="s">
        <v>853</v>
      </c>
      <c r="E37" s="279">
        <v>1.0481585897122758E-2</v>
      </c>
      <c r="F37" s="300">
        <v>4.2080200000000003</v>
      </c>
      <c r="G37" s="2" t="s">
        <v>686</v>
      </c>
      <c r="H37" s="105"/>
    </row>
    <row r="38" spans="1:8" x14ac:dyDescent="0.35">
      <c r="A38" s="274" t="s">
        <v>151</v>
      </c>
      <c r="B38" s="299" t="s">
        <v>152</v>
      </c>
      <c r="C38" s="1" t="s">
        <v>153</v>
      </c>
      <c r="D38" s="299" t="s">
        <v>853</v>
      </c>
      <c r="E38" s="279">
        <v>2.9114729780737483E-3</v>
      </c>
      <c r="F38" s="300">
        <v>4.1168500000000003</v>
      </c>
      <c r="G38" s="2" t="s">
        <v>686</v>
      </c>
      <c r="H38" s="105"/>
    </row>
    <row r="39" spans="1:8" x14ac:dyDescent="0.35">
      <c r="A39" s="274" t="s">
        <v>151</v>
      </c>
      <c r="B39" s="299" t="s">
        <v>152</v>
      </c>
      <c r="C39" s="1" t="s">
        <v>153</v>
      </c>
      <c r="D39" s="299" t="s">
        <v>853</v>
      </c>
      <c r="E39" s="279">
        <v>2.9186708893107816E-3</v>
      </c>
      <c r="F39" s="300">
        <v>4.1168500000000003</v>
      </c>
      <c r="G39" s="2" t="s">
        <v>686</v>
      </c>
      <c r="H39" s="105"/>
    </row>
    <row r="40" spans="1:8" x14ac:dyDescent="0.35">
      <c r="A40" s="274" t="s">
        <v>163</v>
      </c>
      <c r="B40" s="299" t="s">
        <v>164</v>
      </c>
      <c r="C40" s="1" t="s">
        <v>165</v>
      </c>
      <c r="D40" s="299" t="s">
        <v>853</v>
      </c>
      <c r="E40" s="279">
        <v>2.6215454657315118E-2</v>
      </c>
      <c r="F40" s="300">
        <v>3.8495300000000001</v>
      </c>
      <c r="G40" s="2" t="s">
        <v>686</v>
      </c>
      <c r="H40" s="105"/>
    </row>
    <row r="41" spans="1:8" x14ac:dyDescent="0.35">
      <c r="A41" s="274" t="s">
        <v>163</v>
      </c>
      <c r="B41" s="299" t="s">
        <v>164</v>
      </c>
      <c r="C41" s="1" t="s">
        <v>165</v>
      </c>
      <c r="D41" s="299" t="s">
        <v>853</v>
      </c>
      <c r="E41" s="279">
        <v>2.646245765802226E-2</v>
      </c>
      <c r="F41" s="300">
        <v>3.8495300000000001</v>
      </c>
      <c r="G41" s="2" t="s">
        <v>686</v>
      </c>
      <c r="H41" s="105"/>
    </row>
    <row r="42" spans="1:8" s="105" customFormat="1" x14ac:dyDescent="0.35">
      <c r="A42" s="274" t="s">
        <v>184</v>
      </c>
      <c r="B42" s="299" t="s">
        <v>185</v>
      </c>
      <c r="C42" s="1" t="s">
        <v>186</v>
      </c>
      <c r="D42" s="299" t="s">
        <v>853</v>
      </c>
      <c r="E42" s="279">
        <v>4.353039777796705E-3</v>
      </c>
      <c r="F42" s="300">
        <v>3.6901600000000001</v>
      </c>
      <c r="G42" s="2" t="s">
        <v>686</v>
      </c>
    </row>
    <row r="43" spans="1:8" s="105" customFormat="1" x14ac:dyDescent="0.35">
      <c r="A43" s="274" t="s">
        <v>192</v>
      </c>
      <c r="B43" s="299" t="s">
        <v>193</v>
      </c>
      <c r="C43" s="1" t="s">
        <v>194</v>
      </c>
      <c r="D43" s="299" t="s">
        <v>853</v>
      </c>
      <c r="E43" s="279">
        <v>7.215794194147575E-3</v>
      </c>
      <c r="F43" s="300">
        <v>3.7016800000000001</v>
      </c>
      <c r="G43" s="2" t="s">
        <v>686</v>
      </c>
    </row>
    <row r="44" spans="1:8" s="105" customFormat="1" x14ac:dyDescent="0.35">
      <c r="A44" s="274" t="s">
        <v>192</v>
      </c>
      <c r="B44" s="299" t="s">
        <v>193</v>
      </c>
      <c r="C44" s="1" t="s">
        <v>194</v>
      </c>
      <c r="D44" s="299" t="s">
        <v>853</v>
      </c>
      <c r="E44" s="279">
        <v>1.2684627520142185E-2</v>
      </c>
      <c r="F44" s="300">
        <v>3.7016800000000001</v>
      </c>
      <c r="G44" s="2" t="s">
        <v>686</v>
      </c>
    </row>
    <row r="45" spans="1:8" s="105" customFormat="1" x14ac:dyDescent="0.35">
      <c r="A45" s="274" t="s">
        <v>747</v>
      </c>
      <c r="B45" s="299" t="s">
        <v>856</v>
      </c>
      <c r="C45" s="1" t="s">
        <v>857</v>
      </c>
      <c r="D45" s="299" t="s">
        <v>853</v>
      </c>
      <c r="E45" s="279">
        <v>0.24540000000000001</v>
      </c>
      <c r="F45" s="300">
        <v>3.4750000000000001</v>
      </c>
      <c r="G45" s="2" t="s">
        <v>686</v>
      </c>
    </row>
    <row r="46" spans="1:8" s="105" customFormat="1" x14ac:dyDescent="0.35">
      <c r="A46" s="274" t="s">
        <v>747</v>
      </c>
      <c r="B46" s="299" t="s">
        <v>856</v>
      </c>
      <c r="C46" s="1" t="s">
        <v>857</v>
      </c>
      <c r="D46" s="299" t="s">
        <v>853</v>
      </c>
      <c r="E46" s="279">
        <v>0.30649999999999999</v>
      </c>
      <c r="F46" s="300">
        <v>3.4750000000000001</v>
      </c>
      <c r="G46" s="2" t="s">
        <v>686</v>
      </c>
    </row>
    <row r="47" spans="1:8" s="105" customFormat="1" x14ac:dyDescent="0.35">
      <c r="A47" s="274" t="s">
        <v>858</v>
      </c>
      <c r="B47" s="299" t="s">
        <v>208</v>
      </c>
      <c r="C47" s="1" t="s">
        <v>209</v>
      </c>
      <c r="D47" s="299" t="s">
        <v>853</v>
      </c>
      <c r="E47" s="279">
        <v>8.2382543472426586E-2</v>
      </c>
      <c r="F47" s="300">
        <v>3.2099199999999999</v>
      </c>
      <c r="G47" s="2" t="s">
        <v>686</v>
      </c>
    </row>
    <row r="48" spans="1:8" s="105" customFormat="1" x14ac:dyDescent="0.35">
      <c r="A48" s="274" t="s">
        <v>858</v>
      </c>
      <c r="B48" s="299" t="s">
        <v>208</v>
      </c>
      <c r="C48" s="1" t="s">
        <v>209</v>
      </c>
      <c r="D48" s="299" t="s">
        <v>853</v>
      </c>
      <c r="E48" s="279">
        <v>0.10229661389621812</v>
      </c>
      <c r="F48" s="300">
        <v>3.2099199999999999</v>
      </c>
      <c r="G48" s="2" t="s">
        <v>686</v>
      </c>
    </row>
    <row r="49" spans="1:8" s="105" customFormat="1" x14ac:dyDescent="0.35">
      <c r="A49" s="274" t="s">
        <v>246</v>
      </c>
      <c r="B49" s="299" t="s">
        <v>247</v>
      </c>
      <c r="C49" s="1" t="s">
        <v>248</v>
      </c>
      <c r="D49" s="299" t="s">
        <v>853</v>
      </c>
      <c r="E49" s="279">
        <v>3.8999999999999998E-3</v>
      </c>
      <c r="F49" s="300">
        <v>1.40364</v>
      </c>
      <c r="G49" s="2" t="s">
        <v>686</v>
      </c>
    </row>
    <row r="50" spans="1:8" s="105" customFormat="1" x14ac:dyDescent="0.35">
      <c r="A50" s="274" t="s">
        <v>219</v>
      </c>
      <c r="B50" s="299" t="s">
        <v>220</v>
      </c>
      <c r="C50" s="1" t="s">
        <v>221</v>
      </c>
      <c r="D50" s="299" t="s">
        <v>853</v>
      </c>
      <c r="E50" s="279">
        <v>0.93492895037573975</v>
      </c>
      <c r="F50" s="300">
        <v>-0.64859</v>
      </c>
      <c r="G50" s="2" t="s">
        <v>686</v>
      </c>
    </row>
    <row r="51" spans="1:8" s="105" customFormat="1" x14ac:dyDescent="0.35">
      <c r="A51" s="274" t="s">
        <v>219</v>
      </c>
      <c r="B51" s="299" t="s">
        <v>220</v>
      </c>
      <c r="C51" s="1" t="s">
        <v>221</v>
      </c>
      <c r="D51" s="299" t="s">
        <v>853</v>
      </c>
      <c r="E51" s="279">
        <v>1.0842870232188837</v>
      </c>
      <c r="F51" s="300">
        <v>-0.64859</v>
      </c>
      <c r="G51" s="2" t="s">
        <v>686</v>
      </c>
    </row>
    <row r="52" spans="1:8" s="105" customFormat="1" x14ac:dyDescent="0.35">
      <c r="A52" s="274" t="s">
        <v>236</v>
      </c>
      <c r="B52" s="299" t="s">
        <v>237</v>
      </c>
      <c r="C52" s="1" t="s">
        <v>238</v>
      </c>
      <c r="D52" s="299" t="s">
        <v>853</v>
      </c>
      <c r="E52" s="279">
        <v>4.8985202216977617E-3</v>
      </c>
      <c r="F52" s="300">
        <v>3.7450899999999998</v>
      </c>
      <c r="G52" s="2" t="s">
        <v>686</v>
      </c>
    </row>
    <row r="53" spans="1:8" s="105" customFormat="1" x14ac:dyDescent="0.35">
      <c r="A53" s="274" t="s">
        <v>236</v>
      </c>
      <c r="B53" s="299" t="s">
        <v>237</v>
      </c>
      <c r="C53" s="1" t="s">
        <v>238</v>
      </c>
      <c r="D53" s="299" t="s">
        <v>853</v>
      </c>
      <c r="E53" s="279">
        <v>7.0104455537109119E-3</v>
      </c>
      <c r="F53" s="300">
        <v>3.7450899999999998</v>
      </c>
      <c r="G53" s="2" t="s">
        <v>686</v>
      </c>
    </row>
    <row r="54" spans="1:8" s="105" customFormat="1" x14ac:dyDescent="0.35">
      <c r="A54" s="302" t="s">
        <v>805</v>
      </c>
      <c r="B54" s="1" t="s">
        <v>806</v>
      </c>
      <c r="C54" s="1" t="s">
        <v>807</v>
      </c>
      <c r="D54" s="50" t="s">
        <v>859</v>
      </c>
      <c r="E54" s="303">
        <v>0.498</v>
      </c>
      <c r="F54" s="294">
        <v>0.462113</v>
      </c>
      <c r="G54" s="2" t="s">
        <v>686</v>
      </c>
      <c r="H54" s="1"/>
    </row>
    <row r="55" spans="1:8" s="105" customFormat="1" x14ac:dyDescent="0.35">
      <c r="A55" s="304" t="s">
        <v>860</v>
      </c>
      <c r="B55" s="1" t="s">
        <v>861</v>
      </c>
      <c r="C55" s="1" t="s">
        <v>862</v>
      </c>
      <c r="D55" s="50" t="s">
        <v>859</v>
      </c>
      <c r="E55" s="303">
        <v>4.1000000000000002E-2</v>
      </c>
      <c r="F55" s="294">
        <v>4.9191500000000001</v>
      </c>
      <c r="G55" s="2" t="s">
        <v>686</v>
      </c>
      <c r="H55" s="1"/>
    </row>
    <row r="56" spans="1:8" s="105" customFormat="1" x14ac:dyDescent="0.35">
      <c r="A56" s="302" t="s">
        <v>863</v>
      </c>
      <c r="B56" s="1" t="s">
        <v>864</v>
      </c>
      <c r="C56" s="1" t="s">
        <v>865</v>
      </c>
      <c r="D56" s="50" t="s">
        <v>859</v>
      </c>
      <c r="E56" s="303">
        <v>0.49199999999999999</v>
      </c>
      <c r="F56" s="294">
        <v>0.159637</v>
      </c>
      <c r="G56" s="2" t="s">
        <v>686</v>
      </c>
      <c r="H56" s="1"/>
    </row>
    <row r="57" spans="1:8" s="105" customFormat="1" x14ac:dyDescent="0.35">
      <c r="A57" s="305" t="s">
        <v>866</v>
      </c>
      <c r="B57" s="1" t="s">
        <v>867</v>
      </c>
      <c r="C57" s="1" t="s">
        <v>868</v>
      </c>
      <c r="D57" s="50" t="s">
        <v>859</v>
      </c>
      <c r="E57" s="306">
        <v>0.224</v>
      </c>
      <c r="F57" s="294">
        <v>2.8098299999999998</v>
      </c>
      <c r="G57" s="2" t="s">
        <v>686</v>
      </c>
      <c r="H57" s="1"/>
    </row>
    <row r="58" spans="1:8" s="105" customFormat="1" x14ac:dyDescent="0.35">
      <c r="A58" s="305" t="s">
        <v>869</v>
      </c>
      <c r="B58" s="1" t="s">
        <v>870</v>
      </c>
      <c r="C58" s="1" t="s">
        <v>871</v>
      </c>
      <c r="D58" s="50" t="s">
        <v>859</v>
      </c>
      <c r="E58" s="303">
        <v>1.7999999999999999E-2</v>
      </c>
      <c r="F58" s="294">
        <v>3.9771399999999999</v>
      </c>
      <c r="G58" s="2" t="s">
        <v>686</v>
      </c>
      <c r="H58" s="1"/>
    </row>
    <row r="59" spans="1:8" s="105" customFormat="1" x14ac:dyDescent="0.35">
      <c r="A59" s="305" t="s">
        <v>872</v>
      </c>
      <c r="B59" s="1" t="s">
        <v>873</v>
      </c>
      <c r="C59" s="1" t="s">
        <v>874</v>
      </c>
      <c r="D59" s="50" t="s">
        <v>859</v>
      </c>
      <c r="E59" s="306">
        <v>0.106</v>
      </c>
      <c r="F59" s="294">
        <v>3.4994800000000001</v>
      </c>
      <c r="G59" s="2" t="s">
        <v>686</v>
      </c>
      <c r="H59" s="1"/>
    </row>
    <row r="60" spans="1:8" s="105" customFormat="1" x14ac:dyDescent="0.35">
      <c r="A60" s="305" t="s">
        <v>875</v>
      </c>
      <c r="B60" s="1" t="s">
        <v>876</v>
      </c>
      <c r="C60" s="1" t="s">
        <v>877</v>
      </c>
      <c r="D60" s="50" t="s">
        <v>859</v>
      </c>
      <c r="E60" s="306">
        <v>1.0999999999999999E-2</v>
      </c>
      <c r="F60" s="294">
        <v>4.1884699999999997</v>
      </c>
      <c r="G60" s="2" t="s">
        <v>686</v>
      </c>
      <c r="H60" s="1"/>
    </row>
    <row r="61" spans="1:8" s="105" customFormat="1" x14ac:dyDescent="0.35">
      <c r="A61" s="305" t="s">
        <v>878</v>
      </c>
      <c r="B61" s="1" t="s">
        <v>879</v>
      </c>
      <c r="C61" s="1" t="s">
        <v>880</v>
      </c>
      <c r="D61" s="50" t="s">
        <v>859</v>
      </c>
      <c r="E61" s="306">
        <v>0.01</v>
      </c>
      <c r="F61" s="294">
        <v>3.8025199999999999</v>
      </c>
      <c r="G61" s="2" t="s">
        <v>686</v>
      </c>
      <c r="H61" s="1"/>
    </row>
    <row r="62" spans="1:8" s="105" customFormat="1" x14ac:dyDescent="0.35">
      <c r="A62" s="305" t="s">
        <v>881</v>
      </c>
      <c r="B62" s="1" t="s">
        <v>882</v>
      </c>
      <c r="C62" s="1" t="s">
        <v>883</v>
      </c>
      <c r="D62" s="50" t="s">
        <v>859</v>
      </c>
      <c r="E62" s="306">
        <v>0.30199999999999999</v>
      </c>
      <c r="F62" s="294">
        <v>3.3797899999999998</v>
      </c>
      <c r="G62" s="2" t="s">
        <v>686</v>
      </c>
      <c r="H62" s="1"/>
    </row>
    <row r="63" spans="1:8" s="105" customFormat="1" x14ac:dyDescent="0.35">
      <c r="A63" s="305" t="s">
        <v>884</v>
      </c>
      <c r="B63" s="1" t="s">
        <v>885</v>
      </c>
      <c r="C63" s="1" t="s">
        <v>886</v>
      </c>
      <c r="D63" s="50" t="s">
        <v>859</v>
      </c>
      <c r="E63" s="306">
        <v>2.7E-2</v>
      </c>
      <c r="F63" s="294">
        <v>5.4084000000000003</v>
      </c>
      <c r="G63" s="2" t="s">
        <v>686</v>
      </c>
      <c r="H63" s="1"/>
    </row>
    <row r="64" spans="1:8" s="105" customFormat="1" x14ac:dyDescent="0.35">
      <c r="A64" s="305" t="s">
        <v>887</v>
      </c>
      <c r="B64" s="1" t="s">
        <v>888</v>
      </c>
      <c r="C64" s="1" t="s">
        <v>889</v>
      </c>
      <c r="D64" s="50" t="s">
        <v>859</v>
      </c>
      <c r="E64" s="303">
        <v>0.52</v>
      </c>
      <c r="F64" s="294">
        <v>0.39955600000000002</v>
      </c>
      <c r="G64" s="2" t="s">
        <v>686</v>
      </c>
      <c r="H64" s="1"/>
    </row>
    <row r="65" spans="1:8" s="105" customFormat="1" x14ac:dyDescent="0.35">
      <c r="A65" s="305" t="s">
        <v>890</v>
      </c>
      <c r="B65" s="1" t="s">
        <v>891</v>
      </c>
      <c r="C65" s="1" t="s">
        <v>892</v>
      </c>
      <c r="D65" s="50" t="s">
        <v>859</v>
      </c>
      <c r="E65" s="303">
        <v>0.03</v>
      </c>
      <c r="F65" s="294">
        <v>3.2297799999999999</v>
      </c>
      <c r="G65" s="2" t="s">
        <v>686</v>
      </c>
      <c r="H65" s="1"/>
    </row>
    <row r="66" spans="1:8" s="105" customFormat="1" x14ac:dyDescent="0.35">
      <c r="A66" s="305" t="s">
        <v>893</v>
      </c>
      <c r="B66" s="1" t="s">
        <v>894</v>
      </c>
      <c r="C66" s="1" t="s">
        <v>895</v>
      </c>
      <c r="D66" s="50" t="s">
        <v>859</v>
      </c>
      <c r="E66" s="303">
        <v>9.2999999999999999E-2</v>
      </c>
      <c r="F66" s="294">
        <v>4.8984899999999998</v>
      </c>
      <c r="G66" s="2" t="s">
        <v>686</v>
      </c>
      <c r="H66" s="1"/>
    </row>
    <row r="67" spans="1:8" s="105" customFormat="1" x14ac:dyDescent="0.35">
      <c r="A67" s="305" t="s">
        <v>896</v>
      </c>
      <c r="B67" s="1" t="s">
        <v>897</v>
      </c>
      <c r="C67" s="1" t="s">
        <v>898</v>
      </c>
      <c r="D67" s="50" t="s">
        <v>859</v>
      </c>
      <c r="E67" s="303">
        <v>0.19800000000000001</v>
      </c>
      <c r="F67" s="294">
        <v>1.92005</v>
      </c>
      <c r="G67" s="2" t="s">
        <v>686</v>
      </c>
      <c r="H67" s="1"/>
    </row>
    <row r="68" spans="1:8" s="105" customFormat="1" x14ac:dyDescent="0.35">
      <c r="A68" s="305" t="s">
        <v>899</v>
      </c>
      <c r="B68" s="1" t="s">
        <v>900</v>
      </c>
      <c r="C68" s="1" t="s">
        <v>901</v>
      </c>
      <c r="D68" s="50" t="s">
        <v>859</v>
      </c>
      <c r="E68" s="303">
        <v>8.0000000000000002E-3</v>
      </c>
      <c r="F68" s="294">
        <v>2.9052699999999998</v>
      </c>
      <c r="G68" s="2" t="s">
        <v>686</v>
      </c>
      <c r="H68" s="1"/>
    </row>
    <row r="69" spans="1:8" x14ac:dyDescent="0.35">
      <c r="A69" s="305" t="s">
        <v>557</v>
      </c>
      <c r="B69" s="1" t="s">
        <v>558</v>
      </c>
      <c r="C69" s="1" t="s">
        <v>559</v>
      </c>
      <c r="D69" s="50" t="s">
        <v>859</v>
      </c>
      <c r="E69" s="306">
        <v>5.0000000000000001E-3</v>
      </c>
      <c r="F69" s="294">
        <v>4.5199699999999998</v>
      </c>
      <c r="G69" s="2" t="s">
        <v>686</v>
      </c>
      <c r="H69" s="1"/>
    </row>
    <row r="70" spans="1:8" x14ac:dyDescent="0.35">
      <c r="A70" s="305" t="s">
        <v>902</v>
      </c>
      <c r="B70" s="1" t="s">
        <v>903</v>
      </c>
      <c r="C70" s="1" t="s">
        <v>904</v>
      </c>
      <c r="D70" s="50" t="s">
        <v>859</v>
      </c>
      <c r="E70" s="303">
        <v>0.24399999999999999</v>
      </c>
      <c r="F70" s="294">
        <v>2.7021999999999999</v>
      </c>
      <c r="G70" s="2" t="s">
        <v>686</v>
      </c>
      <c r="H70" s="1"/>
    </row>
    <row r="71" spans="1:8" x14ac:dyDescent="0.35">
      <c r="A71" s="305" t="s">
        <v>905</v>
      </c>
      <c r="B71" s="1" t="s">
        <v>906</v>
      </c>
      <c r="C71" s="1" t="s">
        <v>907</v>
      </c>
      <c r="D71" s="50" t="s">
        <v>859</v>
      </c>
      <c r="E71" s="303">
        <v>0.25800000000000001</v>
      </c>
      <c r="F71" s="294">
        <v>3.2703899999999999</v>
      </c>
      <c r="G71" s="2" t="s">
        <v>686</v>
      </c>
      <c r="H71" s="1"/>
    </row>
    <row r="72" spans="1:8" x14ac:dyDescent="0.35">
      <c r="A72" s="305" t="s">
        <v>908</v>
      </c>
      <c r="B72" s="1" t="s">
        <v>909</v>
      </c>
      <c r="C72" s="1" t="s">
        <v>910</v>
      </c>
      <c r="D72" s="50" t="s">
        <v>859</v>
      </c>
      <c r="E72" s="303">
        <v>0.29799999999999999</v>
      </c>
      <c r="F72" s="294">
        <v>2.4907900000000001</v>
      </c>
      <c r="G72" s="2" t="s">
        <v>686</v>
      </c>
      <c r="H72" s="1"/>
    </row>
    <row r="73" spans="1:8" x14ac:dyDescent="0.35">
      <c r="A73" s="305" t="s">
        <v>911</v>
      </c>
      <c r="B73" s="1" t="s">
        <v>912</v>
      </c>
      <c r="C73" s="1" t="s">
        <v>913</v>
      </c>
      <c r="D73" s="50" t="s">
        <v>859</v>
      </c>
      <c r="E73" s="303">
        <v>1.7000000000000001E-2</v>
      </c>
      <c r="F73" s="294">
        <v>2.02887</v>
      </c>
      <c r="G73" s="2" t="s">
        <v>686</v>
      </c>
      <c r="H73" s="1"/>
    </row>
    <row r="74" spans="1:8" x14ac:dyDescent="0.35">
      <c r="A74" s="305" t="s">
        <v>914</v>
      </c>
      <c r="B74" s="1" t="s">
        <v>915</v>
      </c>
      <c r="C74" s="1" t="s">
        <v>916</v>
      </c>
      <c r="D74" s="50" t="s">
        <v>859</v>
      </c>
      <c r="E74" s="303">
        <v>2E-3</v>
      </c>
      <c r="F74" s="294">
        <v>4.4311800000000003</v>
      </c>
      <c r="G74" s="2" t="s">
        <v>686</v>
      </c>
      <c r="H74" s="1"/>
    </row>
    <row r="75" spans="1:8" x14ac:dyDescent="0.35">
      <c r="A75" s="305" t="s">
        <v>917</v>
      </c>
      <c r="B75" s="1" t="s">
        <v>918</v>
      </c>
      <c r="C75" s="1" t="s">
        <v>919</v>
      </c>
      <c r="D75" s="50" t="s">
        <v>859</v>
      </c>
      <c r="E75" s="306">
        <v>0.02</v>
      </c>
      <c r="F75" s="294">
        <v>1.9097299999999999</v>
      </c>
      <c r="G75" s="2" t="s">
        <v>686</v>
      </c>
      <c r="H75" s="1"/>
    </row>
    <row r="76" spans="1:8" x14ac:dyDescent="0.35">
      <c r="A76" s="305" t="s">
        <v>920</v>
      </c>
      <c r="B76" s="1" t="s">
        <v>921</v>
      </c>
      <c r="C76" s="1" t="s">
        <v>922</v>
      </c>
      <c r="D76" s="50" t="s">
        <v>859</v>
      </c>
      <c r="E76" s="306">
        <v>0.112</v>
      </c>
      <c r="F76" s="294">
        <v>1.6107800000000001</v>
      </c>
      <c r="G76" s="2" t="s">
        <v>686</v>
      </c>
      <c r="H76" s="1"/>
    </row>
    <row r="77" spans="1:8" x14ac:dyDescent="0.35">
      <c r="A77" s="305" t="s">
        <v>923</v>
      </c>
      <c r="B77" s="1" t="s">
        <v>924</v>
      </c>
      <c r="C77" s="1" t="s">
        <v>925</v>
      </c>
      <c r="D77" s="50" t="s">
        <v>859</v>
      </c>
      <c r="E77" s="306">
        <v>6.0000000000000001E-3</v>
      </c>
      <c r="F77" s="294">
        <v>3.7350099999999999</v>
      </c>
      <c r="G77" s="2" t="s">
        <v>686</v>
      </c>
      <c r="H77" s="1"/>
    </row>
    <row r="78" spans="1:8" x14ac:dyDescent="0.35">
      <c r="A78" s="305" t="s">
        <v>926</v>
      </c>
      <c r="B78" s="1" t="s">
        <v>927</v>
      </c>
      <c r="C78" s="1" t="s">
        <v>928</v>
      </c>
      <c r="D78" s="50" t="s">
        <v>859</v>
      </c>
      <c r="E78" s="303">
        <v>6.2E-2</v>
      </c>
      <c r="F78" s="294">
        <v>4.8004699999999998</v>
      </c>
      <c r="G78" s="2" t="s">
        <v>686</v>
      </c>
      <c r="H78" s="1"/>
    </row>
    <row r="79" spans="1:8" x14ac:dyDescent="0.35">
      <c r="A79" s="305" t="s">
        <v>929</v>
      </c>
      <c r="B79" s="1" t="s">
        <v>930</v>
      </c>
      <c r="C79" s="1" t="s">
        <v>931</v>
      </c>
      <c r="D79" s="50" t="s">
        <v>859</v>
      </c>
      <c r="E79" s="306">
        <v>8.0000000000000002E-3</v>
      </c>
      <c r="F79" s="294">
        <v>3.1206100000000001</v>
      </c>
      <c r="G79" s="2" t="s">
        <v>686</v>
      </c>
      <c r="H79" s="1"/>
    </row>
    <row r="80" spans="1:8" x14ac:dyDescent="0.35">
      <c r="A80" s="305" t="s">
        <v>932</v>
      </c>
      <c r="B80" s="1" t="s">
        <v>933</v>
      </c>
      <c r="C80" s="1" t="s">
        <v>934</v>
      </c>
      <c r="D80" s="50" t="s">
        <v>859</v>
      </c>
      <c r="E80" s="303">
        <v>0.254</v>
      </c>
      <c r="F80" s="294">
        <v>2.3508499999999999</v>
      </c>
      <c r="G80" s="2" t="s">
        <v>686</v>
      </c>
      <c r="H80" s="1"/>
    </row>
    <row r="81" spans="1:8" x14ac:dyDescent="0.35">
      <c r="A81" s="305" t="s">
        <v>935</v>
      </c>
      <c r="B81" s="1" t="s">
        <v>936</v>
      </c>
      <c r="C81" s="1" t="s">
        <v>937</v>
      </c>
      <c r="D81" s="50" t="s">
        <v>859</v>
      </c>
      <c r="E81" s="303">
        <v>5.8000000000000003E-2</v>
      </c>
      <c r="F81" s="294">
        <v>2.3885200000000002</v>
      </c>
      <c r="G81" s="2" t="s">
        <v>686</v>
      </c>
      <c r="H81" s="1"/>
    </row>
    <row r="82" spans="1:8" x14ac:dyDescent="0.35">
      <c r="A82" s="305" t="s">
        <v>938</v>
      </c>
      <c r="B82" s="1" t="s">
        <v>939</v>
      </c>
      <c r="C82" s="1" t="s">
        <v>940</v>
      </c>
      <c r="D82" s="50" t="s">
        <v>859</v>
      </c>
      <c r="E82" s="306">
        <v>0.109</v>
      </c>
      <c r="F82" s="294">
        <v>4.8495400000000002</v>
      </c>
      <c r="G82" s="2" t="s">
        <v>686</v>
      </c>
      <c r="H82" s="1"/>
    </row>
    <row r="83" spans="1:8" x14ac:dyDescent="0.35">
      <c r="A83" s="305" t="s">
        <v>941</v>
      </c>
      <c r="B83" s="1" t="s">
        <v>942</v>
      </c>
      <c r="C83" s="1" t="s">
        <v>943</v>
      </c>
      <c r="D83" s="50" t="s">
        <v>859</v>
      </c>
      <c r="E83" s="303">
        <v>0.14299999999999999</v>
      </c>
      <c r="F83" s="294">
        <v>1.72116</v>
      </c>
      <c r="G83" s="2" t="s">
        <v>686</v>
      </c>
      <c r="H83" s="1"/>
    </row>
    <row r="84" spans="1:8" x14ac:dyDescent="0.35">
      <c r="A84" s="305" t="s">
        <v>944</v>
      </c>
      <c r="B84" s="1" t="s">
        <v>945</v>
      </c>
      <c r="C84" s="1" t="s">
        <v>946</v>
      </c>
      <c r="D84" s="50" t="s">
        <v>859</v>
      </c>
      <c r="E84" s="306">
        <v>0.436</v>
      </c>
      <c r="F84" s="294">
        <v>1.8809899999999999</v>
      </c>
      <c r="G84" s="2" t="s">
        <v>686</v>
      </c>
      <c r="H84" s="1"/>
    </row>
    <row r="85" spans="1:8" x14ac:dyDescent="0.35">
      <c r="A85" s="305" t="s">
        <v>947</v>
      </c>
      <c r="B85" s="1" t="s">
        <v>948</v>
      </c>
      <c r="C85" s="1" t="s">
        <v>949</v>
      </c>
      <c r="D85" s="50" t="s">
        <v>859</v>
      </c>
      <c r="E85" s="303">
        <v>2.3E-2</v>
      </c>
      <c r="F85" s="294">
        <v>2.4441799999999998</v>
      </c>
      <c r="G85" s="2" t="s">
        <v>686</v>
      </c>
      <c r="H85" s="1"/>
    </row>
    <row r="86" spans="1:8" x14ac:dyDescent="0.35">
      <c r="A86" s="305" t="s">
        <v>950</v>
      </c>
      <c r="B86" s="1" t="s">
        <v>951</v>
      </c>
      <c r="C86" s="1" t="s">
        <v>952</v>
      </c>
      <c r="D86" s="50" t="s">
        <v>859</v>
      </c>
      <c r="E86" s="306">
        <v>7.8E-2</v>
      </c>
      <c r="F86" s="294">
        <v>0.81023599999999996</v>
      </c>
      <c r="G86" s="2" t="s">
        <v>686</v>
      </c>
      <c r="H86" s="1"/>
    </row>
    <row r="87" spans="1:8" x14ac:dyDescent="0.35">
      <c r="A87" s="305" t="s">
        <v>953</v>
      </c>
      <c r="B87" s="1" t="s">
        <v>954</v>
      </c>
      <c r="C87" s="1" t="s">
        <v>955</v>
      </c>
      <c r="D87" s="50" t="s">
        <v>859</v>
      </c>
      <c r="E87" s="303">
        <v>0.17499999999999999</v>
      </c>
      <c r="F87" s="294">
        <v>2.0876600000000001</v>
      </c>
      <c r="G87" s="2" t="s">
        <v>686</v>
      </c>
      <c r="H87" s="1"/>
    </row>
    <row r="88" spans="1:8" x14ac:dyDescent="0.35">
      <c r="A88" s="305" t="s">
        <v>956</v>
      </c>
      <c r="B88" s="1" t="s">
        <v>957</v>
      </c>
      <c r="C88" s="1" t="s">
        <v>958</v>
      </c>
      <c r="D88" s="50" t="s">
        <v>859</v>
      </c>
      <c r="E88" s="303">
        <v>1E-3</v>
      </c>
      <c r="F88" s="294">
        <v>3.1803699999999999</v>
      </c>
      <c r="G88" s="2" t="s">
        <v>686</v>
      </c>
      <c r="H88" s="1"/>
    </row>
    <row r="89" spans="1:8" x14ac:dyDescent="0.35">
      <c r="A89" s="305" t="s">
        <v>959</v>
      </c>
      <c r="B89" s="1" t="s">
        <v>960</v>
      </c>
      <c r="C89" s="1" t="s">
        <v>961</v>
      </c>
      <c r="D89" s="50" t="s">
        <v>859</v>
      </c>
      <c r="E89" s="303">
        <v>0.03</v>
      </c>
      <c r="F89" s="294">
        <v>2.53084</v>
      </c>
      <c r="G89" s="2" t="s">
        <v>686</v>
      </c>
      <c r="H89" s="1"/>
    </row>
    <row r="90" spans="1:8" x14ac:dyDescent="0.35">
      <c r="A90" s="305" t="s">
        <v>962</v>
      </c>
      <c r="B90" s="1" t="s">
        <v>963</v>
      </c>
      <c r="C90" s="1" t="s">
        <v>964</v>
      </c>
      <c r="D90" s="50" t="s">
        <v>859</v>
      </c>
      <c r="E90" s="303">
        <v>0.16900000000000001</v>
      </c>
      <c r="F90" s="294">
        <v>2.23054</v>
      </c>
      <c r="G90" s="2" t="s">
        <v>686</v>
      </c>
      <c r="H90" s="1"/>
    </row>
    <row r="91" spans="1:8" x14ac:dyDescent="0.35">
      <c r="A91" s="305" t="s">
        <v>965</v>
      </c>
      <c r="B91" s="1" t="s">
        <v>966</v>
      </c>
      <c r="C91" s="1" t="s">
        <v>967</v>
      </c>
      <c r="D91" s="50" t="s">
        <v>859</v>
      </c>
      <c r="E91" s="306">
        <v>0.189</v>
      </c>
      <c r="F91" s="294">
        <v>3.4965600000000001</v>
      </c>
      <c r="G91" s="2" t="s">
        <v>686</v>
      </c>
      <c r="H91" s="1"/>
    </row>
    <row r="92" spans="1:8" x14ac:dyDescent="0.35">
      <c r="A92" s="305" t="s">
        <v>968</v>
      </c>
      <c r="B92" s="1" t="s">
        <v>969</v>
      </c>
      <c r="C92" s="1" t="s">
        <v>970</v>
      </c>
      <c r="D92" s="50" t="s">
        <v>859</v>
      </c>
      <c r="E92" s="303">
        <v>0.26300000000000001</v>
      </c>
      <c r="F92" s="294">
        <v>1.58029</v>
      </c>
      <c r="G92" s="2" t="s">
        <v>686</v>
      </c>
      <c r="H92" s="1"/>
    </row>
    <row r="93" spans="1:8" x14ac:dyDescent="0.35">
      <c r="A93" s="305" t="s">
        <v>971</v>
      </c>
      <c r="B93" s="1" t="s">
        <v>972</v>
      </c>
      <c r="C93" s="1" t="s">
        <v>973</v>
      </c>
      <c r="D93" s="50" t="s">
        <v>859</v>
      </c>
      <c r="E93" s="303">
        <v>0.03</v>
      </c>
      <c r="F93" s="294">
        <v>2.3629799999999999</v>
      </c>
      <c r="G93" s="2" t="s">
        <v>686</v>
      </c>
      <c r="H93" s="1"/>
    </row>
    <row r="94" spans="1:8" x14ac:dyDescent="0.35">
      <c r="A94" s="307" t="s">
        <v>974</v>
      </c>
      <c r="B94" s="1" t="s">
        <v>975</v>
      </c>
      <c r="C94" s="1" t="s">
        <v>976</v>
      </c>
      <c r="D94" s="50" t="s">
        <v>859</v>
      </c>
      <c r="E94" s="308">
        <v>0.14000000000000001</v>
      </c>
      <c r="F94" s="294">
        <v>1.61995</v>
      </c>
      <c r="G94" s="2" t="s">
        <v>686</v>
      </c>
      <c r="H94" s="1"/>
    </row>
    <row r="95" spans="1:8" x14ac:dyDescent="0.35">
      <c r="A95" s="305" t="s">
        <v>977</v>
      </c>
      <c r="B95" s="1" t="s">
        <v>978</v>
      </c>
      <c r="C95" s="1" t="s">
        <v>979</v>
      </c>
      <c r="D95" s="50" t="s">
        <v>859</v>
      </c>
      <c r="E95" s="303">
        <v>7.3999999999999996E-2</v>
      </c>
      <c r="F95" s="294">
        <v>3.3336999999999999</v>
      </c>
      <c r="G95" s="2" t="s">
        <v>686</v>
      </c>
      <c r="H95" s="1"/>
    </row>
    <row r="96" spans="1:8" x14ac:dyDescent="0.35">
      <c r="A96" s="305" t="s">
        <v>747</v>
      </c>
      <c r="B96" s="1" t="s">
        <v>856</v>
      </c>
      <c r="C96" s="1" t="s">
        <v>857</v>
      </c>
      <c r="D96" s="50" t="s">
        <v>859</v>
      </c>
      <c r="E96" s="303">
        <v>0.13500000000000001</v>
      </c>
      <c r="F96" s="294">
        <v>3.4750000000000001</v>
      </c>
      <c r="G96" s="2" t="s">
        <v>686</v>
      </c>
      <c r="H96" s="1"/>
    </row>
    <row r="97" spans="1:8" x14ac:dyDescent="0.35">
      <c r="A97" s="305" t="s">
        <v>980</v>
      </c>
      <c r="B97" s="1" t="s">
        <v>981</v>
      </c>
      <c r="C97" s="1" t="s">
        <v>982</v>
      </c>
      <c r="D97" s="50" t="s">
        <v>859</v>
      </c>
      <c r="E97" s="303">
        <v>0.114</v>
      </c>
      <c r="F97" s="294">
        <v>3.43866</v>
      </c>
      <c r="G97" s="2" t="s">
        <v>686</v>
      </c>
      <c r="H97" s="1"/>
    </row>
    <row r="98" spans="1:8" x14ac:dyDescent="0.35">
      <c r="A98" s="305" t="s">
        <v>983</v>
      </c>
      <c r="B98" s="1" t="s">
        <v>984</v>
      </c>
      <c r="C98" s="1" t="s">
        <v>985</v>
      </c>
      <c r="D98" s="50" t="s">
        <v>859</v>
      </c>
      <c r="E98" s="303">
        <v>8.8999999999999996E-2</v>
      </c>
      <c r="F98" s="294">
        <v>3.98001</v>
      </c>
      <c r="G98" s="2" t="s">
        <v>686</v>
      </c>
      <c r="H98" s="1"/>
    </row>
    <row r="99" spans="1:8" x14ac:dyDescent="0.35">
      <c r="A99" s="305" t="s">
        <v>986</v>
      </c>
      <c r="B99" s="1" t="s">
        <v>987</v>
      </c>
      <c r="C99" s="1" t="s">
        <v>988</v>
      </c>
      <c r="D99" s="50" t="s">
        <v>859</v>
      </c>
      <c r="E99" s="306">
        <v>2.1999999999999999E-2</v>
      </c>
      <c r="F99" s="294">
        <v>2.7489699999999999</v>
      </c>
      <c r="G99" s="2" t="s">
        <v>686</v>
      </c>
      <c r="H99" s="1"/>
    </row>
    <row r="100" spans="1:8" x14ac:dyDescent="0.35">
      <c r="A100" s="305" t="s">
        <v>989</v>
      </c>
      <c r="B100" s="1" t="s">
        <v>990</v>
      </c>
      <c r="C100" s="1" t="s">
        <v>991</v>
      </c>
      <c r="D100" s="50" t="s">
        <v>859</v>
      </c>
      <c r="E100" s="306">
        <v>7.0000000000000001E-3</v>
      </c>
      <c r="F100" s="294">
        <v>2.4273099999999999</v>
      </c>
      <c r="G100" s="2" t="s">
        <v>686</v>
      </c>
      <c r="H100" s="1"/>
    </row>
    <row r="101" spans="1:8" x14ac:dyDescent="0.35">
      <c r="A101" s="305" t="s">
        <v>992</v>
      </c>
      <c r="B101" s="1" t="s">
        <v>993</v>
      </c>
      <c r="C101" s="1" t="s">
        <v>994</v>
      </c>
      <c r="D101" s="50" t="s">
        <v>859</v>
      </c>
      <c r="E101" s="306">
        <v>0.41199999999999998</v>
      </c>
      <c r="F101" s="294">
        <v>-2.0584600000000002E-2</v>
      </c>
      <c r="G101" s="2" t="s">
        <v>686</v>
      </c>
      <c r="H101" s="1"/>
    </row>
    <row r="102" spans="1:8" x14ac:dyDescent="0.35">
      <c r="A102" s="305" t="s">
        <v>995</v>
      </c>
      <c r="B102" s="1" t="s">
        <v>996</v>
      </c>
      <c r="C102" s="1" t="s">
        <v>997</v>
      </c>
      <c r="D102" s="50" t="s">
        <v>859</v>
      </c>
      <c r="E102" s="303">
        <v>1.6E-2</v>
      </c>
      <c r="F102" s="294">
        <v>2.33873</v>
      </c>
      <c r="G102" s="2" t="s">
        <v>686</v>
      </c>
      <c r="H102" s="1"/>
    </row>
    <row r="103" spans="1:8" x14ac:dyDescent="0.35">
      <c r="A103" s="305" t="s">
        <v>998</v>
      </c>
      <c r="B103" s="1" t="s">
        <v>999</v>
      </c>
      <c r="C103" s="1" t="s">
        <v>1000</v>
      </c>
      <c r="D103" s="50" t="s">
        <v>859</v>
      </c>
      <c r="E103" s="303">
        <v>7.1999999999999995E-2</v>
      </c>
      <c r="F103" s="294">
        <v>3.7907000000000002</v>
      </c>
      <c r="G103" s="2" t="s">
        <v>686</v>
      </c>
      <c r="H103" s="1"/>
    </row>
    <row r="104" spans="1:8" x14ac:dyDescent="0.35">
      <c r="A104" s="305" t="s">
        <v>1001</v>
      </c>
      <c r="B104" s="1" t="s">
        <v>1002</v>
      </c>
      <c r="C104" s="1" t="s">
        <v>1003</v>
      </c>
      <c r="D104" s="50" t="s">
        <v>859</v>
      </c>
      <c r="E104" s="303">
        <v>8.0000000000000002E-3</v>
      </c>
      <c r="F104" s="294">
        <v>2.69984</v>
      </c>
      <c r="G104" s="2" t="s">
        <v>686</v>
      </c>
      <c r="H104" s="1"/>
    </row>
    <row r="105" spans="1:8" x14ac:dyDescent="0.35">
      <c r="A105" s="305" t="s">
        <v>1004</v>
      </c>
      <c r="B105" s="1" t="s">
        <v>1005</v>
      </c>
      <c r="C105" s="1" t="s">
        <v>1006</v>
      </c>
      <c r="D105" s="50" t="s">
        <v>859</v>
      </c>
      <c r="E105" s="303">
        <v>4.4999999999999998E-2</v>
      </c>
      <c r="F105" s="294">
        <v>3.4471599999999998</v>
      </c>
      <c r="G105" s="2" t="s">
        <v>686</v>
      </c>
      <c r="H105" s="1"/>
    </row>
    <row r="106" spans="1:8" x14ac:dyDescent="0.35">
      <c r="A106" s="1" t="s">
        <v>1007</v>
      </c>
      <c r="B106" s="1" t="s">
        <v>806</v>
      </c>
      <c r="C106" s="1" t="s">
        <v>807</v>
      </c>
      <c r="D106" s="50" t="s">
        <v>1008</v>
      </c>
      <c r="E106" s="150">
        <v>0.89</v>
      </c>
      <c r="F106" s="294">
        <v>0.462113</v>
      </c>
      <c r="G106" s="2" t="s">
        <v>686</v>
      </c>
      <c r="H106" s="1"/>
    </row>
    <row r="107" spans="1:8" x14ac:dyDescent="0.35">
      <c r="A107" s="1" t="s">
        <v>872</v>
      </c>
      <c r="B107" s="1" t="s">
        <v>873</v>
      </c>
      <c r="C107" s="1" t="s">
        <v>874</v>
      </c>
      <c r="D107" s="50" t="s">
        <v>1008</v>
      </c>
      <c r="E107" s="150">
        <v>0.17599999999999999</v>
      </c>
      <c r="F107" s="294">
        <v>3.4994800000000001</v>
      </c>
      <c r="G107" s="2" t="s">
        <v>686</v>
      </c>
      <c r="H107" s="1"/>
    </row>
    <row r="108" spans="1:8" x14ac:dyDescent="0.35">
      <c r="A108" s="1" t="s">
        <v>1009</v>
      </c>
      <c r="B108" s="1" t="s">
        <v>1010</v>
      </c>
      <c r="C108" s="1" t="s">
        <v>1011</v>
      </c>
      <c r="D108" s="50" t="s">
        <v>1008</v>
      </c>
      <c r="E108" s="150">
        <v>0.74199999999999999</v>
      </c>
      <c r="F108" s="294">
        <v>-7.0994699999999994E-2</v>
      </c>
      <c r="G108" s="2" t="s">
        <v>686</v>
      </c>
      <c r="H108" s="1"/>
    </row>
    <row r="109" spans="1:8" x14ac:dyDescent="0.35">
      <c r="A109" s="1" t="s">
        <v>875</v>
      </c>
      <c r="B109" s="1" t="s">
        <v>876</v>
      </c>
      <c r="C109" s="1" t="s">
        <v>877</v>
      </c>
      <c r="D109" s="50" t="s">
        <v>1008</v>
      </c>
      <c r="E109" s="150">
        <v>8.9999999999999993E-3</v>
      </c>
      <c r="F109" s="294">
        <v>4.1884699999999997</v>
      </c>
      <c r="G109" s="2" t="s">
        <v>686</v>
      </c>
      <c r="H109" s="1"/>
    </row>
    <row r="110" spans="1:8" x14ac:dyDescent="0.35">
      <c r="A110" s="1" t="s">
        <v>884</v>
      </c>
      <c r="B110" s="1" t="s">
        <v>885</v>
      </c>
      <c r="C110" s="1" t="s">
        <v>886</v>
      </c>
      <c r="D110" s="50" t="s">
        <v>1008</v>
      </c>
      <c r="E110" s="150">
        <v>1.6E-2</v>
      </c>
      <c r="F110" s="294">
        <v>5.4084000000000003</v>
      </c>
      <c r="G110" s="2" t="s">
        <v>686</v>
      </c>
      <c r="H110" s="1"/>
    </row>
    <row r="111" spans="1:8" x14ac:dyDescent="0.35">
      <c r="A111" s="1" t="s">
        <v>1012</v>
      </c>
      <c r="B111" s="1" t="s">
        <v>891</v>
      </c>
      <c r="C111" s="1" t="s">
        <v>892</v>
      </c>
      <c r="D111" s="50" t="s">
        <v>1008</v>
      </c>
      <c r="E111" s="150">
        <v>4.7E-2</v>
      </c>
      <c r="F111" s="294">
        <v>3.2297799999999999</v>
      </c>
      <c r="G111" s="2" t="s">
        <v>686</v>
      </c>
      <c r="H111" s="1"/>
    </row>
    <row r="112" spans="1:8" x14ac:dyDescent="0.35">
      <c r="A112" s="1" t="s">
        <v>893</v>
      </c>
      <c r="B112" s="1" t="s">
        <v>894</v>
      </c>
      <c r="C112" s="1" t="s">
        <v>895</v>
      </c>
      <c r="D112" s="50" t="s">
        <v>1008</v>
      </c>
      <c r="E112" s="150">
        <v>0.16</v>
      </c>
      <c r="F112" s="294">
        <v>4.8984899999999998</v>
      </c>
      <c r="G112" s="2" t="s">
        <v>686</v>
      </c>
      <c r="H112" s="1"/>
    </row>
    <row r="113" spans="1:8" x14ac:dyDescent="0.35">
      <c r="A113" s="1" t="s">
        <v>1013</v>
      </c>
      <c r="B113" s="1" t="s">
        <v>900</v>
      </c>
      <c r="C113" s="1" t="s">
        <v>901</v>
      </c>
      <c r="D113" s="50" t="s">
        <v>1008</v>
      </c>
      <c r="E113" s="150">
        <v>1.2999999999999999E-2</v>
      </c>
      <c r="F113" s="294">
        <v>2.9052699999999998</v>
      </c>
      <c r="G113" s="2" t="s">
        <v>686</v>
      </c>
      <c r="H113" s="1"/>
    </row>
    <row r="114" spans="1:8" s="179" customFormat="1" x14ac:dyDescent="0.35">
      <c r="A114" s="1" t="s">
        <v>1014</v>
      </c>
      <c r="B114" s="1" t="s">
        <v>558</v>
      </c>
      <c r="C114" s="1" t="s">
        <v>559</v>
      </c>
      <c r="D114" s="50" t="s">
        <v>1008</v>
      </c>
      <c r="E114" s="150">
        <v>2E-3</v>
      </c>
      <c r="F114" s="294">
        <v>4.5199699999999998</v>
      </c>
      <c r="G114" s="2" t="s">
        <v>686</v>
      </c>
      <c r="H114" s="1"/>
    </row>
    <row r="115" spans="1:8" s="179" customFormat="1" x14ac:dyDescent="0.35">
      <c r="A115" s="1" t="s">
        <v>1015</v>
      </c>
      <c r="B115" s="1" t="s">
        <v>1016</v>
      </c>
      <c r="C115" s="1" t="s">
        <v>1017</v>
      </c>
      <c r="D115" s="50" t="s">
        <v>1008</v>
      </c>
      <c r="E115" s="150">
        <v>1E-3</v>
      </c>
      <c r="F115" s="294">
        <v>4.4353899999999999</v>
      </c>
      <c r="G115" s="2" t="s">
        <v>686</v>
      </c>
      <c r="H115" s="1"/>
    </row>
    <row r="116" spans="1:8" s="179" customFormat="1" x14ac:dyDescent="0.35">
      <c r="A116" s="1" t="s">
        <v>902</v>
      </c>
      <c r="B116" s="1" t="s">
        <v>903</v>
      </c>
      <c r="C116" s="1" t="s">
        <v>904</v>
      </c>
      <c r="D116" s="50" t="s">
        <v>1008</v>
      </c>
      <c r="E116" s="150">
        <v>0.25</v>
      </c>
      <c r="F116" s="294">
        <v>2.7021999999999999</v>
      </c>
      <c r="G116" s="2" t="s">
        <v>686</v>
      </c>
      <c r="H116" s="1"/>
    </row>
    <row r="117" spans="1:8" s="179" customFormat="1" x14ac:dyDescent="0.35">
      <c r="A117" s="198" t="s">
        <v>1018</v>
      </c>
      <c r="B117" s="199" t="s">
        <v>1019</v>
      </c>
      <c r="C117" s="199" t="s">
        <v>1020</v>
      </c>
      <c r="D117" s="203" t="s">
        <v>1008</v>
      </c>
      <c r="E117" s="200">
        <v>8.0000000000000002E-3</v>
      </c>
      <c r="F117" s="204">
        <v>4.8791900000000004</v>
      </c>
      <c r="G117" s="2" t="s">
        <v>686</v>
      </c>
      <c r="H117" s="1"/>
    </row>
    <row r="118" spans="1:8" s="179" customFormat="1" x14ac:dyDescent="0.35">
      <c r="A118" s="198" t="s">
        <v>1021</v>
      </c>
      <c r="B118" s="199" t="s">
        <v>1022</v>
      </c>
      <c r="C118" s="199" t="s">
        <v>1023</v>
      </c>
      <c r="D118" s="203" t="s">
        <v>1008</v>
      </c>
      <c r="E118" s="200">
        <v>2E-3</v>
      </c>
      <c r="F118" s="204">
        <v>3.9287200000000002</v>
      </c>
      <c r="G118" s="2" t="s">
        <v>686</v>
      </c>
      <c r="H118" s="1"/>
    </row>
    <row r="119" spans="1:8" s="179" customFormat="1" x14ac:dyDescent="0.35">
      <c r="A119" s="198" t="s">
        <v>914</v>
      </c>
      <c r="B119" s="199" t="s">
        <v>915</v>
      </c>
      <c r="C119" s="199" t="s">
        <v>916</v>
      </c>
      <c r="D119" s="203" t="s">
        <v>1008</v>
      </c>
      <c r="E119" s="200">
        <v>2E-3</v>
      </c>
      <c r="F119" s="204">
        <v>4.4311800000000003</v>
      </c>
      <c r="G119" s="2" t="s">
        <v>686</v>
      </c>
      <c r="H119" s="1"/>
    </row>
    <row r="120" spans="1:8" s="179" customFormat="1" x14ac:dyDescent="0.35">
      <c r="A120" s="198" t="s">
        <v>1024</v>
      </c>
      <c r="B120" s="199" t="s">
        <v>918</v>
      </c>
      <c r="C120" s="199" t="s">
        <v>919</v>
      </c>
      <c r="D120" s="203" t="s">
        <v>1008</v>
      </c>
      <c r="E120" s="200">
        <v>1.4E-2</v>
      </c>
      <c r="F120" s="204">
        <v>1.9097299999999999</v>
      </c>
      <c r="G120" s="2" t="s">
        <v>686</v>
      </c>
      <c r="H120" s="1"/>
    </row>
    <row r="121" spans="1:8" s="179" customFormat="1" x14ac:dyDescent="0.35">
      <c r="A121" s="198" t="s">
        <v>1025</v>
      </c>
      <c r="B121" s="199" t="s">
        <v>1026</v>
      </c>
      <c r="C121" s="199" t="s">
        <v>1027</v>
      </c>
      <c r="D121" s="203" t="s">
        <v>1008</v>
      </c>
      <c r="E121" s="200">
        <v>0.72199999999999998</v>
      </c>
      <c r="F121" s="204">
        <v>2.6533199999999999</v>
      </c>
      <c r="G121" s="2" t="s">
        <v>686</v>
      </c>
      <c r="H121" s="1"/>
    </row>
    <row r="122" spans="1:8" s="179" customFormat="1" x14ac:dyDescent="0.35">
      <c r="A122" s="198" t="s">
        <v>923</v>
      </c>
      <c r="B122" s="199" t="s">
        <v>924</v>
      </c>
      <c r="C122" s="199" t="s">
        <v>925</v>
      </c>
      <c r="D122" s="203" t="s">
        <v>1008</v>
      </c>
      <c r="E122" s="200">
        <v>3.0000000000000001E-3</v>
      </c>
      <c r="F122" s="204">
        <v>3.7350099999999999</v>
      </c>
      <c r="G122" s="2" t="s">
        <v>686</v>
      </c>
      <c r="H122" s="1"/>
    </row>
    <row r="123" spans="1:8" s="179" customFormat="1" x14ac:dyDescent="0.35">
      <c r="A123" s="198" t="s">
        <v>926</v>
      </c>
      <c r="B123" s="199" t="s">
        <v>927</v>
      </c>
      <c r="C123" s="199" t="s">
        <v>928</v>
      </c>
      <c r="D123" s="203" t="s">
        <v>1008</v>
      </c>
      <c r="E123" s="200">
        <v>0.125</v>
      </c>
      <c r="F123" s="204">
        <v>4.8004699999999998</v>
      </c>
      <c r="G123" s="2" t="s">
        <v>686</v>
      </c>
      <c r="H123" s="1"/>
    </row>
    <row r="124" spans="1:8" s="179" customFormat="1" x14ac:dyDescent="0.35">
      <c r="A124" s="198" t="s">
        <v>1028</v>
      </c>
      <c r="B124" s="199" t="s">
        <v>1029</v>
      </c>
      <c r="C124" s="199" t="s">
        <v>1030</v>
      </c>
      <c r="D124" s="203" t="s">
        <v>1008</v>
      </c>
      <c r="E124" s="200">
        <v>2.3E-2</v>
      </c>
      <c r="F124" s="204">
        <v>3.88985</v>
      </c>
      <c r="G124" s="2" t="s">
        <v>686</v>
      </c>
      <c r="H124" s="1"/>
    </row>
    <row r="125" spans="1:8" s="179" customFormat="1" x14ac:dyDescent="0.35">
      <c r="A125" s="198" t="s">
        <v>929</v>
      </c>
      <c r="B125" s="199" t="s">
        <v>930</v>
      </c>
      <c r="C125" s="199" t="s">
        <v>931</v>
      </c>
      <c r="D125" s="203" t="s">
        <v>1008</v>
      </c>
      <c r="E125" s="200">
        <v>4.0000000000000001E-3</v>
      </c>
      <c r="F125" s="204">
        <v>3.1206100000000001</v>
      </c>
      <c r="G125" s="2" t="s">
        <v>686</v>
      </c>
      <c r="H125" s="1"/>
    </row>
    <row r="126" spans="1:8" s="179" customFormat="1" x14ac:dyDescent="0.35">
      <c r="A126" s="198" t="s">
        <v>941</v>
      </c>
      <c r="B126" s="199" t="s">
        <v>942</v>
      </c>
      <c r="C126" s="199" t="s">
        <v>943</v>
      </c>
      <c r="D126" s="203" t="s">
        <v>1008</v>
      </c>
      <c r="E126" s="200">
        <v>0.26</v>
      </c>
      <c r="F126" s="204">
        <v>1.72116</v>
      </c>
      <c r="G126" s="2" t="s">
        <v>686</v>
      </c>
      <c r="H126" s="1"/>
    </row>
    <row r="127" spans="1:8" s="179" customFormat="1" x14ac:dyDescent="0.35">
      <c r="A127" s="198" t="s">
        <v>944</v>
      </c>
      <c r="B127" s="199" t="s">
        <v>945</v>
      </c>
      <c r="C127" s="199" t="s">
        <v>946</v>
      </c>
      <c r="D127" s="203" t="s">
        <v>1008</v>
      </c>
      <c r="E127" s="200">
        <v>0.88300000000000001</v>
      </c>
      <c r="F127" s="204">
        <v>1.8809899999999999</v>
      </c>
      <c r="G127" s="2" t="s">
        <v>686</v>
      </c>
      <c r="H127" s="1"/>
    </row>
    <row r="128" spans="1:8" s="179" customFormat="1" x14ac:dyDescent="0.35">
      <c r="A128" s="198" t="s">
        <v>1031</v>
      </c>
      <c r="B128" s="199" t="s">
        <v>948</v>
      </c>
      <c r="C128" s="199" t="s">
        <v>949</v>
      </c>
      <c r="D128" s="203" t="s">
        <v>1008</v>
      </c>
      <c r="E128" s="200">
        <v>2.3E-2</v>
      </c>
      <c r="F128" s="204">
        <v>2.4441799999999998</v>
      </c>
      <c r="G128" s="2" t="s">
        <v>686</v>
      </c>
      <c r="H128" s="1"/>
    </row>
    <row r="129" spans="1:8" s="179" customFormat="1" x14ac:dyDescent="0.35">
      <c r="A129" s="198" t="s">
        <v>1032</v>
      </c>
      <c r="B129" s="199" t="s">
        <v>954</v>
      </c>
      <c r="C129" s="199" t="s">
        <v>955</v>
      </c>
      <c r="D129" s="203" t="s">
        <v>1008</v>
      </c>
      <c r="E129" s="200">
        <v>0.72199999999999998</v>
      </c>
      <c r="F129" s="204">
        <v>2.0876600000000001</v>
      </c>
      <c r="G129" s="2" t="s">
        <v>686</v>
      </c>
      <c r="H129" s="1"/>
    </row>
    <row r="130" spans="1:8" s="179" customFormat="1" x14ac:dyDescent="0.35">
      <c r="A130" s="198" t="s">
        <v>1033</v>
      </c>
      <c r="B130" s="199" t="s">
        <v>963</v>
      </c>
      <c r="C130" s="199" t="s">
        <v>964</v>
      </c>
      <c r="D130" s="203" t="s">
        <v>1008</v>
      </c>
      <c r="E130" s="200">
        <v>0.18</v>
      </c>
      <c r="F130" s="204">
        <v>2.23054</v>
      </c>
      <c r="G130" s="2" t="s">
        <v>686</v>
      </c>
      <c r="H130" s="1"/>
    </row>
    <row r="131" spans="1:8" s="179" customFormat="1" x14ac:dyDescent="0.35">
      <c r="A131" s="198" t="s">
        <v>965</v>
      </c>
      <c r="B131" s="199" t="s">
        <v>966</v>
      </c>
      <c r="C131" s="199" t="s">
        <v>967</v>
      </c>
      <c r="D131" s="203" t="s">
        <v>1008</v>
      </c>
      <c r="E131" s="200">
        <v>0.35299999999999998</v>
      </c>
      <c r="F131" s="204">
        <v>3.4965600000000001</v>
      </c>
      <c r="G131" s="2" t="s">
        <v>686</v>
      </c>
      <c r="H131" s="1"/>
    </row>
    <row r="132" spans="1:8" s="179" customFormat="1" x14ac:dyDescent="0.35">
      <c r="A132" s="198" t="s">
        <v>1034</v>
      </c>
      <c r="B132" s="199" t="s">
        <v>1035</v>
      </c>
      <c r="C132" s="199" t="s">
        <v>1036</v>
      </c>
      <c r="D132" s="203" t="s">
        <v>1008</v>
      </c>
      <c r="E132" s="200">
        <v>1E-3</v>
      </c>
      <c r="F132" s="204">
        <v>4.1873899999999997</v>
      </c>
      <c r="G132" s="2" t="s">
        <v>686</v>
      </c>
      <c r="H132" s="1"/>
    </row>
    <row r="133" spans="1:8" s="179" customFormat="1" x14ac:dyDescent="0.35">
      <c r="A133" s="198" t="s">
        <v>1037</v>
      </c>
      <c r="B133" s="199" t="s">
        <v>1038</v>
      </c>
      <c r="C133" s="199" t="s">
        <v>1039</v>
      </c>
      <c r="D133" s="203" t="s">
        <v>1008</v>
      </c>
      <c r="E133" s="200">
        <v>3.3000000000000002E-2</v>
      </c>
      <c r="F133" s="204">
        <v>2.2391200000000002</v>
      </c>
      <c r="G133" s="2" t="s">
        <v>686</v>
      </c>
      <c r="H133" s="1"/>
    </row>
    <row r="134" spans="1:8" s="179" customFormat="1" x14ac:dyDescent="0.35">
      <c r="A134" s="198" t="s">
        <v>1040</v>
      </c>
      <c r="B134" s="199" t="s">
        <v>1041</v>
      </c>
      <c r="C134" s="199" t="s">
        <v>1042</v>
      </c>
      <c r="D134" s="203" t="s">
        <v>1008</v>
      </c>
      <c r="E134" s="200">
        <v>0.84</v>
      </c>
      <c r="F134" s="204">
        <v>1.7505200000000001</v>
      </c>
      <c r="G134" s="2" t="s">
        <v>686</v>
      </c>
      <c r="H134" s="1"/>
    </row>
    <row r="135" spans="1:8" s="179" customFormat="1" x14ac:dyDescent="0.35">
      <c r="A135" s="198" t="s">
        <v>1043</v>
      </c>
      <c r="B135" s="199" t="s">
        <v>972</v>
      </c>
      <c r="C135" s="199" t="s">
        <v>973</v>
      </c>
      <c r="D135" s="203" t="s">
        <v>1008</v>
      </c>
      <c r="E135" s="200">
        <v>3.7999999999999999E-2</v>
      </c>
      <c r="F135" s="204">
        <v>2.3629799999999999</v>
      </c>
      <c r="G135" s="2" t="s">
        <v>686</v>
      </c>
      <c r="H135" s="1"/>
    </row>
    <row r="136" spans="1:8" s="179" customFormat="1" x14ac:dyDescent="0.35">
      <c r="A136" s="198" t="s">
        <v>974</v>
      </c>
      <c r="B136" s="199" t="s">
        <v>975</v>
      </c>
      <c r="C136" s="199" t="s">
        <v>976</v>
      </c>
      <c r="D136" s="203" t="s">
        <v>1008</v>
      </c>
      <c r="E136" s="200">
        <v>0.48299999999999998</v>
      </c>
      <c r="F136" s="204">
        <v>1.61995</v>
      </c>
      <c r="G136" s="2" t="s">
        <v>686</v>
      </c>
      <c r="H136" s="1"/>
    </row>
    <row r="137" spans="1:8" s="179" customFormat="1" x14ac:dyDescent="0.35">
      <c r="A137" s="198" t="s">
        <v>747</v>
      </c>
      <c r="B137" s="199" t="s">
        <v>856</v>
      </c>
      <c r="C137" s="199" t="s">
        <v>857</v>
      </c>
      <c r="D137" s="203" t="s">
        <v>1008</v>
      </c>
      <c r="E137" s="200">
        <v>0.20499999999999999</v>
      </c>
      <c r="F137" s="204">
        <v>3.4750000000000001</v>
      </c>
      <c r="G137" s="2" t="s">
        <v>686</v>
      </c>
      <c r="H137" s="1"/>
    </row>
    <row r="138" spans="1:8" s="179" customFormat="1" x14ac:dyDescent="0.35">
      <c r="A138" s="198" t="s">
        <v>980</v>
      </c>
      <c r="B138" s="199" t="s">
        <v>981</v>
      </c>
      <c r="C138" s="199" t="s">
        <v>982</v>
      </c>
      <c r="D138" s="203" t="s">
        <v>1008</v>
      </c>
      <c r="E138" s="200">
        <v>0.18</v>
      </c>
      <c r="F138" s="204">
        <v>3.43866</v>
      </c>
      <c r="G138" s="2" t="s">
        <v>686</v>
      </c>
      <c r="H138" s="1"/>
    </row>
    <row r="139" spans="1:8" s="179" customFormat="1" x14ac:dyDescent="0.35">
      <c r="A139" s="198" t="s">
        <v>1044</v>
      </c>
      <c r="B139" s="199" t="s">
        <v>1045</v>
      </c>
      <c r="C139" s="199" t="s">
        <v>1046</v>
      </c>
      <c r="D139" s="203" t="s">
        <v>1008</v>
      </c>
      <c r="E139" s="200">
        <v>0.496</v>
      </c>
      <c r="F139" s="204">
        <v>0.269121</v>
      </c>
      <c r="G139" s="2" t="s">
        <v>686</v>
      </c>
      <c r="H139" s="1"/>
    </row>
    <row r="140" spans="1:8" s="179" customFormat="1" x14ac:dyDescent="0.35">
      <c r="A140" s="198" t="s">
        <v>1047</v>
      </c>
      <c r="B140" s="199" t="s">
        <v>1048</v>
      </c>
      <c r="C140" s="199" t="s">
        <v>1049</v>
      </c>
      <c r="D140" s="203" t="s">
        <v>1008</v>
      </c>
      <c r="E140" s="200">
        <v>2.1000000000000001E-2</v>
      </c>
      <c r="F140" s="204">
        <v>3.4697499999999999</v>
      </c>
      <c r="G140" s="2" t="s">
        <v>686</v>
      </c>
      <c r="H140" s="1"/>
    </row>
    <row r="141" spans="1:8" s="179" customFormat="1" x14ac:dyDescent="0.35">
      <c r="A141" s="198" t="s">
        <v>1050</v>
      </c>
      <c r="B141" s="199" t="s">
        <v>987</v>
      </c>
      <c r="C141" s="199" t="s">
        <v>988</v>
      </c>
      <c r="D141" s="203" t="s">
        <v>1008</v>
      </c>
      <c r="E141" s="200">
        <v>6.6000000000000003E-2</v>
      </c>
      <c r="F141" s="204">
        <v>2.7489699999999999</v>
      </c>
      <c r="G141" s="2" t="s">
        <v>686</v>
      </c>
      <c r="H141" s="1"/>
    </row>
    <row r="142" spans="1:8" s="179" customFormat="1" x14ac:dyDescent="0.35">
      <c r="A142" s="198" t="s">
        <v>1051</v>
      </c>
      <c r="B142" s="199" t="s">
        <v>993</v>
      </c>
      <c r="C142" s="199" t="s">
        <v>994</v>
      </c>
      <c r="D142" s="203" t="s">
        <v>1008</v>
      </c>
      <c r="E142" s="200">
        <v>0.45600000000000002</v>
      </c>
      <c r="F142" s="204">
        <v>-2.0584600000000002E-2</v>
      </c>
      <c r="G142" s="2" t="s">
        <v>686</v>
      </c>
      <c r="H142" s="1"/>
    </row>
    <row r="143" spans="1:8" s="179" customFormat="1" x14ac:dyDescent="0.35">
      <c r="A143" s="198" t="s">
        <v>1052</v>
      </c>
      <c r="B143" s="199" t="s">
        <v>1053</v>
      </c>
      <c r="C143" s="199" t="s">
        <v>1054</v>
      </c>
      <c r="D143" s="203" t="s">
        <v>1008</v>
      </c>
      <c r="E143" s="200">
        <v>0.77</v>
      </c>
      <c r="F143" s="204">
        <v>1.83077</v>
      </c>
      <c r="G143" s="2" t="s">
        <v>686</v>
      </c>
      <c r="H143" s="1"/>
    </row>
    <row r="144" spans="1:8" s="179" customFormat="1" x14ac:dyDescent="0.35">
      <c r="A144" s="198" t="s">
        <v>995</v>
      </c>
      <c r="B144" s="199" t="s">
        <v>996</v>
      </c>
      <c r="C144" s="199" t="s">
        <v>997</v>
      </c>
      <c r="D144" s="203" t="s">
        <v>1008</v>
      </c>
      <c r="E144" s="200">
        <v>2.1000000000000001E-2</v>
      </c>
      <c r="F144" s="204">
        <v>2.33873</v>
      </c>
      <c r="G144" s="2" t="s">
        <v>686</v>
      </c>
      <c r="H144" s="1"/>
    </row>
    <row r="145" spans="1:8" s="179" customFormat="1" x14ac:dyDescent="0.35">
      <c r="A145" s="198" t="s">
        <v>1055</v>
      </c>
      <c r="B145" s="199" t="s">
        <v>999</v>
      </c>
      <c r="C145" s="199" t="s">
        <v>1000</v>
      </c>
      <c r="D145" s="203" t="s">
        <v>1008</v>
      </c>
      <c r="E145" s="200">
        <v>0.129</v>
      </c>
      <c r="F145" s="204">
        <v>3.7907000000000002</v>
      </c>
      <c r="G145" s="2" t="s">
        <v>686</v>
      </c>
      <c r="H145" s="1"/>
    </row>
    <row r="146" spans="1:8" s="179" customFormat="1" x14ac:dyDescent="0.35">
      <c r="A146" s="198" t="s">
        <v>1056</v>
      </c>
      <c r="B146" s="199" t="s">
        <v>1005</v>
      </c>
      <c r="C146" s="199" t="s">
        <v>1006</v>
      </c>
      <c r="D146" s="203" t="s">
        <v>1008</v>
      </c>
      <c r="E146" s="200">
        <v>6.0999999999999999E-2</v>
      </c>
      <c r="F146" s="204">
        <v>3.4471599999999998</v>
      </c>
      <c r="G146" s="2" t="s">
        <v>686</v>
      </c>
      <c r="H146" s="1"/>
    </row>
    <row r="147" spans="1:8" s="179" customFormat="1" x14ac:dyDescent="0.35">
      <c r="A147" s="198" t="s">
        <v>1057</v>
      </c>
      <c r="B147" s="199" t="s">
        <v>1058</v>
      </c>
      <c r="C147" s="199" t="s">
        <v>1059</v>
      </c>
      <c r="D147" s="203" t="s">
        <v>1060</v>
      </c>
      <c r="E147" s="200">
        <v>2.86E-2</v>
      </c>
      <c r="F147" s="201">
        <v>2.7012200000000002</v>
      </c>
      <c r="G147" s="2" t="s">
        <v>686</v>
      </c>
      <c r="H147" s="1"/>
    </row>
    <row r="148" spans="1:8" s="179" customFormat="1" x14ac:dyDescent="0.35">
      <c r="A148" s="198" t="s">
        <v>1061</v>
      </c>
      <c r="B148" s="199" t="s">
        <v>1062</v>
      </c>
      <c r="C148" s="199" t="s">
        <v>1063</v>
      </c>
      <c r="D148" s="203" t="s">
        <v>1060</v>
      </c>
      <c r="E148" s="200">
        <v>0.57599999999999996</v>
      </c>
      <c r="F148" s="201">
        <v>1.8341400000000001</v>
      </c>
      <c r="G148" s="2" t="s">
        <v>686</v>
      </c>
      <c r="H148" s="1"/>
    </row>
    <row r="149" spans="1:8" s="179" customFormat="1" x14ac:dyDescent="0.35">
      <c r="A149" s="198" t="s">
        <v>1064</v>
      </c>
      <c r="B149" s="199" t="s">
        <v>1065</v>
      </c>
      <c r="C149" s="199" t="s">
        <v>1066</v>
      </c>
      <c r="D149" s="203" t="s">
        <v>1060</v>
      </c>
      <c r="E149" s="200">
        <v>0.1474</v>
      </c>
      <c r="F149" s="201">
        <v>3.0317599999999998</v>
      </c>
      <c r="G149" s="2" t="s">
        <v>686</v>
      </c>
      <c r="H149" s="1"/>
    </row>
    <row r="150" spans="1:8" s="179" customFormat="1" x14ac:dyDescent="0.35">
      <c r="A150" s="198" t="s">
        <v>1067</v>
      </c>
      <c r="B150" s="199" t="s">
        <v>1068</v>
      </c>
      <c r="C150" s="199" t="s">
        <v>1069</v>
      </c>
      <c r="D150" s="203" t="s">
        <v>1060</v>
      </c>
      <c r="E150" s="200">
        <v>0.45800000000000002</v>
      </c>
      <c r="F150" s="201">
        <v>1.23</v>
      </c>
      <c r="G150" s="2" t="s">
        <v>686</v>
      </c>
      <c r="H150" s="1"/>
    </row>
    <row r="151" spans="1:8" s="179" customFormat="1" x14ac:dyDescent="0.35">
      <c r="A151" s="198" t="s">
        <v>1070</v>
      </c>
      <c r="B151" s="199" t="s">
        <v>1071</v>
      </c>
      <c r="C151" s="199" t="s">
        <v>1072</v>
      </c>
      <c r="D151" s="203" t="s">
        <v>1060</v>
      </c>
      <c r="E151" s="200">
        <v>0.14099999999999999</v>
      </c>
      <c r="F151" s="201">
        <v>3.5176699999999999</v>
      </c>
      <c r="G151" s="2" t="s">
        <v>686</v>
      </c>
      <c r="H151" s="1"/>
    </row>
    <row r="152" spans="1:8" s="179" customFormat="1" x14ac:dyDescent="0.35">
      <c r="A152" s="198" t="s">
        <v>1073</v>
      </c>
      <c r="B152" s="199" t="s">
        <v>1074</v>
      </c>
      <c r="C152" s="199" t="s">
        <v>1075</v>
      </c>
      <c r="D152" s="203" t="s">
        <v>1060</v>
      </c>
      <c r="E152" s="200">
        <v>0.56299999999999994</v>
      </c>
      <c r="F152" s="201">
        <v>-1.4709700000000001</v>
      </c>
      <c r="G152" s="2" t="s">
        <v>686</v>
      </c>
      <c r="H152" s="1"/>
    </row>
    <row r="153" spans="1:8" s="179" customFormat="1" x14ac:dyDescent="0.35">
      <c r="A153" s="198" t="s">
        <v>1076</v>
      </c>
      <c r="B153" s="199" t="s">
        <v>1077</v>
      </c>
      <c r="C153" s="199" t="s">
        <v>1078</v>
      </c>
      <c r="D153" s="203" t="s">
        <v>1060</v>
      </c>
      <c r="E153" s="200">
        <v>0.75</v>
      </c>
      <c r="F153" s="201">
        <v>-5.0458200000000002E-2</v>
      </c>
      <c r="G153" s="2" t="s">
        <v>686</v>
      </c>
      <c r="H153" s="1"/>
    </row>
    <row r="154" spans="1:8" s="179" customFormat="1" x14ac:dyDescent="0.35">
      <c r="A154" s="198" t="s">
        <v>860</v>
      </c>
      <c r="B154" s="199" t="s">
        <v>861</v>
      </c>
      <c r="C154" s="199" t="s">
        <v>862</v>
      </c>
      <c r="D154" s="203" t="s">
        <v>1060</v>
      </c>
      <c r="E154" s="200">
        <v>6.0999999999999999E-2</v>
      </c>
      <c r="F154" s="201">
        <v>4.9191500000000001</v>
      </c>
      <c r="G154" s="2" t="s">
        <v>686</v>
      </c>
      <c r="H154" s="1"/>
    </row>
    <row r="155" spans="1:8" s="179" customFormat="1" x14ac:dyDescent="0.35">
      <c r="A155" s="198" t="s">
        <v>1079</v>
      </c>
      <c r="B155" s="199" t="s">
        <v>1080</v>
      </c>
      <c r="C155" s="199" t="s">
        <v>1081</v>
      </c>
      <c r="D155" s="203" t="s">
        <v>1060</v>
      </c>
      <c r="E155" s="200">
        <v>0.32819999999999999</v>
      </c>
      <c r="F155" s="201">
        <v>1.76037</v>
      </c>
      <c r="G155" s="2" t="s">
        <v>686</v>
      </c>
      <c r="H155" s="1"/>
    </row>
    <row r="156" spans="1:8" s="179" customFormat="1" x14ac:dyDescent="0.35">
      <c r="A156" s="198" t="s">
        <v>1082</v>
      </c>
      <c r="B156" s="199" t="s">
        <v>1083</v>
      </c>
      <c r="C156" s="199" t="s">
        <v>1084</v>
      </c>
      <c r="D156" s="203" t="s">
        <v>1060</v>
      </c>
      <c r="E156" s="200">
        <v>0.67</v>
      </c>
      <c r="F156" s="201">
        <v>0.31065799999999999</v>
      </c>
      <c r="G156" s="2" t="s">
        <v>686</v>
      </c>
      <c r="H156" s="1"/>
    </row>
    <row r="157" spans="1:8" s="179" customFormat="1" x14ac:dyDescent="0.35">
      <c r="A157" s="198" t="s">
        <v>71</v>
      </c>
      <c r="B157" s="199" t="s">
        <v>72</v>
      </c>
      <c r="C157" s="199" t="s">
        <v>73</v>
      </c>
      <c r="D157" s="203" t="s">
        <v>1060</v>
      </c>
      <c r="E157" s="200">
        <v>0.112</v>
      </c>
      <c r="F157" s="201">
        <v>2.6114799999999998</v>
      </c>
      <c r="G157" s="2" t="s">
        <v>686</v>
      </c>
      <c r="H157" s="1"/>
    </row>
    <row r="158" spans="1:8" s="179" customFormat="1" x14ac:dyDescent="0.35">
      <c r="A158" s="198" t="s">
        <v>1085</v>
      </c>
      <c r="B158" s="199" t="s">
        <v>1086</v>
      </c>
      <c r="C158" s="199" t="s">
        <v>1087</v>
      </c>
      <c r="D158" s="203" t="s">
        <v>1060</v>
      </c>
      <c r="E158" s="200">
        <v>0.63360000000000005</v>
      </c>
      <c r="F158" s="201">
        <v>1.83094</v>
      </c>
      <c r="G158" s="2" t="s">
        <v>686</v>
      </c>
      <c r="H158" s="1"/>
    </row>
    <row r="159" spans="1:8" s="179" customFormat="1" x14ac:dyDescent="0.35">
      <c r="A159" s="198" t="s">
        <v>1088</v>
      </c>
      <c r="B159" s="199" t="s">
        <v>1089</v>
      </c>
      <c r="C159" s="199" t="s">
        <v>1090</v>
      </c>
      <c r="D159" s="203" t="s">
        <v>1060</v>
      </c>
      <c r="E159" s="200">
        <v>3.0000000000000001E-3</v>
      </c>
      <c r="F159" s="201">
        <v>4.2085299999999997</v>
      </c>
      <c r="G159" s="2" t="s">
        <v>686</v>
      </c>
      <c r="H159" s="1"/>
    </row>
    <row r="160" spans="1:8" s="179" customFormat="1" x14ac:dyDescent="0.35">
      <c r="A160" s="198" t="s">
        <v>1091</v>
      </c>
      <c r="B160" s="199" t="s">
        <v>1092</v>
      </c>
      <c r="C160" s="199" t="s">
        <v>1093</v>
      </c>
      <c r="D160" s="203" t="s">
        <v>1060</v>
      </c>
      <c r="E160" s="200">
        <v>2.07E-2</v>
      </c>
      <c r="F160" s="201">
        <v>2.3372299999999999</v>
      </c>
      <c r="G160" s="2" t="s">
        <v>686</v>
      </c>
      <c r="H160" s="1"/>
    </row>
    <row r="161" spans="1:8" s="179" customFormat="1" x14ac:dyDescent="0.35">
      <c r="A161" s="198" t="s">
        <v>84</v>
      </c>
      <c r="B161" s="199" t="s">
        <v>85</v>
      </c>
      <c r="C161" s="199" t="s">
        <v>86</v>
      </c>
      <c r="D161" s="203" t="s">
        <v>1060</v>
      </c>
      <c r="E161" s="200">
        <v>0.16259999999999999</v>
      </c>
      <c r="F161" s="201">
        <v>3.3204400000000001</v>
      </c>
      <c r="G161" s="2" t="s">
        <v>686</v>
      </c>
      <c r="H161" s="1"/>
    </row>
    <row r="162" spans="1:8" s="179" customFormat="1" x14ac:dyDescent="0.35">
      <c r="A162" s="198" t="s">
        <v>1094</v>
      </c>
      <c r="B162" s="199" t="s">
        <v>1095</v>
      </c>
      <c r="C162" s="199" t="s">
        <v>1096</v>
      </c>
      <c r="D162" s="203" t="s">
        <v>1060</v>
      </c>
      <c r="E162" s="200">
        <v>9.9099999999999994E-2</v>
      </c>
      <c r="F162" s="201">
        <v>2.1093099999999998</v>
      </c>
      <c r="G162" s="2" t="s">
        <v>686</v>
      </c>
      <c r="H162" s="1"/>
    </row>
    <row r="163" spans="1:8" s="179" customFormat="1" x14ac:dyDescent="0.35">
      <c r="A163" s="198" t="s">
        <v>1097</v>
      </c>
      <c r="B163" s="199" t="s">
        <v>1098</v>
      </c>
      <c r="C163" s="199" t="s">
        <v>1099</v>
      </c>
      <c r="D163" s="203" t="s">
        <v>1060</v>
      </c>
      <c r="E163" s="200">
        <v>2.0000000000000001E-4</v>
      </c>
      <c r="F163" s="201">
        <v>4.2985300000000004</v>
      </c>
      <c r="G163" s="2" t="s">
        <v>686</v>
      </c>
      <c r="H163" s="1"/>
    </row>
    <row r="164" spans="1:8" s="179" customFormat="1" x14ac:dyDescent="0.35">
      <c r="A164" s="198" t="s">
        <v>1100</v>
      </c>
      <c r="B164" s="199" t="s">
        <v>1101</v>
      </c>
      <c r="C164" s="199" t="s">
        <v>1102</v>
      </c>
      <c r="D164" s="203" t="s">
        <v>1060</v>
      </c>
      <c r="E164" s="200">
        <v>0.83799999999999997</v>
      </c>
      <c r="F164" s="201">
        <v>-0.51854999999999996</v>
      </c>
      <c r="G164" s="2" t="s">
        <v>686</v>
      </c>
      <c r="H164" s="1"/>
    </row>
    <row r="165" spans="1:8" s="179" customFormat="1" x14ac:dyDescent="0.35">
      <c r="A165" s="198" t="s">
        <v>1009</v>
      </c>
      <c r="B165" s="199" t="s">
        <v>1010</v>
      </c>
      <c r="C165" s="199" t="s">
        <v>1011</v>
      </c>
      <c r="D165" s="203" t="s">
        <v>1060</v>
      </c>
      <c r="E165" s="200">
        <v>0.76370000000000005</v>
      </c>
      <c r="F165" s="201">
        <v>-7.0994699999999994E-2</v>
      </c>
      <c r="G165" s="2" t="s">
        <v>686</v>
      </c>
      <c r="H165" s="1"/>
    </row>
    <row r="166" spans="1:8" s="179" customFormat="1" x14ac:dyDescent="0.35">
      <c r="A166" s="198" t="s">
        <v>1103</v>
      </c>
      <c r="B166" s="199" t="s">
        <v>1104</v>
      </c>
      <c r="C166" s="199" t="s">
        <v>1105</v>
      </c>
      <c r="D166" s="203" t="s">
        <v>1060</v>
      </c>
      <c r="E166" s="200">
        <v>0.1933</v>
      </c>
      <c r="F166" s="201">
        <v>2.4487399999999999</v>
      </c>
      <c r="G166" s="2" t="s">
        <v>686</v>
      </c>
      <c r="H166" s="1"/>
    </row>
    <row r="167" spans="1:8" s="179" customFormat="1" x14ac:dyDescent="0.35">
      <c r="A167" s="198" t="s">
        <v>1106</v>
      </c>
      <c r="B167" s="199" t="s">
        <v>1107</v>
      </c>
      <c r="C167" s="199" t="s">
        <v>1108</v>
      </c>
      <c r="D167" s="203" t="s">
        <v>1060</v>
      </c>
      <c r="E167" s="200">
        <v>0.75</v>
      </c>
      <c r="F167" s="201">
        <v>2.3580199999999998</v>
      </c>
      <c r="G167" s="2" t="s">
        <v>686</v>
      </c>
      <c r="H167" s="1"/>
    </row>
    <row r="168" spans="1:8" s="179" customFormat="1" x14ac:dyDescent="0.35">
      <c r="A168" s="198" t="s">
        <v>1109</v>
      </c>
      <c r="B168" s="199" t="s">
        <v>1110</v>
      </c>
      <c r="C168" s="199" t="s">
        <v>1111</v>
      </c>
      <c r="D168" s="203" t="s">
        <v>1060</v>
      </c>
      <c r="E168" s="200">
        <v>0.48099999999999998</v>
      </c>
      <c r="F168" s="201">
        <v>1.1392500000000001</v>
      </c>
      <c r="G168" s="2" t="s">
        <v>686</v>
      </c>
      <c r="H168" s="1"/>
    </row>
    <row r="169" spans="1:8" s="179" customFormat="1" x14ac:dyDescent="0.35">
      <c r="A169" s="198" t="s">
        <v>1112</v>
      </c>
      <c r="B169" s="199" t="s">
        <v>1113</v>
      </c>
      <c r="C169" s="199" t="s">
        <v>1114</v>
      </c>
      <c r="D169" s="203" t="s">
        <v>1060</v>
      </c>
      <c r="E169" s="200">
        <v>1.7600000000000001E-2</v>
      </c>
      <c r="F169" s="201">
        <v>4.9586300000000003</v>
      </c>
      <c r="G169" s="2" t="s">
        <v>686</v>
      </c>
      <c r="H169" s="1"/>
    </row>
    <row r="170" spans="1:8" s="179" customFormat="1" x14ac:dyDescent="0.35">
      <c r="A170" s="198" t="s">
        <v>1115</v>
      </c>
      <c r="B170" s="199" t="s">
        <v>1116</v>
      </c>
      <c r="C170" s="199" t="s">
        <v>1117</v>
      </c>
      <c r="D170" s="203" t="s">
        <v>1060</v>
      </c>
      <c r="E170" s="200">
        <v>0.51719999999999999</v>
      </c>
      <c r="F170" s="201">
        <v>0.701681</v>
      </c>
      <c r="G170" s="2" t="s">
        <v>686</v>
      </c>
      <c r="H170" s="1"/>
    </row>
    <row r="171" spans="1:8" s="179" customFormat="1" x14ac:dyDescent="0.35">
      <c r="A171" s="198" t="s">
        <v>1118</v>
      </c>
      <c r="B171" s="199" t="s">
        <v>1119</v>
      </c>
      <c r="C171" s="199" t="s">
        <v>1120</v>
      </c>
      <c r="D171" s="203" t="s">
        <v>1060</v>
      </c>
      <c r="E171" s="200">
        <v>0.44</v>
      </c>
      <c r="F171" s="201">
        <v>1.30013</v>
      </c>
      <c r="G171" s="2" t="s">
        <v>686</v>
      </c>
      <c r="H171" s="1"/>
    </row>
    <row r="172" spans="1:8" s="179" customFormat="1" x14ac:dyDescent="0.35">
      <c r="A172" s="198" t="s">
        <v>1121</v>
      </c>
      <c r="B172" s="199" t="s">
        <v>1122</v>
      </c>
      <c r="C172" s="199" t="s">
        <v>1123</v>
      </c>
      <c r="D172" s="203" t="s">
        <v>1060</v>
      </c>
      <c r="E172" s="200">
        <v>0.629</v>
      </c>
      <c r="F172" s="201">
        <v>0.54775700000000005</v>
      </c>
      <c r="G172" s="2" t="s">
        <v>686</v>
      </c>
      <c r="H172" s="1"/>
    </row>
    <row r="173" spans="1:8" s="179" customFormat="1" x14ac:dyDescent="0.35">
      <c r="A173" s="198" t="s">
        <v>1124</v>
      </c>
      <c r="B173" s="199" t="s">
        <v>1125</v>
      </c>
      <c r="C173" s="199" t="s">
        <v>1126</v>
      </c>
      <c r="D173" s="203" t="s">
        <v>1060</v>
      </c>
      <c r="E173" s="200">
        <v>1E-3</v>
      </c>
      <c r="F173" s="201">
        <v>3.99844</v>
      </c>
      <c r="G173" s="2" t="s">
        <v>686</v>
      </c>
      <c r="H173" s="1"/>
    </row>
    <row r="174" spans="1:8" s="179" customFormat="1" x14ac:dyDescent="0.35">
      <c r="A174" s="198" t="s">
        <v>1127</v>
      </c>
      <c r="B174" s="199" t="s">
        <v>1128</v>
      </c>
      <c r="C174" s="199" t="s">
        <v>1129</v>
      </c>
      <c r="D174" s="203" t="s">
        <v>1060</v>
      </c>
      <c r="E174" s="200">
        <v>1.2E-2</v>
      </c>
      <c r="F174" s="201">
        <v>6.9100999999999999</v>
      </c>
      <c r="G174" s="2" t="s">
        <v>686</v>
      </c>
      <c r="H174" s="1"/>
    </row>
    <row r="175" spans="1:8" s="179" customFormat="1" x14ac:dyDescent="0.35">
      <c r="A175" s="198" t="s">
        <v>1130</v>
      </c>
      <c r="B175" s="199" t="s">
        <v>1131</v>
      </c>
      <c r="C175" s="199" t="s">
        <v>1132</v>
      </c>
      <c r="D175" s="203" t="s">
        <v>1060</v>
      </c>
      <c r="E175" s="200">
        <v>0.12</v>
      </c>
      <c r="F175" s="201">
        <v>4.1787099999999997</v>
      </c>
      <c r="G175" s="2" t="s">
        <v>686</v>
      </c>
      <c r="H175" s="1"/>
    </row>
    <row r="176" spans="1:8" s="179" customFormat="1" x14ac:dyDescent="0.35">
      <c r="A176" s="198" t="s">
        <v>899</v>
      </c>
      <c r="B176" s="199" t="s">
        <v>900</v>
      </c>
      <c r="C176" s="199" t="s">
        <v>901</v>
      </c>
      <c r="D176" s="203" t="s">
        <v>1060</v>
      </c>
      <c r="E176" s="200">
        <v>0.14099999999999999</v>
      </c>
      <c r="F176" s="201">
        <v>2.9052699999999998</v>
      </c>
      <c r="G176" s="2" t="s">
        <v>686</v>
      </c>
      <c r="H176" s="1"/>
    </row>
    <row r="177" spans="1:8" s="179" customFormat="1" x14ac:dyDescent="0.35">
      <c r="A177" s="198" t="s">
        <v>1133</v>
      </c>
      <c r="B177" s="199" t="s">
        <v>1134</v>
      </c>
      <c r="C177" s="199" t="s">
        <v>1135</v>
      </c>
      <c r="D177" s="203" t="s">
        <v>1060</v>
      </c>
      <c r="E177" s="200">
        <v>0.31059999999999999</v>
      </c>
      <c r="F177" s="201">
        <v>2.0718100000000002</v>
      </c>
      <c r="G177" s="2" t="s">
        <v>686</v>
      </c>
      <c r="H177" s="1"/>
    </row>
    <row r="178" spans="1:8" s="179" customFormat="1" x14ac:dyDescent="0.35">
      <c r="A178" s="198" t="s">
        <v>114</v>
      </c>
      <c r="B178" s="199" t="s">
        <v>115</v>
      </c>
      <c r="C178" s="199" t="s">
        <v>116</v>
      </c>
      <c r="D178" s="203" t="s">
        <v>1060</v>
      </c>
      <c r="E178" s="200">
        <v>2.8000000000000001E-2</v>
      </c>
      <c r="F178" s="201">
        <v>4.6090200000000001</v>
      </c>
      <c r="G178" s="2" t="s">
        <v>686</v>
      </c>
      <c r="H178" s="1"/>
    </row>
    <row r="179" spans="1:8" s="179" customFormat="1" x14ac:dyDescent="0.35">
      <c r="A179" s="198" t="s">
        <v>1136</v>
      </c>
      <c r="B179" s="199" t="s">
        <v>1137</v>
      </c>
      <c r="C179" s="199" t="s">
        <v>1138</v>
      </c>
      <c r="D179" s="203" t="s">
        <v>1060</v>
      </c>
      <c r="E179" s="200">
        <v>4.41E-2</v>
      </c>
      <c r="F179" s="201">
        <v>2.43912</v>
      </c>
      <c r="G179" s="2" t="s">
        <v>686</v>
      </c>
      <c r="H179" s="1"/>
    </row>
    <row r="180" spans="1:8" s="179" customFormat="1" x14ac:dyDescent="0.35">
      <c r="A180" s="198" t="s">
        <v>1139</v>
      </c>
      <c r="B180" s="199" t="s">
        <v>1140</v>
      </c>
      <c r="C180" s="199" t="s">
        <v>1141</v>
      </c>
      <c r="D180" s="203" t="s">
        <v>1060</v>
      </c>
      <c r="E180" s="200">
        <v>0.82330000000000003</v>
      </c>
      <c r="F180" s="201">
        <v>2.9943400000000001E-4</v>
      </c>
      <c r="G180" s="2" t="s">
        <v>686</v>
      </c>
      <c r="H180" s="1"/>
    </row>
    <row r="181" spans="1:8" s="179" customFormat="1" x14ac:dyDescent="0.35">
      <c r="A181" s="198" t="s">
        <v>1142</v>
      </c>
      <c r="B181" s="199" t="s">
        <v>1143</v>
      </c>
      <c r="C181" s="199" t="s">
        <v>1144</v>
      </c>
      <c r="D181" s="203" t="s">
        <v>1060</v>
      </c>
      <c r="E181" s="200">
        <v>0.19</v>
      </c>
      <c r="F181" s="201">
        <v>2.44414</v>
      </c>
      <c r="G181" s="2" t="s">
        <v>686</v>
      </c>
      <c r="H181" s="1"/>
    </row>
    <row r="182" spans="1:8" s="179" customFormat="1" x14ac:dyDescent="0.35">
      <c r="A182" s="198" t="s">
        <v>1145</v>
      </c>
      <c r="B182" s="199" t="s">
        <v>1146</v>
      </c>
      <c r="C182" s="199" t="s">
        <v>1147</v>
      </c>
      <c r="D182" s="203" t="s">
        <v>1060</v>
      </c>
      <c r="E182" s="200">
        <v>0.45</v>
      </c>
      <c r="F182" s="201">
        <v>1.2631399999999999</v>
      </c>
      <c r="G182" s="2" t="s">
        <v>686</v>
      </c>
      <c r="H182" s="1"/>
    </row>
    <row r="183" spans="1:8" s="179" customFormat="1" x14ac:dyDescent="0.35">
      <c r="A183" s="198" t="s">
        <v>905</v>
      </c>
      <c r="B183" s="199" t="s">
        <v>906</v>
      </c>
      <c r="C183" s="199" t="s">
        <v>907</v>
      </c>
      <c r="D183" s="203" t="s">
        <v>1060</v>
      </c>
      <c r="E183" s="200">
        <v>0.26500000000000001</v>
      </c>
      <c r="F183" s="201">
        <v>3.2703899999999999</v>
      </c>
      <c r="G183" s="2" t="s">
        <v>686</v>
      </c>
      <c r="H183" s="1"/>
    </row>
    <row r="184" spans="1:8" s="179" customFormat="1" x14ac:dyDescent="0.35">
      <c r="A184" s="198" t="s">
        <v>1148</v>
      </c>
      <c r="B184" s="199" t="s">
        <v>1149</v>
      </c>
      <c r="C184" s="199" t="s">
        <v>1150</v>
      </c>
      <c r="D184" s="203" t="s">
        <v>1060</v>
      </c>
      <c r="E184" s="200">
        <v>6.7900000000000002E-2</v>
      </c>
      <c r="F184" s="201">
        <v>2.3640400000000001</v>
      </c>
      <c r="G184" s="2" t="s">
        <v>686</v>
      </c>
      <c r="H184" s="1"/>
    </row>
    <row r="185" spans="1:8" s="179" customFormat="1" x14ac:dyDescent="0.35">
      <c r="A185" s="198" t="s">
        <v>1151</v>
      </c>
      <c r="B185" s="199" t="s">
        <v>1152</v>
      </c>
      <c r="C185" s="199" t="s">
        <v>1153</v>
      </c>
      <c r="D185" s="203" t="s">
        <v>1060</v>
      </c>
      <c r="E185" s="200">
        <v>0.443</v>
      </c>
      <c r="F185" s="201">
        <v>2.58155</v>
      </c>
      <c r="G185" s="2" t="s">
        <v>686</v>
      </c>
      <c r="H185" s="1"/>
    </row>
    <row r="186" spans="1:8" s="179" customFormat="1" x14ac:dyDescent="0.35">
      <c r="A186" s="198" t="s">
        <v>1154</v>
      </c>
      <c r="B186" s="199" t="s">
        <v>1155</v>
      </c>
      <c r="C186" s="199" t="s">
        <v>1156</v>
      </c>
      <c r="D186" s="203" t="s">
        <v>1060</v>
      </c>
      <c r="E186" s="200">
        <v>0.18559999999999999</v>
      </c>
      <c r="F186" s="201">
        <v>2.6781999999999999</v>
      </c>
      <c r="G186" s="2" t="s">
        <v>686</v>
      </c>
      <c r="H186" s="1"/>
    </row>
    <row r="187" spans="1:8" s="179" customFormat="1" x14ac:dyDescent="0.35">
      <c r="A187" s="198" t="s">
        <v>1157</v>
      </c>
      <c r="B187" s="199" t="s">
        <v>1158</v>
      </c>
      <c r="C187" s="199" t="s">
        <v>1159</v>
      </c>
      <c r="D187" s="203" t="s">
        <v>1060</v>
      </c>
      <c r="E187" s="200">
        <v>6.9999999999999999E-4</v>
      </c>
      <c r="F187" s="201">
        <v>5</v>
      </c>
      <c r="G187" s="2" t="s">
        <v>686</v>
      </c>
      <c r="H187" s="1"/>
    </row>
    <row r="188" spans="1:8" s="179" customFormat="1" x14ac:dyDescent="0.35">
      <c r="A188" s="198" t="s">
        <v>1160</v>
      </c>
      <c r="B188" s="199" t="s">
        <v>1161</v>
      </c>
      <c r="C188" s="199" t="s">
        <v>1162</v>
      </c>
      <c r="D188" s="203" t="s">
        <v>1060</v>
      </c>
      <c r="E188" s="200">
        <v>5.0000000000000001E-3</v>
      </c>
      <c r="F188" s="201">
        <v>3.76241</v>
      </c>
      <c r="G188" s="2" t="s">
        <v>686</v>
      </c>
      <c r="H188" s="1"/>
    </row>
    <row r="189" spans="1:8" s="179" customFormat="1" x14ac:dyDescent="0.35">
      <c r="A189" s="198" t="s">
        <v>1163</v>
      </c>
      <c r="B189" s="199" t="s">
        <v>1164</v>
      </c>
      <c r="C189" s="199" t="s">
        <v>1165</v>
      </c>
      <c r="D189" s="203" t="s">
        <v>1060</v>
      </c>
      <c r="E189" s="200">
        <v>3.5700000000000003E-2</v>
      </c>
      <c r="F189" s="201">
        <v>3.2298</v>
      </c>
      <c r="G189" s="2" t="s">
        <v>686</v>
      </c>
      <c r="H189" s="1"/>
    </row>
    <row r="190" spans="1:8" s="179" customFormat="1" x14ac:dyDescent="0.35">
      <c r="A190" s="198" t="s">
        <v>1166</v>
      </c>
      <c r="B190" s="199" t="s">
        <v>1167</v>
      </c>
      <c r="C190" s="199" t="s">
        <v>1168</v>
      </c>
      <c r="D190" s="203" t="s">
        <v>1060</v>
      </c>
      <c r="E190" s="200">
        <v>4.1999999999999997E-3</v>
      </c>
      <c r="F190" s="201">
        <v>4.2968599999999997</v>
      </c>
      <c r="G190" s="2" t="s">
        <v>686</v>
      </c>
      <c r="H190" s="1"/>
    </row>
    <row r="191" spans="1:8" s="179" customFormat="1" x14ac:dyDescent="0.35">
      <c r="A191" s="198" t="s">
        <v>1169</v>
      </c>
      <c r="B191" s="199" t="s">
        <v>1170</v>
      </c>
      <c r="C191" s="199" t="s">
        <v>1171</v>
      </c>
      <c r="D191" s="203" t="s">
        <v>1060</v>
      </c>
      <c r="E191" s="200">
        <v>8.3000000000000001E-3</v>
      </c>
      <c r="F191" s="201">
        <v>5.6977799999999998</v>
      </c>
      <c r="G191" s="2" t="s">
        <v>686</v>
      </c>
      <c r="H191" s="1"/>
    </row>
    <row r="192" spans="1:8" s="179" customFormat="1" x14ac:dyDescent="0.35">
      <c r="A192" s="198" t="s">
        <v>1172</v>
      </c>
      <c r="B192" s="199" t="s">
        <v>1173</v>
      </c>
      <c r="C192" s="199" t="s">
        <v>1174</v>
      </c>
      <c r="D192" s="203" t="s">
        <v>1060</v>
      </c>
      <c r="E192" s="200">
        <v>5.0000000000000001E-3</v>
      </c>
      <c r="F192" s="201">
        <v>6.1996000000000002</v>
      </c>
      <c r="G192" s="2" t="s">
        <v>686</v>
      </c>
      <c r="H192" s="1"/>
    </row>
    <row r="193" spans="1:8" s="179" customFormat="1" x14ac:dyDescent="0.35">
      <c r="A193" s="198" t="s">
        <v>1175</v>
      </c>
      <c r="B193" s="199" t="s">
        <v>1176</v>
      </c>
      <c r="C193" s="199" t="s">
        <v>1177</v>
      </c>
      <c r="D193" s="203" t="s">
        <v>1060</v>
      </c>
      <c r="E193" s="200">
        <v>4.6100000000000002E-2</v>
      </c>
      <c r="F193" s="201">
        <v>3.9978600000000002</v>
      </c>
      <c r="G193" s="2" t="s">
        <v>686</v>
      </c>
      <c r="H193" s="1"/>
    </row>
    <row r="194" spans="1:8" s="179" customFormat="1" x14ac:dyDescent="0.35">
      <c r="A194" s="198" t="s">
        <v>1178</v>
      </c>
      <c r="B194" s="199" t="s">
        <v>1179</v>
      </c>
      <c r="C194" s="199" t="s">
        <v>1180</v>
      </c>
      <c r="D194" s="203" t="s">
        <v>1060</v>
      </c>
      <c r="E194" s="200">
        <v>3.6650000000000002E-2</v>
      </c>
      <c r="F194" s="201">
        <v>3.1994899999999999</v>
      </c>
      <c r="G194" s="2" t="s">
        <v>686</v>
      </c>
      <c r="H194" s="1"/>
    </row>
    <row r="195" spans="1:8" s="179" customFormat="1" x14ac:dyDescent="0.35">
      <c r="A195" s="198" t="s">
        <v>1181</v>
      </c>
      <c r="B195" s="199" t="s">
        <v>1182</v>
      </c>
      <c r="C195" s="199" t="s">
        <v>1183</v>
      </c>
      <c r="D195" s="203" t="s">
        <v>1060</v>
      </c>
      <c r="E195" s="200">
        <v>0.24</v>
      </c>
      <c r="F195" s="201">
        <v>0.24219499999999999</v>
      </c>
      <c r="G195" s="2" t="s">
        <v>686</v>
      </c>
      <c r="H195" s="1"/>
    </row>
    <row r="196" spans="1:8" s="179" customFormat="1" x14ac:dyDescent="0.35">
      <c r="A196" s="198" t="s">
        <v>1184</v>
      </c>
      <c r="B196" s="199" t="s">
        <v>1185</v>
      </c>
      <c r="C196" s="199" t="s">
        <v>1186</v>
      </c>
      <c r="D196" s="203" t="s">
        <v>1060</v>
      </c>
      <c r="E196" s="200">
        <v>9.4399999999999998E-2</v>
      </c>
      <c r="F196" s="201">
        <v>4.2875300000000003</v>
      </c>
      <c r="G196" s="2" t="s">
        <v>686</v>
      </c>
      <c r="H196" s="1"/>
    </row>
    <row r="197" spans="1:8" s="179" customFormat="1" x14ac:dyDescent="0.35">
      <c r="A197" s="198" t="s">
        <v>923</v>
      </c>
      <c r="B197" s="199" t="s">
        <v>924</v>
      </c>
      <c r="C197" s="199" t="s">
        <v>925</v>
      </c>
      <c r="D197" s="203" t="s">
        <v>1060</v>
      </c>
      <c r="E197" s="200">
        <v>1.35E-2</v>
      </c>
      <c r="F197" s="201">
        <v>3.7350099999999999</v>
      </c>
      <c r="G197" s="2" t="s">
        <v>686</v>
      </c>
      <c r="H197" s="1"/>
    </row>
    <row r="198" spans="1:8" s="179" customFormat="1" x14ac:dyDescent="0.35">
      <c r="A198" s="198" t="s">
        <v>1187</v>
      </c>
      <c r="B198" s="199" t="s">
        <v>1188</v>
      </c>
      <c r="C198" s="199" t="s">
        <v>1189</v>
      </c>
      <c r="D198" s="203" t="s">
        <v>1060</v>
      </c>
      <c r="E198" s="200">
        <v>0.9</v>
      </c>
      <c r="F198" s="201">
        <v>-0.69845299999999999</v>
      </c>
      <c r="G198" s="2" t="s">
        <v>686</v>
      </c>
      <c r="H198" s="1"/>
    </row>
    <row r="199" spans="1:8" s="179" customFormat="1" x14ac:dyDescent="0.35">
      <c r="A199" s="198" t="s">
        <v>1190</v>
      </c>
      <c r="B199" s="199" t="s">
        <v>370</v>
      </c>
      <c r="C199" s="199" t="s">
        <v>1191</v>
      </c>
      <c r="D199" s="203" t="s">
        <v>1060</v>
      </c>
      <c r="E199" s="200">
        <v>4.2999999999999997E-2</v>
      </c>
      <c r="F199" s="201">
        <v>3.9398599999999999</v>
      </c>
      <c r="G199" s="2" t="s">
        <v>686</v>
      </c>
      <c r="H199" s="1"/>
    </row>
    <row r="200" spans="1:8" s="179" customFormat="1" x14ac:dyDescent="0.35">
      <c r="A200" s="198" t="s">
        <v>1192</v>
      </c>
      <c r="B200" s="199" t="s">
        <v>1193</v>
      </c>
      <c r="C200" s="199" t="s">
        <v>1194</v>
      </c>
      <c r="D200" s="203" t="s">
        <v>1060</v>
      </c>
      <c r="E200" s="200">
        <v>8.3000000000000001E-3</v>
      </c>
      <c r="F200" s="201">
        <v>2.3218899999999998</v>
      </c>
      <c r="G200" s="2" t="s">
        <v>686</v>
      </c>
      <c r="H200" s="1"/>
    </row>
    <row r="201" spans="1:8" s="179" customFormat="1" x14ac:dyDescent="0.35">
      <c r="A201" s="198" t="s">
        <v>1195</v>
      </c>
      <c r="B201" s="199" t="s">
        <v>1196</v>
      </c>
      <c r="C201" s="199" t="s">
        <v>1197</v>
      </c>
      <c r="D201" s="203" t="s">
        <v>1060</v>
      </c>
      <c r="E201" s="200">
        <v>0.20799999999999999</v>
      </c>
      <c r="F201" s="201">
        <v>2.3586399999999998</v>
      </c>
      <c r="G201" s="2" t="s">
        <v>686</v>
      </c>
      <c r="H201" s="1"/>
    </row>
    <row r="202" spans="1:8" s="179" customFormat="1" x14ac:dyDescent="0.35">
      <c r="A202" s="198" t="s">
        <v>1198</v>
      </c>
      <c r="B202" s="199" t="s">
        <v>1199</v>
      </c>
      <c r="C202" s="199" t="s">
        <v>1200</v>
      </c>
      <c r="D202" s="203" t="s">
        <v>1060</v>
      </c>
      <c r="E202" s="200">
        <v>9.1600000000000001E-2</v>
      </c>
      <c r="F202" s="201">
        <v>4.2448499999999996</v>
      </c>
      <c r="G202" s="2" t="s">
        <v>686</v>
      </c>
      <c r="H202" s="1"/>
    </row>
    <row r="203" spans="1:8" s="179" customFormat="1" x14ac:dyDescent="0.35">
      <c r="A203" s="198" t="s">
        <v>1201</v>
      </c>
      <c r="B203" s="199" t="s">
        <v>1202</v>
      </c>
      <c r="C203" s="199" t="s">
        <v>1203</v>
      </c>
      <c r="D203" s="203" t="s">
        <v>1060</v>
      </c>
      <c r="E203" s="200">
        <v>0.35399999999999998</v>
      </c>
      <c r="F203" s="201">
        <v>1.6502399999999999</v>
      </c>
      <c r="G203" s="2" t="s">
        <v>686</v>
      </c>
      <c r="H203" s="1"/>
    </row>
    <row r="204" spans="1:8" s="179" customFormat="1" x14ac:dyDescent="0.35">
      <c r="A204" s="198" t="s">
        <v>1204</v>
      </c>
      <c r="B204" s="199" t="s">
        <v>1205</v>
      </c>
      <c r="C204" s="199" t="s">
        <v>1206</v>
      </c>
      <c r="D204" s="203" t="s">
        <v>1060</v>
      </c>
      <c r="E204" s="200">
        <v>0.156</v>
      </c>
      <c r="F204" s="201">
        <v>3.9296799999999998</v>
      </c>
      <c r="G204" s="2" t="s">
        <v>686</v>
      </c>
      <c r="H204" s="1"/>
    </row>
    <row r="205" spans="1:8" s="179" customFormat="1" x14ac:dyDescent="0.35">
      <c r="A205" s="198" t="s">
        <v>1207</v>
      </c>
      <c r="B205" s="199" t="s">
        <v>1208</v>
      </c>
      <c r="C205" s="199" t="s">
        <v>1209</v>
      </c>
      <c r="D205" s="203" t="s">
        <v>1060</v>
      </c>
      <c r="E205" s="200">
        <v>1.4149999999999999E-2</v>
      </c>
      <c r="F205" s="201">
        <v>2.8621400000000001</v>
      </c>
      <c r="G205" s="2" t="s">
        <v>686</v>
      </c>
      <c r="H205" s="1"/>
    </row>
    <row r="206" spans="1:8" s="179" customFormat="1" x14ac:dyDescent="0.35">
      <c r="A206" s="198" t="s">
        <v>1210</v>
      </c>
      <c r="B206" s="199" t="s">
        <v>1211</v>
      </c>
      <c r="C206" s="199" t="s">
        <v>1212</v>
      </c>
      <c r="D206" s="203" t="s">
        <v>1060</v>
      </c>
      <c r="E206" s="200">
        <v>0.377</v>
      </c>
      <c r="F206" s="201">
        <v>0.20821600000000001</v>
      </c>
      <c r="G206" s="2" t="s">
        <v>686</v>
      </c>
      <c r="H206" s="1"/>
    </row>
    <row r="207" spans="1:8" s="179" customFormat="1" x14ac:dyDescent="0.35">
      <c r="A207" s="198" t="s">
        <v>1213</v>
      </c>
      <c r="B207" s="199" t="s">
        <v>1214</v>
      </c>
      <c r="C207" s="199" t="s">
        <v>1215</v>
      </c>
      <c r="D207" s="203" t="s">
        <v>1060</v>
      </c>
      <c r="E207" s="200">
        <v>0.53700000000000003</v>
      </c>
      <c r="F207" s="201">
        <v>1.7000200000000001</v>
      </c>
      <c r="G207" s="2" t="s">
        <v>686</v>
      </c>
      <c r="H207" s="1"/>
    </row>
    <row r="208" spans="1:8" s="179" customFormat="1" x14ac:dyDescent="0.35">
      <c r="A208" s="198" t="s">
        <v>1216</v>
      </c>
      <c r="B208" s="199" t="s">
        <v>1217</v>
      </c>
      <c r="C208" s="199" t="s">
        <v>1218</v>
      </c>
      <c r="D208" s="203" t="s">
        <v>1060</v>
      </c>
      <c r="E208" s="200">
        <v>5.0000000000000001E-3</v>
      </c>
      <c r="F208" s="201">
        <v>3.6997599999999999</v>
      </c>
      <c r="G208" s="2" t="s">
        <v>686</v>
      </c>
      <c r="H208" s="1"/>
    </row>
    <row r="209" spans="1:8" s="179" customFormat="1" x14ac:dyDescent="0.35">
      <c r="A209" s="198" t="s">
        <v>1219</v>
      </c>
      <c r="B209" s="199" t="s">
        <v>1220</v>
      </c>
      <c r="C209" s="199" t="s">
        <v>1221</v>
      </c>
      <c r="D209" s="203" t="s">
        <v>1060</v>
      </c>
      <c r="E209" s="200">
        <v>0.749</v>
      </c>
      <c r="F209" s="201">
        <v>1.5898300000000001</v>
      </c>
      <c r="G209" s="2" t="s">
        <v>686</v>
      </c>
      <c r="H209" s="1"/>
    </row>
    <row r="210" spans="1:8" s="179" customFormat="1" x14ac:dyDescent="0.35">
      <c r="A210" s="198" t="s">
        <v>1222</v>
      </c>
      <c r="B210" s="199" t="s">
        <v>1223</v>
      </c>
      <c r="C210" s="199" t="s">
        <v>1224</v>
      </c>
      <c r="D210" s="203" t="s">
        <v>1060</v>
      </c>
      <c r="E210" s="200">
        <v>0.76800000000000002</v>
      </c>
      <c r="F210" s="201">
        <v>1.1711100000000001</v>
      </c>
      <c r="G210" s="2" t="s">
        <v>686</v>
      </c>
      <c r="H210" s="1"/>
    </row>
    <row r="211" spans="1:8" s="179" customFormat="1" x14ac:dyDescent="0.35">
      <c r="A211" s="198" t="s">
        <v>1225</v>
      </c>
      <c r="B211" s="199" t="s">
        <v>1226</v>
      </c>
      <c r="C211" s="199" t="s">
        <v>1227</v>
      </c>
      <c r="D211" s="203" t="s">
        <v>1060</v>
      </c>
      <c r="E211" s="200">
        <v>0.17499999999999999</v>
      </c>
      <c r="F211" s="201">
        <v>3.7685900000000001</v>
      </c>
      <c r="G211" s="2" t="s">
        <v>686</v>
      </c>
      <c r="H211" s="1"/>
    </row>
    <row r="212" spans="1:8" s="179" customFormat="1" x14ac:dyDescent="0.35">
      <c r="A212" s="198" t="s">
        <v>1228</v>
      </c>
      <c r="B212" s="199" t="s">
        <v>1229</v>
      </c>
      <c r="C212" s="199" t="s">
        <v>1230</v>
      </c>
      <c r="D212" s="203" t="s">
        <v>1060</v>
      </c>
      <c r="E212" s="200">
        <v>0.38479999999999998</v>
      </c>
      <c r="F212" s="201">
        <v>-0.90007700000000002</v>
      </c>
      <c r="G212" s="2" t="s">
        <v>686</v>
      </c>
      <c r="H212" s="1"/>
    </row>
    <row r="213" spans="1:8" s="179" customFormat="1" x14ac:dyDescent="0.35">
      <c r="A213" s="198" t="s">
        <v>1231</v>
      </c>
      <c r="B213" s="199" t="s">
        <v>806</v>
      </c>
      <c r="C213" s="199" t="s">
        <v>807</v>
      </c>
      <c r="D213" s="203" t="s">
        <v>1060</v>
      </c>
      <c r="E213" s="200">
        <v>0.65100000000000002</v>
      </c>
      <c r="F213" s="201">
        <v>0.462113</v>
      </c>
      <c r="G213" s="2" t="s">
        <v>686</v>
      </c>
      <c r="H213" s="1"/>
    </row>
    <row r="214" spans="1:8" s="179" customFormat="1" x14ac:dyDescent="0.35">
      <c r="A214" s="198" t="s">
        <v>1232</v>
      </c>
      <c r="B214" s="199" t="s">
        <v>501</v>
      </c>
      <c r="C214" s="199" t="s">
        <v>1233</v>
      </c>
      <c r="D214" s="203" t="s">
        <v>1060</v>
      </c>
      <c r="E214" s="200">
        <v>5.0000000000000001E-3</v>
      </c>
      <c r="F214" s="201">
        <v>3.82965</v>
      </c>
      <c r="G214" s="2" t="s">
        <v>686</v>
      </c>
      <c r="H214" s="1"/>
    </row>
    <row r="215" spans="1:8" s="179" customFormat="1" x14ac:dyDescent="0.35">
      <c r="A215" s="198" t="s">
        <v>1234</v>
      </c>
      <c r="B215" s="199" t="s">
        <v>1235</v>
      </c>
      <c r="C215" s="199" t="s">
        <v>1236</v>
      </c>
      <c r="D215" s="203" t="s">
        <v>1060</v>
      </c>
      <c r="E215" s="200">
        <v>5.0000000000000001E-3</v>
      </c>
      <c r="F215" s="201">
        <v>7.12087</v>
      </c>
      <c r="G215" s="2" t="s">
        <v>686</v>
      </c>
      <c r="H215" s="1"/>
    </row>
    <row r="216" spans="1:8" s="179" customFormat="1" x14ac:dyDescent="0.35">
      <c r="A216" s="198" t="s">
        <v>1237</v>
      </c>
      <c r="B216" s="199" t="s">
        <v>1238</v>
      </c>
      <c r="C216" s="199" t="s">
        <v>1239</v>
      </c>
      <c r="D216" s="203" t="s">
        <v>1060</v>
      </c>
      <c r="E216" s="200">
        <v>5.0000000000000001E-3</v>
      </c>
      <c r="F216" s="201">
        <v>6.56189</v>
      </c>
      <c r="G216" s="2" t="s">
        <v>686</v>
      </c>
      <c r="H216" s="1"/>
    </row>
    <row r="217" spans="1:8" s="179" customFormat="1" x14ac:dyDescent="0.35">
      <c r="A217" s="198" t="s">
        <v>1240</v>
      </c>
      <c r="B217" s="199" t="s">
        <v>1241</v>
      </c>
      <c r="C217" s="199" t="s">
        <v>1242</v>
      </c>
      <c r="D217" s="203" t="s">
        <v>1060</v>
      </c>
      <c r="E217" s="200">
        <v>5.0000000000000001E-3</v>
      </c>
      <c r="F217" s="201">
        <v>7.2785000000000002</v>
      </c>
      <c r="G217" s="2" t="s">
        <v>686</v>
      </c>
      <c r="H217" s="1"/>
    </row>
    <row r="218" spans="1:8" s="179" customFormat="1" x14ac:dyDescent="0.35">
      <c r="A218" s="198" t="s">
        <v>1243</v>
      </c>
      <c r="B218" s="199" t="s">
        <v>1244</v>
      </c>
      <c r="C218" s="199" t="s">
        <v>1245</v>
      </c>
      <c r="D218" s="203" t="s">
        <v>1060</v>
      </c>
      <c r="E218" s="200">
        <v>5.0000000000000001E-3</v>
      </c>
      <c r="F218" s="201">
        <v>6.6193200000000001</v>
      </c>
      <c r="G218" s="2" t="s">
        <v>686</v>
      </c>
      <c r="H218" s="1"/>
    </row>
    <row r="219" spans="1:8" s="179" customFormat="1" x14ac:dyDescent="0.35">
      <c r="A219" s="198" t="s">
        <v>1246</v>
      </c>
      <c r="B219" s="199" t="s">
        <v>1247</v>
      </c>
      <c r="C219" s="199" t="s">
        <v>1248</v>
      </c>
      <c r="D219" s="203" t="s">
        <v>1060</v>
      </c>
      <c r="E219" s="200">
        <v>5.0000000000000001E-3</v>
      </c>
      <c r="F219" s="201">
        <v>6.7189899999999998</v>
      </c>
      <c r="G219" s="2" t="s">
        <v>686</v>
      </c>
      <c r="H219" s="1"/>
    </row>
    <row r="220" spans="1:8" s="179" customFormat="1" x14ac:dyDescent="0.35">
      <c r="A220" s="198" t="s">
        <v>1249</v>
      </c>
      <c r="B220" s="199" t="s">
        <v>1250</v>
      </c>
      <c r="C220" s="199" t="s">
        <v>1251</v>
      </c>
      <c r="D220" s="203" t="s">
        <v>1060</v>
      </c>
      <c r="E220" s="200">
        <v>0.224</v>
      </c>
      <c r="F220" s="201">
        <v>2.0993499999999998</v>
      </c>
      <c r="G220" s="2" t="s">
        <v>686</v>
      </c>
      <c r="H220" s="1"/>
    </row>
    <row r="221" spans="1:8" s="179" customFormat="1" x14ac:dyDescent="0.35">
      <c r="A221" s="198" t="s">
        <v>1252</v>
      </c>
      <c r="B221" s="199" t="s">
        <v>1253</v>
      </c>
      <c r="C221" s="199" t="s">
        <v>1254</v>
      </c>
      <c r="D221" s="203" t="s">
        <v>1060</v>
      </c>
      <c r="E221" s="200">
        <v>0.02</v>
      </c>
      <c r="F221" s="201">
        <v>5.6092599999999999</v>
      </c>
      <c r="G221" s="2" t="s">
        <v>686</v>
      </c>
      <c r="H221" s="1"/>
    </row>
    <row r="222" spans="1:8" s="179" customFormat="1" x14ac:dyDescent="0.35">
      <c r="A222" s="198" t="s">
        <v>1255</v>
      </c>
      <c r="B222" s="199" t="s">
        <v>1256</v>
      </c>
      <c r="C222" s="199" t="s">
        <v>1257</v>
      </c>
      <c r="D222" s="203" t="s">
        <v>1060</v>
      </c>
      <c r="E222" s="200">
        <v>0.184</v>
      </c>
      <c r="F222" s="201">
        <v>1.4690099999999999</v>
      </c>
      <c r="G222" s="2" t="s">
        <v>686</v>
      </c>
      <c r="H222" s="1"/>
    </row>
    <row r="223" spans="1:8" s="179" customFormat="1" x14ac:dyDescent="0.35">
      <c r="A223" s="198" t="s">
        <v>1258</v>
      </c>
      <c r="B223" s="199" t="s">
        <v>1259</v>
      </c>
      <c r="C223" s="199" t="s">
        <v>1260</v>
      </c>
      <c r="D223" s="203" t="s">
        <v>1060</v>
      </c>
      <c r="E223" s="200">
        <v>0.69899999999999995</v>
      </c>
      <c r="F223" s="201">
        <v>1.5795399999999999</v>
      </c>
      <c r="G223" s="2" t="s">
        <v>686</v>
      </c>
      <c r="H223" s="1"/>
    </row>
    <row r="224" spans="1:8" s="179" customFormat="1" x14ac:dyDescent="0.35">
      <c r="A224" s="198" t="s">
        <v>1261</v>
      </c>
      <c r="B224" s="199" t="s">
        <v>1262</v>
      </c>
      <c r="C224" s="199" t="s">
        <v>1263</v>
      </c>
      <c r="D224" s="203" t="s">
        <v>1060</v>
      </c>
      <c r="E224" s="200">
        <v>0.83</v>
      </c>
      <c r="F224" s="201">
        <v>0.88137600000000005</v>
      </c>
      <c r="G224" s="2" t="s">
        <v>686</v>
      </c>
      <c r="H224" s="1"/>
    </row>
    <row r="225" spans="1:8" s="179" customFormat="1" x14ac:dyDescent="0.35">
      <c r="A225" s="198" t="s">
        <v>1264</v>
      </c>
      <c r="B225" s="199" t="s">
        <v>856</v>
      </c>
      <c r="C225" s="199" t="s">
        <v>857</v>
      </c>
      <c r="D225" s="203" t="s">
        <v>1060</v>
      </c>
      <c r="E225" s="200">
        <v>0.23100000000000001</v>
      </c>
      <c r="F225" s="201">
        <v>3.4750000000000001</v>
      </c>
      <c r="G225" s="2" t="s">
        <v>686</v>
      </c>
      <c r="H225" s="1"/>
    </row>
    <row r="226" spans="1:8" s="179" customFormat="1" x14ac:dyDescent="0.35">
      <c r="A226" s="198" t="s">
        <v>1265</v>
      </c>
      <c r="B226" s="199" t="s">
        <v>1266</v>
      </c>
      <c r="C226" s="199" t="s">
        <v>1267</v>
      </c>
      <c r="D226" s="203" t="s">
        <v>1060</v>
      </c>
      <c r="E226" s="200">
        <v>1.5900000000000001E-2</v>
      </c>
      <c r="F226" s="201">
        <v>3.8155800000000002</v>
      </c>
      <c r="G226" s="2" t="s">
        <v>686</v>
      </c>
      <c r="H226" s="1"/>
    </row>
    <row r="227" spans="1:8" s="179" customFormat="1" x14ac:dyDescent="0.35">
      <c r="A227" s="198" t="s">
        <v>1268</v>
      </c>
      <c r="B227" s="199" t="s">
        <v>1269</v>
      </c>
      <c r="C227" s="199" t="s">
        <v>1270</v>
      </c>
      <c r="D227" s="203" t="s">
        <v>1060</v>
      </c>
      <c r="E227" s="200">
        <v>9.7000000000000003E-2</v>
      </c>
      <c r="F227" s="201">
        <v>3.0363799999999999</v>
      </c>
      <c r="G227" s="2" t="s">
        <v>686</v>
      </c>
      <c r="H227" s="1"/>
    </row>
    <row r="228" spans="1:8" s="179" customFormat="1" x14ac:dyDescent="0.35">
      <c r="A228" s="198" t="s">
        <v>1271</v>
      </c>
      <c r="B228" s="199" t="s">
        <v>1272</v>
      </c>
      <c r="C228" s="199" t="s">
        <v>1273</v>
      </c>
      <c r="D228" s="203" t="s">
        <v>1060</v>
      </c>
      <c r="E228" s="200">
        <v>7.9000000000000001E-4</v>
      </c>
      <c r="F228" s="201">
        <v>3.9898699999999998</v>
      </c>
      <c r="G228" s="2" t="s">
        <v>686</v>
      </c>
      <c r="H228" s="1"/>
    </row>
    <row r="229" spans="1:8" s="179" customFormat="1" x14ac:dyDescent="0.35">
      <c r="A229" s="198" t="s">
        <v>1274</v>
      </c>
      <c r="B229" s="199" t="s">
        <v>1275</v>
      </c>
      <c r="C229" s="199" t="s">
        <v>1276</v>
      </c>
      <c r="D229" s="203" t="s">
        <v>1060</v>
      </c>
      <c r="E229" s="200">
        <v>2.8000000000000001E-2</v>
      </c>
      <c r="F229" s="201">
        <v>2.6381899999999998</v>
      </c>
      <c r="G229" s="2" t="s">
        <v>686</v>
      </c>
      <c r="H229" s="1"/>
    </row>
    <row r="230" spans="1:8" s="179" customFormat="1" x14ac:dyDescent="0.35">
      <c r="A230" s="198" t="s">
        <v>980</v>
      </c>
      <c r="B230" s="199" t="s">
        <v>981</v>
      </c>
      <c r="C230" s="199" t="s">
        <v>982</v>
      </c>
      <c r="D230" s="203" t="s">
        <v>1060</v>
      </c>
      <c r="E230" s="200">
        <v>0.16300000000000001</v>
      </c>
      <c r="F230" s="201">
        <v>3.43866</v>
      </c>
      <c r="G230" s="2" t="s">
        <v>686</v>
      </c>
      <c r="H230" s="1"/>
    </row>
    <row r="231" spans="1:8" s="179" customFormat="1" x14ac:dyDescent="0.35">
      <c r="A231" s="198" t="s">
        <v>838</v>
      </c>
      <c r="B231" s="199" t="s">
        <v>839</v>
      </c>
      <c r="C231" s="199" t="s">
        <v>840</v>
      </c>
      <c r="D231" s="203" t="s">
        <v>1060</v>
      </c>
      <c r="E231" s="200">
        <v>4.1000000000000002E-2</v>
      </c>
      <c r="F231" s="201">
        <v>4.09762</v>
      </c>
      <c r="G231" s="2" t="s">
        <v>686</v>
      </c>
      <c r="H231" s="1"/>
    </row>
    <row r="232" spans="1:8" s="179" customFormat="1" x14ac:dyDescent="0.35">
      <c r="A232" s="198" t="s">
        <v>1277</v>
      </c>
      <c r="B232" s="199" t="s">
        <v>1278</v>
      </c>
      <c r="C232" s="199" t="s">
        <v>1279</v>
      </c>
      <c r="D232" s="203" t="s">
        <v>1060</v>
      </c>
      <c r="E232" s="200">
        <v>0.45700000000000002</v>
      </c>
      <c r="F232" s="201">
        <v>1.9292199999999999</v>
      </c>
      <c r="G232" s="2" t="s">
        <v>686</v>
      </c>
      <c r="H232" s="1"/>
    </row>
    <row r="233" spans="1:8" s="179" customFormat="1" x14ac:dyDescent="0.35">
      <c r="A233" s="198" t="s">
        <v>1280</v>
      </c>
      <c r="B233" s="199" t="s">
        <v>993</v>
      </c>
      <c r="C233" s="199" t="s">
        <v>994</v>
      </c>
      <c r="D233" s="203" t="s">
        <v>1060</v>
      </c>
      <c r="E233" s="200">
        <v>0.9</v>
      </c>
      <c r="F233" s="201">
        <v>-2.0584600000000002E-2</v>
      </c>
      <c r="G233" s="2" t="s">
        <v>686</v>
      </c>
      <c r="H233" s="1"/>
    </row>
    <row r="234" spans="1:8" s="179" customFormat="1" x14ac:dyDescent="0.35">
      <c r="A234" s="198" t="s">
        <v>1281</v>
      </c>
      <c r="B234" s="199" t="s">
        <v>1282</v>
      </c>
      <c r="C234" s="199" t="s">
        <v>1283</v>
      </c>
      <c r="D234" s="203" t="s">
        <v>1060</v>
      </c>
      <c r="E234" s="200">
        <v>1.0999999999999999E-2</v>
      </c>
      <c r="F234" s="201">
        <v>3.8890600000000002</v>
      </c>
      <c r="G234" s="2" t="s">
        <v>686</v>
      </c>
      <c r="H234" s="1"/>
    </row>
    <row r="235" spans="1:8" s="179" customFormat="1" x14ac:dyDescent="0.35">
      <c r="A235" s="198" t="s">
        <v>1284</v>
      </c>
      <c r="B235" s="199" t="s">
        <v>1285</v>
      </c>
      <c r="C235" s="199" t="s">
        <v>1286</v>
      </c>
      <c r="D235" s="203" t="s">
        <v>1060</v>
      </c>
      <c r="E235" s="200">
        <v>2.1700000000000001E-2</v>
      </c>
      <c r="F235" s="201">
        <v>5.8990400000000003</v>
      </c>
      <c r="G235" s="2" t="s">
        <v>686</v>
      </c>
      <c r="H235" s="1"/>
    </row>
    <row r="236" spans="1:8" s="179" customFormat="1" x14ac:dyDescent="0.35">
      <c r="A236" s="198" t="s">
        <v>1287</v>
      </c>
      <c r="B236" s="199" t="s">
        <v>1288</v>
      </c>
      <c r="C236" s="199" t="s">
        <v>1289</v>
      </c>
      <c r="D236" s="203" t="s">
        <v>1060</v>
      </c>
      <c r="E236" s="200">
        <v>5.7099999999999998E-2</v>
      </c>
      <c r="F236" s="201">
        <v>2.7706</v>
      </c>
      <c r="G236" s="2" t="s">
        <v>686</v>
      </c>
      <c r="H236" s="1"/>
    </row>
    <row r="237" spans="1:8" s="179" customFormat="1" x14ac:dyDescent="0.35">
      <c r="A237" s="198" t="s">
        <v>216</v>
      </c>
      <c r="B237" s="199" t="s">
        <v>217</v>
      </c>
      <c r="C237" s="199" t="s">
        <v>218</v>
      </c>
      <c r="D237" s="203" t="s">
        <v>1060</v>
      </c>
      <c r="E237" s="200">
        <v>5.0000000000000001E-3</v>
      </c>
      <c r="F237" s="201">
        <v>4.7624000000000004</v>
      </c>
      <c r="G237" s="2" t="s">
        <v>686</v>
      </c>
      <c r="H237" s="1"/>
    </row>
    <row r="238" spans="1:8" s="179" customFormat="1" x14ac:dyDescent="0.35">
      <c r="A238" s="198" t="s">
        <v>998</v>
      </c>
      <c r="B238" s="199" t="s">
        <v>999</v>
      </c>
      <c r="C238" s="199" t="s">
        <v>1000</v>
      </c>
      <c r="D238" s="203" t="s">
        <v>1060</v>
      </c>
      <c r="E238" s="200">
        <v>0.16400000000000001</v>
      </c>
      <c r="F238" s="201">
        <v>3.7907000000000002</v>
      </c>
      <c r="G238" s="2" t="s">
        <v>686</v>
      </c>
      <c r="H238" s="1"/>
    </row>
    <row r="239" spans="1:8" s="179" customFormat="1" x14ac:dyDescent="0.35">
      <c r="A239" s="198" t="s">
        <v>1001</v>
      </c>
      <c r="B239" s="199" t="s">
        <v>1002</v>
      </c>
      <c r="C239" s="199" t="s">
        <v>1003</v>
      </c>
      <c r="D239" s="203" t="s">
        <v>1060</v>
      </c>
      <c r="E239" s="200">
        <v>3.9800000000000002E-2</v>
      </c>
      <c r="F239" s="201">
        <v>2.69984</v>
      </c>
      <c r="G239" s="2" t="s">
        <v>686</v>
      </c>
      <c r="H239" s="1"/>
    </row>
    <row r="240" spans="1:8" s="179" customFormat="1" x14ac:dyDescent="0.35">
      <c r="A240" s="198" t="s">
        <v>1290</v>
      </c>
      <c r="B240" s="199" t="s">
        <v>1291</v>
      </c>
      <c r="C240" s="199" t="s">
        <v>1292</v>
      </c>
      <c r="D240" s="203" t="s">
        <v>1060</v>
      </c>
      <c r="E240" s="200">
        <v>5.1500000000000001E-3</v>
      </c>
      <c r="F240" s="201">
        <v>3.7593800000000002</v>
      </c>
      <c r="G240" s="2" t="s">
        <v>686</v>
      </c>
      <c r="H240" s="1"/>
    </row>
    <row r="241" spans="1:8" s="179" customFormat="1" x14ac:dyDescent="0.35">
      <c r="A241" s="198" t="s">
        <v>1293</v>
      </c>
      <c r="B241" s="199" t="s">
        <v>1294</v>
      </c>
      <c r="C241" s="199" t="s">
        <v>1295</v>
      </c>
      <c r="D241" s="203" t="s">
        <v>1296</v>
      </c>
      <c r="E241" s="200">
        <v>0.14099999999999999</v>
      </c>
      <c r="F241" s="201">
        <v>3.43065</v>
      </c>
      <c r="G241" s="2" t="s">
        <v>686</v>
      </c>
      <c r="H241" s="105"/>
    </row>
    <row r="242" spans="1:8" s="179" customFormat="1" x14ac:dyDescent="0.35">
      <c r="A242" s="198" t="s">
        <v>1297</v>
      </c>
      <c r="B242" s="199" t="s">
        <v>1298</v>
      </c>
      <c r="C242" s="199" t="s">
        <v>1299</v>
      </c>
      <c r="D242" s="203" t="s">
        <v>1296</v>
      </c>
      <c r="E242" s="200">
        <v>0.92100000000000004</v>
      </c>
      <c r="F242" s="201">
        <v>-1.8105300000000001E-2</v>
      </c>
      <c r="G242" s="2" t="s">
        <v>686</v>
      </c>
      <c r="H242" s="105"/>
    </row>
    <row r="243" spans="1:8" s="179" customFormat="1" x14ac:dyDescent="0.35">
      <c r="A243" s="198" t="s">
        <v>1300</v>
      </c>
      <c r="B243" s="199" t="s">
        <v>1301</v>
      </c>
      <c r="C243" s="199" t="s">
        <v>1302</v>
      </c>
      <c r="D243" s="203" t="s">
        <v>1296</v>
      </c>
      <c r="E243" s="200">
        <v>1.7399999999999999E-2</v>
      </c>
      <c r="F243" s="201">
        <v>3.7191800000000002</v>
      </c>
      <c r="G243" s="2" t="s">
        <v>686</v>
      </c>
      <c r="H243" s="105"/>
    </row>
    <row r="244" spans="1:8" s="179" customFormat="1" x14ac:dyDescent="0.35">
      <c r="A244" s="198" t="s">
        <v>1303</v>
      </c>
      <c r="B244" s="199" t="s">
        <v>1304</v>
      </c>
      <c r="C244" s="199" t="s">
        <v>1305</v>
      </c>
      <c r="D244" s="203" t="s">
        <v>1296</v>
      </c>
      <c r="E244" s="200">
        <v>0.28699999999999998</v>
      </c>
      <c r="F244" s="201">
        <v>1.44</v>
      </c>
      <c r="G244" s="2" t="s">
        <v>686</v>
      </c>
      <c r="H244" s="105"/>
    </row>
    <row r="245" spans="1:8" s="179" customFormat="1" x14ac:dyDescent="0.35">
      <c r="A245" s="198" t="s">
        <v>1306</v>
      </c>
      <c r="B245" s="199" t="s">
        <v>1307</v>
      </c>
      <c r="C245" s="199" t="s">
        <v>1308</v>
      </c>
      <c r="D245" s="203" t="s">
        <v>1296</v>
      </c>
      <c r="E245" s="200">
        <v>5.2699999999999999E-7</v>
      </c>
      <c r="F245" s="201">
        <v>4.0199999999999996</v>
      </c>
      <c r="G245" s="2" t="s">
        <v>686</v>
      </c>
      <c r="H245" s="105"/>
    </row>
    <row r="246" spans="1:8" s="179" customFormat="1" x14ac:dyDescent="0.35">
      <c r="A246" s="198" t="s">
        <v>1309</v>
      </c>
      <c r="B246" s="199" t="s">
        <v>1310</v>
      </c>
      <c r="C246" s="199" t="s">
        <v>1311</v>
      </c>
      <c r="D246" s="203" t="s">
        <v>1296</v>
      </c>
      <c r="E246" s="200">
        <v>3.2100000000000003E-8</v>
      </c>
      <c r="F246" s="201">
        <v>2.83</v>
      </c>
      <c r="G246" s="2" t="s">
        <v>686</v>
      </c>
      <c r="H246" s="105"/>
    </row>
    <row r="247" spans="1:8" s="179" customFormat="1" x14ac:dyDescent="0.35">
      <c r="A247" s="198" t="s">
        <v>1312</v>
      </c>
      <c r="B247" s="199" t="s">
        <v>1313</v>
      </c>
      <c r="C247" s="199" t="s">
        <v>1314</v>
      </c>
      <c r="D247" s="203" t="s">
        <v>1296</v>
      </c>
      <c r="E247" s="200">
        <v>1.9700000000000002E-6</v>
      </c>
      <c r="F247" s="201">
        <v>2.94</v>
      </c>
      <c r="G247" s="2" t="s">
        <v>686</v>
      </c>
      <c r="H247" s="105"/>
    </row>
    <row r="248" spans="1:8" s="179" customFormat="1" x14ac:dyDescent="0.35">
      <c r="A248" s="198" t="s">
        <v>1315</v>
      </c>
      <c r="B248" s="199" t="s">
        <v>1316</v>
      </c>
      <c r="C248" s="199" t="s">
        <v>1317</v>
      </c>
      <c r="D248" s="203" t="s">
        <v>1296</v>
      </c>
      <c r="E248" s="200">
        <v>0.39100000000000001</v>
      </c>
      <c r="F248" s="201">
        <v>1.49</v>
      </c>
      <c r="G248" s="2" t="s">
        <v>686</v>
      </c>
      <c r="H248" s="105"/>
    </row>
    <row r="249" spans="1:8" s="179" customFormat="1" x14ac:dyDescent="0.35">
      <c r="A249" s="198" t="s">
        <v>1318</v>
      </c>
      <c r="B249" s="199" t="s">
        <v>1319</v>
      </c>
      <c r="C249" s="199" t="s">
        <v>1320</v>
      </c>
      <c r="D249" s="203" t="s">
        <v>1296</v>
      </c>
      <c r="E249" s="200">
        <v>7.28E-3</v>
      </c>
      <c r="F249" s="201">
        <v>3.45871</v>
      </c>
      <c r="G249" s="2" t="s">
        <v>686</v>
      </c>
      <c r="H249" s="105"/>
    </row>
    <row r="250" spans="1:8" s="179" customFormat="1" x14ac:dyDescent="0.35">
      <c r="A250" s="198" t="s">
        <v>1321</v>
      </c>
      <c r="B250" s="199" t="s">
        <v>1322</v>
      </c>
      <c r="C250" s="199" t="s">
        <v>1323</v>
      </c>
      <c r="D250" s="203" t="s">
        <v>1296</v>
      </c>
      <c r="E250" s="200">
        <v>3.9799999999999998E-5</v>
      </c>
      <c r="F250" s="201">
        <v>3.86</v>
      </c>
      <c r="G250" s="2" t="s">
        <v>686</v>
      </c>
      <c r="H250" s="105"/>
    </row>
    <row r="251" spans="1:8" s="179" customFormat="1" x14ac:dyDescent="0.35">
      <c r="A251" s="198" t="s">
        <v>1324</v>
      </c>
      <c r="B251" s="199" t="s">
        <v>1325</v>
      </c>
      <c r="C251" s="199" t="s">
        <v>1326</v>
      </c>
      <c r="D251" s="203" t="s">
        <v>1296</v>
      </c>
      <c r="E251" s="200">
        <v>8.2799999999999999E-2</v>
      </c>
      <c r="F251" s="201">
        <v>3.17</v>
      </c>
      <c r="G251" s="2" t="s">
        <v>686</v>
      </c>
      <c r="H251" s="105"/>
    </row>
    <row r="252" spans="1:8" s="179" customFormat="1" x14ac:dyDescent="0.35">
      <c r="A252" s="198" t="s">
        <v>1327</v>
      </c>
      <c r="B252" s="199" t="s">
        <v>1328</v>
      </c>
      <c r="C252" s="199" t="s">
        <v>1329</v>
      </c>
      <c r="D252" s="203" t="s">
        <v>1296</v>
      </c>
      <c r="E252" s="200">
        <v>9.9900000000000003E-2</v>
      </c>
      <c r="F252" s="201">
        <v>2.9478900000000001</v>
      </c>
      <c r="G252" s="2" t="s">
        <v>686</v>
      </c>
      <c r="H252" s="105"/>
    </row>
    <row r="253" spans="1:8" s="179" customFormat="1" x14ac:dyDescent="0.35">
      <c r="A253" s="198" t="s">
        <v>1330</v>
      </c>
      <c r="B253" s="199" t="s">
        <v>1331</v>
      </c>
      <c r="C253" s="199" t="s">
        <v>1332</v>
      </c>
      <c r="D253" s="203" t="s">
        <v>1296</v>
      </c>
      <c r="E253" s="200">
        <v>3.2899999999999999E-2</v>
      </c>
      <c r="F253" s="201">
        <v>3.36</v>
      </c>
      <c r="G253" s="2" t="s">
        <v>686</v>
      </c>
      <c r="H253" s="105"/>
    </row>
    <row r="254" spans="1:8" s="179" customFormat="1" x14ac:dyDescent="0.35">
      <c r="A254" s="309" t="s">
        <v>1333</v>
      </c>
      <c r="B254" s="310" t="s">
        <v>1334</v>
      </c>
      <c r="C254" s="310" t="s">
        <v>1335</v>
      </c>
      <c r="D254" s="311" t="s">
        <v>1296</v>
      </c>
      <c r="E254" s="312">
        <v>0.59899999999999998</v>
      </c>
      <c r="F254" s="313">
        <v>0.43837700000000002</v>
      </c>
      <c r="G254" s="196" t="s">
        <v>686</v>
      </c>
      <c r="H254" s="314">
        <v>3.16</v>
      </c>
    </row>
    <row r="255" spans="1:8" s="179" customFormat="1" x14ac:dyDescent="0.35">
      <c r="A255" s="198" t="s">
        <v>1336</v>
      </c>
      <c r="B255" s="199" t="s">
        <v>1337</v>
      </c>
      <c r="C255" s="199" t="s">
        <v>1338</v>
      </c>
      <c r="D255" s="203" t="s">
        <v>1296</v>
      </c>
      <c r="E255" s="200">
        <v>1.2500000000000001E-2</v>
      </c>
      <c r="F255" s="201">
        <v>4.2</v>
      </c>
      <c r="G255" s="2" t="s">
        <v>686</v>
      </c>
      <c r="H255" s="105"/>
    </row>
    <row r="256" spans="1:8" s="179" customFormat="1" x14ac:dyDescent="0.35">
      <c r="A256" s="198" t="s">
        <v>1339</v>
      </c>
      <c r="B256" s="199" t="s">
        <v>1340</v>
      </c>
      <c r="C256" s="199" t="s">
        <v>1341</v>
      </c>
      <c r="D256" s="203" t="s">
        <v>1296</v>
      </c>
      <c r="E256" s="200">
        <v>6.8199999999999997E-2</v>
      </c>
      <c r="F256" s="201">
        <v>2.85</v>
      </c>
      <c r="G256" s="2" t="s">
        <v>686</v>
      </c>
      <c r="H256" s="105"/>
    </row>
    <row r="257" spans="1:8" s="179" customFormat="1" x14ac:dyDescent="0.35">
      <c r="A257" s="198" t="s">
        <v>1342</v>
      </c>
      <c r="B257" s="199" t="s">
        <v>1343</v>
      </c>
      <c r="C257" s="199" t="s">
        <v>1344</v>
      </c>
      <c r="D257" s="203" t="s">
        <v>1296</v>
      </c>
      <c r="E257" s="200">
        <v>0.64700000000000002</v>
      </c>
      <c r="F257" s="201">
        <v>3</v>
      </c>
      <c r="G257" s="2" t="s">
        <v>686</v>
      </c>
      <c r="H257" s="105"/>
    </row>
    <row r="258" spans="1:8" s="179" customFormat="1" x14ac:dyDescent="0.35">
      <c r="A258" s="198" t="s">
        <v>1345</v>
      </c>
      <c r="B258" s="199" t="s">
        <v>1346</v>
      </c>
      <c r="C258" s="199" t="s">
        <v>1347</v>
      </c>
      <c r="D258" s="203" t="s">
        <v>1296</v>
      </c>
      <c r="E258" s="200">
        <v>4.2599999999999999E-2</v>
      </c>
      <c r="F258" s="201">
        <v>3.1502400000000002</v>
      </c>
      <c r="G258" s="2" t="s">
        <v>686</v>
      </c>
      <c r="H258" s="105"/>
    </row>
    <row r="259" spans="1:8" s="179" customFormat="1" x14ac:dyDescent="0.35">
      <c r="A259" s="198" t="s">
        <v>1348</v>
      </c>
      <c r="B259" s="199" t="s">
        <v>1349</v>
      </c>
      <c r="C259" s="199" t="s">
        <v>1350</v>
      </c>
      <c r="D259" s="203" t="s">
        <v>1296</v>
      </c>
      <c r="E259" s="200">
        <v>0.33100000000000002</v>
      </c>
      <c r="F259" s="201">
        <v>3.3</v>
      </c>
      <c r="G259" s="2" t="s">
        <v>686</v>
      </c>
      <c r="H259" s="105"/>
    </row>
    <row r="260" spans="1:8" s="179" customFormat="1" x14ac:dyDescent="0.35">
      <c r="A260" s="198" t="s">
        <v>18</v>
      </c>
      <c r="B260" s="199" t="s">
        <v>19</v>
      </c>
      <c r="C260" s="199" t="s">
        <v>20</v>
      </c>
      <c r="D260" s="203" t="s">
        <v>1296</v>
      </c>
      <c r="E260" s="200">
        <v>3.5400000000000001E-2</v>
      </c>
      <c r="F260" s="201">
        <v>2.5979399999999999</v>
      </c>
      <c r="G260" s="2" t="s">
        <v>686</v>
      </c>
      <c r="H260" s="105"/>
    </row>
    <row r="261" spans="1:8" s="179" customFormat="1" x14ac:dyDescent="0.35">
      <c r="A261" s="198" t="s">
        <v>1351</v>
      </c>
      <c r="B261" s="199" t="s">
        <v>1352</v>
      </c>
      <c r="C261" s="199" t="s">
        <v>1353</v>
      </c>
      <c r="D261" s="203" t="s">
        <v>1296</v>
      </c>
      <c r="E261" s="200">
        <v>9.4200000000000004E-7</v>
      </c>
      <c r="F261" s="201">
        <v>4.7774000000000001</v>
      </c>
      <c r="G261" s="2" t="s">
        <v>686</v>
      </c>
      <c r="H261" s="105"/>
    </row>
    <row r="262" spans="1:8" s="179" customFormat="1" x14ac:dyDescent="0.35">
      <c r="A262" s="198" t="s">
        <v>1354</v>
      </c>
      <c r="B262" s="199" t="s">
        <v>1355</v>
      </c>
      <c r="C262" s="199" t="s">
        <v>1356</v>
      </c>
      <c r="D262" s="203" t="s">
        <v>1296</v>
      </c>
      <c r="E262" s="200">
        <v>5.9800000000000001E-3</v>
      </c>
      <c r="F262" s="201">
        <v>7.1506499999999997</v>
      </c>
      <c r="G262" s="2" t="s">
        <v>686</v>
      </c>
      <c r="H262" s="105"/>
    </row>
    <row r="263" spans="1:8" s="179" customFormat="1" x14ac:dyDescent="0.35">
      <c r="A263" s="198" t="s">
        <v>1357</v>
      </c>
      <c r="B263" s="199" t="s">
        <v>1358</v>
      </c>
      <c r="C263" s="199" t="s">
        <v>1359</v>
      </c>
      <c r="D263" s="203" t="s">
        <v>1296</v>
      </c>
      <c r="E263" s="200">
        <v>2.14E-8</v>
      </c>
      <c r="F263" s="201">
        <v>6.25</v>
      </c>
      <c r="G263" s="2" t="s">
        <v>686</v>
      </c>
      <c r="H263" s="105"/>
    </row>
    <row r="264" spans="1:8" s="179" customFormat="1" x14ac:dyDescent="0.35">
      <c r="A264" s="198" t="s">
        <v>1360</v>
      </c>
      <c r="B264" s="199" t="s">
        <v>1361</v>
      </c>
      <c r="C264" s="199" t="s">
        <v>1362</v>
      </c>
      <c r="D264" s="203" t="s">
        <v>1296</v>
      </c>
      <c r="E264" s="200">
        <v>5.13E-3</v>
      </c>
      <c r="F264" s="201">
        <v>7.4700199999999999</v>
      </c>
      <c r="G264" s="2" t="s">
        <v>686</v>
      </c>
      <c r="H264" s="105"/>
    </row>
    <row r="265" spans="1:8" s="179" customFormat="1" x14ac:dyDescent="0.35">
      <c r="A265" s="198" t="s">
        <v>1363</v>
      </c>
      <c r="B265" s="199" t="s">
        <v>1364</v>
      </c>
      <c r="C265" s="199" t="s">
        <v>1365</v>
      </c>
      <c r="D265" s="203" t="s">
        <v>1296</v>
      </c>
      <c r="E265" s="200">
        <v>1.8499999999999999E-2</v>
      </c>
      <c r="F265" s="201">
        <v>2.83338</v>
      </c>
      <c r="G265" s="2" t="s">
        <v>686</v>
      </c>
      <c r="H265" s="105"/>
    </row>
    <row r="266" spans="1:8" s="179" customFormat="1" x14ac:dyDescent="0.35">
      <c r="A266" s="198" t="s">
        <v>1366</v>
      </c>
      <c r="B266" s="199" t="s">
        <v>1367</v>
      </c>
      <c r="C266" s="199" t="s">
        <v>1368</v>
      </c>
      <c r="D266" s="203" t="s">
        <v>1296</v>
      </c>
      <c r="E266" s="200">
        <v>9.0800000000000006E-2</v>
      </c>
      <c r="F266" s="201">
        <v>2.67</v>
      </c>
      <c r="G266" s="2" t="s">
        <v>686</v>
      </c>
      <c r="H266" s="105"/>
    </row>
    <row r="267" spans="1:8" s="179" customFormat="1" x14ac:dyDescent="0.35">
      <c r="A267" s="198" t="s">
        <v>1369</v>
      </c>
      <c r="B267" s="199" t="s">
        <v>1370</v>
      </c>
      <c r="C267" s="199" t="s">
        <v>1371</v>
      </c>
      <c r="D267" s="203" t="s">
        <v>1296</v>
      </c>
      <c r="E267" s="200">
        <v>0.36399999999999999</v>
      </c>
      <c r="F267" s="201">
        <v>2.08</v>
      </c>
      <c r="G267" s="2" t="s">
        <v>686</v>
      </c>
      <c r="H267" s="105"/>
    </row>
    <row r="268" spans="1:8" s="179" customFormat="1" x14ac:dyDescent="0.35">
      <c r="A268" s="198" t="s">
        <v>1372</v>
      </c>
      <c r="B268" s="199" t="s">
        <v>1373</v>
      </c>
      <c r="C268" s="199" t="s">
        <v>1374</v>
      </c>
      <c r="D268" s="203" t="s">
        <v>1296</v>
      </c>
      <c r="E268" s="200">
        <v>1.9599999999999999E-2</v>
      </c>
      <c r="F268" s="201">
        <v>2.7071399999999999</v>
      </c>
      <c r="G268" s="2" t="s">
        <v>686</v>
      </c>
      <c r="H268" s="105"/>
    </row>
    <row r="269" spans="1:8" s="179" customFormat="1" x14ac:dyDescent="0.35">
      <c r="A269" s="198" t="s">
        <v>1375</v>
      </c>
      <c r="B269" s="199" t="s">
        <v>1376</v>
      </c>
      <c r="C269" s="199" t="s">
        <v>1377</v>
      </c>
      <c r="D269" s="203" t="s">
        <v>1296</v>
      </c>
      <c r="E269" s="200">
        <v>3.0000000000000001E-3</v>
      </c>
      <c r="F269" s="201">
        <v>7.01</v>
      </c>
      <c r="G269" s="2" t="s">
        <v>686</v>
      </c>
      <c r="H269" s="105"/>
    </row>
    <row r="270" spans="1:8" s="179" customFormat="1" x14ac:dyDescent="0.35">
      <c r="A270" s="198" t="s">
        <v>1378</v>
      </c>
      <c r="B270" s="199" t="s">
        <v>1379</v>
      </c>
      <c r="C270" s="199" t="s">
        <v>1380</v>
      </c>
      <c r="D270" s="203" t="s">
        <v>1296</v>
      </c>
      <c r="E270" s="200">
        <v>1.2699999999999999E-2</v>
      </c>
      <c r="F270" s="201">
        <v>3.31</v>
      </c>
      <c r="G270" s="2" t="s">
        <v>686</v>
      </c>
      <c r="H270" s="105"/>
    </row>
    <row r="271" spans="1:8" s="179" customFormat="1" x14ac:dyDescent="0.35">
      <c r="A271" s="198" t="s">
        <v>1381</v>
      </c>
      <c r="B271" s="199" t="s">
        <v>1382</v>
      </c>
      <c r="C271" s="199" t="s">
        <v>1383</v>
      </c>
      <c r="D271" s="203" t="s">
        <v>1296</v>
      </c>
      <c r="E271" s="200">
        <v>0.109</v>
      </c>
      <c r="F271" s="201">
        <v>2.73</v>
      </c>
      <c r="G271" s="2" t="s">
        <v>686</v>
      </c>
      <c r="H271" s="105"/>
    </row>
    <row r="272" spans="1:8" s="179" customFormat="1" x14ac:dyDescent="0.35">
      <c r="A272" s="198" t="s">
        <v>1384</v>
      </c>
      <c r="B272" s="199" t="s">
        <v>1385</v>
      </c>
      <c r="C272" s="199" t="s">
        <v>1386</v>
      </c>
      <c r="D272" s="203" t="s">
        <v>1296</v>
      </c>
      <c r="E272" s="200">
        <v>1.1299999999999999E-2</v>
      </c>
      <c r="F272" s="201">
        <v>2.5950000000000002</v>
      </c>
      <c r="G272" s="2" t="s">
        <v>686</v>
      </c>
      <c r="H272" s="105"/>
    </row>
    <row r="273" spans="1:8" s="179" customFormat="1" x14ac:dyDescent="0.35">
      <c r="A273" s="198" t="s">
        <v>1387</v>
      </c>
      <c r="B273" s="199" t="s">
        <v>1388</v>
      </c>
      <c r="C273" s="199" t="s">
        <v>1389</v>
      </c>
      <c r="D273" s="203" t="s">
        <v>1296</v>
      </c>
      <c r="E273" s="200">
        <v>0.14399999999999999</v>
      </c>
      <c r="F273" s="201">
        <v>5.19</v>
      </c>
      <c r="G273" s="2" t="s">
        <v>686</v>
      </c>
      <c r="H273" s="105"/>
    </row>
    <row r="274" spans="1:8" s="179" customFormat="1" x14ac:dyDescent="0.35">
      <c r="A274" s="198" t="s">
        <v>1390</v>
      </c>
      <c r="B274" s="199" t="s">
        <v>1391</v>
      </c>
      <c r="C274" s="199" t="s">
        <v>1392</v>
      </c>
      <c r="D274" s="203" t="s">
        <v>1296</v>
      </c>
      <c r="E274" s="200">
        <v>1.66E-2</v>
      </c>
      <c r="F274" s="201">
        <v>4.9109499999999997</v>
      </c>
      <c r="G274" s="2" t="s">
        <v>686</v>
      </c>
      <c r="H274" s="105"/>
    </row>
    <row r="275" spans="1:8" s="179" customFormat="1" x14ac:dyDescent="0.35">
      <c r="A275" s="198" t="s">
        <v>23</v>
      </c>
      <c r="B275" s="199" t="s">
        <v>24</v>
      </c>
      <c r="C275" s="199" t="s">
        <v>25</v>
      </c>
      <c r="D275" s="203" t="s">
        <v>1296</v>
      </c>
      <c r="E275" s="200">
        <v>1.8300000000000001E-7</v>
      </c>
      <c r="F275" s="201">
        <v>4.5895599999999996</v>
      </c>
      <c r="G275" s="2" t="s">
        <v>686</v>
      </c>
      <c r="H275" s="105"/>
    </row>
    <row r="276" spans="1:8" s="179" customFormat="1" x14ac:dyDescent="0.35">
      <c r="A276" s="198" t="s">
        <v>1393</v>
      </c>
      <c r="B276" s="199" t="s">
        <v>1394</v>
      </c>
      <c r="C276" s="199" t="s">
        <v>1395</v>
      </c>
      <c r="D276" s="203" t="s">
        <v>1296</v>
      </c>
      <c r="E276" s="200">
        <v>3.8300000000000001E-2</v>
      </c>
      <c r="F276" s="201">
        <v>0.21331800000000001</v>
      </c>
      <c r="G276" s="2" t="s">
        <v>686</v>
      </c>
      <c r="H276" s="105"/>
    </row>
    <row r="277" spans="1:8" s="179" customFormat="1" x14ac:dyDescent="0.35">
      <c r="A277" s="198" t="s">
        <v>1396</v>
      </c>
      <c r="B277" s="199" t="s">
        <v>1397</v>
      </c>
      <c r="C277" s="199" t="s">
        <v>1398</v>
      </c>
      <c r="D277" s="203" t="s">
        <v>1296</v>
      </c>
      <c r="E277" s="200">
        <v>5.1700000000000001E-3</v>
      </c>
      <c r="F277" s="201">
        <v>3.2788300000000001</v>
      </c>
      <c r="G277" s="2" t="s">
        <v>686</v>
      </c>
      <c r="H277" s="105"/>
    </row>
    <row r="278" spans="1:8" s="179" customFormat="1" x14ac:dyDescent="0.35">
      <c r="A278" s="198" t="s">
        <v>1399</v>
      </c>
      <c r="B278" s="199" t="s">
        <v>1400</v>
      </c>
      <c r="C278" s="199" t="s">
        <v>1401</v>
      </c>
      <c r="D278" s="203" t="s">
        <v>1296</v>
      </c>
      <c r="E278" s="200">
        <v>6.96E-3</v>
      </c>
      <c r="F278" s="201">
        <v>3.78349</v>
      </c>
      <c r="G278" s="2" t="s">
        <v>686</v>
      </c>
      <c r="H278" s="105"/>
    </row>
    <row r="279" spans="1:8" s="179" customFormat="1" x14ac:dyDescent="0.35">
      <c r="A279" s="198" t="s">
        <v>1402</v>
      </c>
      <c r="B279" s="199" t="s">
        <v>1403</v>
      </c>
      <c r="C279" s="199" t="s">
        <v>1404</v>
      </c>
      <c r="D279" s="203" t="s">
        <v>1296</v>
      </c>
      <c r="E279" s="200">
        <v>3.0499999999999999E-2</v>
      </c>
      <c r="F279" s="201">
        <v>3.31</v>
      </c>
      <c r="G279" s="2" t="s">
        <v>686</v>
      </c>
      <c r="H279" s="105"/>
    </row>
    <row r="280" spans="1:8" s="179" customFormat="1" x14ac:dyDescent="0.35">
      <c r="A280" s="198" t="s">
        <v>1405</v>
      </c>
      <c r="B280" s="199" t="s">
        <v>1406</v>
      </c>
      <c r="C280" s="199" t="s">
        <v>1407</v>
      </c>
      <c r="D280" s="203" t="s">
        <v>1296</v>
      </c>
      <c r="E280" s="200">
        <v>1.1700000000000001E-8</v>
      </c>
      <c r="F280" s="201">
        <v>3.5236299999999998</v>
      </c>
      <c r="G280" s="2" t="s">
        <v>686</v>
      </c>
      <c r="H280" s="105"/>
    </row>
    <row r="281" spans="1:8" s="179" customFormat="1" x14ac:dyDescent="0.35">
      <c r="A281" s="198" t="s">
        <v>1408</v>
      </c>
      <c r="B281" s="199" t="s">
        <v>1409</v>
      </c>
      <c r="C281" s="199" t="s">
        <v>1410</v>
      </c>
      <c r="D281" s="203" t="s">
        <v>1296</v>
      </c>
      <c r="E281" s="200">
        <v>0.40100000000000002</v>
      </c>
      <c r="F281" s="201">
        <v>1.63</v>
      </c>
      <c r="G281" s="2" t="s">
        <v>686</v>
      </c>
      <c r="H281" s="105"/>
    </row>
    <row r="282" spans="1:8" s="179" customFormat="1" x14ac:dyDescent="0.35">
      <c r="A282" s="198" t="s">
        <v>1411</v>
      </c>
      <c r="B282" s="199" t="s">
        <v>1412</v>
      </c>
      <c r="C282" s="199" t="s">
        <v>1413</v>
      </c>
      <c r="D282" s="203" t="s">
        <v>1296</v>
      </c>
      <c r="E282" s="200">
        <v>0.60599999999999998</v>
      </c>
      <c r="F282" s="201">
        <v>0.63</v>
      </c>
      <c r="G282" s="2" t="s">
        <v>686</v>
      </c>
      <c r="H282" s="105"/>
    </row>
    <row r="283" spans="1:8" s="179" customFormat="1" x14ac:dyDescent="0.35">
      <c r="A283" s="198" t="s">
        <v>1414</v>
      </c>
      <c r="B283" s="199" t="s">
        <v>537</v>
      </c>
      <c r="C283" s="199" t="s">
        <v>538</v>
      </c>
      <c r="D283" s="203" t="s">
        <v>1296</v>
      </c>
      <c r="E283" s="200">
        <v>9.5200000000000007E-3</v>
      </c>
      <c r="F283" s="201">
        <v>3.79</v>
      </c>
      <c r="G283" s="2" t="s">
        <v>686</v>
      </c>
      <c r="H283" s="105"/>
    </row>
    <row r="284" spans="1:8" s="179" customFormat="1" x14ac:dyDescent="0.35">
      <c r="A284" s="198" t="s">
        <v>1415</v>
      </c>
      <c r="B284" s="199" t="s">
        <v>1416</v>
      </c>
      <c r="C284" s="199" t="s">
        <v>1417</v>
      </c>
      <c r="D284" s="203" t="s">
        <v>1296</v>
      </c>
      <c r="E284" s="200">
        <v>0.4</v>
      </c>
      <c r="F284" s="201">
        <v>1.66</v>
      </c>
      <c r="G284" s="2" t="s">
        <v>686</v>
      </c>
      <c r="H284" s="105"/>
    </row>
    <row r="285" spans="1:8" s="179" customFormat="1" x14ac:dyDescent="0.35">
      <c r="A285" s="198" t="s">
        <v>1418</v>
      </c>
      <c r="B285" s="199" t="s">
        <v>1419</v>
      </c>
      <c r="C285" s="199" t="s">
        <v>1420</v>
      </c>
      <c r="D285" s="203" t="s">
        <v>1296</v>
      </c>
      <c r="E285" s="200">
        <v>2.1499999999999998E-2</v>
      </c>
      <c r="F285" s="201">
        <v>2.42</v>
      </c>
      <c r="G285" s="2" t="s">
        <v>686</v>
      </c>
      <c r="H285" s="105"/>
    </row>
    <row r="286" spans="1:8" s="179" customFormat="1" x14ac:dyDescent="0.35">
      <c r="A286" s="198" t="s">
        <v>1421</v>
      </c>
      <c r="B286" s="199" t="s">
        <v>1422</v>
      </c>
      <c r="C286" s="199" t="s">
        <v>1423</v>
      </c>
      <c r="D286" s="203" t="s">
        <v>1296</v>
      </c>
      <c r="E286" s="200">
        <v>7.0699999999999999E-2</v>
      </c>
      <c r="F286" s="201">
        <v>2.64798</v>
      </c>
      <c r="G286" s="2" t="s">
        <v>686</v>
      </c>
      <c r="H286" s="105"/>
    </row>
    <row r="287" spans="1:8" s="179" customFormat="1" x14ac:dyDescent="0.35">
      <c r="A287" s="198" t="s">
        <v>1424</v>
      </c>
      <c r="B287" s="199" t="s">
        <v>1425</v>
      </c>
      <c r="C287" s="199" t="s">
        <v>1426</v>
      </c>
      <c r="D287" s="203" t="s">
        <v>1296</v>
      </c>
      <c r="E287" s="200">
        <v>0.56899999999999995</v>
      </c>
      <c r="F287" s="201">
        <v>1.32</v>
      </c>
      <c r="G287" s="2" t="s">
        <v>686</v>
      </c>
      <c r="H287" s="105"/>
    </row>
    <row r="288" spans="1:8" s="179" customFormat="1" x14ac:dyDescent="0.35">
      <c r="A288" s="198" t="s">
        <v>1427</v>
      </c>
      <c r="B288" s="199" t="s">
        <v>1428</v>
      </c>
      <c r="C288" s="199" t="s">
        <v>1429</v>
      </c>
      <c r="D288" s="203" t="s">
        <v>1296</v>
      </c>
      <c r="E288" s="200">
        <v>0.71299999999999997</v>
      </c>
      <c r="F288" s="201">
        <v>1.32</v>
      </c>
      <c r="G288" s="2" t="s">
        <v>686</v>
      </c>
      <c r="H288" s="105"/>
    </row>
    <row r="289" spans="1:8" s="179" customFormat="1" x14ac:dyDescent="0.35">
      <c r="A289" s="198" t="s">
        <v>1430</v>
      </c>
      <c r="B289" s="199" t="s">
        <v>1431</v>
      </c>
      <c r="C289" s="199" t="s">
        <v>1432</v>
      </c>
      <c r="D289" s="203" t="s">
        <v>1296</v>
      </c>
      <c r="E289" s="200">
        <v>6.9800000000000003E-7</v>
      </c>
      <c r="F289" s="201">
        <v>2.7</v>
      </c>
      <c r="G289" s="2" t="s">
        <v>686</v>
      </c>
      <c r="H289" s="105"/>
    </row>
    <row r="290" spans="1:8" s="179" customFormat="1" x14ac:dyDescent="0.35">
      <c r="A290" s="198" t="s">
        <v>1433</v>
      </c>
      <c r="B290" s="199" t="s">
        <v>1434</v>
      </c>
      <c r="C290" s="199" t="s">
        <v>1435</v>
      </c>
      <c r="D290" s="203" t="s">
        <v>1296</v>
      </c>
      <c r="E290" s="200">
        <v>4.5400000000000003E-2</v>
      </c>
      <c r="F290" s="201">
        <v>3.8121200000000002</v>
      </c>
      <c r="G290" s="2" t="s">
        <v>686</v>
      </c>
      <c r="H290" s="105"/>
    </row>
    <row r="291" spans="1:8" s="179" customFormat="1" x14ac:dyDescent="0.35">
      <c r="A291" s="198" t="s">
        <v>1436</v>
      </c>
      <c r="B291" s="199" t="s">
        <v>1437</v>
      </c>
      <c r="C291" s="199" t="s">
        <v>1438</v>
      </c>
      <c r="D291" s="203" t="s">
        <v>1296</v>
      </c>
      <c r="E291" s="200">
        <v>2.7199999999999998E-2</v>
      </c>
      <c r="F291" s="201">
        <v>3.4325399999999999</v>
      </c>
      <c r="G291" s="2" t="s">
        <v>686</v>
      </c>
      <c r="H291" s="105"/>
    </row>
    <row r="292" spans="1:8" s="179" customFormat="1" x14ac:dyDescent="0.35">
      <c r="A292" s="198" t="s">
        <v>1439</v>
      </c>
      <c r="B292" s="199" t="s">
        <v>1440</v>
      </c>
      <c r="C292" s="199" t="s">
        <v>1441</v>
      </c>
      <c r="D292" s="203" t="s">
        <v>1296</v>
      </c>
      <c r="E292" s="200">
        <v>2.64E-2</v>
      </c>
      <c r="F292" s="201">
        <v>3.3429799999999998</v>
      </c>
      <c r="G292" s="2" t="s">
        <v>686</v>
      </c>
      <c r="H292" s="105"/>
    </row>
    <row r="293" spans="1:8" s="179" customFormat="1" x14ac:dyDescent="0.35">
      <c r="A293" s="198" t="s">
        <v>1442</v>
      </c>
      <c r="B293" s="199" t="s">
        <v>1443</v>
      </c>
      <c r="C293" s="199" t="s">
        <v>1444</v>
      </c>
      <c r="D293" s="203" t="s">
        <v>1296</v>
      </c>
      <c r="E293" s="200">
        <v>1.15E-4</v>
      </c>
      <c r="F293" s="201">
        <v>3.31</v>
      </c>
      <c r="G293" s="2" t="s">
        <v>686</v>
      </c>
      <c r="H293" s="105"/>
    </row>
    <row r="294" spans="1:8" s="179" customFormat="1" x14ac:dyDescent="0.35">
      <c r="A294" s="198" t="s">
        <v>32</v>
      </c>
      <c r="B294" s="199" t="s">
        <v>33</v>
      </c>
      <c r="C294" s="199" t="s">
        <v>34</v>
      </c>
      <c r="D294" s="203" t="s">
        <v>1296</v>
      </c>
      <c r="E294" s="200">
        <v>1.07E-3</v>
      </c>
      <c r="F294" s="201">
        <v>6.6628400000000001</v>
      </c>
      <c r="G294" s="2" t="s">
        <v>686</v>
      </c>
      <c r="H294" s="105"/>
    </row>
    <row r="295" spans="1:8" s="179" customFormat="1" x14ac:dyDescent="0.35">
      <c r="A295" s="309" t="s">
        <v>1445</v>
      </c>
      <c r="B295" s="310" t="s">
        <v>1446</v>
      </c>
      <c r="C295" s="310" t="s">
        <v>1447</v>
      </c>
      <c r="D295" s="311" t="s">
        <v>1296</v>
      </c>
      <c r="E295" s="312">
        <v>0.20100000000000001</v>
      </c>
      <c r="F295" s="313">
        <v>-0.25882899999999998</v>
      </c>
      <c r="G295" s="196" t="s">
        <v>686</v>
      </c>
      <c r="H295" s="314">
        <v>1.81</v>
      </c>
    </row>
    <row r="296" spans="1:8" s="179" customFormat="1" x14ac:dyDescent="0.35">
      <c r="A296" s="309" t="s">
        <v>1448</v>
      </c>
      <c r="B296" s="310" t="s">
        <v>1449</v>
      </c>
      <c r="C296" s="310" t="s">
        <v>1450</v>
      </c>
      <c r="D296" s="311" t="s">
        <v>1296</v>
      </c>
      <c r="E296" s="312">
        <v>0.115</v>
      </c>
      <c r="F296" s="313">
        <v>-0.90073300000000001</v>
      </c>
      <c r="G296" s="196" t="s">
        <v>686</v>
      </c>
      <c r="H296" s="314">
        <v>2.34</v>
      </c>
    </row>
    <row r="297" spans="1:8" s="179" customFormat="1" x14ac:dyDescent="0.35">
      <c r="A297" s="198" t="s">
        <v>1451</v>
      </c>
      <c r="B297" s="199" t="s">
        <v>1452</v>
      </c>
      <c r="C297" s="199" t="s">
        <v>1453</v>
      </c>
      <c r="D297" s="203" t="s">
        <v>1296</v>
      </c>
      <c r="E297" s="200">
        <v>1.2100000000000001E-7</v>
      </c>
      <c r="F297" s="201">
        <v>3.12</v>
      </c>
      <c r="G297" s="2" t="s">
        <v>686</v>
      </c>
      <c r="H297" s="105"/>
    </row>
    <row r="298" spans="1:8" s="179" customFormat="1" x14ac:dyDescent="0.35">
      <c r="A298" s="198" t="s">
        <v>1454</v>
      </c>
      <c r="B298" s="199" t="s">
        <v>1455</v>
      </c>
      <c r="C298" s="199" t="s">
        <v>1456</v>
      </c>
      <c r="D298" s="203" t="s">
        <v>1296</v>
      </c>
      <c r="E298" s="200">
        <v>3.4600000000000001E-5</v>
      </c>
      <c r="F298" s="201">
        <v>3.7686199999999999</v>
      </c>
      <c r="G298" s="2" t="s">
        <v>686</v>
      </c>
      <c r="H298" s="105"/>
    </row>
    <row r="299" spans="1:8" s="179" customFormat="1" x14ac:dyDescent="0.35">
      <c r="A299" s="198" t="s">
        <v>1457</v>
      </c>
      <c r="B299" s="199" t="s">
        <v>1458</v>
      </c>
      <c r="C299" s="199" t="s">
        <v>1459</v>
      </c>
      <c r="D299" s="203" t="s">
        <v>1296</v>
      </c>
      <c r="E299" s="200">
        <v>5.2200000000000003E-2</v>
      </c>
      <c r="F299" s="201">
        <v>2.9</v>
      </c>
      <c r="G299" s="2" t="s">
        <v>686</v>
      </c>
      <c r="H299" s="105"/>
    </row>
    <row r="300" spans="1:8" s="179" customFormat="1" x14ac:dyDescent="0.35">
      <c r="A300" s="198" t="s">
        <v>1460</v>
      </c>
      <c r="B300" s="199" t="s">
        <v>1461</v>
      </c>
      <c r="C300" s="199" t="s">
        <v>1462</v>
      </c>
      <c r="D300" s="203" t="s">
        <v>1296</v>
      </c>
      <c r="E300" s="200">
        <v>9.3100000000000003E-9</v>
      </c>
      <c r="F300" s="201">
        <v>5.1093400000000004</v>
      </c>
      <c r="G300" s="2" t="s">
        <v>686</v>
      </c>
      <c r="H300" s="105"/>
    </row>
    <row r="301" spans="1:8" s="179" customFormat="1" x14ac:dyDescent="0.35">
      <c r="A301" s="198" t="s">
        <v>1463</v>
      </c>
      <c r="B301" s="199" t="s">
        <v>1464</v>
      </c>
      <c r="C301" s="199" t="s">
        <v>1465</v>
      </c>
      <c r="D301" s="203" t="s">
        <v>1296</v>
      </c>
      <c r="E301" s="200">
        <v>0.14499999999999999</v>
      </c>
      <c r="F301" s="201">
        <v>1.9261299999999999</v>
      </c>
      <c r="G301" s="2" t="s">
        <v>686</v>
      </c>
      <c r="H301" s="105"/>
    </row>
    <row r="302" spans="1:8" s="179" customFormat="1" x14ac:dyDescent="0.35">
      <c r="A302" s="198" t="s">
        <v>1466</v>
      </c>
      <c r="B302" s="199" t="s">
        <v>1467</v>
      </c>
      <c r="C302" s="199" t="s">
        <v>1468</v>
      </c>
      <c r="D302" s="203" t="s">
        <v>1296</v>
      </c>
      <c r="E302" s="200">
        <v>0.24199999999999999</v>
      </c>
      <c r="F302" s="201">
        <v>1.56</v>
      </c>
      <c r="G302" s="2" t="s">
        <v>686</v>
      </c>
      <c r="H302" s="105"/>
    </row>
    <row r="303" spans="1:8" s="179" customFormat="1" x14ac:dyDescent="0.35">
      <c r="A303" s="198" t="s">
        <v>1469</v>
      </c>
      <c r="B303" s="199" t="s">
        <v>1470</v>
      </c>
      <c r="C303" s="199" t="s">
        <v>1471</v>
      </c>
      <c r="D303" s="203" t="s">
        <v>1296</v>
      </c>
      <c r="E303" s="200">
        <v>0.255</v>
      </c>
      <c r="F303" s="201">
        <v>2.4</v>
      </c>
      <c r="G303" s="2" t="s">
        <v>686</v>
      </c>
      <c r="H303" s="105"/>
    </row>
    <row r="304" spans="1:8" s="179" customFormat="1" x14ac:dyDescent="0.35">
      <c r="A304" s="198" t="s">
        <v>1472</v>
      </c>
      <c r="B304" s="199" t="s">
        <v>1473</v>
      </c>
      <c r="C304" s="199" t="s">
        <v>1474</v>
      </c>
      <c r="D304" s="203" t="s">
        <v>1296</v>
      </c>
      <c r="E304" s="200">
        <v>0.71899999999999997</v>
      </c>
      <c r="F304" s="201">
        <v>2.0906099999999999</v>
      </c>
      <c r="G304" s="2" t="s">
        <v>686</v>
      </c>
      <c r="H304" s="105"/>
    </row>
    <row r="305" spans="1:8" s="179" customFormat="1" x14ac:dyDescent="0.35">
      <c r="A305" s="1" t="s">
        <v>1475</v>
      </c>
      <c r="B305" s="1" t="s">
        <v>1476</v>
      </c>
      <c r="C305" s="1" t="s">
        <v>1477</v>
      </c>
      <c r="D305" s="50" t="s">
        <v>1296</v>
      </c>
      <c r="E305" s="150">
        <v>0.14000000000000001</v>
      </c>
      <c r="F305" s="201">
        <v>3.0147699999999999</v>
      </c>
      <c r="G305" s="2" t="s">
        <v>686</v>
      </c>
      <c r="H305" s="105"/>
    </row>
    <row r="306" spans="1:8" s="179" customFormat="1" x14ac:dyDescent="0.35">
      <c r="A306" s="1" t="s">
        <v>1478</v>
      </c>
      <c r="B306" s="1" t="s">
        <v>1479</v>
      </c>
      <c r="C306" s="1" t="s">
        <v>1480</v>
      </c>
      <c r="D306" s="50" t="s">
        <v>1296</v>
      </c>
      <c r="E306" s="150">
        <v>0.54900000000000004</v>
      </c>
      <c r="F306" s="201">
        <v>1.4</v>
      </c>
      <c r="G306" s="2" t="s">
        <v>686</v>
      </c>
      <c r="H306" s="105"/>
    </row>
    <row r="307" spans="1:8" s="179" customFormat="1" x14ac:dyDescent="0.35">
      <c r="A307" s="1" t="s">
        <v>1481</v>
      </c>
      <c r="B307" s="1" t="s">
        <v>1482</v>
      </c>
      <c r="C307" s="1" t="s">
        <v>1483</v>
      </c>
      <c r="D307" s="50" t="s">
        <v>1296</v>
      </c>
      <c r="E307" s="150">
        <v>7.1599999999999997E-3</v>
      </c>
      <c r="F307" s="201">
        <v>3.91</v>
      </c>
      <c r="G307" s="2" t="s">
        <v>686</v>
      </c>
      <c r="H307" s="105"/>
    </row>
    <row r="308" spans="1:8" s="179" customFormat="1" x14ac:dyDescent="0.35">
      <c r="A308" s="1" t="s">
        <v>1484</v>
      </c>
      <c r="B308" s="1" t="s">
        <v>1485</v>
      </c>
      <c r="C308" s="1" t="s">
        <v>1486</v>
      </c>
      <c r="D308" s="50" t="s">
        <v>1296</v>
      </c>
      <c r="E308" s="150">
        <v>0.11600000000000001</v>
      </c>
      <c r="F308" s="201">
        <v>3.3</v>
      </c>
      <c r="G308" s="2" t="s">
        <v>686</v>
      </c>
      <c r="H308" s="105"/>
    </row>
    <row r="309" spans="1:8" s="179" customFormat="1" x14ac:dyDescent="0.35">
      <c r="A309" s="1" t="s">
        <v>1487</v>
      </c>
      <c r="B309" s="1" t="s">
        <v>1488</v>
      </c>
      <c r="C309" s="1" t="s">
        <v>1489</v>
      </c>
      <c r="D309" s="50" t="s">
        <v>1296</v>
      </c>
      <c r="E309" s="150">
        <v>3.0899999999999999E-8</v>
      </c>
      <c r="F309" s="201">
        <v>9.2463200000000008</v>
      </c>
      <c r="G309" s="2" t="s">
        <v>686</v>
      </c>
      <c r="H309" s="105"/>
    </row>
    <row r="310" spans="1:8" s="179" customFormat="1" x14ac:dyDescent="0.35">
      <c r="A310" s="1" t="s">
        <v>1490</v>
      </c>
      <c r="B310" s="1" t="s">
        <v>1491</v>
      </c>
      <c r="C310" s="1" t="s">
        <v>1492</v>
      </c>
      <c r="D310" s="50" t="s">
        <v>1296</v>
      </c>
      <c r="E310" s="150">
        <v>7.6999999999999996E-4</v>
      </c>
      <c r="F310" s="201">
        <v>3.35507</v>
      </c>
      <c r="G310" s="2" t="s">
        <v>686</v>
      </c>
      <c r="H310" s="105"/>
    </row>
    <row r="311" spans="1:8" s="179" customFormat="1" x14ac:dyDescent="0.35">
      <c r="A311" s="1" t="s">
        <v>1493</v>
      </c>
      <c r="B311" s="1" t="s">
        <v>1494</v>
      </c>
      <c r="C311" s="1" t="s">
        <v>1495</v>
      </c>
      <c r="D311" s="50" t="s">
        <v>1296</v>
      </c>
      <c r="E311" s="150">
        <v>1.24E-8</v>
      </c>
      <c r="F311" s="201">
        <v>3.67448</v>
      </c>
      <c r="G311" s="2" t="s">
        <v>686</v>
      </c>
      <c r="H311" s="105"/>
    </row>
    <row r="312" spans="1:8" s="179" customFormat="1" x14ac:dyDescent="0.35">
      <c r="A312" s="1" t="s">
        <v>1496</v>
      </c>
      <c r="B312" s="1" t="s">
        <v>1497</v>
      </c>
      <c r="C312" s="1" t="s">
        <v>1498</v>
      </c>
      <c r="D312" s="50" t="s">
        <v>1296</v>
      </c>
      <c r="E312" s="150">
        <v>2.48E-8</v>
      </c>
      <c r="F312" s="201">
        <v>6.3566099999999999</v>
      </c>
      <c r="G312" s="2" t="s">
        <v>686</v>
      </c>
      <c r="H312" s="105"/>
    </row>
    <row r="313" spans="1:8" s="179" customFormat="1" x14ac:dyDescent="0.35">
      <c r="A313" s="1" t="s">
        <v>1499</v>
      </c>
      <c r="B313" s="1" t="s">
        <v>1500</v>
      </c>
      <c r="C313" s="1" t="s">
        <v>1501</v>
      </c>
      <c r="D313" s="50" t="s">
        <v>1296</v>
      </c>
      <c r="E313" s="150">
        <v>1.41E-2</v>
      </c>
      <c r="F313" s="201">
        <v>3.3010299999999999</v>
      </c>
      <c r="G313" s="2" t="s">
        <v>686</v>
      </c>
      <c r="H313" s="105"/>
    </row>
    <row r="314" spans="1:8" s="179" customFormat="1" x14ac:dyDescent="0.35">
      <c r="A314" s="1" t="s">
        <v>1502</v>
      </c>
      <c r="B314" s="1" t="s">
        <v>1503</v>
      </c>
      <c r="C314" s="1" t="s">
        <v>1504</v>
      </c>
      <c r="D314" s="50" t="s">
        <v>1296</v>
      </c>
      <c r="E314" s="150">
        <v>0.31900000000000001</v>
      </c>
      <c r="F314" s="201">
        <v>1.28</v>
      </c>
      <c r="G314" s="2" t="s">
        <v>686</v>
      </c>
      <c r="H314" s="105"/>
    </row>
    <row r="315" spans="1:8" s="179" customFormat="1" x14ac:dyDescent="0.35">
      <c r="A315" s="1" t="s">
        <v>1505</v>
      </c>
      <c r="B315" s="1" t="s">
        <v>1506</v>
      </c>
      <c r="C315" s="1" t="s">
        <v>1507</v>
      </c>
      <c r="D315" s="50" t="s">
        <v>1296</v>
      </c>
      <c r="E315" s="150">
        <v>8.7399999999999995E-3</v>
      </c>
      <c r="F315" s="201">
        <v>5.1386000000000003</v>
      </c>
      <c r="G315" s="2" t="s">
        <v>686</v>
      </c>
      <c r="H315" s="105"/>
    </row>
    <row r="316" spans="1:8" s="179" customFormat="1" x14ac:dyDescent="0.35">
      <c r="A316" s="1" t="s">
        <v>1508</v>
      </c>
      <c r="B316" s="1" t="s">
        <v>1509</v>
      </c>
      <c r="C316" s="1" t="s">
        <v>1510</v>
      </c>
      <c r="D316" s="50" t="s">
        <v>1296</v>
      </c>
      <c r="E316" s="150">
        <v>0.26100000000000001</v>
      </c>
      <c r="F316" s="201">
        <v>1.59</v>
      </c>
      <c r="G316" s="2" t="s">
        <v>686</v>
      </c>
      <c r="H316" s="105"/>
    </row>
    <row r="317" spans="1:8" s="179" customFormat="1" x14ac:dyDescent="0.35">
      <c r="A317" s="1" t="s">
        <v>1511</v>
      </c>
      <c r="B317" s="1" t="s">
        <v>1512</v>
      </c>
      <c r="C317" s="1" t="s">
        <v>1513</v>
      </c>
      <c r="D317" s="50" t="s">
        <v>1296</v>
      </c>
      <c r="E317" s="150">
        <v>5.7599999999999998E-2</v>
      </c>
      <c r="F317" s="201">
        <v>-0.10338</v>
      </c>
      <c r="G317" s="2" t="s">
        <v>686</v>
      </c>
      <c r="H317" s="105"/>
    </row>
    <row r="318" spans="1:8" s="179" customFormat="1" x14ac:dyDescent="0.35">
      <c r="A318" s="1" t="s">
        <v>1514</v>
      </c>
      <c r="B318" s="1" t="s">
        <v>1515</v>
      </c>
      <c r="C318" s="1" t="s">
        <v>1516</v>
      </c>
      <c r="D318" s="50" t="s">
        <v>1296</v>
      </c>
      <c r="E318" s="150">
        <v>0.76600000000000001</v>
      </c>
      <c r="F318" s="201">
        <v>0.83</v>
      </c>
      <c r="G318" s="2" t="s">
        <v>686</v>
      </c>
      <c r="H318" s="105"/>
    </row>
    <row r="319" spans="1:8" s="179" customFormat="1" x14ac:dyDescent="0.35">
      <c r="A319" s="1" t="s">
        <v>1517</v>
      </c>
      <c r="B319" s="1" t="s">
        <v>1518</v>
      </c>
      <c r="C319" s="1" t="s">
        <v>1519</v>
      </c>
      <c r="D319" s="50" t="s">
        <v>1296</v>
      </c>
      <c r="E319" s="150">
        <v>5.8200000000000002E-2</v>
      </c>
      <c r="F319" s="201">
        <v>2.82</v>
      </c>
      <c r="G319" s="2" t="s">
        <v>686</v>
      </c>
      <c r="H319" s="105"/>
    </row>
    <row r="320" spans="1:8" s="179" customFormat="1" x14ac:dyDescent="0.35">
      <c r="A320" s="1" t="s">
        <v>1520</v>
      </c>
      <c r="B320" s="1" t="s">
        <v>1521</v>
      </c>
      <c r="C320" s="1" t="s">
        <v>1522</v>
      </c>
      <c r="D320" s="50" t="s">
        <v>1296</v>
      </c>
      <c r="E320" s="150">
        <v>5.9900000000000002E-2</v>
      </c>
      <c r="F320" s="201">
        <v>3.05</v>
      </c>
      <c r="G320" s="2" t="s">
        <v>686</v>
      </c>
      <c r="H320" s="105"/>
    </row>
    <row r="321" spans="1:8" s="179" customFormat="1" x14ac:dyDescent="0.35">
      <c r="A321" s="1" t="s">
        <v>1523</v>
      </c>
      <c r="B321" s="1" t="s">
        <v>1524</v>
      </c>
      <c r="C321" s="1" t="s">
        <v>1525</v>
      </c>
      <c r="D321" s="50" t="s">
        <v>1296</v>
      </c>
      <c r="E321" s="150">
        <v>0.16500000000000001</v>
      </c>
      <c r="F321" s="201">
        <v>1.45872</v>
      </c>
      <c r="G321" s="2" t="s">
        <v>686</v>
      </c>
      <c r="H321" s="105"/>
    </row>
    <row r="322" spans="1:8" s="179" customFormat="1" x14ac:dyDescent="0.35">
      <c r="A322" s="1" t="s">
        <v>1526</v>
      </c>
      <c r="B322" s="1" t="s">
        <v>1527</v>
      </c>
      <c r="C322" s="1" t="s">
        <v>1528</v>
      </c>
      <c r="D322" s="50" t="s">
        <v>1296</v>
      </c>
      <c r="E322" s="150">
        <v>3.5799999999999998E-2</v>
      </c>
      <c r="F322" s="201">
        <v>3.65</v>
      </c>
      <c r="G322" s="2" t="s">
        <v>686</v>
      </c>
      <c r="H322" s="105"/>
    </row>
    <row r="323" spans="1:8" s="179" customFormat="1" x14ac:dyDescent="0.35">
      <c r="A323" s="1" t="s">
        <v>1529</v>
      </c>
      <c r="B323" s="1" t="s">
        <v>1530</v>
      </c>
      <c r="C323" s="1" t="s">
        <v>1531</v>
      </c>
      <c r="D323" s="50" t="s">
        <v>1296</v>
      </c>
      <c r="E323" s="150">
        <v>0.373</v>
      </c>
      <c r="F323" s="201">
        <v>1.28</v>
      </c>
      <c r="G323" s="2" t="s">
        <v>686</v>
      </c>
      <c r="H323" s="105"/>
    </row>
    <row r="324" spans="1:8" s="179" customFormat="1" x14ac:dyDescent="0.35">
      <c r="A324" s="1" t="s">
        <v>1532</v>
      </c>
      <c r="B324" s="1" t="s">
        <v>1533</v>
      </c>
      <c r="C324" s="1" t="s">
        <v>1534</v>
      </c>
      <c r="D324" s="50" t="s">
        <v>1296</v>
      </c>
      <c r="E324" s="150">
        <v>8.7499999999999999E-7</v>
      </c>
      <c r="F324" s="201">
        <v>2.13462</v>
      </c>
      <c r="G324" s="2" t="s">
        <v>686</v>
      </c>
      <c r="H324" s="105"/>
    </row>
    <row r="325" spans="1:8" s="179" customFormat="1" x14ac:dyDescent="0.35">
      <c r="A325" s="1" t="s">
        <v>1535</v>
      </c>
      <c r="B325" s="1" t="s">
        <v>1536</v>
      </c>
      <c r="C325" s="1" t="s">
        <v>1537</v>
      </c>
      <c r="D325" s="50" t="s">
        <v>1296</v>
      </c>
      <c r="E325" s="150">
        <v>7.2300000000000003E-2</v>
      </c>
      <c r="F325" s="201">
        <v>3.1</v>
      </c>
      <c r="G325" s="2" t="s">
        <v>686</v>
      </c>
      <c r="H325" s="105"/>
    </row>
    <row r="326" spans="1:8" s="179" customFormat="1" x14ac:dyDescent="0.35">
      <c r="A326" s="1" t="s">
        <v>1538</v>
      </c>
      <c r="B326" s="1" t="s">
        <v>1539</v>
      </c>
      <c r="C326" s="1" t="s">
        <v>1540</v>
      </c>
      <c r="D326" s="50" t="s">
        <v>1296</v>
      </c>
      <c r="E326" s="150">
        <v>0.26400000000000001</v>
      </c>
      <c r="F326" s="201">
        <v>1.83</v>
      </c>
      <c r="G326" s="2" t="s">
        <v>686</v>
      </c>
      <c r="H326" s="105"/>
    </row>
    <row r="327" spans="1:8" s="179" customFormat="1" x14ac:dyDescent="0.35">
      <c r="A327" s="1" t="s">
        <v>1541</v>
      </c>
      <c r="B327" s="1" t="s">
        <v>1542</v>
      </c>
      <c r="C327" s="1" t="s">
        <v>1543</v>
      </c>
      <c r="D327" s="50" t="s">
        <v>1296</v>
      </c>
      <c r="E327" s="150">
        <v>2.3099999999999999E-2</v>
      </c>
      <c r="F327" s="105">
        <v>3.6907899999999998</v>
      </c>
      <c r="G327" s="2" t="s">
        <v>686</v>
      </c>
      <c r="H327" s="105"/>
    </row>
    <row r="328" spans="1:8" s="179" customFormat="1" x14ac:dyDescent="0.35">
      <c r="A328" s="1" t="s">
        <v>1544</v>
      </c>
      <c r="B328" s="1" t="s">
        <v>1545</v>
      </c>
      <c r="C328" s="1" t="s">
        <v>1546</v>
      </c>
      <c r="D328" s="50" t="s">
        <v>1296</v>
      </c>
      <c r="E328" s="150">
        <v>0.48499999999999999</v>
      </c>
      <c r="F328" s="105">
        <v>1.24</v>
      </c>
      <c r="G328" s="2" t="s">
        <v>686</v>
      </c>
      <c r="H328" s="105"/>
    </row>
    <row r="329" spans="1:8" s="179" customFormat="1" x14ac:dyDescent="0.35">
      <c r="A329" s="1" t="s">
        <v>1547</v>
      </c>
      <c r="B329" s="1" t="s">
        <v>1548</v>
      </c>
      <c r="C329" s="1" t="s">
        <v>1549</v>
      </c>
      <c r="D329" s="50" t="s">
        <v>1296</v>
      </c>
      <c r="E329" s="150">
        <v>3.65E-3</v>
      </c>
      <c r="F329" s="105">
        <v>4.0281900000000004</v>
      </c>
      <c r="G329" s="2" t="s">
        <v>686</v>
      </c>
      <c r="H329" s="105"/>
    </row>
    <row r="330" spans="1:8" s="179" customFormat="1" x14ac:dyDescent="0.35">
      <c r="A330" s="1" t="s">
        <v>1550</v>
      </c>
      <c r="B330" s="1" t="s">
        <v>1551</v>
      </c>
      <c r="C330" s="1" t="s">
        <v>1552</v>
      </c>
      <c r="D330" s="50" t="s">
        <v>1296</v>
      </c>
      <c r="E330" s="150">
        <v>6.9499999999999996E-3</v>
      </c>
      <c r="F330" s="105">
        <v>4.21</v>
      </c>
      <c r="G330" s="2" t="s">
        <v>686</v>
      </c>
      <c r="H330" s="105"/>
    </row>
    <row r="331" spans="1:8" s="179" customFormat="1" x14ac:dyDescent="0.35">
      <c r="A331" s="1" t="s">
        <v>1553</v>
      </c>
      <c r="B331" s="1" t="s">
        <v>1554</v>
      </c>
      <c r="C331" s="1" t="s">
        <v>1555</v>
      </c>
      <c r="D331" s="50" t="s">
        <v>1296</v>
      </c>
      <c r="E331" s="150">
        <v>2.52E-2</v>
      </c>
      <c r="F331" s="105">
        <v>3.64</v>
      </c>
      <c r="G331" s="2" t="s">
        <v>686</v>
      </c>
      <c r="H331" s="105"/>
    </row>
    <row r="332" spans="1:8" s="179" customFormat="1" x14ac:dyDescent="0.35">
      <c r="A332" s="1" t="s">
        <v>1556</v>
      </c>
      <c r="B332" s="1" t="s">
        <v>1557</v>
      </c>
      <c r="C332" s="1" t="s">
        <v>1558</v>
      </c>
      <c r="D332" s="50" t="s">
        <v>1296</v>
      </c>
      <c r="E332" s="150">
        <v>0.32200000000000001</v>
      </c>
      <c r="F332" s="105">
        <v>1.21</v>
      </c>
      <c r="G332" s="2" t="s">
        <v>686</v>
      </c>
      <c r="H332" s="105"/>
    </row>
    <row r="333" spans="1:8" s="179" customFormat="1" x14ac:dyDescent="0.35">
      <c r="A333" s="1" t="s">
        <v>541</v>
      </c>
      <c r="B333" s="1" t="s">
        <v>542</v>
      </c>
      <c r="C333" s="1" t="s">
        <v>543</v>
      </c>
      <c r="D333" s="50" t="s">
        <v>1296</v>
      </c>
      <c r="E333" s="150">
        <v>1.5299999999999999E-2</v>
      </c>
      <c r="F333" s="105">
        <v>5.45397</v>
      </c>
      <c r="G333" s="2" t="s">
        <v>686</v>
      </c>
      <c r="H333" s="105"/>
    </row>
    <row r="334" spans="1:8" s="179" customFormat="1" x14ac:dyDescent="0.35">
      <c r="A334" s="1" t="s">
        <v>1559</v>
      </c>
      <c r="B334" s="1" t="s">
        <v>1560</v>
      </c>
      <c r="C334" s="1" t="s">
        <v>1561</v>
      </c>
      <c r="D334" s="50" t="s">
        <v>1296</v>
      </c>
      <c r="E334" s="150">
        <v>0.42199999999999999</v>
      </c>
      <c r="F334" s="105">
        <v>1.39</v>
      </c>
      <c r="G334" s="2" t="s">
        <v>686</v>
      </c>
      <c r="H334" s="105"/>
    </row>
    <row r="335" spans="1:8" s="179" customFormat="1" x14ac:dyDescent="0.35">
      <c r="A335" s="1" t="s">
        <v>1562</v>
      </c>
      <c r="B335" s="1" t="s">
        <v>1563</v>
      </c>
      <c r="C335" s="1" t="s">
        <v>1564</v>
      </c>
      <c r="D335" s="50" t="s">
        <v>1296</v>
      </c>
      <c r="E335" s="150">
        <v>1.8800000000000001E-2</v>
      </c>
      <c r="F335" s="105">
        <v>3.3057699999999999</v>
      </c>
      <c r="G335" s="2" t="s">
        <v>686</v>
      </c>
      <c r="H335" s="105"/>
    </row>
    <row r="336" spans="1:8" s="179" customFormat="1" x14ac:dyDescent="0.35">
      <c r="A336" s="1" t="s">
        <v>433</v>
      </c>
      <c r="B336" s="1" t="s">
        <v>51</v>
      </c>
      <c r="C336" s="1" t="s">
        <v>52</v>
      </c>
      <c r="D336" s="50" t="s">
        <v>1296</v>
      </c>
      <c r="E336" s="150">
        <v>1.8199999999999999E-6</v>
      </c>
      <c r="F336" s="105">
        <v>1.39</v>
      </c>
      <c r="G336" s="2" t="s">
        <v>686</v>
      </c>
      <c r="H336" s="105"/>
    </row>
    <row r="337" spans="1:8" s="179" customFormat="1" x14ac:dyDescent="0.35">
      <c r="A337" s="1" t="s">
        <v>1565</v>
      </c>
      <c r="B337" s="1" t="s">
        <v>1566</v>
      </c>
      <c r="C337" s="1" t="s">
        <v>1567</v>
      </c>
      <c r="D337" s="50" t="s">
        <v>1296</v>
      </c>
      <c r="E337" s="150">
        <v>0.14099999999999999</v>
      </c>
      <c r="F337" s="105">
        <v>1.91</v>
      </c>
      <c r="G337" s="2" t="s">
        <v>686</v>
      </c>
      <c r="H337" s="105"/>
    </row>
    <row r="338" spans="1:8" s="179" customFormat="1" x14ac:dyDescent="0.35">
      <c r="A338" s="1" t="s">
        <v>1568</v>
      </c>
      <c r="B338" s="1" t="s">
        <v>1569</v>
      </c>
      <c r="C338" s="1" t="s">
        <v>1570</v>
      </c>
      <c r="D338" s="50" t="s">
        <v>1296</v>
      </c>
      <c r="E338" s="150">
        <v>0.123</v>
      </c>
      <c r="F338" s="105">
        <v>3.0426299999999999</v>
      </c>
      <c r="G338" s="2" t="s">
        <v>686</v>
      </c>
      <c r="H338" s="105"/>
    </row>
    <row r="339" spans="1:8" s="179" customFormat="1" x14ac:dyDescent="0.35">
      <c r="A339" s="1" t="s">
        <v>1571</v>
      </c>
      <c r="B339" s="1" t="s">
        <v>1572</v>
      </c>
      <c r="C339" s="1" t="s">
        <v>1573</v>
      </c>
      <c r="D339" s="50" t="s">
        <v>1296</v>
      </c>
      <c r="E339" s="150">
        <v>2.3400000000000001E-2</v>
      </c>
      <c r="F339" s="105">
        <v>3.39</v>
      </c>
      <c r="G339" s="2" t="s">
        <v>686</v>
      </c>
      <c r="H339" s="105"/>
    </row>
    <row r="340" spans="1:8" s="179" customFormat="1" x14ac:dyDescent="0.35">
      <c r="A340" s="1" t="s">
        <v>1574</v>
      </c>
      <c r="B340" s="1" t="s">
        <v>1575</v>
      </c>
      <c r="C340" s="1" t="s">
        <v>1576</v>
      </c>
      <c r="D340" s="50" t="s">
        <v>1296</v>
      </c>
      <c r="E340" s="150">
        <v>0.13600000000000001</v>
      </c>
      <c r="F340" s="105">
        <v>2.4</v>
      </c>
      <c r="G340" s="2" t="s">
        <v>686</v>
      </c>
      <c r="H340" s="105"/>
    </row>
    <row r="341" spans="1:8" s="179" customFormat="1" x14ac:dyDescent="0.35">
      <c r="A341" s="1" t="s">
        <v>1577</v>
      </c>
      <c r="B341" s="1" t="s">
        <v>1578</v>
      </c>
      <c r="C341" s="1" t="s">
        <v>1579</v>
      </c>
      <c r="D341" s="50" t="s">
        <v>1296</v>
      </c>
      <c r="E341" s="150">
        <v>0.155</v>
      </c>
      <c r="F341" s="105">
        <v>2.7</v>
      </c>
      <c r="G341" s="2" t="s">
        <v>686</v>
      </c>
      <c r="H341" s="105"/>
    </row>
    <row r="342" spans="1:8" s="179" customFormat="1" x14ac:dyDescent="0.35">
      <c r="A342" s="1" t="s">
        <v>1580</v>
      </c>
      <c r="B342" s="1" t="s">
        <v>1581</v>
      </c>
      <c r="C342" s="1" t="s">
        <v>1582</v>
      </c>
      <c r="D342" s="50" t="s">
        <v>1296</v>
      </c>
      <c r="E342" s="150">
        <v>3.1300000000000001E-2</v>
      </c>
      <c r="F342" s="105">
        <v>3.55</v>
      </c>
      <c r="G342" s="2" t="s">
        <v>686</v>
      </c>
      <c r="H342" s="105"/>
    </row>
    <row r="343" spans="1:8" s="179" customFormat="1" x14ac:dyDescent="0.35">
      <c r="A343" s="1" t="s">
        <v>1583</v>
      </c>
      <c r="B343" s="1" t="s">
        <v>1584</v>
      </c>
      <c r="C343" s="1" t="s">
        <v>1585</v>
      </c>
      <c r="D343" s="50" t="s">
        <v>1296</v>
      </c>
      <c r="E343" s="150">
        <v>0.60399999999999998</v>
      </c>
      <c r="F343" s="105">
        <v>0.76764600000000005</v>
      </c>
      <c r="G343" s="2" t="s">
        <v>686</v>
      </c>
      <c r="H343" s="105"/>
    </row>
    <row r="344" spans="1:8" s="179" customFormat="1" x14ac:dyDescent="0.35">
      <c r="A344" s="1" t="s">
        <v>1586</v>
      </c>
      <c r="B344" s="1" t="s">
        <v>1587</v>
      </c>
      <c r="C344" s="1" t="s">
        <v>1588</v>
      </c>
      <c r="D344" s="50" t="s">
        <v>1296</v>
      </c>
      <c r="E344" s="150">
        <v>6.9000000000000006E-2</v>
      </c>
      <c r="F344" s="105">
        <v>3.4445299999999999</v>
      </c>
      <c r="G344" s="2" t="s">
        <v>686</v>
      </c>
      <c r="H344" s="105"/>
    </row>
    <row r="345" spans="1:8" s="179" customFormat="1" x14ac:dyDescent="0.35">
      <c r="A345" s="1" t="s">
        <v>1589</v>
      </c>
      <c r="B345" s="1" t="s">
        <v>1590</v>
      </c>
      <c r="C345" s="1" t="s">
        <v>1591</v>
      </c>
      <c r="D345" s="50" t="s">
        <v>1296</v>
      </c>
      <c r="E345" s="150">
        <v>4.1500000000000002E-2</v>
      </c>
      <c r="F345" s="105">
        <v>4.2805</v>
      </c>
      <c r="G345" s="2" t="s">
        <v>686</v>
      </c>
      <c r="H345" s="105"/>
    </row>
    <row r="346" spans="1:8" s="179" customFormat="1" x14ac:dyDescent="0.35">
      <c r="A346" s="1" t="s">
        <v>1592</v>
      </c>
      <c r="B346" s="1" t="s">
        <v>1593</v>
      </c>
      <c r="C346" s="1" t="s">
        <v>1594</v>
      </c>
      <c r="D346" s="50" t="s">
        <v>1296</v>
      </c>
      <c r="E346" s="150">
        <v>0.10100000000000001</v>
      </c>
      <c r="F346" s="105">
        <v>2.57</v>
      </c>
      <c r="G346" s="2" t="s">
        <v>686</v>
      </c>
      <c r="H346" s="105"/>
    </row>
    <row r="347" spans="1:8" s="179" customFormat="1" x14ac:dyDescent="0.35">
      <c r="A347" s="1" t="s">
        <v>1595</v>
      </c>
      <c r="B347" s="1" t="s">
        <v>1596</v>
      </c>
      <c r="C347" s="1" t="s">
        <v>1597</v>
      </c>
      <c r="D347" s="50" t="s">
        <v>1296</v>
      </c>
      <c r="E347" s="150">
        <v>0.80400000000000005</v>
      </c>
      <c r="F347" s="105">
        <v>-7.0000000000000007E-2</v>
      </c>
      <c r="G347" s="2" t="s">
        <v>686</v>
      </c>
      <c r="H347" s="105"/>
    </row>
    <row r="348" spans="1:8" s="179" customFormat="1" x14ac:dyDescent="0.35">
      <c r="A348" s="1" t="s">
        <v>1598</v>
      </c>
      <c r="B348" s="1" t="s">
        <v>1599</v>
      </c>
      <c r="C348" s="1" t="s">
        <v>1600</v>
      </c>
      <c r="D348" s="50" t="s">
        <v>1296</v>
      </c>
      <c r="E348" s="150">
        <v>0.32600000000000001</v>
      </c>
      <c r="F348" s="105">
        <v>1.58</v>
      </c>
      <c r="G348" s="2" t="s">
        <v>686</v>
      </c>
      <c r="H348" s="105"/>
    </row>
    <row r="349" spans="1:8" s="179" customFormat="1" x14ac:dyDescent="0.35">
      <c r="A349" s="1" t="s">
        <v>1601</v>
      </c>
      <c r="B349" s="1" t="s">
        <v>1602</v>
      </c>
      <c r="C349" s="1" t="s">
        <v>1603</v>
      </c>
      <c r="D349" s="50" t="s">
        <v>1296</v>
      </c>
      <c r="E349" s="150">
        <v>9.4199999999999996E-3</v>
      </c>
      <c r="F349" s="105">
        <v>4.3658000000000001</v>
      </c>
      <c r="G349" s="2" t="s">
        <v>686</v>
      </c>
      <c r="H349" s="105"/>
    </row>
    <row r="350" spans="1:8" s="179" customFormat="1" x14ac:dyDescent="0.35">
      <c r="A350" s="1" t="s">
        <v>1604</v>
      </c>
      <c r="B350" s="1" t="s">
        <v>1605</v>
      </c>
      <c r="C350" s="1" t="s">
        <v>1606</v>
      </c>
      <c r="D350" s="50" t="s">
        <v>1296</v>
      </c>
      <c r="E350" s="150">
        <v>2.3199999999999998E-2</v>
      </c>
      <c r="F350" s="105">
        <v>3.1</v>
      </c>
      <c r="G350" s="2" t="s">
        <v>686</v>
      </c>
      <c r="H350" s="105"/>
    </row>
    <row r="351" spans="1:8" s="179" customFormat="1" x14ac:dyDescent="0.35">
      <c r="A351" s="1" t="s">
        <v>1607</v>
      </c>
      <c r="B351" s="1" t="s">
        <v>1608</v>
      </c>
      <c r="C351" s="1" t="s">
        <v>1609</v>
      </c>
      <c r="D351" s="50" t="s">
        <v>1296</v>
      </c>
      <c r="E351" s="150">
        <v>1.11E-2</v>
      </c>
      <c r="F351" s="105">
        <v>3.7</v>
      </c>
      <c r="G351" s="2" t="s">
        <v>686</v>
      </c>
      <c r="H351" s="105"/>
    </row>
    <row r="352" spans="1:8" s="179" customFormat="1" x14ac:dyDescent="0.35">
      <c r="A352" s="1" t="s">
        <v>1610</v>
      </c>
      <c r="B352" s="1" t="s">
        <v>1611</v>
      </c>
      <c r="C352" s="1" t="s">
        <v>1612</v>
      </c>
      <c r="D352" s="50" t="s">
        <v>1296</v>
      </c>
      <c r="E352" s="150">
        <v>0.157</v>
      </c>
      <c r="F352" s="105">
        <v>1.4729300000000001</v>
      </c>
      <c r="G352" s="2" t="s">
        <v>686</v>
      </c>
      <c r="H352" s="105"/>
    </row>
    <row r="353" spans="1:8" s="179" customFormat="1" x14ac:dyDescent="0.35">
      <c r="A353" s="1" t="s">
        <v>1613</v>
      </c>
      <c r="B353" s="1" t="s">
        <v>1614</v>
      </c>
      <c r="C353" s="1" t="s">
        <v>1615</v>
      </c>
      <c r="D353" s="50" t="s">
        <v>1296</v>
      </c>
      <c r="E353" s="150">
        <v>0.94799999999999995</v>
      </c>
      <c r="F353" s="105">
        <v>-0.56999999999999995</v>
      </c>
      <c r="G353" s="2" t="s">
        <v>686</v>
      </c>
      <c r="H353" s="105"/>
    </row>
    <row r="354" spans="1:8" s="179" customFormat="1" x14ac:dyDescent="0.35">
      <c r="A354" s="1" t="s">
        <v>1616</v>
      </c>
      <c r="B354" s="1" t="s">
        <v>1617</v>
      </c>
      <c r="C354" s="1" t="s">
        <v>1618</v>
      </c>
      <c r="D354" s="50" t="s">
        <v>1296</v>
      </c>
      <c r="E354" s="150">
        <v>1.37E-2</v>
      </c>
      <c r="F354" s="105">
        <v>1.07134</v>
      </c>
      <c r="G354" s="2" t="s">
        <v>686</v>
      </c>
      <c r="H354" s="105"/>
    </row>
    <row r="355" spans="1:8" s="179" customFormat="1" x14ac:dyDescent="0.35">
      <c r="A355" s="296" t="s">
        <v>811</v>
      </c>
      <c r="B355" s="296" t="s">
        <v>812</v>
      </c>
      <c r="C355" s="296" t="s">
        <v>813</v>
      </c>
      <c r="D355" s="295" t="s">
        <v>1296</v>
      </c>
      <c r="E355" s="315">
        <v>3.1400000000000003E-8</v>
      </c>
      <c r="F355" s="314">
        <v>2.24417</v>
      </c>
      <c r="G355" s="196" t="s">
        <v>686</v>
      </c>
      <c r="H355" s="314">
        <v>7.57</v>
      </c>
    </row>
    <row r="356" spans="1:8" s="179" customFormat="1" x14ac:dyDescent="0.35">
      <c r="A356" s="1" t="s">
        <v>1619</v>
      </c>
      <c r="B356" s="1" t="s">
        <v>1620</v>
      </c>
      <c r="C356" s="1" t="s">
        <v>1621</v>
      </c>
      <c r="D356" s="50" t="s">
        <v>1296</v>
      </c>
      <c r="E356" s="150">
        <v>3.0199999999999999E-8</v>
      </c>
      <c r="F356" s="105">
        <v>5.5</v>
      </c>
      <c r="G356" s="2" t="s">
        <v>686</v>
      </c>
      <c r="H356" s="105"/>
    </row>
    <row r="357" spans="1:8" s="179" customFormat="1" x14ac:dyDescent="0.35">
      <c r="A357" s="1" t="s">
        <v>1622</v>
      </c>
      <c r="B357" s="1" t="s">
        <v>1623</v>
      </c>
      <c r="C357" s="1" t="s">
        <v>1624</v>
      </c>
      <c r="D357" s="50" t="s">
        <v>1296</v>
      </c>
      <c r="E357" s="150">
        <v>9.5699999999999995E-5</v>
      </c>
      <c r="F357" s="105">
        <v>3.02</v>
      </c>
      <c r="G357" s="2" t="s">
        <v>686</v>
      </c>
      <c r="H357" s="105"/>
    </row>
    <row r="358" spans="1:8" s="179" customFormat="1" x14ac:dyDescent="0.35">
      <c r="A358" s="296" t="s">
        <v>1625</v>
      </c>
      <c r="B358" s="296" t="s">
        <v>1626</v>
      </c>
      <c r="C358" s="296" t="s">
        <v>1627</v>
      </c>
      <c r="D358" s="295" t="s">
        <v>1296</v>
      </c>
      <c r="E358" s="315">
        <v>7.2300000000000003E-2</v>
      </c>
      <c r="F358" s="314">
        <v>0.105841</v>
      </c>
      <c r="G358" s="196" t="s">
        <v>686</v>
      </c>
      <c r="H358" s="314">
        <v>2.2999999999999998</v>
      </c>
    </row>
    <row r="359" spans="1:8" s="179" customFormat="1" x14ac:dyDescent="0.35">
      <c r="A359" s="1" t="s">
        <v>1628</v>
      </c>
      <c r="B359" s="1" t="s">
        <v>1629</v>
      </c>
      <c r="C359" s="1" t="s">
        <v>1630</v>
      </c>
      <c r="D359" s="50" t="s">
        <v>1296</v>
      </c>
      <c r="E359" s="150">
        <v>0.53200000000000003</v>
      </c>
      <c r="F359" s="105">
        <v>1.19</v>
      </c>
      <c r="G359" s="2" t="s">
        <v>686</v>
      </c>
      <c r="H359" s="105"/>
    </row>
    <row r="360" spans="1:8" s="179" customFormat="1" x14ac:dyDescent="0.35">
      <c r="A360" s="1" t="s">
        <v>1631</v>
      </c>
      <c r="B360" s="1" t="s">
        <v>1632</v>
      </c>
      <c r="C360" s="1" t="s">
        <v>1633</v>
      </c>
      <c r="D360" s="50" t="s">
        <v>1296</v>
      </c>
      <c r="E360" s="150">
        <v>0.45600000000000002</v>
      </c>
      <c r="F360" s="105">
        <v>-0.27</v>
      </c>
      <c r="G360" s="2" t="s">
        <v>686</v>
      </c>
      <c r="H360" s="105"/>
    </row>
    <row r="361" spans="1:8" s="179" customFormat="1" x14ac:dyDescent="0.35">
      <c r="A361" s="296" t="s">
        <v>1634</v>
      </c>
      <c r="B361" s="296" t="s">
        <v>1635</v>
      </c>
      <c r="C361" s="296" t="s">
        <v>1636</v>
      </c>
      <c r="D361" s="295" t="s">
        <v>1296</v>
      </c>
      <c r="E361" s="315">
        <v>0.107</v>
      </c>
      <c r="F361" s="314">
        <v>0.53364699999999998</v>
      </c>
      <c r="G361" s="196" t="s">
        <v>686</v>
      </c>
      <c r="H361" s="314">
        <v>3.3</v>
      </c>
    </row>
    <row r="362" spans="1:8" s="179" customFormat="1" x14ac:dyDescent="0.35">
      <c r="A362" s="1" t="s">
        <v>1637</v>
      </c>
      <c r="B362" s="1" t="s">
        <v>1638</v>
      </c>
      <c r="C362" s="1" t="s">
        <v>1639</v>
      </c>
      <c r="D362" s="50" t="s">
        <v>1296</v>
      </c>
      <c r="E362" s="150">
        <v>0.55300000000000005</v>
      </c>
      <c r="F362" s="105">
        <v>1.05</v>
      </c>
      <c r="G362" s="2" t="s">
        <v>686</v>
      </c>
      <c r="H362" s="105"/>
    </row>
    <row r="363" spans="1:8" s="179" customFormat="1" x14ac:dyDescent="0.35">
      <c r="A363" s="1" t="s">
        <v>1640</v>
      </c>
      <c r="B363" s="1" t="s">
        <v>1641</v>
      </c>
      <c r="C363" s="1" t="s">
        <v>1642</v>
      </c>
      <c r="D363" s="50" t="s">
        <v>1296</v>
      </c>
      <c r="E363" s="150">
        <v>0.32</v>
      </c>
      <c r="F363" s="105">
        <v>0.1</v>
      </c>
      <c r="G363" s="2" t="s">
        <v>686</v>
      </c>
      <c r="H363" s="105"/>
    </row>
    <row r="364" spans="1:8" s="179" customFormat="1" x14ac:dyDescent="0.35">
      <c r="A364" s="1" t="s">
        <v>1643</v>
      </c>
      <c r="B364" s="1" t="s">
        <v>1644</v>
      </c>
      <c r="C364" s="1" t="s">
        <v>1645</v>
      </c>
      <c r="D364" s="50" t="s">
        <v>1296</v>
      </c>
      <c r="E364" s="150">
        <v>2.7999999999999999E-6</v>
      </c>
      <c r="F364" s="105">
        <v>3.82</v>
      </c>
      <c r="G364" s="2" t="s">
        <v>686</v>
      </c>
      <c r="H364" s="105"/>
    </row>
    <row r="365" spans="1:8" s="179" customFormat="1" x14ac:dyDescent="0.35">
      <c r="A365" s="1" t="s">
        <v>1646</v>
      </c>
      <c r="B365" s="1" t="s">
        <v>1647</v>
      </c>
      <c r="C365" s="1" t="s">
        <v>1648</v>
      </c>
      <c r="D365" s="50" t="s">
        <v>1296</v>
      </c>
      <c r="E365" s="150">
        <v>1.5600000000000001E-8</v>
      </c>
      <c r="F365" s="105">
        <v>2.8756200000000001</v>
      </c>
      <c r="G365" s="2" t="s">
        <v>686</v>
      </c>
      <c r="H365" s="105"/>
    </row>
    <row r="366" spans="1:8" s="179" customFormat="1" x14ac:dyDescent="0.35">
      <c r="A366" s="1" t="s">
        <v>1649</v>
      </c>
      <c r="B366" s="1" t="s">
        <v>1650</v>
      </c>
      <c r="C366" s="1" t="s">
        <v>1651</v>
      </c>
      <c r="D366" s="50" t="s">
        <v>1296</v>
      </c>
      <c r="E366" s="150">
        <v>1.77E-6</v>
      </c>
      <c r="F366" s="105">
        <v>2.12</v>
      </c>
      <c r="G366" s="2" t="s">
        <v>686</v>
      </c>
      <c r="H366" s="105"/>
    </row>
    <row r="367" spans="1:8" s="179" customFormat="1" x14ac:dyDescent="0.35">
      <c r="A367" s="1" t="s">
        <v>1652</v>
      </c>
      <c r="B367" s="1" t="s">
        <v>1653</v>
      </c>
      <c r="C367" s="1" t="s">
        <v>1654</v>
      </c>
      <c r="D367" s="50" t="s">
        <v>1296</v>
      </c>
      <c r="E367" s="150">
        <v>9.0500000000000008E-3</v>
      </c>
      <c r="F367" s="105">
        <v>2.1800000000000002</v>
      </c>
      <c r="G367" s="2" t="s">
        <v>686</v>
      </c>
      <c r="H367" s="105"/>
    </row>
    <row r="368" spans="1:8" s="179" customFormat="1" x14ac:dyDescent="0.35">
      <c r="A368" s="1" t="s">
        <v>1655</v>
      </c>
      <c r="B368" s="1" t="s">
        <v>1656</v>
      </c>
      <c r="C368" s="1" t="s">
        <v>1657</v>
      </c>
      <c r="D368" s="50" t="s">
        <v>1296</v>
      </c>
      <c r="E368" s="150">
        <v>0.33800000000000002</v>
      </c>
      <c r="F368" s="105">
        <v>1.86</v>
      </c>
      <c r="G368" s="2" t="s">
        <v>686</v>
      </c>
      <c r="H368" s="105"/>
    </row>
    <row r="369" spans="1:8" s="179" customFormat="1" x14ac:dyDescent="0.35">
      <c r="A369" s="1" t="s">
        <v>1658</v>
      </c>
      <c r="B369" s="1" t="s">
        <v>1659</v>
      </c>
      <c r="C369" s="1" t="s">
        <v>1660</v>
      </c>
      <c r="D369" s="50" t="s">
        <v>1296</v>
      </c>
      <c r="E369" s="150">
        <v>3.3500000000000002E-8</v>
      </c>
      <c r="F369" s="105">
        <v>3.10622</v>
      </c>
      <c r="G369" s="2" t="s">
        <v>686</v>
      </c>
      <c r="H369" s="105"/>
    </row>
    <row r="370" spans="1:8" s="179" customFormat="1" x14ac:dyDescent="0.35">
      <c r="A370" s="1" t="s">
        <v>80</v>
      </c>
      <c r="B370" s="1" t="s">
        <v>81</v>
      </c>
      <c r="C370" s="1" t="s">
        <v>82</v>
      </c>
      <c r="D370" s="50" t="s">
        <v>1296</v>
      </c>
      <c r="E370" s="150">
        <v>6.7400000000000003E-3</v>
      </c>
      <c r="F370" s="105">
        <v>3.56</v>
      </c>
      <c r="G370" s="2" t="s">
        <v>686</v>
      </c>
      <c r="H370" s="105"/>
    </row>
    <row r="371" spans="1:8" s="179" customFormat="1" x14ac:dyDescent="0.35">
      <c r="A371" s="1" t="s">
        <v>1661</v>
      </c>
      <c r="B371" s="1" t="s">
        <v>1662</v>
      </c>
      <c r="C371" s="1" t="s">
        <v>1663</v>
      </c>
      <c r="D371" s="50" t="s">
        <v>1296</v>
      </c>
      <c r="E371" s="150">
        <v>3.85E-2</v>
      </c>
      <c r="F371" s="105">
        <v>4.2385700000000002</v>
      </c>
      <c r="G371" s="2" t="s">
        <v>686</v>
      </c>
      <c r="H371" s="105"/>
    </row>
    <row r="372" spans="1:8" s="179" customFormat="1" x14ac:dyDescent="0.35">
      <c r="A372" s="1" t="s">
        <v>1664</v>
      </c>
      <c r="B372" s="1" t="s">
        <v>1665</v>
      </c>
      <c r="C372" s="1" t="s">
        <v>1666</v>
      </c>
      <c r="D372" s="50" t="s">
        <v>1296</v>
      </c>
      <c r="E372" s="150">
        <v>3.2300000000000002E-2</v>
      </c>
      <c r="F372" s="105">
        <v>3.47682</v>
      </c>
      <c r="G372" s="2" t="s">
        <v>686</v>
      </c>
      <c r="H372" s="105"/>
    </row>
    <row r="373" spans="1:8" s="179" customFormat="1" x14ac:dyDescent="0.35">
      <c r="A373" s="1" t="s">
        <v>1667</v>
      </c>
      <c r="B373" s="1" t="s">
        <v>1668</v>
      </c>
      <c r="C373" s="1" t="s">
        <v>1669</v>
      </c>
      <c r="D373" s="50" t="s">
        <v>1296</v>
      </c>
      <c r="E373" s="150">
        <v>2.0299999999999999E-2</v>
      </c>
      <c r="F373" s="105">
        <v>3.1377199999999998</v>
      </c>
      <c r="G373" s="2" t="s">
        <v>686</v>
      </c>
      <c r="H373" s="105"/>
    </row>
    <row r="374" spans="1:8" s="179" customFormat="1" x14ac:dyDescent="0.35">
      <c r="A374" s="1" t="s">
        <v>1670</v>
      </c>
      <c r="B374" s="1" t="s">
        <v>1671</v>
      </c>
      <c r="C374" s="1" t="s">
        <v>1672</v>
      </c>
      <c r="D374" s="50" t="s">
        <v>1296</v>
      </c>
      <c r="E374" s="150">
        <v>3.0799999999999998E-8</v>
      </c>
      <c r="F374" s="105">
        <v>3.2417899999999999</v>
      </c>
      <c r="G374" s="2" t="s">
        <v>686</v>
      </c>
      <c r="H374" s="105"/>
    </row>
    <row r="375" spans="1:8" s="179" customFormat="1" x14ac:dyDescent="0.35">
      <c r="A375" s="1" t="s">
        <v>89</v>
      </c>
      <c r="B375" s="1" t="s">
        <v>90</v>
      </c>
      <c r="C375" s="1" t="s">
        <v>91</v>
      </c>
      <c r="D375" s="50" t="s">
        <v>1296</v>
      </c>
      <c r="E375" s="150">
        <v>6.8500000000000002E-3</v>
      </c>
      <c r="F375" s="105">
        <v>4.01722</v>
      </c>
      <c r="G375" s="2" t="s">
        <v>686</v>
      </c>
      <c r="H375" s="105"/>
    </row>
    <row r="376" spans="1:8" s="179" customFormat="1" x14ac:dyDescent="0.35">
      <c r="A376" s="1" t="s">
        <v>1673</v>
      </c>
      <c r="B376" s="1" t="s">
        <v>1674</v>
      </c>
      <c r="C376" s="1" t="s">
        <v>1675</v>
      </c>
      <c r="D376" s="50" t="s">
        <v>1296</v>
      </c>
      <c r="E376" s="150">
        <v>4.1000000000000002E-2</v>
      </c>
      <c r="F376" s="105">
        <v>3.3996300000000002</v>
      </c>
      <c r="G376" s="2" t="s">
        <v>686</v>
      </c>
      <c r="H376" s="105"/>
    </row>
    <row r="377" spans="1:8" s="179" customFormat="1" x14ac:dyDescent="0.35">
      <c r="A377" s="1" t="s">
        <v>1676</v>
      </c>
      <c r="B377" s="1" t="s">
        <v>85</v>
      </c>
      <c r="C377" s="1" t="s">
        <v>86</v>
      </c>
      <c r="D377" s="50" t="s">
        <v>1296</v>
      </c>
      <c r="E377" s="150">
        <v>3.85E-2</v>
      </c>
      <c r="F377" s="105">
        <v>3.32</v>
      </c>
      <c r="G377" s="2" t="s">
        <v>686</v>
      </c>
      <c r="H377" s="105"/>
    </row>
    <row r="378" spans="1:8" s="179" customFormat="1" x14ac:dyDescent="0.35">
      <c r="A378" s="296" t="s">
        <v>1677</v>
      </c>
      <c r="B378" s="296" t="s">
        <v>1678</v>
      </c>
      <c r="C378" s="296" t="s">
        <v>1679</v>
      </c>
      <c r="D378" s="295" t="s">
        <v>1296</v>
      </c>
      <c r="E378" s="315">
        <v>1.06E-2</v>
      </c>
      <c r="F378" s="314">
        <v>-1.03</v>
      </c>
      <c r="G378" s="196" t="s">
        <v>686</v>
      </c>
      <c r="H378" s="314">
        <v>3.03</v>
      </c>
    </row>
    <row r="379" spans="1:8" s="179" customFormat="1" x14ac:dyDescent="0.35">
      <c r="A379" s="296" t="s">
        <v>1680</v>
      </c>
      <c r="B379" s="296" t="s">
        <v>1681</v>
      </c>
      <c r="C379" s="296" t="s">
        <v>1682</v>
      </c>
      <c r="D379" s="295" t="s">
        <v>1296</v>
      </c>
      <c r="E379" s="315">
        <v>5.11E-3</v>
      </c>
      <c r="F379" s="314">
        <v>1.581</v>
      </c>
      <c r="G379" s="196" t="s">
        <v>686</v>
      </c>
      <c r="H379" s="314">
        <v>5.07</v>
      </c>
    </row>
    <row r="380" spans="1:8" s="179" customFormat="1" x14ac:dyDescent="0.35">
      <c r="A380" s="1" t="s">
        <v>1683</v>
      </c>
      <c r="B380" s="1" t="s">
        <v>1684</v>
      </c>
      <c r="C380" s="1" t="s">
        <v>1685</v>
      </c>
      <c r="D380" s="50" t="s">
        <v>1296</v>
      </c>
      <c r="E380" s="150">
        <v>9.5499999999999995E-3</v>
      </c>
      <c r="F380" s="105">
        <v>0.62925600000000004</v>
      </c>
      <c r="G380" s="2" t="s">
        <v>686</v>
      </c>
      <c r="H380" s="105"/>
    </row>
    <row r="381" spans="1:8" s="179" customFormat="1" x14ac:dyDescent="0.35">
      <c r="A381" s="1" t="s">
        <v>1686</v>
      </c>
      <c r="B381" s="1" t="s">
        <v>1687</v>
      </c>
      <c r="C381" s="1" t="s">
        <v>1688</v>
      </c>
      <c r="D381" s="50" t="s">
        <v>1296</v>
      </c>
      <c r="E381" s="150">
        <v>0.313</v>
      </c>
      <c r="F381" s="105">
        <v>3.84</v>
      </c>
      <c r="G381" s="2" t="s">
        <v>686</v>
      </c>
      <c r="H381" s="105"/>
    </row>
    <row r="382" spans="1:8" s="179" customFormat="1" x14ac:dyDescent="0.35">
      <c r="A382" s="1" t="s">
        <v>1689</v>
      </c>
      <c r="B382" s="1" t="s">
        <v>77</v>
      </c>
      <c r="C382" s="1" t="s">
        <v>78</v>
      </c>
      <c r="D382" s="50" t="s">
        <v>1296</v>
      </c>
      <c r="E382" s="150">
        <v>3.2200000000000001E-6</v>
      </c>
      <c r="F382" s="105">
        <v>4.7300000000000004</v>
      </c>
      <c r="G382" s="2" t="s">
        <v>686</v>
      </c>
      <c r="H382" s="105"/>
    </row>
    <row r="383" spans="1:8" s="179" customFormat="1" x14ac:dyDescent="0.35">
      <c r="A383" s="296" t="s">
        <v>1690</v>
      </c>
      <c r="B383" s="296" t="s">
        <v>1691</v>
      </c>
      <c r="C383" s="296" t="s">
        <v>1692</v>
      </c>
      <c r="D383" s="295" t="s">
        <v>1296</v>
      </c>
      <c r="E383" s="315">
        <v>0.23499999999999999</v>
      </c>
      <c r="F383" s="314">
        <v>-0.84872899999999996</v>
      </c>
      <c r="G383" s="196" t="s">
        <v>686</v>
      </c>
      <c r="H383" s="314">
        <v>-0.20499999999999999</v>
      </c>
    </row>
    <row r="384" spans="1:8" s="179" customFormat="1" x14ac:dyDescent="0.35">
      <c r="A384" s="1" t="s">
        <v>1693</v>
      </c>
      <c r="B384" s="1" t="s">
        <v>1694</v>
      </c>
      <c r="C384" s="1" t="s">
        <v>1695</v>
      </c>
      <c r="D384" s="50" t="s">
        <v>1296</v>
      </c>
      <c r="E384" s="150">
        <v>1.4499999999999999E-3</v>
      </c>
      <c r="F384" s="105">
        <v>3.1780900000000001</v>
      </c>
      <c r="G384" s="2" t="s">
        <v>686</v>
      </c>
      <c r="H384" s="105"/>
    </row>
    <row r="385" spans="1:8" s="179" customFormat="1" x14ac:dyDescent="0.35">
      <c r="A385" s="1" t="s">
        <v>1696</v>
      </c>
      <c r="B385" s="1" t="s">
        <v>1697</v>
      </c>
      <c r="C385" s="1" t="s">
        <v>1698</v>
      </c>
      <c r="D385" s="50" t="s">
        <v>1296</v>
      </c>
      <c r="E385" s="150">
        <v>2.6300000000000001E-8</v>
      </c>
      <c r="F385" s="105">
        <v>4.4424299999999999</v>
      </c>
      <c r="G385" s="2" t="s">
        <v>686</v>
      </c>
      <c r="H385" s="105"/>
    </row>
    <row r="386" spans="1:8" s="179" customFormat="1" x14ac:dyDescent="0.35">
      <c r="A386" s="1" t="s">
        <v>1699</v>
      </c>
      <c r="B386" s="1" t="s">
        <v>1700</v>
      </c>
      <c r="C386" s="1" t="s">
        <v>1701</v>
      </c>
      <c r="D386" s="50" t="s">
        <v>1296</v>
      </c>
      <c r="E386" s="150">
        <v>4.5600000000000002E-2</v>
      </c>
      <c r="F386" s="105">
        <v>6.62</v>
      </c>
      <c r="G386" s="2" t="s">
        <v>686</v>
      </c>
      <c r="H386" s="105"/>
    </row>
    <row r="387" spans="1:8" s="179" customFormat="1" x14ac:dyDescent="0.35">
      <c r="A387" s="1" t="s">
        <v>1702</v>
      </c>
      <c r="B387" s="1" t="s">
        <v>1703</v>
      </c>
      <c r="C387" s="1" t="s">
        <v>1704</v>
      </c>
      <c r="D387" s="50" t="s">
        <v>1296</v>
      </c>
      <c r="E387" s="150">
        <v>2.7699999999999999E-3</v>
      </c>
      <c r="F387" s="105">
        <v>3.8656000000000001</v>
      </c>
      <c r="G387" s="2" t="s">
        <v>686</v>
      </c>
      <c r="H387" s="105"/>
    </row>
    <row r="388" spans="1:8" s="179" customFormat="1" x14ac:dyDescent="0.35">
      <c r="A388" s="1" t="s">
        <v>1705</v>
      </c>
      <c r="B388" s="1" t="s">
        <v>1706</v>
      </c>
      <c r="C388" s="1" t="s">
        <v>1707</v>
      </c>
      <c r="D388" s="50" t="s">
        <v>1296</v>
      </c>
      <c r="E388" s="150">
        <v>1.04E-2</v>
      </c>
      <c r="F388" s="105">
        <v>3.16</v>
      </c>
      <c r="G388" s="2" t="s">
        <v>686</v>
      </c>
      <c r="H388" s="105"/>
    </row>
    <row r="389" spans="1:8" s="179" customFormat="1" x14ac:dyDescent="0.35">
      <c r="A389" s="1" t="s">
        <v>1708</v>
      </c>
      <c r="B389" s="1" t="s">
        <v>1709</v>
      </c>
      <c r="C389" s="1" t="s">
        <v>1710</v>
      </c>
      <c r="D389" s="50" t="s">
        <v>1296</v>
      </c>
      <c r="E389" s="150">
        <v>0.76100000000000001</v>
      </c>
      <c r="F389" s="105">
        <v>-1.19319</v>
      </c>
      <c r="G389" s="2" t="s">
        <v>686</v>
      </c>
      <c r="H389" s="105"/>
    </row>
    <row r="390" spans="1:8" s="179" customFormat="1" x14ac:dyDescent="0.35">
      <c r="A390" s="1" t="s">
        <v>1711</v>
      </c>
      <c r="B390" s="1" t="s">
        <v>1712</v>
      </c>
      <c r="C390" s="1" t="s">
        <v>1713</v>
      </c>
      <c r="D390" s="50" t="s">
        <v>1296</v>
      </c>
      <c r="E390" s="150">
        <v>0.187</v>
      </c>
      <c r="F390" s="105">
        <v>3.2041599999999999</v>
      </c>
      <c r="G390" s="2" t="s">
        <v>686</v>
      </c>
      <c r="H390" s="105"/>
    </row>
    <row r="391" spans="1:8" s="179" customFormat="1" x14ac:dyDescent="0.35">
      <c r="A391" s="1" t="s">
        <v>1714</v>
      </c>
      <c r="B391" s="1" t="s">
        <v>1715</v>
      </c>
      <c r="C391" s="1" t="s">
        <v>1716</v>
      </c>
      <c r="D391" s="50" t="s">
        <v>1296</v>
      </c>
      <c r="E391" s="150">
        <v>0.45100000000000001</v>
      </c>
      <c r="F391" s="105">
        <v>0.57265999999999995</v>
      </c>
      <c r="G391" s="2" t="s">
        <v>686</v>
      </c>
      <c r="H391" s="105"/>
    </row>
    <row r="392" spans="1:8" s="179" customFormat="1" x14ac:dyDescent="0.35">
      <c r="A392" s="1" t="s">
        <v>1717</v>
      </c>
      <c r="B392" s="1" t="s">
        <v>1718</v>
      </c>
      <c r="C392" s="1" t="s">
        <v>1719</v>
      </c>
      <c r="D392" s="50" t="s">
        <v>1296</v>
      </c>
      <c r="E392" s="150">
        <v>3.8500000000000001E-8</v>
      </c>
      <c r="F392" s="105">
        <v>0.57299999999999995</v>
      </c>
      <c r="G392" s="2" t="s">
        <v>686</v>
      </c>
      <c r="H392" s="105"/>
    </row>
    <row r="393" spans="1:8" s="179" customFormat="1" x14ac:dyDescent="0.35">
      <c r="A393" s="1" t="s">
        <v>1720</v>
      </c>
      <c r="B393" s="1" t="s">
        <v>1721</v>
      </c>
      <c r="C393" s="1" t="s">
        <v>1722</v>
      </c>
      <c r="D393" s="50" t="s">
        <v>1296</v>
      </c>
      <c r="E393" s="150">
        <v>2.6800000000000001E-2</v>
      </c>
      <c r="F393" s="105">
        <v>0.88</v>
      </c>
      <c r="G393" s="2" t="s">
        <v>686</v>
      </c>
      <c r="H393" s="105"/>
    </row>
    <row r="394" spans="1:8" s="179" customFormat="1" x14ac:dyDescent="0.35">
      <c r="A394" s="1" t="s">
        <v>1723</v>
      </c>
      <c r="B394" s="1" t="s">
        <v>1724</v>
      </c>
      <c r="C394" s="1" t="s">
        <v>1725</v>
      </c>
      <c r="D394" s="50" t="s">
        <v>1296</v>
      </c>
      <c r="E394" s="150">
        <v>3.9399999999999999E-3</v>
      </c>
      <c r="F394" s="105">
        <v>4.59</v>
      </c>
      <c r="G394" s="2" t="s">
        <v>686</v>
      </c>
      <c r="H394" s="105"/>
    </row>
    <row r="395" spans="1:8" s="179" customFormat="1" x14ac:dyDescent="0.35">
      <c r="A395" s="1" t="s">
        <v>1726</v>
      </c>
      <c r="B395" s="1" t="s">
        <v>1727</v>
      </c>
      <c r="C395" s="1" t="s">
        <v>1728</v>
      </c>
      <c r="D395" s="50" t="s">
        <v>1296</v>
      </c>
      <c r="E395" s="150">
        <v>2.3600000000000001E-3</v>
      </c>
      <c r="F395" s="105">
        <v>1.3304</v>
      </c>
      <c r="G395" s="2" t="s">
        <v>686</v>
      </c>
      <c r="H395" s="105"/>
    </row>
    <row r="396" spans="1:8" s="179" customFormat="1" x14ac:dyDescent="0.35">
      <c r="A396" s="1" t="s">
        <v>1729</v>
      </c>
      <c r="B396" s="1" t="s">
        <v>1730</v>
      </c>
      <c r="C396" s="1" t="s">
        <v>1731</v>
      </c>
      <c r="D396" s="50" t="s">
        <v>1296</v>
      </c>
      <c r="E396" s="150">
        <v>2.44E-8</v>
      </c>
      <c r="F396" s="105">
        <v>4.06372</v>
      </c>
      <c r="G396" s="2" t="s">
        <v>686</v>
      </c>
      <c r="H396" s="105"/>
    </row>
    <row r="397" spans="1:8" s="179" customFormat="1" x14ac:dyDescent="0.35">
      <c r="A397" s="1" t="s">
        <v>1732</v>
      </c>
      <c r="B397" s="1" t="s">
        <v>1733</v>
      </c>
      <c r="C397" s="1" t="s">
        <v>1734</v>
      </c>
      <c r="D397" s="50" t="s">
        <v>1296</v>
      </c>
      <c r="E397" s="150">
        <v>0.378</v>
      </c>
      <c r="F397" s="105">
        <v>3.05</v>
      </c>
      <c r="G397" s="2" t="s">
        <v>686</v>
      </c>
      <c r="H397" s="105"/>
    </row>
    <row r="398" spans="1:8" s="179" customFormat="1" x14ac:dyDescent="0.35">
      <c r="A398" s="1" t="s">
        <v>1735</v>
      </c>
      <c r="B398" s="1" t="s">
        <v>1736</v>
      </c>
      <c r="C398" s="1" t="s">
        <v>1737</v>
      </c>
      <c r="D398" s="50" t="s">
        <v>1296</v>
      </c>
      <c r="E398" s="150">
        <v>7.8400000000000003E-7</v>
      </c>
      <c r="F398" s="105">
        <v>5.7251700000000003</v>
      </c>
      <c r="G398" s="2" t="s">
        <v>686</v>
      </c>
      <c r="H398" s="105"/>
    </row>
    <row r="399" spans="1:8" s="179" customFormat="1" x14ac:dyDescent="0.35">
      <c r="A399" s="296" t="s">
        <v>1738</v>
      </c>
      <c r="B399" s="296" t="s">
        <v>1739</v>
      </c>
      <c r="C399" s="296" t="s">
        <v>1740</v>
      </c>
      <c r="D399" s="295" t="s">
        <v>1296</v>
      </c>
      <c r="E399" s="315">
        <v>2.35E-2</v>
      </c>
      <c r="F399" s="314">
        <v>1.3202700000000001</v>
      </c>
      <c r="G399" s="196" t="s">
        <v>686</v>
      </c>
      <c r="H399" s="314">
        <v>5.41</v>
      </c>
    </row>
    <row r="400" spans="1:8" s="179" customFormat="1" x14ac:dyDescent="0.35">
      <c r="A400" s="1" t="s">
        <v>1741</v>
      </c>
      <c r="B400" s="1" t="s">
        <v>1742</v>
      </c>
      <c r="C400" s="1" t="s">
        <v>1743</v>
      </c>
      <c r="D400" s="50" t="s">
        <v>1296</v>
      </c>
      <c r="E400" s="150">
        <v>8.3299999999999999E-2</v>
      </c>
      <c r="F400" s="105">
        <v>3.51</v>
      </c>
      <c r="G400" s="2" t="s">
        <v>686</v>
      </c>
      <c r="H400" s="105"/>
    </row>
    <row r="401" spans="1:8" s="179" customFormat="1" x14ac:dyDescent="0.35">
      <c r="A401" s="1" t="s">
        <v>1744</v>
      </c>
      <c r="B401" s="1" t="s">
        <v>1745</v>
      </c>
      <c r="C401" s="1" t="s">
        <v>1746</v>
      </c>
      <c r="D401" s="50" t="s">
        <v>1296</v>
      </c>
      <c r="E401" s="150">
        <v>2.63E-3</v>
      </c>
      <c r="F401" s="105">
        <v>3.52</v>
      </c>
      <c r="G401" s="2" t="s">
        <v>686</v>
      </c>
      <c r="H401" s="105"/>
    </row>
    <row r="402" spans="1:8" s="179" customFormat="1" x14ac:dyDescent="0.35">
      <c r="A402" s="1" t="s">
        <v>1747</v>
      </c>
      <c r="B402" s="1" t="s">
        <v>1748</v>
      </c>
      <c r="C402" s="1" t="s">
        <v>1749</v>
      </c>
      <c r="D402" s="50" t="s">
        <v>1296</v>
      </c>
      <c r="E402" s="150">
        <v>6.4500000000000002E-2</v>
      </c>
      <c r="F402" s="105">
        <v>0.46952300000000002</v>
      </c>
      <c r="G402" s="2" t="s">
        <v>686</v>
      </c>
      <c r="H402" s="105"/>
    </row>
    <row r="403" spans="1:8" s="179" customFormat="1" x14ac:dyDescent="0.35">
      <c r="A403" s="1" t="s">
        <v>1750</v>
      </c>
      <c r="B403" s="1" t="s">
        <v>1751</v>
      </c>
      <c r="C403" s="1" t="s">
        <v>1752</v>
      </c>
      <c r="D403" s="50" t="s">
        <v>1296</v>
      </c>
      <c r="E403" s="150">
        <v>1.4800000000000001E-2</v>
      </c>
      <c r="F403" s="105">
        <v>3.9</v>
      </c>
      <c r="G403" s="2" t="s">
        <v>686</v>
      </c>
      <c r="H403" s="105"/>
    </row>
    <row r="404" spans="1:8" s="179" customFormat="1" x14ac:dyDescent="0.35">
      <c r="A404" s="1" t="s">
        <v>1753</v>
      </c>
      <c r="B404" s="1" t="s">
        <v>1754</v>
      </c>
      <c r="C404" s="1" t="s">
        <v>1755</v>
      </c>
      <c r="D404" s="50" t="s">
        <v>1296</v>
      </c>
      <c r="E404" s="150">
        <v>7.4200000000000003E-8</v>
      </c>
      <c r="F404" s="105">
        <v>3.4556399999999998</v>
      </c>
      <c r="G404" s="2" t="s">
        <v>686</v>
      </c>
      <c r="H404" s="105"/>
    </row>
    <row r="405" spans="1:8" s="179" customFormat="1" x14ac:dyDescent="0.35">
      <c r="A405" s="296" t="s">
        <v>1756</v>
      </c>
      <c r="B405" s="296" t="s">
        <v>1757</v>
      </c>
      <c r="C405" s="296" t="s">
        <v>1758</v>
      </c>
      <c r="D405" s="295" t="s">
        <v>1296</v>
      </c>
      <c r="E405" s="315">
        <v>4.1000000000000002E-2</v>
      </c>
      <c r="F405" s="314">
        <v>1.8218000000000001</v>
      </c>
      <c r="G405" s="196" t="s">
        <v>686</v>
      </c>
      <c r="H405" s="314">
        <v>5.19</v>
      </c>
    </row>
    <row r="406" spans="1:8" s="179" customFormat="1" x14ac:dyDescent="0.35">
      <c r="A406" s="1" t="s">
        <v>1759</v>
      </c>
      <c r="B406" s="1" t="s">
        <v>1760</v>
      </c>
      <c r="C406" s="1" t="s">
        <v>1761</v>
      </c>
      <c r="D406" s="50" t="s">
        <v>1296</v>
      </c>
      <c r="E406" s="150">
        <v>0.438</v>
      </c>
      <c r="F406" s="105">
        <v>1.06</v>
      </c>
      <c r="G406" s="2" t="s">
        <v>686</v>
      </c>
      <c r="H406" s="105"/>
    </row>
    <row r="407" spans="1:8" s="179" customFormat="1" x14ac:dyDescent="0.35">
      <c r="A407" s="1" t="s">
        <v>1762</v>
      </c>
      <c r="B407" s="1" t="s">
        <v>1763</v>
      </c>
      <c r="C407" s="1" t="s">
        <v>1764</v>
      </c>
      <c r="D407" s="50" t="s">
        <v>1296</v>
      </c>
      <c r="E407" s="150">
        <v>0.46400000000000002</v>
      </c>
      <c r="F407" s="105">
        <v>1.4528399999999999</v>
      </c>
      <c r="G407" s="2" t="s">
        <v>686</v>
      </c>
      <c r="H407" s="105"/>
    </row>
    <row r="408" spans="1:8" s="179" customFormat="1" x14ac:dyDescent="0.35">
      <c r="A408" s="1" t="s">
        <v>1765</v>
      </c>
      <c r="B408" s="1" t="s">
        <v>1766</v>
      </c>
      <c r="C408" s="1" t="s">
        <v>1767</v>
      </c>
      <c r="D408" s="50" t="s">
        <v>1296</v>
      </c>
      <c r="E408" s="150">
        <v>2.8E-3</v>
      </c>
      <c r="F408" s="105">
        <v>5.03</v>
      </c>
      <c r="G408" s="2" t="s">
        <v>686</v>
      </c>
      <c r="H408" s="105"/>
    </row>
    <row r="409" spans="1:8" s="179" customFormat="1" x14ac:dyDescent="0.35">
      <c r="A409" s="1" t="s">
        <v>1768</v>
      </c>
      <c r="B409" s="1" t="s">
        <v>1769</v>
      </c>
      <c r="C409" s="1" t="s">
        <v>1770</v>
      </c>
      <c r="D409" s="50" t="s">
        <v>1296</v>
      </c>
      <c r="E409" s="150">
        <v>3.2499999999999998E-6</v>
      </c>
      <c r="F409" s="105">
        <v>3.6</v>
      </c>
      <c r="G409" s="2" t="s">
        <v>686</v>
      </c>
      <c r="H409" s="105"/>
    </row>
    <row r="410" spans="1:8" s="179" customFormat="1" x14ac:dyDescent="0.35">
      <c r="A410" s="1" t="s">
        <v>1771</v>
      </c>
      <c r="B410" s="1" t="s">
        <v>1772</v>
      </c>
      <c r="C410" s="1" t="s">
        <v>1773</v>
      </c>
      <c r="D410" s="50" t="s">
        <v>1296</v>
      </c>
      <c r="E410" s="150">
        <v>9.5300000000000003E-3</v>
      </c>
      <c r="F410" s="105">
        <v>4.7998700000000003</v>
      </c>
      <c r="G410" s="2" t="s">
        <v>686</v>
      </c>
      <c r="H410" s="105"/>
    </row>
    <row r="411" spans="1:8" s="179" customFormat="1" x14ac:dyDescent="0.35">
      <c r="A411" s="1" t="s">
        <v>1774</v>
      </c>
      <c r="B411" s="1" t="s">
        <v>1775</v>
      </c>
      <c r="C411" s="1" t="s">
        <v>1776</v>
      </c>
      <c r="D411" s="50" t="s">
        <v>1296</v>
      </c>
      <c r="E411" s="150">
        <v>0.13700000000000001</v>
      </c>
      <c r="F411" s="105">
        <v>1.94</v>
      </c>
      <c r="G411" s="2" t="s">
        <v>686</v>
      </c>
      <c r="H411" s="105"/>
    </row>
    <row r="412" spans="1:8" s="179" customFormat="1" x14ac:dyDescent="0.35">
      <c r="A412" s="1" t="s">
        <v>1777</v>
      </c>
      <c r="B412" s="1" t="s">
        <v>1778</v>
      </c>
      <c r="C412" s="1" t="s">
        <v>1779</v>
      </c>
      <c r="D412" s="50" t="s">
        <v>1296</v>
      </c>
      <c r="E412" s="150">
        <v>9.7600000000000006E-7</v>
      </c>
      <c r="F412" s="105">
        <v>7.0000000000000007E-2</v>
      </c>
      <c r="G412" s="2" t="s">
        <v>686</v>
      </c>
      <c r="H412" s="105"/>
    </row>
    <row r="413" spans="1:8" s="179" customFormat="1" x14ac:dyDescent="0.35">
      <c r="A413" s="1" t="s">
        <v>1780</v>
      </c>
      <c r="B413" s="1" t="s">
        <v>1781</v>
      </c>
      <c r="C413" s="1" t="s">
        <v>1782</v>
      </c>
      <c r="D413" s="50" t="s">
        <v>1296</v>
      </c>
      <c r="E413" s="150">
        <v>2.8999999999999998E-7</v>
      </c>
      <c r="F413" s="105">
        <v>4.13</v>
      </c>
      <c r="G413" s="2" t="s">
        <v>686</v>
      </c>
      <c r="H413" s="105"/>
    </row>
    <row r="414" spans="1:8" s="179" customFormat="1" x14ac:dyDescent="0.35">
      <c r="A414" s="1" t="s">
        <v>1783</v>
      </c>
      <c r="B414" s="1" t="s">
        <v>1784</v>
      </c>
      <c r="C414" s="1" t="s">
        <v>1785</v>
      </c>
      <c r="D414" s="50" t="s">
        <v>1296</v>
      </c>
      <c r="E414" s="150">
        <v>0.14499999999999999</v>
      </c>
      <c r="F414" s="105">
        <v>2.3831699999999998</v>
      </c>
      <c r="G414" s="2" t="s">
        <v>686</v>
      </c>
      <c r="H414" s="105"/>
    </row>
    <row r="415" spans="1:8" s="179" customFormat="1" x14ac:dyDescent="0.35">
      <c r="A415" s="1" t="s">
        <v>1786</v>
      </c>
      <c r="B415" s="1" t="s">
        <v>1787</v>
      </c>
      <c r="C415" s="1" t="s">
        <v>1788</v>
      </c>
      <c r="D415" s="50" t="s">
        <v>1296</v>
      </c>
      <c r="E415" s="150">
        <v>1.26E-2</v>
      </c>
      <c r="F415" s="105">
        <v>3.3371599999999999</v>
      </c>
      <c r="G415" s="2" t="s">
        <v>686</v>
      </c>
      <c r="H415" s="105"/>
    </row>
    <row r="416" spans="1:8" s="179" customFormat="1" x14ac:dyDescent="0.35">
      <c r="A416" s="1" t="s">
        <v>1789</v>
      </c>
      <c r="B416" s="1" t="s">
        <v>1790</v>
      </c>
      <c r="C416" s="1" t="s">
        <v>1791</v>
      </c>
      <c r="D416" s="50" t="s">
        <v>1296</v>
      </c>
      <c r="E416" s="150">
        <v>4.1399999999999999E-2</v>
      </c>
      <c r="F416" s="105">
        <v>3.11849</v>
      </c>
      <c r="G416" s="2" t="s">
        <v>686</v>
      </c>
      <c r="H416" s="105"/>
    </row>
    <row r="417" spans="1:8" s="179" customFormat="1" x14ac:dyDescent="0.35">
      <c r="A417" s="1" t="s">
        <v>1792</v>
      </c>
      <c r="B417" s="1" t="s">
        <v>1793</v>
      </c>
      <c r="C417" s="1" t="s">
        <v>1794</v>
      </c>
      <c r="D417" s="50" t="s">
        <v>1296</v>
      </c>
      <c r="E417" s="150">
        <v>4.14E-8</v>
      </c>
      <c r="F417" s="105">
        <v>2.59734</v>
      </c>
      <c r="G417" s="2" t="s">
        <v>686</v>
      </c>
      <c r="H417" s="105"/>
    </row>
    <row r="418" spans="1:8" s="179" customFormat="1" x14ac:dyDescent="0.35">
      <c r="A418" s="1" t="s">
        <v>1795</v>
      </c>
      <c r="B418" s="1" t="s">
        <v>1796</v>
      </c>
      <c r="C418" s="1" t="s">
        <v>1797</v>
      </c>
      <c r="D418" s="50" t="s">
        <v>1296</v>
      </c>
      <c r="E418" s="150">
        <v>5.0999999999999997E-2</v>
      </c>
      <c r="F418" s="105">
        <v>0.84800500000000001</v>
      </c>
      <c r="G418" s="2" t="s">
        <v>686</v>
      </c>
      <c r="H418" s="105"/>
    </row>
    <row r="419" spans="1:8" s="179" customFormat="1" x14ac:dyDescent="0.35">
      <c r="A419" s="1" t="s">
        <v>1798</v>
      </c>
      <c r="B419" s="1" t="s">
        <v>1799</v>
      </c>
      <c r="C419" s="1" t="s">
        <v>1800</v>
      </c>
      <c r="D419" s="50" t="s">
        <v>1296</v>
      </c>
      <c r="E419" s="150">
        <v>7.4099999999999999E-2</v>
      </c>
      <c r="F419" s="105">
        <v>5.2482300000000004</v>
      </c>
      <c r="G419" s="2" t="s">
        <v>686</v>
      </c>
      <c r="H419" s="105"/>
    </row>
    <row r="420" spans="1:8" s="179" customFormat="1" x14ac:dyDescent="0.35">
      <c r="A420" s="1" t="s">
        <v>1801</v>
      </c>
      <c r="B420" s="1" t="s">
        <v>1802</v>
      </c>
      <c r="C420" s="1" t="s">
        <v>1803</v>
      </c>
      <c r="D420" s="50" t="s">
        <v>1296</v>
      </c>
      <c r="E420" s="150">
        <v>0.77200000000000002</v>
      </c>
      <c r="F420" s="105">
        <v>1.30406</v>
      </c>
      <c r="G420" s="2" t="s">
        <v>686</v>
      </c>
      <c r="H420" s="105"/>
    </row>
    <row r="421" spans="1:8" s="179" customFormat="1" x14ac:dyDescent="0.35">
      <c r="A421" s="1" t="s">
        <v>1804</v>
      </c>
      <c r="B421" s="1" t="s">
        <v>1805</v>
      </c>
      <c r="C421" s="1" t="s">
        <v>1806</v>
      </c>
      <c r="D421" s="50" t="s">
        <v>1296</v>
      </c>
      <c r="E421" s="150">
        <v>1.8200000000000001E-8</v>
      </c>
      <c r="F421" s="105">
        <v>5.95</v>
      </c>
      <c r="G421" s="2" t="s">
        <v>686</v>
      </c>
      <c r="H421" s="105"/>
    </row>
    <row r="422" spans="1:8" s="179" customFormat="1" x14ac:dyDescent="0.35">
      <c r="A422" s="1" t="s">
        <v>98</v>
      </c>
      <c r="B422" s="1" t="s">
        <v>99</v>
      </c>
      <c r="C422" s="1" t="s">
        <v>100</v>
      </c>
      <c r="D422" s="50" t="s">
        <v>1296</v>
      </c>
      <c r="E422" s="150">
        <v>0.437</v>
      </c>
      <c r="F422" s="105">
        <v>0.59</v>
      </c>
      <c r="G422" s="2" t="s">
        <v>686</v>
      </c>
      <c r="H422" s="105"/>
    </row>
    <row r="423" spans="1:8" s="179" customFormat="1" x14ac:dyDescent="0.35">
      <c r="A423" s="1" t="s">
        <v>1807</v>
      </c>
      <c r="B423" s="1" t="s">
        <v>1808</v>
      </c>
      <c r="C423" s="1" t="s">
        <v>1809</v>
      </c>
      <c r="D423" s="50" t="s">
        <v>1296</v>
      </c>
      <c r="E423" s="150">
        <v>5.8400000000000001E-2</v>
      </c>
      <c r="F423" s="105">
        <v>3.4093599999999999</v>
      </c>
      <c r="G423" s="2" t="s">
        <v>686</v>
      </c>
      <c r="H423" s="105"/>
    </row>
    <row r="424" spans="1:8" s="179" customFormat="1" x14ac:dyDescent="0.35">
      <c r="A424" s="1" t="s">
        <v>1810</v>
      </c>
      <c r="B424" s="1" t="s">
        <v>1811</v>
      </c>
      <c r="C424" s="1" t="s">
        <v>1812</v>
      </c>
      <c r="D424" s="50" t="s">
        <v>1296</v>
      </c>
      <c r="E424" s="150">
        <v>0.96</v>
      </c>
      <c r="F424" s="105">
        <v>-2.08419</v>
      </c>
      <c r="G424" s="2" t="s">
        <v>686</v>
      </c>
      <c r="H424" s="105"/>
    </row>
    <row r="425" spans="1:8" s="179" customFormat="1" x14ac:dyDescent="0.35">
      <c r="A425" s="1" t="s">
        <v>1813</v>
      </c>
      <c r="B425" s="1" t="s">
        <v>1814</v>
      </c>
      <c r="C425" s="1" t="s">
        <v>1815</v>
      </c>
      <c r="D425" s="50" t="s">
        <v>1296</v>
      </c>
      <c r="E425" s="150">
        <v>5.5300000000000002E-2</v>
      </c>
      <c r="F425" s="105">
        <v>3.2426200000000001</v>
      </c>
      <c r="G425" s="2" t="s">
        <v>686</v>
      </c>
      <c r="H425" s="105"/>
    </row>
    <row r="426" spans="1:8" s="179" customFormat="1" x14ac:dyDescent="0.35">
      <c r="A426" s="1" t="s">
        <v>1816</v>
      </c>
      <c r="B426" s="1" t="s">
        <v>1817</v>
      </c>
      <c r="C426" s="1" t="s">
        <v>1818</v>
      </c>
      <c r="D426" s="50" t="s">
        <v>1296</v>
      </c>
      <c r="E426" s="150">
        <v>0.93899999999999995</v>
      </c>
      <c r="F426" s="105">
        <v>-1.5</v>
      </c>
      <c r="G426" s="2" t="s">
        <v>686</v>
      </c>
      <c r="H426" s="105"/>
    </row>
    <row r="427" spans="1:8" s="179" customFormat="1" x14ac:dyDescent="0.35">
      <c r="A427" s="1" t="s">
        <v>102</v>
      </c>
      <c r="B427" s="1" t="s">
        <v>103</v>
      </c>
      <c r="C427" s="1" t="s">
        <v>104</v>
      </c>
      <c r="D427" s="50" t="s">
        <v>1296</v>
      </c>
      <c r="E427" s="150">
        <v>0.29499999999999998</v>
      </c>
      <c r="F427" s="105">
        <v>0.97</v>
      </c>
      <c r="G427" s="2" t="s">
        <v>686</v>
      </c>
      <c r="H427" s="105"/>
    </row>
    <row r="428" spans="1:8" s="179" customFormat="1" x14ac:dyDescent="0.35">
      <c r="A428" s="1" t="s">
        <v>1819</v>
      </c>
      <c r="B428" s="1" t="s">
        <v>1820</v>
      </c>
      <c r="C428" s="1" t="s">
        <v>1821</v>
      </c>
      <c r="D428" s="50" t="s">
        <v>1296</v>
      </c>
      <c r="E428" s="150">
        <v>6.7799999999999996E-3</v>
      </c>
      <c r="F428" s="105">
        <v>0.544817</v>
      </c>
      <c r="G428" s="2" t="s">
        <v>686</v>
      </c>
      <c r="H428" s="105"/>
    </row>
    <row r="429" spans="1:8" s="179" customFormat="1" x14ac:dyDescent="0.35">
      <c r="A429" s="1" t="s">
        <v>1822</v>
      </c>
      <c r="B429" s="1" t="s">
        <v>1823</v>
      </c>
      <c r="C429" s="1" t="s">
        <v>1824</v>
      </c>
      <c r="D429" s="50" t="s">
        <v>1296</v>
      </c>
      <c r="E429" s="150">
        <v>0.48599999999999999</v>
      </c>
      <c r="F429" s="105">
        <v>1.51</v>
      </c>
      <c r="G429" s="2" t="s">
        <v>686</v>
      </c>
      <c r="H429" s="105"/>
    </row>
    <row r="430" spans="1:8" s="179" customFormat="1" x14ac:dyDescent="0.35">
      <c r="A430" s="1" t="s">
        <v>1825</v>
      </c>
      <c r="B430" s="1" t="s">
        <v>1826</v>
      </c>
      <c r="C430" s="1" t="s">
        <v>1827</v>
      </c>
      <c r="D430" s="50" t="s">
        <v>1296</v>
      </c>
      <c r="E430" s="150">
        <v>0.48799999999999999</v>
      </c>
      <c r="F430" s="105">
        <v>0.82788899999999999</v>
      </c>
      <c r="G430" s="2" t="s">
        <v>686</v>
      </c>
      <c r="H430" s="105"/>
    </row>
    <row r="431" spans="1:8" s="179" customFormat="1" x14ac:dyDescent="0.35">
      <c r="A431" s="296" t="s">
        <v>1828</v>
      </c>
      <c r="B431" s="296" t="s">
        <v>1829</v>
      </c>
      <c r="C431" s="296" t="s">
        <v>1830</v>
      </c>
      <c r="D431" s="295" t="s">
        <v>1296</v>
      </c>
      <c r="E431" s="315">
        <v>9.5600000000000004E-2</v>
      </c>
      <c r="F431" s="314">
        <v>0.979213</v>
      </c>
      <c r="G431" s="196" t="s">
        <v>686</v>
      </c>
      <c r="H431" s="314">
        <v>1.92</v>
      </c>
    </row>
    <row r="432" spans="1:8" s="179" customFormat="1" x14ac:dyDescent="0.35">
      <c r="A432" s="1" t="s">
        <v>1831</v>
      </c>
      <c r="B432" s="1" t="s">
        <v>1832</v>
      </c>
      <c r="C432" s="1" t="s">
        <v>1833</v>
      </c>
      <c r="D432" s="50" t="s">
        <v>1296</v>
      </c>
      <c r="E432" s="150">
        <v>3.8800000000000001E-2</v>
      </c>
      <c r="F432" s="105">
        <v>3.81</v>
      </c>
      <c r="G432" s="2" t="s">
        <v>686</v>
      </c>
      <c r="H432" s="105"/>
    </row>
    <row r="433" spans="1:8" s="179" customFormat="1" x14ac:dyDescent="0.35">
      <c r="A433" s="1" t="s">
        <v>1834</v>
      </c>
      <c r="B433" s="1" t="s">
        <v>1835</v>
      </c>
      <c r="C433" s="1" t="s">
        <v>1836</v>
      </c>
      <c r="D433" s="50" t="s">
        <v>1296</v>
      </c>
      <c r="E433" s="150">
        <v>7.0500000000000003E-8</v>
      </c>
      <c r="F433" s="105">
        <v>5.9715100000000003</v>
      </c>
      <c r="G433" s="2" t="s">
        <v>686</v>
      </c>
      <c r="H433" s="105"/>
    </row>
    <row r="434" spans="1:8" s="179" customFormat="1" x14ac:dyDescent="0.35">
      <c r="A434" s="1" t="s">
        <v>1837</v>
      </c>
      <c r="B434" s="1" t="s">
        <v>1838</v>
      </c>
      <c r="C434" s="1" t="s">
        <v>1839</v>
      </c>
      <c r="D434" s="50" t="s">
        <v>1296</v>
      </c>
      <c r="E434" s="150">
        <v>4.4999999999999997E-3</v>
      </c>
      <c r="F434" s="105">
        <v>4.26</v>
      </c>
      <c r="G434" s="2" t="s">
        <v>686</v>
      </c>
      <c r="H434" s="105"/>
    </row>
    <row r="435" spans="1:8" s="179" customFormat="1" x14ac:dyDescent="0.35">
      <c r="A435" s="1" t="s">
        <v>1840</v>
      </c>
      <c r="B435" s="1" t="s">
        <v>1841</v>
      </c>
      <c r="C435" s="1" t="s">
        <v>1842</v>
      </c>
      <c r="D435" s="50" t="s">
        <v>1296</v>
      </c>
      <c r="E435" s="150">
        <v>1.18E-7</v>
      </c>
      <c r="F435" s="105">
        <v>1.43</v>
      </c>
      <c r="G435" s="2" t="s">
        <v>686</v>
      </c>
      <c r="H435" s="105"/>
    </row>
    <row r="436" spans="1:8" s="179" customFormat="1" x14ac:dyDescent="0.35">
      <c r="A436" s="296" t="s">
        <v>817</v>
      </c>
      <c r="B436" s="296" t="s">
        <v>818</v>
      </c>
      <c r="C436" s="296" t="s">
        <v>819</v>
      </c>
      <c r="D436" s="295" t="s">
        <v>1296</v>
      </c>
      <c r="E436" s="315">
        <v>1.3999999999999999E-6</v>
      </c>
      <c r="F436" s="314">
        <v>0.7</v>
      </c>
      <c r="G436" s="196" t="s">
        <v>686</v>
      </c>
      <c r="H436" s="314">
        <v>4.5199999999999996</v>
      </c>
    </row>
    <row r="437" spans="1:8" s="179" customFormat="1" x14ac:dyDescent="0.35">
      <c r="A437" s="1" t="s">
        <v>1843</v>
      </c>
      <c r="B437" s="1" t="s">
        <v>1844</v>
      </c>
      <c r="C437" s="1" t="s">
        <v>1845</v>
      </c>
      <c r="D437" s="50" t="s">
        <v>1296</v>
      </c>
      <c r="E437" s="150">
        <v>1.5700000000000002E-8</v>
      </c>
      <c r="F437" s="105">
        <v>5.0199999999999996</v>
      </c>
      <c r="G437" s="2" t="s">
        <v>686</v>
      </c>
      <c r="H437" s="105"/>
    </row>
    <row r="438" spans="1:8" s="179" customFormat="1" x14ac:dyDescent="0.35">
      <c r="A438" s="1" t="s">
        <v>1846</v>
      </c>
      <c r="B438" s="1" t="s">
        <v>1847</v>
      </c>
      <c r="C438" s="1" t="s">
        <v>1848</v>
      </c>
      <c r="D438" s="50" t="s">
        <v>1296</v>
      </c>
      <c r="E438" s="150">
        <v>0.95099999999999996</v>
      </c>
      <c r="F438" s="105">
        <v>-1.24</v>
      </c>
      <c r="G438" s="2" t="s">
        <v>686</v>
      </c>
      <c r="H438" s="105"/>
    </row>
    <row r="439" spans="1:8" s="179" customFormat="1" x14ac:dyDescent="0.35">
      <c r="A439" s="1" t="s">
        <v>1849</v>
      </c>
      <c r="B439" s="1" t="s">
        <v>1850</v>
      </c>
      <c r="C439" s="1" t="s">
        <v>1851</v>
      </c>
      <c r="D439" s="50" t="s">
        <v>1296</v>
      </c>
      <c r="E439" s="150">
        <v>9.3500000000000007E-3</v>
      </c>
      <c r="F439" s="105">
        <v>5.07</v>
      </c>
      <c r="G439" s="2" t="s">
        <v>686</v>
      </c>
      <c r="H439" s="105"/>
    </row>
    <row r="440" spans="1:8" s="179" customFormat="1" x14ac:dyDescent="0.35">
      <c r="A440" s="1" t="s">
        <v>1852</v>
      </c>
      <c r="B440" s="1" t="s">
        <v>1853</v>
      </c>
      <c r="C440" s="1" t="s">
        <v>1854</v>
      </c>
      <c r="D440" s="50" t="s">
        <v>1296</v>
      </c>
      <c r="E440" s="150">
        <v>1.15E-2</v>
      </c>
      <c r="F440" s="105">
        <v>4.3</v>
      </c>
      <c r="G440" s="2" t="s">
        <v>686</v>
      </c>
      <c r="H440" s="105"/>
    </row>
    <row r="441" spans="1:8" s="179" customFormat="1" x14ac:dyDescent="0.35">
      <c r="A441" s="1" t="s">
        <v>1855</v>
      </c>
      <c r="B441" s="1" t="s">
        <v>1856</v>
      </c>
      <c r="C441" s="1" t="s">
        <v>1857</v>
      </c>
      <c r="D441" s="50" t="s">
        <v>1296</v>
      </c>
      <c r="E441" s="150">
        <v>3.0800000000000001E-2</v>
      </c>
      <c r="F441" s="105">
        <v>3.88</v>
      </c>
      <c r="G441" s="2" t="s">
        <v>686</v>
      </c>
      <c r="H441" s="105"/>
    </row>
    <row r="442" spans="1:8" s="179" customFormat="1" x14ac:dyDescent="0.35">
      <c r="A442" s="1" t="s">
        <v>1858</v>
      </c>
      <c r="B442" s="1" t="s">
        <v>1859</v>
      </c>
      <c r="C442" s="1" t="s">
        <v>1860</v>
      </c>
      <c r="D442" s="50" t="s">
        <v>1296</v>
      </c>
      <c r="E442" s="150">
        <v>2.7099999999999999E-6</v>
      </c>
      <c r="F442" s="105">
        <v>6.82</v>
      </c>
      <c r="G442" s="2" t="s">
        <v>686</v>
      </c>
      <c r="H442" s="105"/>
    </row>
    <row r="443" spans="1:8" s="179" customFormat="1" x14ac:dyDescent="0.35">
      <c r="A443" s="1" t="s">
        <v>1861</v>
      </c>
      <c r="B443" s="1" t="s">
        <v>1862</v>
      </c>
      <c r="C443" s="1" t="s">
        <v>1863</v>
      </c>
      <c r="D443" s="50" t="s">
        <v>1296</v>
      </c>
      <c r="E443" s="150">
        <v>4.35E-4</v>
      </c>
      <c r="F443" s="105">
        <v>4.1100000000000003</v>
      </c>
      <c r="G443" s="2" t="s">
        <v>686</v>
      </c>
      <c r="H443" s="105"/>
    </row>
    <row r="444" spans="1:8" s="179" customFormat="1" x14ac:dyDescent="0.35">
      <c r="A444" s="1" t="s">
        <v>1864</v>
      </c>
      <c r="B444" s="1" t="s">
        <v>1865</v>
      </c>
      <c r="C444" s="1" t="s">
        <v>1866</v>
      </c>
      <c r="D444" s="50" t="s">
        <v>1296</v>
      </c>
      <c r="E444" s="150">
        <v>0.93700000000000006</v>
      </c>
      <c r="F444" s="105">
        <v>-0.17</v>
      </c>
      <c r="G444" s="2" t="s">
        <v>686</v>
      </c>
      <c r="H444" s="105"/>
    </row>
    <row r="445" spans="1:8" s="179" customFormat="1" x14ac:dyDescent="0.35">
      <c r="A445" s="1" t="s">
        <v>1867</v>
      </c>
      <c r="B445" s="1" t="s">
        <v>1868</v>
      </c>
      <c r="C445" s="1" t="s">
        <v>1869</v>
      </c>
      <c r="D445" s="50" t="s">
        <v>1296</v>
      </c>
      <c r="E445" s="150">
        <v>9.8599999999999993E-2</v>
      </c>
      <c r="F445" s="105">
        <v>5.62</v>
      </c>
      <c r="G445" s="2" t="s">
        <v>686</v>
      </c>
      <c r="H445" s="105"/>
    </row>
    <row r="446" spans="1:8" s="179" customFormat="1" x14ac:dyDescent="0.35">
      <c r="A446" s="1" t="s">
        <v>1870</v>
      </c>
      <c r="B446" s="1" t="s">
        <v>1871</v>
      </c>
      <c r="C446" s="1" t="s">
        <v>1872</v>
      </c>
      <c r="D446" s="50" t="s">
        <v>1296</v>
      </c>
      <c r="E446" s="150">
        <v>0.30099999999999999</v>
      </c>
      <c r="F446" s="105">
        <v>2.8075700000000001</v>
      </c>
      <c r="G446" s="2" t="s">
        <v>686</v>
      </c>
      <c r="H446" s="105"/>
    </row>
    <row r="447" spans="1:8" s="179" customFormat="1" x14ac:dyDescent="0.35">
      <c r="A447" s="1" t="s">
        <v>1873</v>
      </c>
      <c r="B447" s="1" t="s">
        <v>1874</v>
      </c>
      <c r="C447" s="1" t="s">
        <v>1875</v>
      </c>
      <c r="D447" s="50" t="s">
        <v>1296</v>
      </c>
      <c r="E447" s="150">
        <v>0.16300000000000001</v>
      </c>
      <c r="F447" s="105">
        <v>3.45546</v>
      </c>
      <c r="G447" s="2" t="s">
        <v>686</v>
      </c>
      <c r="H447" s="105"/>
    </row>
    <row r="448" spans="1:8" s="179" customFormat="1" x14ac:dyDescent="0.35">
      <c r="A448" s="1" t="s">
        <v>1876</v>
      </c>
      <c r="B448" s="1" t="s">
        <v>1877</v>
      </c>
      <c r="C448" s="1" t="s">
        <v>1878</v>
      </c>
      <c r="D448" s="50" t="s">
        <v>1296</v>
      </c>
      <c r="E448" s="150">
        <v>0.86499999999999999</v>
      </c>
      <c r="F448" s="105">
        <v>3.57</v>
      </c>
      <c r="G448" s="2" t="s">
        <v>686</v>
      </c>
      <c r="H448" s="105"/>
    </row>
    <row r="449" spans="1:8" s="179" customFormat="1" x14ac:dyDescent="0.35">
      <c r="A449" s="1" t="s">
        <v>1879</v>
      </c>
      <c r="B449" s="1" t="s">
        <v>1880</v>
      </c>
      <c r="C449" s="1" t="s">
        <v>1881</v>
      </c>
      <c r="D449" s="50" t="s">
        <v>1296</v>
      </c>
      <c r="E449" s="150">
        <v>0.96699999999999997</v>
      </c>
      <c r="F449" s="105">
        <v>-1.3722099999999999</v>
      </c>
      <c r="G449" s="2" t="s">
        <v>686</v>
      </c>
      <c r="H449" s="105"/>
    </row>
    <row r="450" spans="1:8" s="179" customFormat="1" x14ac:dyDescent="0.35">
      <c r="A450" s="1" t="s">
        <v>1882</v>
      </c>
      <c r="B450" s="1" t="s">
        <v>1883</v>
      </c>
      <c r="C450" s="1" t="s">
        <v>1884</v>
      </c>
      <c r="D450" s="50" t="s">
        <v>1296</v>
      </c>
      <c r="E450" s="150">
        <v>1.6500000000000001E-6</v>
      </c>
      <c r="F450" s="105">
        <v>4.0199999999999996</v>
      </c>
      <c r="G450" s="2" t="s">
        <v>686</v>
      </c>
      <c r="H450" s="105"/>
    </row>
    <row r="451" spans="1:8" s="179" customFormat="1" x14ac:dyDescent="0.35">
      <c r="A451" s="1" t="s">
        <v>560</v>
      </c>
      <c r="B451" s="1" t="s">
        <v>561</v>
      </c>
      <c r="C451" s="1" t="s">
        <v>562</v>
      </c>
      <c r="D451" s="50" t="s">
        <v>1296</v>
      </c>
      <c r="E451" s="150">
        <v>3.9199999999999999E-2</v>
      </c>
      <c r="F451" s="105">
        <v>3.0672199999999998</v>
      </c>
      <c r="G451" s="2" t="s">
        <v>686</v>
      </c>
      <c r="H451" s="105"/>
    </row>
    <row r="452" spans="1:8" s="179" customFormat="1" x14ac:dyDescent="0.35">
      <c r="A452" s="296" t="s">
        <v>1885</v>
      </c>
      <c r="B452" s="296" t="s">
        <v>1886</v>
      </c>
      <c r="C452" s="296" t="s">
        <v>1887</v>
      </c>
      <c r="D452" s="295" t="s">
        <v>1296</v>
      </c>
      <c r="E452" s="315">
        <v>3.6400000000000002E-2</v>
      </c>
      <c r="F452" s="314">
        <v>-1.9219299999999999</v>
      </c>
      <c r="G452" s="196" t="s">
        <v>686</v>
      </c>
      <c r="H452" s="314">
        <v>3.52</v>
      </c>
    </row>
    <row r="453" spans="1:8" s="179" customFormat="1" x14ac:dyDescent="0.35">
      <c r="A453" s="1" t="s">
        <v>1888</v>
      </c>
      <c r="B453" s="1" t="s">
        <v>1889</v>
      </c>
      <c r="C453" s="1" t="s">
        <v>1890</v>
      </c>
      <c r="D453" s="50" t="s">
        <v>1296</v>
      </c>
      <c r="E453" s="150">
        <v>4.99E-2</v>
      </c>
      <c r="F453" s="105">
        <v>2.13</v>
      </c>
      <c r="G453" s="2" t="s">
        <v>686</v>
      </c>
      <c r="H453" s="105"/>
    </row>
    <row r="454" spans="1:8" s="179" customFormat="1" x14ac:dyDescent="0.35">
      <c r="A454" s="1" t="s">
        <v>1891</v>
      </c>
      <c r="B454" s="1" t="s">
        <v>1892</v>
      </c>
      <c r="C454" s="1" t="s">
        <v>1893</v>
      </c>
      <c r="D454" s="50" t="s">
        <v>1296</v>
      </c>
      <c r="E454" s="150">
        <v>5.5300000000000002E-3</v>
      </c>
      <c r="F454" s="105">
        <v>1.0821000000000001</v>
      </c>
      <c r="G454" s="2" t="s">
        <v>686</v>
      </c>
      <c r="H454" s="105"/>
    </row>
    <row r="455" spans="1:8" s="179" customFormat="1" x14ac:dyDescent="0.35">
      <c r="A455" s="1" t="s">
        <v>1894</v>
      </c>
      <c r="B455" s="1" t="s">
        <v>1895</v>
      </c>
      <c r="C455" s="1" t="s">
        <v>1896</v>
      </c>
      <c r="D455" s="50" t="s">
        <v>1296</v>
      </c>
      <c r="E455" s="150">
        <v>3.2899999999999999E-2</v>
      </c>
      <c r="F455" s="105">
        <v>4.69191</v>
      </c>
      <c r="G455" s="2" t="s">
        <v>686</v>
      </c>
      <c r="H455" s="105"/>
    </row>
    <row r="456" spans="1:8" s="179" customFormat="1" x14ac:dyDescent="0.35">
      <c r="A456" s="1" t="s">
        <v>1897</v>
      </c>
      <c r="B456" s="1" t="s">
        <v>1898</v>
      </c>
      <c r="C456" s="1" t="s">
        <v>1899</v>
      </c>
      <c r="D456" s="50" t="s">
        <v>1296</v>
      </c>
      <c r="E456" s="150">
        <v>0.26300000000000001</v>
      </c>
      <c r="F456" s="105">
        <v>2.8935200000000001</v>
      </c>
      <c r="G456" s="2" t="s">
        <v>686</v>
      </c>
      <c r="H456" s="105"/>
    </row>
    <row r="457" spans="1:8" s="179" customFormat="1" x14ac:dyDescent="0.35">
      <c r="A457" s="1" t="s">
        <v>1900</v>
      </c>
      <c r="B457" s="1" t="s">
        <v>1901</v>
      </c>
      <c r="C457" s="1" t="s">
        <v>1902</v>
      </c>
      <c r="D457" s="50" t="s">
        <v>1296</v>
      </c>
      <c r="E457" s="150">
        <v>0.86699999999999999</v>
      </c>
      <c r="F457" s="105">
        <v>1.91</v>
      </c>
      <c r="G457" s="2" t="s">
        <v>686</v>
      </c>
      <c r="H457" s="105"/>
    </row>
    <row r="458" spans="1:8" s="179" customFormat="1" x14ac:dyDescent="0.35">
      <c r="A458" s="1" t="s">
        <v>1903</v>
      </c>
      <c r="B458" s="1" t="s">
        <v>1904</v>
      </c>
      <c r="C458" s="1" t="s">
        <v>1905</v>
      </c>
      <c r="D458" s="50" t="s">
        <v>1296</v>
      </c>
      <c r="E458" s="150">
        <v>1.21E-2</v>
      </c>
      <c r="F458" s="105">
        <v>2.81115</v>
      </c>
      <c r="G458" s="2" t="s">
        <v>686</v>
      </c>
      <c r="H458" s="105"/>
    </row>
    <row r="459" spans="1:8" s="179" customFormat="1" x14ac:dyDescent="0.35">
      <c r="A459" s="1" t="s">
        <v>1906</v>
      </c>
      <c r="B459" s="1" t="s">
        <v>1907</v>
      </c>
      <c r="C459" s="1" t="s">
        <v>1908</v>
      </c>
      <c r="D459" s="50" t="s">
        <v>1296</v>
      </c>
      <c r="E459" s="150">
        <v>5.2400000000000002E-2</v>
      </c>
      <c r="F459" s="105">
        <v>7.07</v>
      </c>
      <c r="G459" s="2" t="s">
        <v>686</v>
      </c>
      <c r="H459" s="105"/>
    </row>
    <row r="460" spans="1:8" s="179" customFormat="1" x14ac:dyDescent="0.35">
      <c r="A460" s="1" t="s">
        <v>1909</v>
      </c>
      <c r="B460" s="1" t="s">
        <v>1910</v>
      </c>
      <c r="C460" s="1" t="s">
        <v>1911</v>
      </c>
      <c r="D460" s="50" t="s">
        <v>1296</v>
      </c>
      <c r="E460" s="150">
        <v>5.7500000000000002E-2</v>
      </c>
      <c r="F460" s="105">
        <v>3.44</v>
      </c>
      <c r="G460" s="2" t="s">
        <v>686</v>
      </c>
      <c r="H460" s="105"/>
    </row>
    <row r="461" spans="1:8" s="179" customFormat="1" x14ac:dyDescent="0.35">
      <c r="A461" s="1" t="s">
        <v>1912</v>
      </c>
      <c r="B461" s="1" t="s">
        <v>1913</v>
      </c>
      <c r="C461" s="1" t="s">
        <v>1914</v>
      </c>
      <c r="D461" s="50" t="s">
        <v>1296</v>
      </c>
      <c r="E461" s="150">
        <v>5.8299999999999998E-2</v>
      </c>
      <c r="F461" s="105">
        <v>3.5311900000000001</v>
      </c>
      <c r="G461" s="2" t="s">
        <v>686</v>
      </c>
      <c r="H461" s="105"/>
    </row>
    <row r="462" spans="1:8" s="179" customFormat="1" x14ac:dyDescent="0.35">
      <c r="A462" s="1" t="s">
        <v>1915</v>
      </c>
      <c r="B462" s="1" t="s">
        <v>1916</v>
      </c>
      <c r="C462" s="1" t="s">
        <v>1917</v>
      </c>
      <c r="D462" s="50" t="s">
        <v>1296</v>
      </c>
      <c r="E462" s="150">
        <v>3.5800000000000003E-8</v>
      </c>
      <c r="F462" s="105">
        <v>6.2</v>
      </c>
      <c r="G462" s="2" t="s">
        <v>686</v>
      </c>
      <c r="H462" s="105"/>
    </row>
    <row r="463" spans="1:8" s="179" customFormat="1" x14ac:dyDescent="0.35">
      <c r="A463" s="1" t="s">
        <v>1918</v>
      </c>
      <c r="B463" s="1" t="s">
        <v>1919</v>
      </c>
      <c r="C463" s="1" t="s">
        <v>1920</v>
      </c>
      <c r="D463" s="50" t="s">
        <v>1296</v>
      </c>
      <c r="E463" s="150">
        <v>4.95E-6</v>
      </c>
      <c r="F463" s="105">
        <v>4.01</v>
      </c>
      <c r="G463" s="2" t="s">
        <v>686</v>
      </c>
      <c r="H463" s="105"/>
    </row>
    <row r="464" spans="1:8" s="179" customFormat="1" x14ac:dyDescent="0.35">
      <c r="A464" s="1" t="s">
        <v>1921</v>
      </c>
      <c r="B464" s="1" t="s">
        <v>1922</v>
      </c>
      <c r="C464" s="1" t="s">
        <v>1923</v>
      </c>
      <c r="D464" s="50" t="s">
        <v>1296</v>
      </c>
      <c r="E464" s="150">
        <v>3.0800000000000001E-2</v>
      </c>
      <c r="F464" s="105">
        <v>3.13</v>
      </c>
      <c r="G464" s="2" t="s">
        <v>686</v>
      </c>
      <c r="H464" s="105"/>
    </row>
    <row r="465" spans="1:8" s="179" customFormat="1" x14ac:dyDescent="0.35">
      <c r="A465" s="1" t="s">
        <v>1924</v>
      </c>
      <c r="B465" s="1" t="s">
        <v>1925</v>
      </c>
      <c r="C465" s="1" t="s">
        <v>1926</v>
      </c>
      <c r="D465" s="50" t="s">
        <v>1296</v>
      </c>
      <c r="E465" s="150">
        <v>2.03E-8</v>
      </c>
      <c r="F465" s="105">
        <v>5.07</v>
      </c>
      <c r="G465" s="2" t="s">
        <v>686</v>
      </c>
      <c r="H465" s="105"/>
    </row>
    <row r="466" spans="1:8" s="179" customFormat="1" x14ac:dyDescent="0.35">
      <c r="A466" s="1" t="s">
        <v>1927</v>
      </c>
      <c r="B466" s="1" t="s">
        <v>1928</v>
      </c>
      <c r="C466" s="1" t="s">
        <v>1929</v>
      </c>
      <c r="D466" s="50" t="s">
        <v>1296</v>
      </c>
      <c r="E466" s="150">
        <v>1.9300000000000001E-8</v>
      </c>
      <c r="F466" s="105">
        <v>1.15818</v>
      </c>
      <c r="G466" s="2" t="s">
        <v>686</v>
      </c>
      <c r="H466" s="105"/>
    </row>
    <row r="467" spans="1:8" s="179" customFormat="1" x14ac:dyDescent="0.35">
      <c r="A467" s="296" t="s">
        <v>1930</v>
      </c>
      <c r="B467" s="296" t="s">
        <v>1931</v>
      </c>
      <c r="C467" s="296" t="s">
        <v>1932</v>
      </c>
      <c r="D467" s="295" t="s">
        <v>1296</v>
      </c>
      <c r="E467" s="315">
        <v>3.09E-2</v>
      </c>
      <c r="F467" s="314">
        <v>0.43447000000000002</v>
      </c>
      <c r="G467" s="196" t="s">
        <v>686</v>
      </c>
      <c r="H467" s="314">
        <v>3.18</v>
      </c>
    </row>
    <row r="468" spans="1:8" s="179" customFormat="1" x14ac:dyDescent="0.35">
      <c r="A468" s="1" t="s">
        <v>1933</v>
      </c>
      <c r="B468" s="1" t="s">
        <v>1934</v>
      </c>
      <c r="C468" s="1" t="s">
        <v>1935</v>
      </c>
      <c r="D468" s="50" t="s">
        <v>1296</v>
      </c>
      <c r="E468" s="150">
        <v>9.7000000000000003E-3</v>
      </c>
      <c r="F468" s="105">
        <v>4.6500000000000004</v>
      </c>
      <c r="G468" s="2" t="s">
        <v>686</v>
      </c>
      <c r="H468" s="105"/>
    </row>
    <row r="469" spans="1:8" s="179" customFormat="1" x14ac:dyDescent="0.35">
      <c r="A469" s="1" t="s">
        <v>1936</v>
      </c>
      <c r="B469" s="1" t="s">
        <v>1937</v>
      </c>
      <c r="C469" s="1" t="s">
        <v>1938</v>
      </c>
      <c r="D469" s="50" t="s">
        <v>1296</v>
      </c>
      <c r="E469" s="150">
        <v>1.5100000000000001E-2</v>
      </c>
      <c r="F469" s="105">
        <v>4.6325799999999999</v>
      </c>
      <c r="G469" s="2" t="s">
        <v>686</v>
      </c>
      <c r="H469" s="105"/>
    </row>
    <row r="470" spans="1:8" s="179" customFormat="1" x14ac:dyDescent="0.35">
      <c r="A470" s="1" t="s">
        <v>1939</v>
      </c>
      <c r="B470" s="1" t="s">
        <v>1940</v>
      </c>
      <c r="C470" s="1" t="s">
        <v>1941</v>
      </c>
      <c r="D470" s="50" t="s">
        <v>1296</v>
      </c>
      <c r="E470" s="150">
        <v>1.3799999999999999E-7</v>
      </c>
      <c r="F470" s="105">
        <v>1.7787999999999999</v>
      </c>
      <c r="G470" s="2" t="s">
        <v>686</v>
      </c>
      <c r="H470" s="105"/>
    </row>
    <row r="471" spans="1:8" s="179" customFormat="1" x14ac:dyDescent="0.35">
      <c r="A471" s="1" t="s">
        <v>1942</v>
      </c>
      <c r="B471" s="1" t="s">
        <v>1943</v>
      </c>
      <c r="C471" s="1" t="s">
        <v>1944</v>
      </c>
      <c r="D471" s="50" t="s">
        <v>1296</v>
      </c>
      <c r="E471" s="150">
        <v>1.8800000000000001E-2</v>
      </c>
      <c r="F471" s="105">
        <v>3.23</v>
      </c>
      <c r="G471" s="2" t="s">
        <v>686</v>
      </c>
      <c r="H471" s="105"/>
    </row>
    <row r="472" spans="1:8" s="179" customFormat="1" x14ac:dyDescent="0.35">
      <c r="A472" s="1" t="s">
        <v>1945</v>
      </c>
      <c r="B472" s="1" t="s">
        <v>1946</v>
      </c>
      <c r="C472" s="1" t="s">
        <v>1947</v>
      </c>
      <c r="D472" s="50" t="s">
        <v>1296</v>
      </c>
      <c r="E472" s="150">
        <v>8.1499999999999993E-3</v>
      </c>
      <c r="F472" s="105">
        <v>4.94278</v>
      </c>
      <c r="G472" s="2" t="s">
        <v>686</v>
      </c>
      <c r="H472" s="105"/>
    </row>
    <row r="473" spans="1:8" s="179" customFormat="1" x14ac:dyDescent="0.35">
      <c r="A473" s="1" t="s">
        <v>1948</v>
      </c>
      <c r="B473" s="1" t="s">
        <v>1949</v>
      </c>
      <c r="C473" s="1" t="s">
        <v>1950</v>
      </c>
      <c r="D473" s="50" t="s">
        <v>1296</v>
      </c>
      <c r="E473" s="150">
        <v>5.3699999999999998E-3</v>
      </c>
      <c r="F473" s="105">
        <v>4.5789200000000001</v>
      </c>
      <c r="G473" s="2" t="s">
        <v>686</v>
      </c>
      <c r="H473" s="105"/>
    </row>
    <row r="474" spans="1:8" s="179" customFormat="1" x14ac:dyDescent="0.35">
      <c r="A474" s="1" t="s">
        <v>1951</v>
      </c>
      <c r="B474" s="1" t="s">
        <v>1952</v>
      </c>
      <c r="C474" s="1" t="s">
        <v>1953</v>
      </c>
      <c r="D474" s="50" t="s">
        <v>1296</v>
      </c>
      <c r="E474" s="150">
        <v>6.3499999999999997E-3</v>
      </c>
      <c r="F474" s="105">
        <v>4.58</v>
      </c>
      <c r="G474" s="2" t="s">
        <v>686</v>
      </c>
      <c r="H474" s="105"/>
    </row>
    <row r="475" spans="1:8" s="179" customFormat="1" x14ac:dyDescent="0.35">
      <c r="A475" s="1" t="s">
        <v>1169</v>
      </c>
      <c r="B475" s="1" t="s">
        <v>1170</v>
      </c>
      <c r="C475" s="1" t="s">
        <v>1171</v>
      </c>
      <c r="D475" s="50" t="s">
        <v>1296</v>
      </c>
      <c r="E475" s="150">
        <v>4.5799999999999999E-3</v>
      </c>
      <c r="F475" s="105">
        <v>5.7</v>
      </c>
      <c r="G475" s="2" t="s">
        <v>686</v>
      </c>
      <c r="H475" s="105"/>
    </row>
    <row r="476" spans="1:8" s="179" customFormat="1" x14ac:dyDescent="0.35">
      <c r="A476" s="1" t="s">
        <v>1954</v>
      </c>
      <c r="B476" s="1" t="s">
        <v>1955</v>
      </c>
      <c r="C476" s="1" t="s">
        <v>1956</v>
      </c>
      <c r="D476" s="50" t="s">
        <v>1296</v>
      </c>
      <c r="E476" s="150">
        <v>4.5999999999999999E-3</v>
      </c>
      <c r="F476" s="105">
        <v>5.01</v>
      </c>
      <c r="G476" s="2" t="s">
        <v>686</v>
      </c>
      <c r="H476" s="105"/>
    </row>
    <row r="477" spans="1:8" s="179" customFormat="1" x14ac:dyDescent="0.35">
      <c r="A477" s="1" t="s">
        <v>1957</v>
      </c>
      <c r="B477" s="1" t="s">
        <v>1958</v>
      </c>
      <c r="C477" s="1" t="s">
        <v>1959</v>
      </c>
      <c r="D477" s="50" t="s">
        <v>1296</v>
      </c>
      <c r="E477" s="150">
        <v>0.56399999999999995</v>
      </c>
      <c r="F477" s="105">
        <v>0.98</v>
      </c>
      <c r="G477" s="2" t="s">
        <v>686</v>
      </c>
      <c r="H477" s="105"/>
    </row>
    <row r="478" spans="1:8" s="179" customFormat="1" x14ac:dyDescent="0.35">
      <c r="A478" s="1" t="s">
        <v>1960</v>
      </c>
      <c r="B478" s="1" t="s">
        <v>1961</v>
      </c>
      <c r="C478" s="1" t="s">
        <v>1962</v>
      </c>
      <c r="D478" s="50" t="s">
        <v>1296</v>
      </c>
      <c r="E478" s="150">
        <v>8.6199999999999992E-3</v>
      </c>
      <c r="F478" s="105">
        <v>4.5</v>
      </c>
      <c r="G478" s="2" t="s">
        <v>686</v>
      </c>
      <c r="H478" s="105"/>
    </row>
    <row r="479" spans="1:8" s="179" customFormat="1" x14ac:dyDescent="0.35">
      <c r="A479" s="1" t="s">
        <v>1963</v>
      </c>
      <c r="B479" s="1" t="s">
        <v>1964</v>
      </c>
      <c r="C479" s="1" t="s">
        <v>1965</v>
      </c>
      <c r="D479" s="50" t="s">
        <v>1296</v>
      </c>
      <c r="E479" s="150">
        <v>0.76900000000000002</v>
      </c>
      <c r="F479" s="105">
        <v>4.0750299999999999</v>
      </c>
      <c r="G479" s="2" t="s">
        <v>686</v>
      </c>
      <c r="H479" s="105"/>
    </row>
    <row r="480" spans="1:8" s="179" customFormat="1" x14ac:dyDescent="0.35">
      <c r="A480" s="1" t="s">
        <v>1966</v>
      </c>
      <c r="B480" s="1" t="s">
        <v>1967</v>
      </c>
      <c r="C480" s="1" t="s">
        <v>1968</v>
      </c>
      <c r="D480" s="50" t="s">
        <v>1296</v>
      </c>
      <c r="E480" s="150">
        <v>0.151</v>
      </c>
      <c r="F480" s="105">
        <v>3.4</v>
      </c>
      <c r="G480" s="2" t="s">
        <v>686</v>
      </c>
      <c r="H480" s="105"/>
    </row>
    <row r="481" spans="1:8" s="179" customFormat="1" x14ac:dyDescent="0.35">
      <c r="A481" s="1" t="s">
        <v>1969</v>
      </c>
      <c r="B481" s="1" t="s">
        <v>1970</v>
      </c>
      <c r="C481" s="1" t="s">
        <v>1971</v>
      </c>
      <c r="D481" s="50" t="s">
        <v>1296</v>
      </c>
      <c r="E481" s="150">
        <v>4.36E-2</v>
      </c>
      <c r="F481" s="105">
        <v>-3.2154299999999997E-2</v>
      </c>
      <c r="G481" s="2" t="s">
        <v>686</v>
      </c>
      <c r="H481" s="105"/>
    </row>
    <row r="482" spans="1:8" s="179" customFormat="1" x14ac:dyDescent="0.35">
      <c r="A482" s="1" t="s">
        <v>1972</v>
      </c>
      <c r="B482" s="1" t="s">
        <v>1973</v>
      </c>
      <c r="C482" s="1" t="s">
        <v>1974</v>
      </c>
      <c r="D482" s="50" t="s">
        <v>1296</v>
      </c>
      <c r="E482" s="150">
        <v>2.9900000000000002E-6</v>
      </c>
      <c r="F482" s="105">
        <v>2.85</v>
      </c>
      <c r="G482" s="2" t="s">
        <v>686</v>
      </c>
      <c r="H482" s="105"/>
    </row>
    <row r="483" spans="1:8" s="179" customFormat="1" x14ac:dyDescent="0.35">
      <c r="A483" s="1" t="s">
        <v>1975</v>
      </c>
      <c r="B483" s="1" t="s">
        <v>1976</v>
      </c>
      <c r="C483" s="1" t="s">
        <v>1977</v>
      </c>
      <c r="D483" s="50" t="s">
        <v>1296</v>
      </c>
      <c r="E483" s="150">
        <v>1.7000000000000001E-2</v>
      </c>
      <c r="F483" s="105">
        <v>2.9</v>
      </c>
      <c r="G483" s="2" t="s">
        <v>686</v>
      </c>
      <c r="H483" s="105"/>
    </row>
    <row r="484" spans="1:8" s="179" customFormat="1" x14ac:dyDescent="0.35">
      <c r="A484" s="1" t="s">
        <v>1978</v>
      </c>
      <c r="B484" s="1" t="s">
        <v>1979</v>
      </c>
      <c r="C484" s="1" t="s">
        <v>1980</v>
      </c>
      <c r="D484" s="50" t="s">
        <v>1296</v>
      </c>
      <c r="E484" s="150">
        <v>3.0699999999999998E-6</v>
      </c>
      <c r="F484" s="105">
        <v>0.110502</v>
      </c>
      <c r="G484" s="2" t="s">
        <v>686</v>
      </c>
      <c r="H484" s="105"/>
    </row>
    <row r="485" spans="1:8" s="179" customFormat="1" x14ac:dyDescent="0.35">
      <c r="A485" s="1" t="s">
        <v>1981</v>
      </c>
      <c r="B485" s="1" t="s">
        <v>1982</v>
      </c>
      <c r="C485" s="1" t="s">
        <v>1983</v>
      </c>
      <c r="D485" s="50" t="s">
        <v>1296</v>
      </c>
      <c r="E485" s="150">
        <v>2.64E-3</v>
      </c>
      <c r="F485" s="105">
        <v>9.9671000000000003</v>
      </c>
      <c r="G485" s="2" t="s">
        <v>686</v>
      </c>
      <c r="H485" s="105"/>
    </row>
    <row r="486" spans="1:8" s="179" customFormat="1" x14ac:dyDescent="0.35">
      <c r="A486" s="1" t="s">
        <v>1984</v>
      </c>
      <c r="B486" s="1" t="s">
        <v>1985</v>
      </c>
      <c r="C486" s="1" t="s">
        <v>1986</v>
      </c>
      <c r="D486" s="50" t="s">
        <v>1296</v>
      </c>
      <c r="E486" s="150">
        <v>0.192</v>
      </c>
      <c r="F486" s="105">
        <v>4.04</v>
      </c>
      <c r="G486" s="2" t="s">
        <v>686</v>
      </c>
      <c r="H486" s="105"/>
    </row>
    <row r="487" spans="1:8" s="179" customFormat="1" x14ac:dyDescent="0.35">
      <c r="A487" s="1" t="s">
        <v>1987</v>
      </c>
      <c r="B487" s="1" t="s">
        <v>1988</v>
      </c>
      <c r="C487" s="1" t="s">
        <v>1989</v>
      </c>
      <c r="D487" s="50" t="s">
        <v>1296</v>
      </c>
      <c r="E487" s="150">
        <v>8.1899999999999994E-3</v>
      </c>
      <c r="F487" s="105">
        <v>4.07</v>
      </c>
      <c r="G487" s="2" t="s">
        <v>686</v>
      </c>
      <c r="H487" s="105"/>
    </row>
    <row r="488" spans="1:8" s="179" customFormat="1" x14ac:dyDescent="0.35">
      <c r="A488" s="1" t="s">
        <v>1990</v>
      </c>
      <c r="B488" s="1" t="s">
        <v>1991</v>
      </c>
      <c r="C488" s="1" t="s">
        <v>1992</v>
      </c>
      <c r="D488" s="50" t="s">
        <v>1296</v>
      </c>
      <c r="E488" s="150">
        <v>4.5200000000000002E-7</v>
      </c>
      <c r="F488" s="105">
        <v>5.04</v>
      </c>
      <c r="G488" s="2" t="s">
        <v>686</v>
      </c>
      <c r="H488" s="105"/>
    </row>
    <row r="489" spans="1:8" s="179" customFormat="1" x14ac:dyDescent="0.35">
      <c r="A489" s="1" t="s">
        <v>1993</v>
      </c>
      <c r="B489" s="1" t="s">
        <v>1994</v>
      </c>
      <c r="C489" s="1" t="s">
        <v>1995</v>
      </c>
      <c r="D489" s="50" t="s">
        <v>1296</v>
      </c>
      <c r="E489" s="150">
        <v>8.6200000000000004E-9</v>
      </c>
      <c r="F489" s="105">
        <v>7.54</v>
      </c>
      <c r="G489" s="2" t="s">
        <v>686</v>
      </c>
      <c r="H489" s="105"/>
    </row>
    <row r="490" spans="1:8" s="179" customFormat="1" x14ac:dyDescent="0.35">
      <c r="A490" s="1" t="s">
        <v>1996</v>
      </c>
      <c r="B490" s="1" t="s">
        <v>1997</v>
      </c>
      <c r="C490" s="1" t="s">
        <v>1998</v>
      </c>
      <c r="D490" s="50" t="s">
        <v>1296</v>
      </c>
      <c r="E490" s="150">
        <v>1.37E-8</v>
      </c>
      <c r="F490" s="105">
        <v>2.31</v>
      </c>
      <c r="G490" s="2" t="s">
        <v>686</v>
      </c>
      <c r="H490" s="105"/>
    </row>
    <row r="491" spans="1:8" s="179" customFormat="1" x14ac:dyDescent="0.35">
      <c r="A491" s="1" t="s">
        <v>1999</v>
      </c>
      <c r="B491" s="1" t="s">
        <v>2000</v>
      </c>
      <c r="C491" s="1" t="s">
        <v>2001</v>
      </c>
      <c r="D491" s="50" t="s">
        <v>1296</v>
      </c>
      <c r="E491" s="150">
        <v>0.27400000000000002</v>
      </c>
      <c r="F491" s="105">
        <v>-7.0000000000000007E-2</v>
      </c>
      <c r="G491" s="2" t="s">
        <v>686</v>
      </c>
      <c r="H491" s="105"/>
    </row>
    <row r="492" spans="1:8" s="179" customFormat="1" x14ac:dyDescent="0.35">
      <c r="A492" s="1" t="s">
        <v>142</v>
      </c>
      <c r="B492" s="1" t="s">
        <v>143</v>
      </c>
      <c r="C492" s="1" t="s">
        <v>144</v>
      </c>
      <c r="D492" s="50" t="s">
        <v>1296</v>
      </c>
      <c r="E492" s="150">
        <v>0.16600000000000001</v>
      </c>
      <c r="F492" s="105">
        <v>2.7</v>
      </c>
      <c r="G492" s="2" t="s">
        <v>686</v>
      </c>
      <c r="H492" s="105"/>
    </row>
    <row r="493" spans="1:8" s="179" customFormat="1" x14ac:dyDescent="0.35">
      <c r="A493" s="1" t="s">
        <v>2002</v>
      </c>
      <c r="B493" s="1" t="s">
        <v>2003</v>
      </c>
      <c r="C493" s="1" t="s">
        <v>2004</v>
      </c>
      <c r="D493" s="50" t="s">
        <v>1296</v>
      </c>
      <c r="E493" s="150">
        <v>1.7500000000000002E-2</v>
      </c>
      <c r="F493" s="105">
        <v>5.3154199999999996</v>
      </c>
      <c r="G493" s="2" t="s">
        <v>686</v>
      </c>
      <c r="H493" s="105"/>
    </row>
    <row r="494" spans="1:8" s="179" customFormat="1" x14ac:dyDescent="0.35">
      <c r="A494" s="1" t="s">
        <v>2005</v>
      </c>
      <c r="B494" s="1" t="s">
        <v>2006</v>
      </c>
      <c r="C494" s="1" t="s">
        <v>2007</v>
      </c>
      <c r="D494" s="50" t="s">
        <v>1296</v>
      </c>
      <c r="E494" s="150">
        <v>1.0499999999999999E-5</v>
      </c>
      <c r="F494" s="105">
        <v>-1.8</v>
      </c>
      <c r="G494" s="2" t="s">
        <v>686</v>
      </c>
      <c r="H494" s="105"/>
    </row>
    <row r="495" spans="1:8" s="179" customFormat="1" x14ac:dyDescent="0.35">
      <c r="A495" s="1" t="s">
        <v>2008</v>
      </c>
      <c r="B495" s="1" t="s">
        <v>2009</v>
      </c>
      <c r="C495" s="1" t="s">
        <v>2010</v>
      </c>
      <c r="D495" s="50" t="s">
        <v>1296</v>
      </c>
      <c r="E495" s="150">
        <v>0.31900000000000001</v>
      </c>
      <c r="F495" s="105">
        <v>2.4745200000000001</v>
      </c>
      <c r="G495" s="2" t="s">
        <v>686</v>
      </c>
      <c r="H495" s="105"/>
    </row>
    <row r="496" spans="1:8" s="179" customFormat="1" x14ac:dyDescent="0.35">
      <c r="A496" s="1" t="s">
        <v>2011</v>
      </c>
      <c r="B496" s="1" t="s">
        <v>2012</v>
      </c>
      <c r="C496" s="1" t="s">
        <v>2013</v>
      </c>
      <c r="D496" s="50" t="s">
        <v>1296</v>
      </c>
      <c r="E496" s="150">
        <v>1.03E-2</v>
      </c>
      <c r="F496" s="105">
        <v>4.2699999999999996</v>
      </c>
      <c r="G496" s="2" t="s">
        <v>686</v>
      </c>
      <c r="H496" s="105"/>
    </row>
    <row r="497" spans="1:8" s="179" customFormat="1" x14ac:dyDescent="0.35">
      <c r="A497" s="1" t="s">
        <v>2014</v>
      </c>
      <c r="B497" s="1" t="s">
        <v>2015</v>
      </c>
      <c r="C497" s="1" t="s">
        <v>2016</v>
      </c>
      <c r="D497" s="50" t="s">
        <v>1296</v>
      </c>
      <c r="E497" s="150">
        <v>2.3400000000000001E-2</v>
      </c>
      <c r="F497" s="105">
        <v>0.41864800000000002</v>
      </c>
      <c r="G497" s="2" t="s">
        <v>686</v>
      </c>
      <c r="H497" s="105"/>
    </row>
    <row r="498" spans="1:8" s="179" customFormat="1" x14ac:dyDescent="0.35">
      <c r="A498" s="1" t="s">
        <v>147</v>
      </c>
      <c r="B498" s="1" t="s">
        <v>148</v>
      </c>
      <c r="C498" s="1" t="s">
        <v>149</v>
      </c>
      <c r="D498" s="50" t="s">
        <v>1296</v>
      </c>
      <c r="E498" s="150">
        <v>1.32E-2</v>
      </c>
      <c r="F498" s="105">
        <v>4.21</v>
      </c>
      <c r="G498" s="2" t="s">
        <v>686</v>
      </c>
      <c r="H498" s="105"/>
    </row>
    <row r="499" spans="1:8" s="179" customFormat="1" x14ac:dyDescent="0.35">
      <c r="A499" s="1" t="s">
        <v>151</v>
      </c>
      <c r="B499" s="1" t="s">
        <v>152</v>
      </c>
      <c r="C499" s="1" t="s">
        <v>153</v>
      </c>
      <c r="D499" s="50" t="s">
        <v>1296</v>
      </c>
      <c r="E499" s="150">
        <v>1.0500000000000001E-2</v>
      </c>
      <c r="F499" s="105">
        <v>4.12</v>
      </c>
      <c r="G499" s="2" t="s">
        <v>686</v>
      </c>
      <c r="H499" s="105"/>
    </row>
    <row r="500" spans="1:8" s="179" customFormat="1" x14ac:dyDescent="0.35">
      <c r="A500" s="1" t="s">
        <v>2017</v>
      </c>
      <c r="B500" s="1" t="s">
        <v>2018</v>
      </c>
      <c r="C500" s="1" t="s">
        <v>2019</v>
      </c>
      <c r="D500" s="50" t="s">
        <v>1296</v>
      </c>
      <c r="E500" s="150">
        <v>2.92E-8</v>
      </c>
      <c r="F500" s="105">
        <v>4.5019999999999998</v>
      </c>
      <c r="G500" s="2" t="s">
        <v>686</v>
      </c>
      <c r="H500" s="105"/>
    </row>
    <row r="501" spans="1:8" s="179" customFormat="1" x14ac:dyDescent="0.35">
      <c r="A501" s="296" t="s">
        <v>2020</v>
      </c>
      <c r="B501" s="296" t="s">
        <v>2021</v>
      </c>
      <c r="C501" s="296" t="s">
        <v>2022</v>
      </c>
      <c r="D501" s="295" t="s">
        <v>1296</v>
      </c>
      <c r="E501" s="315">
        <v>0.60899999999999999</v>
      </c>
      <c r="F501" s="314">
        <v>-1.18421</v>
      </c>
      <c r="G501" s="196" t="s">
        <v>686</v>
      </c>
      <c r="H501" s="314">
        <v>0.65200000000000002</v>
      </c>
    </row>
    <row r="502" spans="1:8" s="179" customFormat="1" x14ac:dyDescent="0.35">
      <c r="A502" s="1" t="s">
        <v>2023</v>
      </c>
      <c r="B502" s="1" t="s">
        <v>2024</v>
      </c>
      <c r="C502" s="1" t="s">
        <v>2025</v>
      </c>
      <c r="D502" s="50" t="s">
        <v>1296</v>
      </c>
      <c r="E502" s="150">
        <v>0.25800000000000001</v>
      </c>
      <c r="F502" s="105">
        <v>2.87</v>
      </c>
      <c r="G502" s="2" t="s">
        <v>686</v>
      </c>
      <c r="H502" s="105"/>
    </row>
    <row r="503" spans="1:8" s="179" customFormat="1" x14ac:dyDescent="0.35">
      <c r="A503" s="1" t="s">
        <v>1190</v>
      </c>
      <c r="B503" s="1" t="s">
        <v>370</v>
      </c>
      <c r="C503" s="1" t="s">
        <v>1191</v>
      </c>
      <c r="D503" s="50" t="s">
        <v>1296</v>
      </c>
      <c r="E503" s="150">
        <v>7.1800000000000003E-2</v>
      </c>
      <c r="F503" s="105">
        <v>3.94</v>
      </c>
      <c r="G503" s="2" t="s">
        <v>686</v>
      </c>
      <c r="H503" s="105"/>
    </row>
    <row r="504" spans="1:8" s="179" customFormat="1" x14ac:dyDescent="0.35">
      <c r="A504" s="1" t="s">
        <v>2026</v>
      </c>
      <c r="B504" s="1" t="s">
        <v>2027</v>
      </c>
      <c r="C504" s="1" t="s">
        <v>2028</v>
      </c>
      <c r="D504" s="50" t="s">
        <v>1296</v>
      </c>
      <c r="E504" s="150">
        <v>2.7499999999999998E-3</v>
      </c>
      <c r="F504" s="105">
        <v>6.1089000000000002</v>
      </c>
      <c r="G504" s="2" t="s">
        <v>686</v>
      </c>
      <c r="H504" s="105"/>
    </row>
    <row r="505" spans="1:8" s="179" customFormat="1" x14ac:dyDescent="0.35">
      <c r="A505" s="1" t="s">
        <v>2029</v>
      </c>
      <c r="B505" s="1" t="s">
        <v>2030</v>
      </c>
      <c r="C505" s="1" t="s">
        <v>2031</v>
      </c>
      <c r="D505" s="50" t="s">
        <v>1296</v>
      </c>
      <c r="E505" s="150">
        <v>2.1999999999999998E-8</v>
      </c>
      <c r="F505" s="105">
        <v>4.6376600000000003</v>
      </c>
      <c r="G505" s="2" t="s">
        <v>686</v>
      </c>
      <c r="H505" s="105"/>
    </row>
    <row r="506" spans="1:8" s="179" customFormat="1" x14ac:dyDescent="0.35">
      <c r="A506" s="1" t="s">
        <v>2032</v>
      </c>
      <c r="B506" s="1" t="s">
        <v>2033</v>
      </c>
      <c r="C506" s="1" t="s">
        <v>2034</v>
      </c>
      <c r="D506" s="50" t="s">
        <v>1296</v>
      </c>
      <c r="E506" s="150">
        <v>2E-8</v>
      </c>
      <c r="F506" s="105">
        <v>5.5247999999999999</v>
      </c>
      <c r="G506" s="2" t="s">
        <v>686</v>
      </c>
      <c r="H506" s="105"/>
    </row>
    <row r="507" spans="1:8" s="179" customFormat="1" x14ac:dyDescent="0.35">
      <c r="A507" s="1" t="s">
        <v>2035</v>
      </c>
      <c r="B507" s="1" t="s">
        <v>2036</v>
      </c>
      <c r="C507" s="1" t="s">
        <v>2037</v>
      </c>
      <c r="D507" s="50" t="s">
        <v>1296</v>
      </c>
      <c r="E507" s="150">
        <v>2.4200000000000002E-8</v>
      </c>
      <c r="F507" s="105">
        <v>4.9270100000000001</v>
      </c>
      <c r="G507" s="2" t="s">
        <v>686</v>
      </c>
      <c r="H507" s="105"/>
    </row>
    <row r="508" spans="1:8" s="179" customFormat="1" x14ac:dyDescent="0.35">
      <c r="A508" s="1" t="s">
        <v>2038</v>
      </c>
      <c r="B508" s="1" t="s">
        <v>2039</v>
      </c>
      <c r="C508" s="1" t="s">
        <v>2040</v>
      </c>
      <c r="D508" s="50" t="s">
        <v>1296</v>
      </c>
      <c r="E508" s="150">
        <v>1.6500000000000001E-2</v>
      </c>
      <c r="F508" s="105">
        <v>3.72</v>
      </c>
      <c r="G508" s="2" t="s">
        <v>686</v>
      </c>
      <c r="H508" s="105"/>
    </row>
    <row r="509" spans="1:8" s="179" customFormat="1" x14ac:dyDescent="0.35">
      <c r="A509" s="1" t="s">
        <v>2041</v>
      </c>
      <c r="B509" s="1" t="s">
        <v>2042</v>
      </c>
      <c r="C509" s="1" t="s">
        <v>2043</v>
      </c>
      <c r="D509" s="50" t="s">
        <v>1296</v>
      </c>
      <c r="E509" s="150">
        <v>9.6799999999999994E-3</v>
      </c>
      <c r="F509" s="105">
        <v>5.2</v>
      </c>
      <c r="G509" s="2" t="s">
        <v>686</v>
      </c>
      <c r="H509" s="105"/>
    </row>
    <row r="510" spans="1:8" s="179" customFormat="1" x14ac:dyDescent="0.35">
      <c r="A510" s="1" t="s">
        <v>2044</v>
      </c>
      <c r="B510" s="1" t="s">
        <v>2045</v>
      </c>
      <c r="C510" s="1" t="s">
        <v>2046</v>
      </c>
      <c r="D510" s="50" t="s">
        <v>1296</v>
      </c>
      <c r="E510" s="150">
        <v>0.53800000000000003</v>
      </c>
      <c r="F510" s="105">
        <v>1.72387</v>
      </c>
      <c r="G510" s="2" t="s">
        <v>686</v>
      </c>
      <c r="H510" s="105"/>
    </row>
    <row r="511" spans="1:8" s="179" customFormat="1" x14ac:dyDescent="0.35">
      <c r="A511" s="1" t="s">
        <v>1195</v>
      </c>
      <c r="B511" s="1" t="s">
        <v>1196</v>
      </c>
      <c r="C511" s="1" t="s">
        <v>1197</v>
      </c>
      <c r="D511" s="50" t="s">
        <v>1296</v>
      </c>
      <c r="E511" s="150">
        <v>0.14499999999999999</v>
      </c>
      <c r="F511" s="105">
        <v>2.36</v>
      </c>
      <c r="G511" s="2" t="s">
        <v>686</v>
      </c>
      <c r="H511" s="105"/>
    </row>
    <row r="512" spans="1:8" s="179" customFormat="1" x14ac:dyDescent="0.35">
      <c r="A512" s="1" t="s">
        <v>2047</v>
      </c>
      <c r="B512" s="1" t="s">
        <v>2048</v>
      </c>
      <c r="C512" s="1" t="s">
        <v>2049</v>
      </c>
      <c r="D512" s="50" t="s">
        <v>1296</v>
      </c>
      <c r="E512" s="150">
        <v>0.36299999999999999</v>
      </c>
      <c r="F512" s="105">
        <v>1.96</v>
      </c>
      <c r="G512" s="2" t="s">
        <v>686</v>
      </c>
      <c r="H512" s="105"/>
    </row>
    <row r="513" spans="1:8" s="179" customFormat="1" x14ac:dyDescent="0.35">
      <c r="A513" s="1" t="s">
        <v>2050</v>
      </c>
      <c r="B513" s="1" t="s">
        <v>2051</v>
      </c>
      <c r="C513" s="1" t="s">
        <v>2052</v>
      </c>
      <c r="D513" s="50" t="s">
        <v>1296</v>
      </c>
      <c r="E513" s="150">
        <v>0.35199999999999998</v>
      </c>
      <c r="F513" s="105">
        <v>4.2497999999999996</v>
      </c>
      <c r="G513" s="2" t="s">
        <v>686</v>
      </c>
      <c r="H513" s="105"/>
    </row>
    <row r="514" spans="1:8" s="179" customFormat="1" x14ac:dyDescent="0.35">
      <c r="A514" s="1" t="s">
        <v>2053</v>
      </c>
      <c r="B514" s="1" t="s">
        <v>2054</v>
      </c>
      <c r="C514" s="1" t="s">
        <v>2055</v>
      </c>
      <c r="D514" s="50" t="s">
        <v>1296</v>
      </c>
      <c r="E514" s="150">
        <v>0.498</v>
      </c>
      <c r="F514" s="105">
        <v>0.61180900000000005</v>
      </c>
      <c r="G514" s="2" t="s">
        <v>686</v>
      </c>
      <c r="H514" s="105"/>
    </row>
    <row r="515" spans="1:8" s="179" customFormat="1" x14ac:dyDescent="0.35">
      <c r="A515" s="1" t="s">
        <v>2056</v>
      </c>
      <c r="B515" s="1" t="s">
        <v>2057</v>
      </c>
      <c r="C515" s="1" t="s">
        <v>2058</v>
      </c>
      <c r="D515" s="50" t="s">
        <v>1296</v>
      </c>
      <c r="E515" s="150">
        <v>2.3199999999999998E-2</v>
      </c>
      <c r="F515" s="105">
        <v>3.32701</v>
      </c>
      <c r="G515" s="2" t="s">
        <v>686</v>
      </c>
      <c r="H515" s="105"/>
    </row>
    <row r="516" spans="1:8" s="179" customFormat="1" x14ac:dyDescent="0.35">
      <c r="A516" s="1" t="s">
        <v>2059</v>
      </c>
      <c r="B516" s="1" t="s">
        <v>2060</v>
      </c>
      <c r="C516" s="1" t="s">
        <v>2061</v>
      </c>
      <c r="D516" s="50" t="s">
        <v>1296</v>
      </c>
      <c r="E516" s="150">
        <v>7.7200000000000003E-3</v>
      </c>
      <c r="F516" s="105">
        <v>4.2738399999999999</v>
      </c>
      <c r="G516" s="2" t="s">
        <v>686</v>
      </c>
      <c r="H516" s="105"/>
    </row>
    <row r="517" spans="1:8" s="179" customFormat="1" x14ac:dyDescent="0.35">
      <c r="A517" s="1" t="s">
        <v>2062</v>
      </c>
      <c r="B517" s="1" t="s">
        <v>2063</v>
      </c>
      <c r="C517" s="1" t="s">
        <v>2064</v>
      </c>
      <c r="D517" s="50" t="s">
        <v>1296</v>
      </c>
      <c r="E517" s="150">
        <v>0.69299999999999995</v>
      </c>
      <c r="F517" s="105">
        <v>0.83</v>
      </c>
      <c r="G517" s="2" t="s">
        <v>686</v>
      </c>
      <c r="H517" s="105"/>
    </row>
    <row r="518" spans="1:8" s="179" customFormat="1" x14ac:dyDescent="0.35">
      <c r="A518" s="1" t="s">
        <v>2065</v>
      </c>
      <c r="B518" s="1" t="s">
        <v>2066</v>
      </c>
      <c r="C518" s="1" t="s">
        <v>2067</v>
      </c>
      <c r="D518" s="50" t="s">
        <v>1296</v>
      </c>
      <c r="E518" s="150">
        <v>0.39600000000000002</v>
      </c>
      <c r="F518" s="105">
        <v>-0.8</v>
      </c>
      <c r="G518" s="2" t="s">
        <v>686</v>
      </c>
      <c r="H518" s="105"/>
    </row>
    <row r="519" spans="1:8" s="179" customFormat="1" x14ac:dyDescent="0.35">
      <c r="A519" s="1" t="s">
        <v>2068</v>
      </c>
      <c r="B519" s="1" t="s">
        <v>2069</v>
      </c>
      <c r="C519" s="1" t="s">
        <v>2070</v>
      </c>
      <c r="D519" s="50" t="s">
        <v>1296</v>
      </c>
      <c r="E519" s="150">
        <v>0.35199999999999998</v>
      </c>
      <c r="F519" s="105">
        <v>-0.16485900000000001</v>
      </c>
      <c r="G519" s="2" t="s">
        <v>686</v>
      </c>
      <c r="H519" s="105"/>
    </row>
    <row r="520" spans="1:8" s="179" customFormat="1" x14ac:dyDescent="0.35">
      <c r="A520" s="1" t="s">
        <v>2071</v>
      </c>
      <c r="B520" s="1" t="s">
        <v>2072</v>
      </c>
      <c r="C520" s="1" t="s">
        <v>2073</v>
      </c>
      <c r="D520" s="50" t="s">
        <v>1296</v>
      </c>
      <c r="E520" s="150">
        <v>0.71599999999999997</v>
      </c>
      <c r="F520" s="105">
        <v>0.6</v>
      </c>
      <c r="G520" s="2" t="s">
        <v>686</v>
      </c>
      <c r="H520" s="105"/>
    </row>
    <row r="521" spans="1:8" s="179" customFormat="1" x14ac:dyDescent="0.35">
      <c r="A521" s="1" t="s">
        <v>2074</v>
      </c>
      <c r="B521" s="1" t="s">
        <v>2075</v>
      </c>
      <c r="C521" s="1" t="s">
        <v>2076</v>
      </c>
      <c r="D521" s="50" t="s">
        <v>1296</v>
      </c>
      <c r="E521" s="150">
        <v>0.432</v>
      </c>
      <c r="F521" s="105">
        <v>-1.85</v>
      </c>
      <c r="G521" s="2" t="s">
        <v>686</v>
      </c>
      <c r="H521" s="105"/>
    </row>
    <row r="522" spans="1:8" s="179" customFormat="1" x14ac:dyDescent="0.35">
      <c r="A522" s="1" t="s">
        <v>168</v>
      </c>
      <c r="B522" s="1" t="s">
        <v>169</v>
      </c>
      <c r="C522" s="1" t="s">
        <v>170</v>
      </c>
      <c r="D522" s="50" t="s">
        <v>1296</v>
      </c>
      <c r="E522" s="150">
        <v>1.7100000000000001E-2</v>
      </c>
      <c r="F522" s="105">
        <v>5.08</v>
      </c>
      <c r="G522" s="2" t="s">
        <v>686</v>
      </c>
      <c r="H522" s="105"/>
    </row>
    <row r="523" spans="1:8" s="179" customFormat="1" x14ac:dyDescent="0.35">
      <c r="A523" s="1" t="s">
        <v>2077</v>
      </c>
      <c r="B523" s="1" t="s">
        <v>2078</v>
      </c>
      <c r="C523" s="1" t="s">
        <v>2079</v>
      </c>
      <c r="D523" s="50" t="s">
        <v>1296</v>
      </c>
      <c r="E523" s="150">
        <v>3.3500000000000002E-2</v>
      </c>
      <c r="F523" s="105">
        <v>2.0510600000000001</v>
      </c>
      <c r="G523" s="2" t="s">
        <v>686</v>
      </c>
      <c r="H523" s="105"/>
    </row>
    <row r="524" spans="1:8" s="179" customFormat="1" x14ac:dyDescent="0.35">
      <c r="A524" s="1" t="s">
        <v>2080</v>
      </c>
      <c r="B524" s="1" t="s">
        <v>2081</v>
      </c>
      <c r="C524" s="1" t="s">
        <v>2082</v>
      </c>
      <c r="D524" s="50" t="s">
        <v>1296</v>
      </c>
      <c r="E524" s="150">
        <v>0.224</v>
      </c>
      <c r="F524" s="105">
        <v>1.88</v>
      </c>
      <c r="G524" s="2" t="s">
        <v>686</v>
      </c>
      <c r="H524" s="105"/>
    </row>
    <row r="525" spans="1:8" s="179" customFormat="1" x14ac:dyDescent="0.35">
      <c r="A525" s="1" t="s">
        <v>2083</v>
      </c>
      <c r="B525" s="1" t="s">
        <v>2084</v>
      </c>
      <c r="C525" s="1" t="s">
        <v>2085</v>
      </c>
      <c r="D525" s="50" t="s">
        <v>1296</v>
      </c>
      <c r="E525" s="150">
        <v>3.04E-2</v>
      </c>
      <c r="F525" s="105">
        <v>3.3446899999999999</v>
      </c>
      <c r="G525" s="2" t="s">
        <v>686</v>
      </c>
      <c r="H525" s="105"/>
    </row>
    <row r="526" spans="1:8" s="179" customFormat="1" x14ac:dyDescent="0.35">
      <c r="A526" s="1" t="s">
        <v>2086</v>
      </c>
      <c r="B526" s="1" t="s">
        <v>2087</v>
      </c>
      <c r="C526" s="1" t="s">
        <v>2088</v>
      </c>
      <c r="D526" s="50" t="s">
        <v>1296</v>
      </c>
      <c r="E526" s="150">
        <v>0.107</v>
      </c>
      <c r="F526" s="105">
        <v>2.5499999999999998</v>
      </c>
      <c r="G526" s="2" t="s">
        <v>686</v>
      </c>
      <c r="H526" s="105"/>
    </row>
    <row r="527" spans="1:8" s="179" customFormat="1" x14ac:dyDescent="0.35">
      <c r="A527" s="1" t="s">
        <v>2089</v>
      </c>
      <c r="B527" s="1" t="s">
        <v>2090</v>
      </c>
      <c r="C527" s="1" t="s">
        <v>2091</v>
      </c>
      <c r="D527" s="50" t="s">
        <v>1296</v>
      </c>
      <c r="E527" s="150">
        <v>0.38</v>
      </c>
      <c r="F527" s="105">
        <v>0.62573699999999999</v>
      </c>
      <c r="G527" s="2" t="s">
        <v>686</v>
      </c>
      <c r="H527" s="105"/>
    </row>
    <row r="528" spans="1:8" s="179" customFormat="1" x14ac:dyDescent="0.35">
      <c r="A528" s="1" t="s">
        <v>2092</v>
      </c>
      <c r="B528" s="1" t="s">
        <v>2093</v>
      </c>
      <c r="C528" s="1" t="s">
        <v>2094</v>
      </c>
      <c r="D528" s="50" t="s">
        <v>1296</v>
      </c>
      <c r="E528" s="150">
        <v>0.67400000000000004</v>
      </c>
      <c r="F528" s="105">
        <v>0.12975600000000001</v>
      </c>
      <c r="G528" s="2" t="s">
        <v>686</v>
      </c>
      <c r="H528" s="105"/>
    </row>
    <row r="529" spans="1:8" s="179" customFormat="1" x14ac:dyDescent="0.35">
      <c r="A529" s="1" t="s">
        <v>2095</v>
      </c>
      <c r="B529" s="1" t="s">
        <v>2096</v>
      </c>
      <c r="C529" s="1" t="s">
        <v>2097</v>
      </c>
      <c r="D529" s="50" t="s">
        <v>1296</v>
      </c>
      <c r="E529" s="150">
        <v>9.5899999999999996E-3</v>
      </c>
      <c r="F529" s="105">
        <v>3.87</v>
      </c>
      <c r="G529" s="2" t="s">
        <v>686</v>
      </c>
      <c r="H529" s="105"/>
    </row>
    <row r="530" spans="1:8" s="179" customFormat="1" x14ac:dyDescent="0.35">
      <c r="A530" s="1" t="s">
        <v>2098</v>
      </c>
      <c r="B530" s="1" t="s">
        <v>2099</v>
      </c>
      <c r="C530" s="1" t="s">
        <v>2100</v>
      </c>
      <c r="D530" s="50" t="s">
        <v>1296</v>
      </c>
      <c r="E530" s="150">
        <v>1.67E-2</v>
      </c>
      <c r="F530" s="105">
        <v>4.8135300000000001</v>
      </c>
      <c r="G530" s="2" t="s">
        <v>686</v>
      </c>
      <c r="H530" s="105"/>
    </row>
    <row r="531" spans="1:8" s="179" customFormat="1" x14ac:dyDescent="0.35">
      <c r="A531" s="296" t="s">
        <v>2101</v>
      </c>
      <c r="B531" s="296" t="s">
        <v>2102</v>
      </c>
      <c r="C531" s="296" t="s">
        <v>2103</v>
      </c>
      <c r="D531" s="295" t="s">
        <v>1296</v>
      </c>
      <c r="E531" s="315">
        <v>0.27600000000000002</v>
      </c>
      <c r="F531" s="314">
        <v>-7.73176E-2</v>
      </c>
      <c r="G531" s="196" t="s">
        <v>686</v>
      </c>
      <c r="H531" s="314">
        <v>-4.2000000000000003E-2</v>
      </c>
    </row>
    <row r="532" spans="1:8" s="179" customFormat="1" x14ac:dyDescent="0.35">
      <c r="A532" s="1" t="s">
        <v>2104</v>
      </c>
      <c r="B532" s="1" t="s">
        <v>2105</v>
      </c>
      <c r="C532" s="1" t="s">
        <v>2106</v>
      </c>
      <c r="D532" s="50" t="s">
        <v>1296</v>
      </c>
      <c r="E532" s="150">
        <v>0.89800000000000002</v>
      </c>
      <c r="F532" s="105">
        <v>-0.2</v>
      </c>
      <c r="G532" s="2" t="s">
        <v>686</v>
      </c>
      <c r="H532" s="105"/>
    </row>
    <row r="533" spans="1:8" s="179" customFormat="1" x14ac:dyDescent="0.35">
      <c r="A533" s="1" t="s">
        <v>2107</v>
      </c>
      <c r="B533" s="1" t="s">
        <v>2108</v>
      </c>
      <c r="C533" s="1" t="s">
        <v>2109</v>
      </c>
      <c r="D533" s="50" t="s">
        <v>1296</v>
      </c>
      <c r="E533" s="150">
        <v>0.20499999999999999</v>
      </c>
      <c r="F533" s="105">
        <v>2.2999999999999998</v>
      </c>
      <c r="G533" s="2" t="s">
        <v>686</v>
      </c>
      <c r="H533" s="105"/>
    </row>
    <row r="534" spans="1:8" s="179" customFormat="1" x14ac:dyDescent="0.35">
      <c r="A534" s="1" t="s">
        <v>2110</v>
      </c>
      <c r="B534" s="1" t="s">
        <v>2111</v>
      </c>
      <c r="C534" s="1" t="s">
        <v>2112</v>
      </c>
      <c r="D534" s="50" t="s">
        <v>1296</v>
      </c>
      <c r="E534" s="150">
        <v>0.372</v>
      </c>
      <c r="F534" s="105">
        <v>1.1299999999999999</v>
      </c>
      <c r="G534" s="2" t="s">
        <v>686</v>
      </c>
      <c r="H534" s="105"/>
    </row>
    <row r="535" spans="1:8" s="179" customFormat="1" x14ac:dyDescent="0.35">
      <c r="A535" s="1" t="s">
        <v>2113</v>
      </c>
      <c r="B535" s="1" t="s">
        <v>2114</v>
      </c>
      <c r="C535" s="1" t="s">
        <v>2115</v>
      </c>
      <c r="D535" s="50" t="s">
        <v>1296</v>
      </c>
      <c r="E535" s="150">
        <v>5.7299999999999997E-8</v>
      </c>
      <c r="F535" s="105">
        <v>1.4990000000000001</v>
      </c>
      <c r="G535" s="2" t="s">
        <v>686</v>
      </c>
      <c r="H535" s="105"/>
    </row>
    <row r="536" spans="1:8" s="179" customFormat="1" x14ac:dyDescent="0.35">
      <c r="A536" s="1" t="s">
        <v>2116</v>
      </c>
      <c r="B536" s="1" t="s">
        <v>2117</v>
      </c>
      <c r="C536" s="1" t="s">
        <v>2118</v>
      </c>
      <c r="D536" s="50" t="s">
        <v>1296</v>
      </c>
      <c r="E536" s="150">
        <v>0.51800000000000002</v>
      </c>
      <c r="F536" s="105">
        <v>-2.1337199999999998</v>
      </c>
      <c r="G536" s="2" t="s">
        <v>686</v>
      </c>
      <c r="H536" s="105"/>
    </row>
    <row r="537" spans="1:8" s="179" customFormat="1" x14ac:dyDescent="0.35">
      <c r="A537" s="1" t="s">
        <v>2119</v>
      </c>
      <c r="B537" s="1" t="s">
        <v>2120</v>
      </c>
      <c r="C537" s="1" t="s">
        <v>2121</v>
      </c>
      <c r="D537" s="50" t="s">
        <v>1296</v>
      </c>
      <c r="E537" s="150">
        <v>6.9899999999999997E-3</v>
      </c>
      <c r="F537" s="105">
        <v>3.9542299999999999</v>
      </c>
      <c r="G537" s="2" t="s">
        <v>686</v>
      </c>
      <c r="H537" s="105"/>
    </row>
    <row r="538" spans="1:8" s="179" customFormat="1" x14ac:dyDescent="0.35">
      <c r="A538" s="1" t="s">
        <v>2122</v>
      </c>
      <c r="B538" s="1" t="s">
        <v>2123</v>
      </c>
      <c r="C538" s="1" t="s">
        <v>2124</v>
      </c>
      <c r="D538" s="50" t="s">
        <v>1296</v>
      </c>
      <c r="E538" s="150">
        <v>6.5300000000000002E-3</v>
      </c>
      <c r="F538" s="105">
        <v>3.4800599999999999</v>
      </c>
      <c r="G538" s="2" t="s">
        <v>686</v>
      </c>
      <c r="H538" s="105"/>
    </row>
    <row r="539" spans="1:8" s="179" customFormat="1" x14ac:dyDescent="0.35">
      <c r="A539" s="1" t="s">
        <v>2125</v>
      </c>
      <c r="B539" s="1" t="s">
        <v>2126</v>
      </c>
      <c r="C539" s="1" t="s">
        <v>2127</v>
      </c>
      <c r="D539" s="50" t="s">
        <v>1296</v>
      </c>
      <c r="E539" s="150">
        <v>0.13800000000000001</v>
      </c>
      <c r="F539" s="105">
        <v>1.57</v>
      </c>
      <c r="G539" s="2" t="s">
        <v>686</v>
      </c>
      <c r="H539" s="105"/>
    </row>
    <row r="540" spans="1:8" s="179" customFormat="1" x14ac:dyDescent="0.35">
      <c r="A540" s="1" t="s">
        <v>2128</v>
      </c>
      <c r="B540" s="1" t="s">
        <v>2129</v>
      </c>
      <c r="C540" s="1" t="s">
        <v>2130</v>
      </c>
      <c r="D540" s="50" t="s">
        <v>1296</v>
      </c>
      <c r="E540" s="150">
        <v>6.08E-2</v>
      </c>
      <c r="F540" s="105">
        <v>2.7912300000000001</v>
      </c>
      <c r="G540" s="2" t="s">
        <v>686</v>
      </c>
      <c r="H540" s="105"/>
    </row>
    <row r="541" spans="1:8" s="179" customFormat="1" x14ac:dyDescent="0.35">
      <c r="A541" s="1" t="s">
        <v>2131</v>
      </c>
      <c r="B541" s="1" t="s">
        <v>2132</v>
      </c>
      <c r="C541" s="1" t="s">
        <v>2133</v>
      </c>
      <c r="D541" s="50" t="s">
        <v>1296</v>
      </c>
      <c r="E541" s="150">
        <v>0.214</v>
      </c>
      <c r="F541" s="105">
        <v>2.16</v>
      </c>
      <c r="G541" s="2" t="s">
        <v>686</v>
      </c>
      <c r="H541" s="105"/>
    </row>
    <row r="542" spans="1:8" s="179" customFormat="1" x14ac:dyDescent="0.35">
      <c r="A542" s="1" t="s">
        <v>1222</v>
      </c>
      <c r="B542" s="1" t="s">
        <v>1223</v>
      </c>
      <c r="C542" s="1" t="s">
        <v>1224</v>
      </c>
      <c r="D542" s="50" t="s">
        <v>1296</v>
      </c>
      <c r="E542" s="150">
        <v>0.40600000000000003</v>
      </c>
      <c r="F542" s="105">
        <v>1.17</v>
      </c>
      <c r="G542" s="2" t="s">
        <v>686</v>
      </c>
      <c r="H542" s="105"/>
    </row>
    <row r="543" spans="1:8" s="179" customFormat="1" x14ac:dyDescent="0.35">
      <c r="A543" s="1" t="s">
        <v>2134</v>
      </c>
      <c r="B543" s="1" t="s">
        <v>2135</v>
      </c>
      <c r="C543" s="1" t="s">
        <v>2136</v>
      </c>
      <c r="D543" s="50" t="s">
        <v>1296</v>
      </c>
      <c r="E543" s="150">
        <v>0.59399999999999997</v>
      </c>
      <c r="F543" s="105">
        <v>0.36</v>
      </c>
      <c r="G543" s="2" t="s">
        <v>686</v>
      </c>
      <c r="H543" s="105"/>
    </row>
    <row r="544" spans="1:8" s="179" customFormat="1" x14ac:dyDescent="0.35">
      <c r="A544" s="1" t="s">
        <v>2137</v>
      </c>
      <c r="B544" s="1" t="s">
        <v>2138</v>
      </c>
      <c r="C544" s="1" t="s">
        <v>2139</v>
      </c>
      <c r="D544" s="50" t="s">
        <v>1296</v>
      </c>
      <c r="E544" s="150">
        <v>0.16700000000000001</v>
      </c>
      <c r="F544" s="105">
        <v>3.1137199999999998</v>
      </c>
      <c r="G544" s="2" t="s">
        <v>686</v>
      </c>
      <c r="H544" s="105"/>
    </row>
    <row r="545" spans="1:8" s="179" customFormat="1" x14ac:dyDescent="0.35">
      <c r="A545" s="1" t="s">
        <v>2140</v>
      </c>
      <c r="B545" s="1" t="s">
        <v>2141</v>
      </c>
      <c r="C545" s="1" t="s">
        <v>2142</v>
      </c>
      <c r="D545" s="50" t="s">
        <v>1296</v>
      </c>
      <c r="E545" s="150">
        <v>5.8099999999999997E-8</v>
      </c>
      <c r="F545" s="105">
        <v>3.41</v>
      </c>
      <c r="G545" s="2" t="s">
        <v>686</v>
      </c>
      <c r="H545" s="105"/>
    </row>
    <row r="546" spans="1:8" s="179" customFormat="1" x14ac:dyDescent="0.35">
      <c r="A546" s="1" t="s">
        <v>2143</v>
      </c>
      <c r="B546" s="1" t="s">
        <v>2144</v>
      </c>
      <c r="C546" s="1" t="s">
        <v>2145</v>
      </c>
      <c r="D546" s="50" t="s">
        <v>1296</v>
      </c>
      <c r="E546" s="150">
        <v>0.41499999999999998</v>
      </c>
      <c r="F546" s="105">
        <v>-0.47</v>
      </c>
      <c r="G546" s="2" t="s">
        <v>686</v>
      </c>
      <c r="H546" s="105"/>
    </row>
    <row r="547" spans="1:8" s="179" customFormat="1" x14ac:dyDescent="0.35">
      <c r="A547" s="1" t="s">
        <v>2146</v>
      </c>
      <c r="B547" s="1" t="s">
        <v>2147</v>
      </c>
      <c r="C547" s="1" t="s">
        <v>2148</v>
      </c>
      <c r="D547" s="50" t="s">
        <v>1296</v>
      </c>
      <c r="E547" s="150">
        <v>0.85599999999999998</v>
      </c>
      <c r="F547" s="105">
        <v>0.23</v>
      </c>
      <c r="G547" s="2" t="s">
        <v>686</v>
      </c>
      <c r="H547" s="105"/>
    </row>
    <row r="548" spans="1:8" s="179" customFormat="1" x14ac:dyDescent="0.35">
      <c r="A548" s="1" t="s">
        <v>2149</v>
      </c>
      <c r="B548" s="1" t="s">
        <v>2150</v>
      </c>
      <c r="C548" s="1" t="s">
        <v>2151</v>
      </c>
      <c r="D548" s="50" t="s">
        <v>1296</v>
      </c>
      <c r="E548" s="150">
        <v>0.88800000000000001</v>
      </c>
      <c r="F548" s="105">
        <v>-0.38</v>
      </c>
      <c r="G548" s="2" t="s">
        <v>686</v>
      </c>
      <c r="H548" s="105"/>
    </row>
    <row r="549" spans="1:8" s="179" customFormat="1" x14ac:dyDescent="0.35">
      <c r="A549" s="1" t="s">
        <v>2152</v>
      </c>
      <c r="B549" s="1" t="s">
        <v>2153</v>
      </c>
      <c r="C549" s="1" t="s">
        <v>2154</v>
      </c>
      <c r="D549" s="50" t="s">
        <v>1296</v>
      </c>
      <c r="E549" s="150">
        <v>8.72E-8</v>
      </c>
      <c r="F549" s="105">
        <v>3.84</v>
      </c>
      <c r="G549" s="2" t="s">
        <v>686</v>
      </c>
      <c r="H549" s="105"/>
    </row>
    <row r="550" spans="1:8" s="179" customFormat="1" x14ac:dyDescent="0.35">
      <c r="A550" s="1" t="s">
        <v>2155</v>
      </c>
      <c r="B550" s="1" t="s">
        <v>2156</v>
      </c>
      <c r="C550" s="1" t="s">
        <v>2157</v>
      </c>
      <c r="D550" s="50" t="s">
        <v>1296</v>
      </c>
      <c r="E550" s="150">
        <v>7.1400000000000004E-8</v>
      </c>
      <c r="F550" s="105">
        <v>3.0905900000000002</v>
      </c>
      <c r="G550" s="2" t="s">
        <v>686</v>
      </c>
      <c r="H550" s="105"/>
    </row>
    <row r="551" spans="1:8" s="179" customFormat="1" x14ac:dyDescent="0.35">
      <c r="A551" s="1" t="s">
        <v>2158</v>
      </c>
      <c r="B551" s="1" t="s">
        <v>2159</v>
      </c>
      <c r="C551" s="1" t="s">
        <v>2160</v>
      </c>
      <c r="D551" s="50" t="s">
        <v>1296</v>
      </c>
      <c r="E551" s="150">
        <v>5.16E-2</v>
      </c>
      <c r="F551" s="105">
        <v>2.97</v>
      </c>
      <c r="G551" s="2" t="s">
        <v>686</v>
      </c>
      <c r="H551" s="105"/>
    </row>
    <row r="552" spans="1:8" s="179" customFormat="1" x14ac:dyDescent="0.35">
      <c r="A552" s="1" t="s">
        <v>2161</v>
      </c>
      <c r="B552" s="1" t="s">
        <v>2162</v>
      </c>
      <c r="C552" s="1" t="s">
        <v>2163</v>
      </c>
      <c r="D552" s="50" t="s">
        <v>1296</v>
      </c>
      <c r="E552" s="150">
        <v>3.6900000000000002E-2</v>
      </c>
      <c r="F552" s="105">
        <v>3.0672199999999998</v>
      </c>
      <c r="G552" s="2" t="s">
        <v>686</v>
      </c>
      <c r="H552" s="105"/>
    </row>
    <row r="553" spans="1:8" s="179" customFormat="1" x14ac:dyDescent="0.35">
      <c r="A553" s="1" t="s">
        <v>2164</v>
      </c>
      <c r="B553" s="1" t="s">
        <v>830</v>
      </c>
      <c r="C553" s="1" t="s">
        <v>831</v>
      </c>
      <c r="D553" s="50" t="s">
        <v>1296</v>
      </c>
      <c r="E553" s="150">
        <v>2.1900000000000001E-3</v>
      </c>
      <c r="F553" s="105">
        <v>4.2</v>
      </c>
      <c r="G553" s="2" t="s">
        <v>686</v>
      </c>
      <c r="H553" s="105"/>
    </row>
    <row r="554" spans="1:8" s="179" customFormat="1" x14ac:dyDescent="0.35">
      <c r="A554" s="1" t="s">
        <v>2165</v>
      </c>
      <c r="B554" s="1" t="s">
        <v>2166</v>
      </c>
      <c r="C554" s="1" t="s">
        <v>2167</v>
      </c>
      <c r="D554" s="50" t="s">
        <v>1296</v>
      </c>
      <c r="E554" s="150">
        <v>0.95299999999999996</v>
      </c>
      <c r="F554" s="105">
        <v>0.37</v>
      </c>
      <c r="G554" s="2" t="s">
        <v>686</v>
      </c>
      <c r="H554" s="105"/>
    </row>
    <row r="555" spans="1:8" s="179" customFormat="1" x14ac:dyDescent="0.35">
      <c r="A555" s="1" t="s">
        <v>2168</v>
      </c>
      <c r="B555" s="1" t="s">
        <v>2169</v>
      </c>
      <c r="C555" s="1" t="s">
        <v>2170</v>
      </c>
      <c r="D555" s="50" t="s">
        <v>1296</v>
      </c>
      <c r="E555" s="150">
        <v>1.59E-8</v>
      </c>
      <c r="F555" s="105">
        <v>6.92326</v>
      </c>
      <c r="G555" s="2" t="s">
        <v>686</v>
      </c>
      <c r="H555" s="105"/>
    </row>
    <row r="556" spans="1:8" s="179" customFormat="1" x14ac:dyDescent="0.35">
      <c r="A556" s="1" t="s">
        <v>2171</v>
      </c>
      <c r="B556" s="1" t="s">
        <v>2172</v>
      </c>
      <c r="C556" s="1" t="s">
        <v>2173</v>
      </c>
      <c r="D556" s="50" t="s">
        <v>1296</v>
      </c>
      <c r="E556" s="150">
        <v>1.37E-8</v>
      </c>
      <c r="F556" s="105">
        <v>6.3949600000000002</v>
      </c>
      <c r="G556" s="2" t="s">
        <v>686</v>
      </c>
      <c r="H556" s="105"/>
    </row>
    <row r="557" spans="1:8" s="179" customFormat="1" x14ac:dyDescent="0.35">
      <c r="A557" s="1" t="s">
        <v>2174</v>
      </c>
      <c r="B557" s="1" t="s">
        <v>2175</v>
      </c>
      <c r="C557" s="1" t="s">
        <v>2176</v>
      </c>
      <c r="D557" s="50" t="s">
        <v>1296</v>
      </c>
      <c r="E557" s="150">
        <v>2.23E-2</v>
      </c>
      <c r="F557" s="105">
        <v>4.0178900000000004</v>
      </c>
      <c r="G557" s="2" t="s">
        <v>686</v>
      </c>
      <c r="H557" s="105"/>
    </row>
    <row r="558" spans="1:8" s="179" customFormat="1" x14ac:dyDescent="0.35">
      <c r="A558" s="1" t="s">
        <v>176</v>
      </c>
      <c r="B558" s="1" t="s">
        <v>177</v>
      </c>
      <c r="C558" s="1" t="s">
        <v>178</v>
      </c>
      <c r="D558" s="50" t="s">
        <v>1296</v>
      </c>
      <c r="E558" s="150">
        <v>9.0399999999999996E-4</v>
      </c>
      <c r="F558" s="105">
        <v>3.66</v>
      </c>
      <c r="G558" s="2" t="s">
        <v>686</v>
      </c>
      <c r="H558" s="105"/>
    </row>
    <row r="559" spans="1:8" s="179" customFormat="1" x14ac:dyDescent="0.35">
      <c r="A559" s="1" t="s">
        <v>2177</v>
      </c>
      <c r="B559" s="1" t="s">
        <v>2178</v>
      </c>
      <c r="C559" s="1" t="s">
        <v>2179</v>
      </c>
      <c r="D559" s="50" t="s">
        <v>1296</v>
      </c>
      <c r="E559" s="150">
        <v>3.5399999999999999E-8</v>
      </c>
      <c r="F559" s="105">
        <v>6.1512399999999996</v>
      </c>
      <c r="G559" s="2" t="s">
        <v>686</v>
      </c>
      <c r="H559" s="105"/>
    </row>
    <row r="560" spans="1:8" s="179" customFormat="1" x14ac:dyDescent="0.35">
      <c r="A560" s="1" t="s">
        <v>2180</v>
      </c>
      <c r="B560" s="1" t="s">
        <v>2181</v>
      </c>
      <c r="C560" s="1" t="s">
        <v>2182</v>
      </c>
      <c r="D560" s="50" t="s">
        <v>1296</v>
      </c>
      <c r="E560" s="150">
        <v>3.64E-3</v>
      </c>
      <c r="F560" s="105">
        <v>4.8</v>
      </c>
      <c r="G560" s="2" t="s">
        <v>686</v>
      </c>
      <c r="H560" s="105"/>
    </row>
    <row r="561" spans="1:8" s="179" customFormat="1" x14ac:dyDescent="0.35">
      <c r="A561" s="1" t="s">
        <v>2183</v>
      </c>
      <c r="B561" s="1" t="s">
        <v>2184</v>
      </c>
      <c r="C561" s="1" t="s">
        <v>2185</v>
      </c>
      <c r="D561" s="50" t="s">
        <v>1296</v>
      </c>
      <c r="E561" s="150">
        <v>2.6599999999999999E-2</v>
      </c>
      <c r="F561" s="105">
        <v>3.33894</v>
      </c>
      <c r="G561" s="2" t="s">
        <v>686</v>
      </c>
      <c r="H561" s="105"/>
    </row>
    <row r="562" spans="1:8" s="179" customFormat="1" x14ac:dyDescent="0.35">
      <c r="A562" s="1" t="s">
        <v>2186</v>
      </c>
      <c r="B562" s="1" t="s">
        <v>181</v>
      </c>
      <c r="C562" s="1" t="s">
        <v>182</v>
      </c>
      <c r="D562" s="50" t="s">
        <v>1296</v>
      </c>
      <c r="E562" s="150">
        <v>1.6199999999999999E-6</v>
      </c>
      <c r="F562" s="105">
        <v>6.51</v>
      </c>
      <c r="G562" s="2" t="s">
        <v>686</v>
      </c>
      <c r="H562" s="105"/>
    </row>
    <row r="563" spans="1:8" s="179" customFormat="1" x14ac:dyDescent="0.35">
      <c r="A563" s="1" t="s">
        <v>2187</v>
      </c>
      <c r="B563" s="1" t="s">
        <v>1128</v>
      </c>
      <c r="C563" s="1" t="s">
        <v>1129</v>
      </c>
      <c r="D563" s="50" t="s">
        <v>1296</v>
      </c>
      <c r="E563" s="150">
        <v>3.5999999999999998E-8</v>
      </c>
      <c r="F563" s="105">
        <v>6.91</v>
      </c>
      <c r="G563" s="2" t="s">
        <v>686</v>
      </c>
      <c r="H563" s="105"/>
    </row>
    <row r="564" spans="1:8" s="179" customFormat="1" x14ac:dyDescent="0.35">
      <c r="A564" s="1" t="s">
        <v>2188</v>
      </c>
      <c r="B564" s="1" t="s">
        <v>2189</v>
      </c>
      <c r="C564" s="1" t="s">
        <v>2190</v>
      </c>
      <c r="D564" s="50" t="s">
        <v>1296</v>
      </c>
      <c r="E564" s="150">
        <v>0.46</v>
      </c>
      <c r="F564" s="105">
        <v>1.98</v>
      </c>
      <c r="G564" s="2" t="s">
        <v>686</v>
      </c>
      <c r="H564" s="105"/>
    </row>
    <row r="565" spans="1:8" s="179" customFormat="1" x14ac:dyDescent="0.35">
      <c r="A565" s="1" t="s">
        <v>2191</v>
      </c>
      <c r="B565" s="1" t="s">
        <v>2192</v>
      </c>
      <c r="C565" s="1" t="s">
        <v>2193</v>
      </c>
      <c r="D565" s="50" t="s">
        <v>1296</v>
      </c>
      <c r="E565" s="150">
        <v>4.0899999999999999E-3</v>
      </c>
      <c r="F565" s="105">
        <v>5.0228999999999999</v>
      </c>
      <c r="G565" s="2" t="s">
        <v>686</v>
      </c>
      <c r="H565" s="105"/>
    </row>
    <row r="566" spans="1:8" s="179" customFormat="1" x14ac:dyDescent="0.35">
      <c r="A566" s="1" t="s">
        <v>2194</v>
      </c>
      <c r="B566" s="1" t="s">
        <v>2195</v>
      </c>
      <c r="C566" s="1" t="s">
        <v>2196</v>
      </c>
      <c r="D566" s="50" t="s">
        <v>1296</v>
      </c>
      <c r="E566" s="150">
        <v>5.3599999999999997E-8</v>
      </c>
      <c r="F566" s="105">
        <v>3.83</v>
      </c>
      <c r="G566" s="2" t="s">
        <v>686</v>
      </c>
      <c r="H566" s="105"/>
    </row>
    <row r="567" spans="1:8" s="179" customFormat="1" x14ac:dyDescent="0.35">
      <c r="A567" s="1" t="s">
        <v>2197</v>
      </c>
      <c r="B567" s="1" t="s">
        <v>2198</v>
      </c>
      <c r="C567" s="1" t="s">
        <v>2199</v>
      </c>
      <c r="D567" s="50" t="s">
        <v>1296</v>
      </c>
      <c r="E567" s="150">
        <v>4.4199999999999999E-8</v>
      </c>
      <c r="F567" s="105">
        <v>3.53</v>
      </c>
      <c r="G567" s="2" t="s">
        <v>686</v>
      </c>
      <c r="H567" s="105"/>
    </row>
    <row r="568" spans="1:8" s="179" customFormat="1" x14ac:dyDescent="0.35">
      <c r="A568" s="1" t="s">
        <v>2200</v>
      </c>
      <c r="B568" s="1" t="s">
        <v>2201</v>
      </c>
      <c r="C568" s="1" t="s">
        <v>2202</v>
      </c>
      <c r="D568" s="50" t="s">
        <v>1296</v>
      </c>
      <c r="E568" s="150">
        <v>2.8400000000000001E-3</v>
      </c>
      <c r="F568" s="105">
        <v>2.9</v>
      </c>
      <c r="G568" s="2" t="s">
        <v>686</v>
      </c>
      <c r="H568" s="105"/>
    </row>
    <row r="569" spans="1:8" s="179" customFormat="1" x14ac:dyDescent="0.35">
      <c r="A569" s="1" t="s">
        <v>2203</v>
      </c>
      <c r="B569" s="1" t="s">
        <v>2204</v>
      </c>
      <c r="C569" s="1" t="s">
        <v>2205</v>
      </c>
      <c r="D569" s="50" t="s">
        <v>1296</v>
      </c>
      <c r="E569" s="150">
        <v>8.0499999999999993E-9</v>
      </c>
      <c r="F569" s="105">
        <v>4</v>
      </c>
      <c r="G569" s="2" t="s">
        <v>686</v>
      </c>
      <c r="H569" s="105"/>
    </row>
    <row r="570" spans="1:8" s="179" customFormat="1" x14ac:dyDescent="0.35">
      <c r="A570" s="1" t="s">
        <v>2206</v>
      </c>
      <c r="B570" s="1" t="s">
        <v>2207</v>
      </c>
      <c r="C570" s="1" t="s">
        <v>2208</v>
      </c>
      <c r="D570" s="50" t="s">
        <v>1296</v>
      </c>
      <c r="E570" s="150">
        <v>1.89E-8</v>
      </c>
      <c r="F570" s="105">
        <v>6.5</v>
      </c>
      <c r="G570" s="2" t="s">
        <v>686</v>
      </c>
      <c r="H570" s="105"/>
    </row>
    <row r="571" spans="1:8" s="179" customFormat="1" x14ac:dyDescent="0.35">
      <c r="A571" s="1" t="s">
        <v>2209</v>
      </c>
      <c r="B571" s="1" t="s">
        <v>2210</v>
      </c>
      <c r="C571" s="1" t="s">
        <v>2211</v>
      </c>
      <c r="D571" s="50" t="s">
        <v>1296</v>
      </c>
      <c r="E571" s="150">
        <v>1.35E-2</v>
      </c>
      <c r="F571" s="105">
        <v>3.1694499999999999</v>
      </c>
      <c r="G571" s="2" t="s">
        <v>686</v>
      </c>
      <c r="H571" s="105"/>
    </row>
    <row r="572" spans="1:8" s="179" customFormat="1" x14ac:dyDescent="0.35">
      <c r="A572" s="1" t="s">
        <v>2212</v>
      </c>
      <c r="B572" s="1" t="s">
        <v>2213</v>
      </c>
      <c r="C572" s="1" t="s">
        <v>2214</v>
      </c>
      <c r="D572" s="50" t="s">
        <v>1296</v>
      </c>
      <c r="E572" s="150">
        <v>1.4200000000000001E-2</v>
      </c>
      <c r="F572" s="105">
        <v>5.00854</v>
      </c>
      <c r="G572" s="2" t="s">
        <v>686</v>
      </c>
      <c r="H572" s="105"/>
    </row>
    <row r="573" spans="1:8" s="179" customFormat="1" x14ac:dyDescent="0.35">
      <c r="A573" s="1" t="s">
        <v>579</v>
      </c>
      <c r="B573" s="1" t="s">
        <v>580</v>
      </c>
      <c r="C573" s="1" t="s">
        <v>581</v>
      </c>
      <c r="D573" s="50" t="s">
        <v>1296</v>
      </c>
      <c r="E573" s="150">
        <v>7.6000000000000001E-6</v>
      </c>
      <c r="F573" s="105">
        <v>4.46</v>
      </c>
      <c r="G573" s="2" t="s">
        <v>686</v>
      </c>
      <c r="H573" s="105"/>
    </row>
    <row r="574" spans="1:8" s="179" customFormat="1" x14ac:dyDescent="0.35">
      <c r="A574" s="296" t="s">
        <v>2215</v>
      </c>
      <c r="B574" s="296" t="s">
        <v>2216</v>
      </c>
      <c r="C574" s="296" t="s">
        <v>2217</v>
      </c>
      <c r="D574" s="295" t="s">
        <v>1296</v>
      </c>
      <c r="E574" s="315">
        <v>0.247</v>
      </c>
      <c r="F574" s="314">
        <v>-1.4050400000000001</v>
      </c>
      <c r="G574" s="196" t="s">
        <v>686</v>
      </c>
      <c r="H574" s="314">
        <v>1.47</v>
      </c>
    </row>
    <row r="575" spans="1:8" s="179" customFormat="1" x14ac:dyDescent="0.35">
      <c r="A575" s="1" t="s">
        <v>2218</v>
      </c>
      <c r="B575" s="1" t="s">
        <v>2219</v>
      </c>
      <c r="C575" s="1" t="s">
        <v>2220</v>
      </c>
      <c r="D575" s="50" t="s">
        <v>1296</v>
      </c>
      <c r="E575" s="150">
        <v>0.14199999999999999</v>
      </c>
      <c r="F575" s="105">
        <v>3.02</v>
      </c>
      <c r="G575" s="2" t="s">
        <v>686</v>
      </c>
      <c r="H575" s="105"/>
    </row>
    <row r="576" spans="1:8" s="179" customFormat="1" x14ac:dyDescent="0.35">
      <c r="A576" s="296" t="s">
        <v>2221</v>
      </c>
      <c r="B576" s="296" t="s">
        <v>2222</v>
      </c>
      <c r="C576" s="296" t="s">
        <v>2223</v>
      </c>
      <c r="D576" s="295" t="s">
        <v>1296</v>
      </c>
      <c r="E576" s="315">
        <v>8.7800000000000003E-2</v>
      </c>
      <c r="F576" s="314">
        <v>0.92625100000000005</v>
      </c>
      <c r="G576" s="196" t="s">
        <v>686</v>
      </c>
      <c r="H576" s="314">
        <v>3.02</v>
      </c>
    </row>
    <row r="577" spans="1:8" s="179" customFormat="1" x14ac:dyDescent="0.35">
      <c r="A577" s="1" t="s">
        <v>2224</v>
      </c>
      <c r="B577" s="1" t="s">
        <v>2225</v>
      </c>
      <c r="C577" s="1" t="s">
        <v>2226</v>
      </c>
      <c r="D577" s="50" t="s">
        <v>1296</v>
      </c>
      <c r="E577" s="150">
        <v>9.1800000000000007E-3</v>
      </c>
      <c r="F577" s="105">
        <v>2.61</v>
      </c>
      <c r="G577" s="2" t="s">
        <v>686</v>
      </c>
      <c r="H577" s="105"/>
    </row>
    <row r="578" spans="1:8" s="179" customFormat="1" x14ac:dyDescent="0.35">
      <c r="A578" s="1" t="s">
        <v>2227</v>
      </c>
      <c r="B578" s="1" t="s">
        <v>2228</v>
      </c>
      <c r="C578" s="1" t="s">
        <v>2229</v>
      </c>
      <c r="D578" s="50" t="s">
        <v>1296</v>
      </c>
      <c r="E578" s="150">
        <v>4.3E-3</v>
      </c>
      <c r="F578" s="105">
        <v>4.1500000000000004</v>
      </c>
      <c r="G578" s="2" t="s">
        <v>686</v>
      </c>
      <c r="H578" s="105"/>
    </row>
    <row r="579" spans="1:8" s="179" customFormat="1" x14ac:dyDescent="0.35">
      <c r="A579" s="1" t="s">
        <v>2230</v>
      </c>
      <c r="B579" s="1" t="s">
        <v>2231</v>
      </c>
      <c r="C579" s="1" t="s">
        <v>2232</v>
      </c>
      <c r="D579" s="50" t="s">
        <v>1296</v>
      </c>
      <c r="E579" s="150">
        <v>4.4999999999999998E-2</v>
      </c>
      <c r="F579" s="105">
        <v>3.2879700000000001</v>
      </c>
      <c r="G579" s="2" t="s">
        <v>686</v>
      </c>
      <c r="H579" s="105"/>
    </row>
    <row r="580" spans="1:8" s="179" customFormat="1" x14ac:dyDescent="0.35">
      <c r="A580" s="1" t="s">
        <v>2233</v>
      </c>
      <c r="B580" s="1" t="s">
        <v>2234</v>
      </c>
      <c r="C580" s="1" t="s">
        <v>2235</v>
      </c>
      <c r="D580" s="50" t="s">
        <v>1296</v>
      </c>
      <c r="E580" s="150">
        <v>6.0800000000000003E-3</v>
      </c>
      <c r="F580" s="105">
        <v>4.38</v>
      </c>
      <c r="G580" s="2" t="s">
        <v>686</v>
      </c>
      <c r="H580" s="105"/>
    </row>
    <row r="581" spans="1:8" s="179" customFormat="1" x14ac:dyDescent="0.35">
      <c r="A581" s="1" t="s">
        <v>2236</v>
      </c>
      <c r="B581" s="1" t="s">
        <v>2237</v>
      </c>
      <c r="C581" s="1" t="s">
        <v>2238</v>
      </c>
      <c r="D581" s="50" t="s">
        <v>1296</v>
      </c>
      <c r="E581" s="150">
        <v>0.23</v>
      </c>
      <c r="F581" s="105">
        <v>1.9</v>
      </c>
      <c r="G581" s="2" t="s">
        <v>686</v>
      </c>
      <c r="H581" s="105"/>
    </row>
    <row r="582" spans="1:8" s="179" customFormat="1" x14ac:dyDescent="0.35">
      <c r="A582" s="296" t="s">
        <v>2239</v>
      </c>
      <c r="B582" s="296" t="s">
        <v>2240</v>
      </c>
      <c r="C582" s="296" t="s">
        <v>2241</v>
      </c>
      <c r="D582" s="295" t="s">
        <v>1296</v>
      </c>
      <c r="E582" s="315">
        <v>1.06E-2</v>
      </c>
      <c r="F582" s="314">
        <v>-0.23649700000000001</v>
      </c>
      <c r="G582" s="196" t="s">
        <v>686</v>
      </c>
      <c r="H582" s="314">
        <v>2.76</v>
      </c>
    </row>
    <row r="583" spans="1:8" s="179" customFormat="1" x14ac:dyDescent="0.35">
      <c r="A583" s="1" t="s">
        <v>2242</v>
      </c>
      <c r="B583" s="1" t="s">
        <v>2243</v>
      </c>
      <c r="C583" s="1" t="s">
        <v>2244</v>
      </c>
      <c r="D583" s="50" t="s">
        <v>1296</v>
      </c>
      <c r="E583" s="150">
        <v>0.48</v>
      </c>
      <c r="F583" s="105">
        <v>1.96401</v>
      </c>
      <c r="G583" s="2" t="s">
        <v>686</v>
      </c>
      <c r="H583" s="105"/>
    </row>
    <row r="584" spans="1:8" s="179" customFormat="1" x14ac:dyDescent="0.35">
      <c r="A584" s="1" t="s">
        <v>2245</v>
      </c>
      <c r="B584" s="1" t="s">
        <v>2246</v>
      </c>
      <c r="C584" s="1" t="s">
        <v>2247</v>
      </c>
      <c r="D584" s="50" t="s">
        <v>1296</v>
      </c>
      <c r="E584" s="150">
        <v>1.34E-2</v>
      </c>
      <c r="F584" s="105">
        <v>4.2</v>
      </c>
      <c r="G584" s="2" t="s">
        <v>686</v>
      </c>
      <c r="H584" s="105"/>
    </row>
    <row r="585" spans="1:8" s="179" customFormat="1" x14ac:dyDescent="0.35">
      <c r="A585" s="296" t="s">
        <v>2248</v>
      </c>
      <c r="B585" s="296" t="s">
        <v>2249</v>
      </c>
      <c r="C585" s="296" t="s">
        <v>2250</v>
      </c>
      <c r="D585" s="295" t="s">
        <v>1296</v>
      </c>
      <c r="E585" s="315">
        <v>0.36099999999999999</v>
      </c>
      <c r="F585" s="314">
        <v>-0.23</v>
      </c>
      <c r="G585" s="196" t="s">
        <v>686</v>
      </c>
      <c r="H585" s="314">
        <v>2.1800000000000002</v>
      </c>
    </row>
    <row r="586" spans="1:8" s="179" customFormat="1" x14ac:dyDescent="0.35">
      <c r="A586" s="1" t="s">
        <v>2251</v>
      </c>
      <c r="B586" s="1" t="s">
        <v>2252</v>
      </c>
      <c r="C586" s="1" t="s">
        <v>2253</v>
      </c>
      <c r="D586" s="50" t="s">
        <v>1296</v>
      </c>
      <c r="E586" s="150">
        <v>4.99E-2</v>
      </c>
      <c r="F586" s="105">
        <v>3.08</v>
      </c>
      <c r="G586" s="2" t="s">
        <v>686</v>
      </c>
      <c r="H586" s="105"/>
    </row>
    <row r="587" spans="1:8" s="179" customFormat="1" x14ac:dyDescent="0.35">
      <c r="A587" s="1" t="s">
        <v>2254</v>
      </c>
      <c r="B587" s="1" t="s">
        <v>2255</v>
      </c>
      <c r="C587" s="1" t="s">
        <v>2256</v>
      </c>
      <c r="D587" s="50" t="s">
        <v>1296</v>
      </c>
      <c r="E587" s="150">
        <v>2.8899999999999999E-2</v>
      </c>
      <c r="F587" s="105">
        <v>2.99</v>
      </c>
      <c r="G587" s="2" t="s">
        <v>686</v>
      </c>
      <c r="H587" s="105"/>
    </row>
    <row r="588" spans="1:8" s="179" customFormat="1" x14ac:dyDescent="0.35">
      <c r="A588" s="1" t="s">
        <v>2257</v>
      </c>
      <c r="B588" s="1" t="s">
        <v>2258</v>
      </c>
      <c r="C588" s="1" t="s">
        <v>2259</v>
      </c>
      <c r="D588" s="50" t="s">
        <v>1296</v>
      </c>
      <c r="E588" s="150">
        <v>0.34499999999999997</v>
      </c>
      <c r="F588" s="105">
        <v>2.1800000000000002</v>
      </c>
      <c r="G588" s="2" t="s">
        <v>686</v>
      </c>
      <c r="H588" s="105"/>
    </row>
    <row r="589" spans="1:8" s="179" customFormat="1" x14ac:dyDescent="0.35">
      <c r="A589" s="1" t="s">
        <v>2260</v>
      </c>
      <c r="B589" s="1" t="s">
        <v>2261</v>
      </c>
      <c r="C589" s="1" t="s">
        <v>2262</v>
      </c>
      <c r="D589" s="50" t="s">
        <v>1296</v>
      </c>
      <c r="E589" s="150">
        <v>7.1300000000000002E-2</v>
      </c>
      <c r="F589" s="105">
        <v>3.07</v>
      </c>
      <c r="G589" s="2" t="s">
        <v>686</v>
      </c>
      <c r="H589" s="105"/>
    </row>
    <row r="590" spans="1:8" s="179" customFormat="1" x14ac:dyDescent="0.35">
      <c r="A590" s="1" t="s">
        <v>196</v>
      </c>
      <c r="B590" s="1" t="s">
        <v>197</v>
      </c>
      <c r="C590" s="1" t="s">
        <v>198</v>
      </c>
      <c r="D590" s="50" t="s">
        <v>1296</v>
      </c>
      <c r="E590" s="150">
        <v>1.3299999999999999E-2</v>
      </c>
      <c r="F590" s="105">
        <v>5</v>
      </c>
      <c r="G590" s="2" t="s">
        <v>686</v>
      </c>
      <c r="H590" s="105"/>
    </row>
    <row r="591" spans="1:8" s="179" customFormat="1" x14ac:dyDescent="0.35">
      <c r="A591" s="1" t="s">
        <v>200</v>
      </c>
      <c r="B591" s="1" t="s">
        <v>201</v>
      </c>
      <c r="C591" s="1" t="s">
        <v>202</v>
      </c>
      <c r="D591" s="50" t="s">
        <v>1296</v>
      </c>
      <c r="E591" s="150">
        <v>5.0799999999999998E-2</v>
      </c>
      <c r="F591" s="105">
        <v>3.72</v>
      </c>
      <c r="G591" s="2" t="s">
        <v>686</v>
      </c>
      <c r="H591" s="105"/>
    </row>
    <row r="592" spans="1:8" s="179" customFormat="1" x14ac:dyDescent="0.35">
      <c r="A592" s="296" t="s">
        <v>2263</v>
      </c>
      <c r="B592" s="296" t="s">
        <v>2264</v>
      </c>
      <c r="C592" s="296" t="s">
        <v>2265</v>
      </c>
      <c r="D592" s="295" t="s">
        <v>1296</v>
      </c>
      <c r="E592" s="315">
        <v>8.9099999999999995E-3</v>
      </c>
      <c r="F592" s="314">
        <v>1.1914800000000001</v>
      </c>
      <c r="G592" s="196" t="s">
        <v>686</v>
      </c>
      <c r="H592" s="314">
        <v>1.35</v>
      </c>
    </row>
    <row r="593" spans="1:8" s="179" customFormat="1" x14ac:dyDescent="0.35">
      <c r="A593" s="1" t="s">
        <v>747</v>
      </c>
      <c r="B593" s="1" t="s">
        <v>856</v>
      </c>
      <c r="C593" s="1" t="s">
        <v>857</v>
      </c>
      <c r="D593" s="50" t="s">
        <v>1296</v>
      </c>
      <c r="E593" s="150">
        <v>0.28199999999999997</v>
      </c>
      <c r="F593" s="105">
        <v>3.48</v>
      </c>
      <c r="G593" s="2" t="s">
        <v>686</v>
      </c>
      <c r="H593" s="105"/>
    </row>
    <row r="594" spans="1:8" s="179" customFormat="1" x14ac:dyDescent="0.35">
      <c r="A594" s="1" t="s">
        <v>2266</v>
      </c>
      <c r="B594" s="1" t="s">
        <v>2267</v>
      </c>
      <c r="C594" s="1" t="s">
        <v>2268</v>
      </c>
      <c r="D594" s="50" t="s">
        <v>1296</v>
      </c>
      <c r="E594" s="150">
        <v>2.58E-2</v>
      </c>
      <c r="F594" s="105">
        <v>1.8</v>
      </c>
      <c r="G594" s="2" t="s">
        <v>686</v>
      </c>
      <c r="H594" s="105"/>
    </row>
    <row r="595" spans="1:8" s="179" customFormat="1" x14ac:dyDescent="0.35">
      <c r="A595" s="1" t="s">
        <v>2269</v>
      </c>
      <c r="B595" s="1" t="s">
        <v>2270</v>
      </c>
      <c r="C595" s="1" t="s">
        <v>2271</v>
      </c>
      <c r="D595" s="50" t="s">
        <v>1296</v>
      </c>
      <c r="E595" s="150">
        <v>2.6100000000000002E-2</v>
      </c>
      <c r="F595" s="105">
        <v>4.0337300000000003</v>
      </c>
      <c r="G595" s="2" t="s">
        <v>686</v>
      </c>
      <c r="H595" s="105"/>
    </row>
    <row r="596" spans="1:8" s="179" customFormat="1" x14ac:dyDescent="0.35">
      <c r="A596" s="1" t="s">
        <v>2272</v>
      </c>
      <c r="B596" s="1" t="s">
        <v>2273</v>
      </c>
      <c r="C596" s="1" t="s">
        <v>2274</v>
      </c>
      <c r="D596" s="50" t="s">
        <v>1296</v>
      </c>
      <c r="E596" s="150">
        <v>0.435</v>
      </c>
      <c r="F596" s="105">
        <v>3.49</v>
      </c>
      <c r="G596" s="2" t="s">
        <v>686</v>
      </c>
      <c r="H596" s="105"/>
    </row>
    <row r="597" spans="1:8" s="179" customFormat="1" x14ac:dyDescent="0.35">
      <c r="A597" s="296" t="s">
        <v>2275</v>
      </c>
      <c r="B597" s="296" t="s">
        <v>2276</v>
      </c>
      <c r="C597" s="296" t="s">
        <v>2277</v>
      </c>
      <c r="D597" s="295" t="s">
        <v>1296</v>
      </c>
      <c r="E597" s="315">
        <v>3.3399999999999999E-2</v>
      </c>
      <c r="F597" s="314">
        <v>0.6</v>
      </c>
      <c r="G597" s="196" t="s">
        <v>686</v>
      </c>
      <c r="H597" s="314">
        <v>2.64</v>
      </c>
    </row>
    <row r="598" spans="1:8" s="179" customFormat="1" x14ac:dyDescent="0.35">
      <c r="A598" s="1" t="s">
        <v>2278</v>
      </c>
      <c r="B598" s="1" t="s">
        <v>2279</v>
      </c>
      <c r="C598" s="1" t="s">
        <v>2280</v>
      </c>
      <c r="D598" s="50" t="s">
        <v>1296</v>
      </c>
      <c r="E598" s="150">
        <v>1.7600000000000001E-2</v>
      </c>
      <c r="F598" s="105">
        <v>1.23963</v>
      </c>
      <c r="G598" s="2" t="s">
        <v>686</v>
      </c>
      <c r="H598" s="105"/>
    </row>
    <row r="599" spans="1:8" s="179" customFormat="1" x14ac:dyDescent="0.35">
      <c r="A599" s="296" t="s">
        <v>2281</v>
      </c>
      <c r="B599" s="296" t="s">
        <v>2282</v>
      </c>
      <c r="C599" s="296" t="s">
        <v>2283</v>
      </c>
      <c r="D599" s="295" t="s">
        <v>1296</v>
      </c>
      <c r="E599" s="315">
        <v>1.29E-2</v>
      </c>
      <c r="F599" s="314">
        <v>1.5696300000000001</v>
      </c>
      <c r="G599" s="196" t="s">
        <v>686</v>
      </c>
      <c r="H599" s="314">
        <v>4.41</v>
      </c>
    </row>
    <row r="600" spans="1:8" s="179" customFormat="1" x14ac:dyDescent="0.35">
      <c r="A600" s="1" t="s">
        <v>2284</v>
      </c>
      <c r="B600" s="1" t="s">
        <v>2285</v>
      </c>
      <c r="C600" s="1" t="s">
        <v>2286</v>
      </c>
      <c r="D600" s="50" t="s">
        <v>1296</v>
      </c>
      <c r="E600" s="150">
        <v>5.8600000000000002E-8</v>
      </c>
      <c r="F600" s="105">
        <v>3.3042199999999999</v>
      </c>
      <c r="G600" s="2" t="s">
        <v>686</v>
      </c>
      <c r="H600" s="105"/>
    </row>
    <row r="601" spans="1:8" s="179" customFormat="1" x14ac:dyDescent="0.35">
      <c r="A601" s="1" t="s">
        <v>2287</v>
      </c>
      <c r="B601" s="1" t="s">
        <v>2288</v>
      </c>
      <c r="C601" s="1" t="s">
        <v>2289</v>
      </c>
      <c r="D601" s="50" t="s">
        <v>1296</v>
      </c>
      <c r="E601" s="150">
        <v>3.1399999999999998E-7</v>
      </c>
      <c r="F601" s="105">
        <v>1.2070399999999999</v>
      </c>
      <c r="G601" s="2" t="s">
        <v>686</v>
      </c>
      <c r="H601" s="105"/>
    </row>
    <row r="602" spans="1:8" s="179" customFormat="1" x14ac:dyDescent="0.35">
      <c r="A602" s="1" t="s">
        <v>2290</v>
      </c>
      <c r="B602" s="1" t="s">
        <v>2291</v>
      </c>
      <c r="C602" s="1" t="s">
        <v>2292</v>
      </c>
      <c r="D602" s="50" t="s">
        <v>1296</v>
      </c>
      <c r="E602" s="150">
        <v>1.4999999999999999E-2</v>
      </c>
      <c r="F602" s="105">
        <v>4.5277200000000004</v>
      </c>
      <c r="G602" s="2" t="s">
        <v>686</v>
      </c>
      <c r="H602" s="105"/>
    </row>
    <row r="603" spans="1:8" s="179" customFormat="1" x14ac:dyDescent="0.35">
      <c r="A603" s="1" t="s">
        <v>2293</v>
      </c>
      <c r="B603" s="1" t="s">
        <v>2294</v>
      </c>
      <c r="C603" s="1" t="s">
        <v>2295</v>
      </c>
      <c r="D603" s="50" t="s">
        <v>1296</v>
      </c>
      <c r="E603" s="150">
        <v>2.3099999999999998E-8</v>
      </c>
      <c r="F603" s="105">
        <v>4.7802600000000002</v>
      </c>
      <c r="G603" s="2" t="s">
        <v>686</v>
      </c>
      <c r="H603" s="105"/>
    </row>
    <row r="604" spans="1:8" s="179" customFormat="1" x14ac:dyDescent="0.35">
      <c r="A604" s="1" t="s">
        <v>2296</v>
      </c>
      <c r="B604" s="1" t="s">
        <v>2297</v>
      </c>
      <c r="C604" s="1" t="s">
        <v>2298</v>
      </c>
      <c r="D604" s="50" t="s">
        <v>1296</v>
      </c>
      <c r="E604" s="150">
        <v>4.6100000000000002E-2</v>
      </c>
      <c r="F604" s="105">
        <v>3.1025100000000001</v>
      </c>
      <c r="G604" s="2" t="s">
        <v>686</v>
      </c>
      <c r="H604" s="105"/>
    </row>
    <row r="605" spans="1:8" s="179" customFormat="1" x14ac:dyDescent="0.35">
      <c r="A605" s="1" t="s">
        <v>2299</v>
      </c>
      <c r="B605" s="1" t="s">
        <v>2300</v>
      </c>
      <c r="C605" s="1" t="s">
        <v>2301</v>
      </c>
      <c r="D605" s="50" t="s">
        <v>1296</v>
      </c>
      <c r="E605" s="150">
        <v>3.6799999999999999E-2</v>
      </c>
      <c r="F605" s="105">
        <v>1.00929</v>
      </c>
      <c r="G605" s="2" t="s">
        <v>686</v>
      </c>
      <c r="H605" s="105"/>
    </row>
    <row r="606" spans="1:8" s="179" customFormat="1" x14ac:dyDescent="0.35">
      <c r="A606" s="296" t="s">
        <v>2302</v>
      </c>
      <c r="B606" s="296" t="s">
        <v>2303</v>
      </c>
      <c r="C606" s="296" t="s">
        <v>2304</v>
      </c>
      <c r="D606" s="295" t="s">
        <v>1296</v>
      </c>
      <c r="E606" s="315">
        <v>0.17</v>
      </c>
      <c r="F606" s="314">
        <v>-1.5178499999999999</v>
      </c>
      <c r="G606" s="196" t="s">
        <v>686</v>
      </c>
      <c r="H606" s="314">
        <v>1.91</v>
      </c>
    </row>
    <row r="607" spans="1:8" s="179" customFormat="1" x14ac:dyDescent="0.35">
      <c r="A607" s="1" t="s">
        <v>2305</v>
      </c>
      <c r="B607" s="1" t="s">
        <v>2306</v>
      </c>
      <c r="C607" s="1" t="s">
        <v>2307</v>
      </c>
      <c r="D607" s="50" t="s">
        <v>1296</v>
      </c>
      <c r="E607" s="150">
        <v>6.2E-2</v>
      </c>
      <c r="F607" s="105">
        <v>-2.5453700000000001</v>
      </c>
      <c r="G607" s="2" t="s">
        <v>686</v>
      </c>
      <c r="H607" s="105"/>
    </row>
    <row r="608" spans="1:8" s="179" customFormat="1" x14ac:dyDescent="0.35">
      <c r="A608" s="296" t="s">
        <v>2308</v>
      </c>
      <c r="B608" s="296" t="s">
        <v>2309</v>
      </c>
      <c r="C608" s="296" t="s">
        <v>2310</v>
      </c>
      <c r="D608" s="295" t="s">
        <v>1296</v>
      </c>
      <c r="E608" s="315">
        <v>0.69799999999999995</v>
      </c>
      <c r="F608" s="314">
        <v>-2.0052599999999998</v>
      </c>
      <c r="G608" s="196" t="s">
        <v>686</v>
      </c>
      <c r="H608" s="314">
        <v>0.90900000000000003</v>
      </c>
    </row>
    <row r="609" spans="1:8" s="179" customFormat="1" x14ac:dyDescent="0.35">
      <c r="A609" s="1" t="s">
        <v>2311</v>
      </c>
      <c r="B609" s="1" t="s">
        <v>2312</v>
      </c>
      <c r="C609" s="1" t="s">
        <v>2313</v>
      </c>
      <c r="D609" s="50" t="s">
        <v>1296</v>
      </c>
      <c r="E609" s="150">
        <v>1.2699999999999999E-2</v>
      </c>
      <c r="F609" s="105">
        <v>4.0851699999999997</v>
      </c>
      <c r="G609" s="2" t="s">
        <v>686</v>
      </c>
      <c r="H609" s="105"/>
    </row>
    <row r="610" spans="1:8" s="179" customFormat="1" x14ac:dyDescent="0.35">
      <c r="A610" s="1" t="s">
        <v>2314</v>
      </c>
      <c r="B610" s="1" t="s">
        <v>2315</v>
      </c>
      <c r="C610" s="1" t="s">
        <v>2316</v>
      </c>
      <c r="D610" s="50" t="s">
        <v>1296</v>
      </c>
      <c r="E610" s="150">
        <v>0.17499999999999999</v>
      </c>
      <c r="F610" s="105">
        <v>0.19</v>
      </c>
      <c r="G610" s="2" t="s">
        <v>686</v>
      </c>
      <c r="H610" s="105"/>
    </row>
    <row r="611" spans="1:8" s="179" customFormat="1" x14ac:dyDescent="0.35">
      <c r="A611" s="1" t="s">
        <v>2317</v>
      </c>
      <c r="B611" s="1" t="s">
        <v>2318</v>
      </c>
      <c r="C611" s="1" t="s">
        <v>2319</v>
      </c>
      <c r="D611" s="50" t="s">
        <v>1296</v>
      </c>
      <c r="E611" s="150">
        <v>3.7000000000000002E-3</v>
      </c>
      <c r="F611" s="105">
        <v>1.68</v>
      </c>
      <c r="G611" s="2" t="s">
        <v>686</v>
      </c>
      <c r="H611" s="105"/>
    </row>
    <row r="612" spans="1:8" s="179" customFormat="1" x14ac:dyDescent="0.35">
      <c r="A612" s="1" t="s">
        <v>2320</v>
      </c>
      <c r="B612" s="1" t="s">
        <v>2321</v>
      </c>
      <c r="C612" s="1" t="s">
        <v>2322</v>
      </c>
      <c r="D612" s="50" t="s">
        <v>1296</v>
      </c>
      <c r="E612" s="150">
        <v>5.1100000000000001E-8</v>
      </c>
      <c r="F612" s="105">
        <v>6.8</v>
      </c>
      <c r="G612" s="2" t="s">
        <v>686</v>
      </c>
      <c r="H612" s="105"/>
    </row>
    <row r="613" spans="1:8" s="179" customFormat="1" x14ac:dyDescent="0.35">
      <c r="A613" s="1" t="s">
        <v>2323</v>
      </c>
      <c r="B613" s="1" t="s">
        <v>2324</v>
      </c>
      <c r="C613" s="1" t="s">
        <v>2325</v>
      </c>
      <c r="D613" s="50" t="s">
        <v>1296</v>
      </c>
      <c r="E613" s="150">
        <v>2.06E-2</v>
      </c>
      <c r="F613" s="105">
        <v>3.99</v>
      </c>
      <c r="G613" s="2" t="s">
        <v>686</v>
      </c>
      <c r="H613" s="105"/>
    </row>
    <row r="614" spans="1:8" s="179" customFormat="1" x14ac:dyDescent="0.35">
      <c r="A614" s="1" t="s">
        <v>2326</v>
      </c>
      <c r="B614" s="1" t="s">
        <v>2327</v>
      </c>
      <c r="C614" s="1" t="s">
        <v>2328</v>
      </c>
      <c r="D614" s="50" t="s">
        <v>1296</v>
      </c>
      <c r="E614" s="150">
        <v>9.4199999999999996E-3</v>
      </c>
      <c r="F614" s="105">
        <v>2.4304700000000001</v>
      </c>
      <c r="G614" s="2" t="s">
        <v>686</v>
      </c>
      <c r="H614" s="105"/>
    </row>
    <row r="615" spans="1:8" s="179" customFormat="1" x14ac:dyDescent="0.35">
      <c r="A615" s="1" t="s">
        <v>2329</v>
      </c>
      <c r="B615" s="1" t="s">
        <v>2330</v>
      </c>
      <c r="C615" s="1" t="s">
        <v>2331</v>
      </c>
      <c r="D615" s="50" t="s">
        <v>1296</v>
      </c>
      <c r="E615" s="150">
        <v>3.6300000000000001E-8</v>
      </c>
      <c r="F615" s="105">
        <v>5.4505299999999997</v>
      </c>
      <c r="G615" s="2" t="s">
        <v>686</v>
      </c>
      <c r="H615" s="105"/>
    </row>
    <row r="616" spans="1:8" s="179" customFormat="1" x14ac:dyDescent="0.35">
      <c r="A616" s="1" t="s">
        <v>591</v>
      </c>
      <c r="B616" s="1" t="s">
        <v>592</v>
      </c>
      <c r="C616" s="1" t="s">
        <v>593</v>
      </c>
      <c r="D616" s="50" t="s">
        <v>1296</v>
      </c>
      <c r="E616" s="150">
        <v>1.65E-3</v>
      </c>
      <c r="F616" s="105">
        <v>6.2354599999999998</v>
      </c>
      <c r="G616" s="2" t="s">
        <v>686</v>
      </c>
      <c r="H616" s="105"/>
    </row>
    <row r="617" spans="1:8" s="179" customFormat="1" x14ac:dyDescent="0.35">
      <c r="A617" s="1" t="s">
        <v>2332</v>
      </c>
      <c r="B617" s="1" t="s">
        <v>2333</v>
      </c>
      <c r="C617" s="1" t="s">
        <v>2334</v>
      </c>
      <c r="D617" s="50" t="s">
        <v>1296</v>
      </c>
      <c r="E617" s="150">
        <v>1.1999999999999999E-3</v>
      </c>
      <c r="F617" s="105">
        <v>0.83734500000000001</v>
      </c>
      <c r="G617" s="2" t="s">
        <v>686</v>
      </c>
      <c r="H617" s="105"/>
    </row>
    <row r="618" spans="1:8" s="179" customFormat="1" x14ac:dyDescent="0.35">
      <c r="A618" s="1" t="s">
        <v>2335</v>
      </c>
      <c r="B618" s="1" t="s">
        <v>2336</v>
      </c>
      <c r="C618" s="1" t="s">
        <v>2337</v>
      </c>
      <c r="D618" s="50" t="s">
        <v>1296</v>
      </c>
      <c r="E618" s="150">
        <v>9.1899999999999996E-2</v>
      </c>
      <c r="F618" s="105">
        <v>1.92557</v>
      </c>
      <c r="G618" s="2" t="s">
        <v>686</v>
      </c>
      <c r="H618" s="105"/>
    </row>
    <row r="619" spans="1:8" s="179" customFormat="1" x14ac:dyDescent="0.35">
      <c r="A619" s="1" t="s">
        <v>2338</v>
      </c>
      <c r="B619" s="1" t="s">
        <v>2339</v>
      </c>
      <c r="C619" s="1" t="s">
        <v>2340</v>
      </c>
      <c r="D619" s="50" t="s">
        <v>1296</v>
      </c>
      <c r="E619" s="150">
        <v>3.0599999999999999E-2</v>
      </c>
      <c r="F619" s="105">
        <v>4.4800000000000004</v>
      </c>
      <c r="G619" s="2" t="s">
        <v>686</v>
      </c>
      <c r="H619" s="105"/>
    </row>
    <row r="620" spans="1:8" s="179" customFormat="1" x14ac:dyDescent="0.35">
      <c r="A620" s="1" t="s">
        <v>2341</v>
      </c>
      <c r="B620" s="1" t="s">
        <v>2342</v>
      </c>
      <c r="C620" s="1" t="s">
        <v>2343</v>
      </c>
      <c r="D620" s="50" t="s">
        <v>1296</v>
      </c>
      <c r="E620" s="150">
        <v>3.7100000000000001E-8</v>
      </c>
      <c r="F620" s="105">
        <v>4.10161</v>
      </c>
      <c r="G620" s="2" t="s">
        <v>686</v>
      </c>
      <c r="H620" s="105"/>
    </row>
    <row r="621" spans="1:8" s="179" customFormat="1" x14ac:dyDescent="0.35">
      <c r="A621" s="1" t="s">
        <v>2344</v>
      </c>
      <c r="B621" s="1" t="s">
        <v>2345</v>
      </c>
      <c r="C621" s="1" t="s">
        <v>2346</v>
      </c>
      <c r="D621" s="50" t="s">
        <v>1296</v>
      </c>
      <c r="E621" s="150">
        <v>1.14E-2</v>
      </c>
      <c r="F621" s="105">
        <v>5.7693099999999999</v>
      </c>
      <c r="G621" s="2" t="s">
        <v>686</v>
      </c>
      <c r="H621" s="105"/>
    </row>
    <row r="622" spans="1:8" s="179" customFormat="1" x14ac:dyDescent="0.35">
      <c r="A622" s="1" t="s">
        <v>2347</v>
      </c>
      <c r="B622" s="1" t="s">
        <v>2348</v>
      </c>
      <c r="C622" s="1" t="s">
        <v>2349</v>
      </c>
      <c r="D622" s="50" t="s">
        <v>1296</v>
      </c>
      <c r="E622" s="150">
        <v>0.46800000000000003</v>
      </c>
      <c r="F622" s="105">
        <v>-1.3</v>
      </c>
      <c r="G622" s="2" t="s">
        <v>686</v>
      </c>
      <c r="H622" s="105"/>
    </row>
    <row r="623" spans="1:8" s="179" customFormat="1" x14ac:dyDescent="0.35">
      <c r="A623" s="1" t="s">
        <v>2350</v>
      </c>
      <c r="B623" s="1" t="s">
        <v>2351</v>
      </c>
      <c r="C623" s="1" t="s">
        <v>2352</v>
      </c>
      <c r="D623" s="50" t="s">
        <v>1296</v>
      </c>
      <c r="E623" s="150">
        <v>5.0099999999999999E-2</v>
      </c>
      <c r="F623" s="105">
        <v>2.3425799999999999</v>
      </c>
      <c r="G623" s="2" t="s">
        <v>686</v>
      </c>
      <c r="H623" s="105"/>
    </row>
    <row r="624" spans="1:8" s="179" customFormat="1" x14ac:dyDescent="0.35">
      <c r="A624" s="1" t="s">
        <v>2353</v>
      </c>
      <c r="B624" s="1" t="s">
        <v>2354</v>
      </c>
      <c r="C624" s="1" t="s">
        <v>2355</v>
      </c>
      <c r="D624" s="50" t="s">
        <v>1296</v>
      </c>
      <c r="E624" s="150">
        <v>0.95499999999999996</v>
      </c>
      <c r="F624" s="105">
        <v>-0.78</v>
      </c>
      <c r="G624" s="2" t="s">
        <v>686</v>
      </c>
      <c r="H624" s="105"/>
    </row>
    <row r="625" spans="1:8" s="179" customFormat="1" x14ac:dyDescent="0.35">
      <c r="A625" s="1" t="s">
        <v>2356</v>
      </c>
      <c r="B625" s="1" t="s">
        <v>2357</v>
      </c>
      <c r="C625" s="1" t="s">
        <v>2358</v>
      </c>
      <c r="D625" s="50" t="s">
        <v>1296</v>
      </c>
      <c r="E625" s="150">
        <v>1.88E-8</v>
      </c>
      <c r="F625" s="105">
        <v>3.4</v>
      </c>
      <c r="G625" s="2" t="s">
        <v>686</v>
      </c>
      <c r="H625" s="105"/>
    </row>
    <row r="626" spans="1:8" s="179" customFormat="1" x14ac:dyDescent="0.35">
      <c r="A626" s="1" t="s">
        <v>2359</v>
      </c>
      <c r="B626" s="1" t="s">
        <v>2360</v>
      </c>
      <c r="C626" s="1" t="s">
        <v>2361</v>
      </c>
      <c r="D626" s="50" t="s">
        <v>1296</v>
      </c>
      <c r="E626" s="150">
        <v>3.8600000000000002E-8</v>
      </c>
      <c r="F626" s="105">
        <v>1.73</v>
      </c>
      <c r="G626" s="2" t="s">
        <v>686</v>
      </c>
      <c r="H626" s="105"/>
    </row>
    <row r="627" spans="1:8" s="179" customFormat="1" x14ac:dyDescent="0.35">
      <c r="A627" s="1" t="s">
        <v>2362</v>
      </c>
      <c r="B627" s="1" t="s">
        <v>2363</v>
      </c>
      <c r="C627" s="1" t="s">
        <v>2364</v>
      </c>
      <c r="D627" s="50" t="s">
        <v>1296</v>
      </c>
      <c r="E627" s="150">
        <v>6.5000000000000002E-2</v>
      </c>
      <c r="F627" s="105">
        <v>2.69</v>
      </c>
      <c r="G627" s="2" t="s">
        <v>686</v>
      </c>
      <c r="H627" s="105"/>
    </row>
    <row r="628" spans="1:8" s="179" customFormat="1" x14ac:dyDescent="0.35">
      <c r="A628" s="1" t="s">
        <v>2365</v>
      </c>
      <c r="B628" s="1" t="s">
        <v>2366</v>
      </c>
      <c r="C628" s="1" t="s">
        <v>2367</v>
      </c>
      <c r="D628" s="50" t="s">
        <v>1296</v>
      </c>
      <c r="E628" s="150">
        <v>1.3299999999999999E-2</v>
      </c>
      <c r="F628" s="105">
        <v>2.7978999999999998</v>
      </c>
      <c r="G628" s="2" t="s">
        <v>686</v>
      </c>
      <c r="H628" s="105"/>
    </row>
    <row r="629" spans="1:8" s="179" customFormat="1" x14ac:dyDescent="0.35">
      <c r="A629" s="1" t="s">
        <v>2368</v>
      </c>
      <c r="B629" s="1" t="s">
        <v>2369</v>
      </c>
      <c r="C629" s="1" t="s">
        <v>2370</v>
      </c>
      <c r="D629" s="50" t="s">
        <v>1296</v>
      </c>
      <c r="E629" s="150">
        <v>0.16900000000000001</v>
      </c>
      <c r="F629" s="105">
        <v>4.46</v>
      </c>
      <c r="G629" s="2" t="s">
        <v>686</v>
      </c>
      <c r="H629" s="105"/>
    </row>
    <row r="630" spans="1:8" s="179" customFormat="1" x14ac:dyDescent="0.35">
      <c r="A630" s="1" t="s">
        <v>2371</v>
      </c>
      <c r="B630" s="1" t="s">
        <v>2372</v>
      </c>
      <c r="C630" s="1" t="s">
        <v>2373</v>
      </c>
      <c r="D630" s="50" t="s">
        <v>1296</v>
      </c>
      <c r="E630" s="150">
        <v>5.9699999999999996E-3</v>
      </c>
      <c r="F630" s="105">
        <v>6.3</v>
      </c>
      <c r="G630" s="2" t="s">
        <v>686</v>
      </c>
      <c r="H630" s="105"/>
    </row>
    <row r="631" spans="1:8" s="179" customFormat="1" x14ac:dyDescent="0.35">
      <c r="A631" s="1" t="s">
        <v>2374</v>
      </c>
      <c r="B631" s="1" t="s">
        <v>2375</v>
      </c>
      <c r="C631" s="1" t="s">
        <v>2376</v>
      </c>
      <c r="D631" s="50" t="s">
        <v>1296</v>
      </c>
      <c r="E631" s="150">
        <v>6.0699999999999997E-2</v>
      </c>
      <c r="F631" s="105">
        <v>2.72912</v>
      </c>
      <c r="G631" s="2" t="s">
        <v>686</v>
      </c>
      <c r="H631" s="105"/>
    </row>
    <row r="632" spans="1:8" s="179" customFormat="1" x14ac:dyDescent="0.35">
      <c r="A632" s="1" t="s">
        <v>2377</v>
      </c>
      <c r="B632" s="1" t="s">
        <v>2378</v>
      </c>
      <c r="C632" s="1" t="s">
        <v>2379</v>
      </c>
      <c r="D632" s="50" t="s">
        <v>1296</v>
      </c>
      <c r="E632" s="150">
        <v>5.77E-5</v>
      </c>
      <c r="F632" s="105">
        <v>0.25</v>
      </c>
      <c r="G632" s="2" t="s">
        <v>686</v>
      </c>
      <c r="H632" s="105"/>
    </row>
    <row r="633" spans="1:8" s="179" customFormat="1" x14ac:dyDescent="0.35">
      <c r="A633" s="1" t="s">
        <v>2380</v>
      </c>
      <c r="B633" s="1" t="s">
        <v>2381</v>
      </c>
      <c r="C633" s="1" t="s">
        <v>2382</v>
      </c>
      <c r="D633" s="50" t="s">
        <v>1296</v>
      </c>
      <c r="E633" s="150">
        <v>0.33300000000000002</v>
      </c>
      <c r="F633" s="105">
        <v>0.98</v>
      </c>
      <c r="G633" s="2" t="s">
        <v>686</v>
      </c>
      <c r="H633" s="105"/>
    </row>
    <row r="634" spans="1:8" s="179" customFormat="1" x14ac:dyDescent="0.35">
      <c r="A634" s="1" t="s">
        <v>2383</v>
      </c>
      <c r="B634" s="1" t="s">
        <v>2384</v>
      </c>
      <c r="C634" s="1" t="s">
        <v>2385</v>
      </c>
      <c r="D634" s="50" t="s">
        <v>1296</v>
      </c>
      <c r="E634" s="150">
        <v>4.9000000000000002E-2</v>
      </c>
      <c r="F634" s="105">
        <v>3.34</v>
      </c>
      <c r="G634" s="2" t="s">
        <v>686</v>
      </c>
      <c r="H634" s="105"/>
    </row>
    <row r="635" spans="1:8" s="179" customFormat="1" x14ac:dyDescent="0.35">
      <c r="A635" s="1" t="s">
        <v>2386</v>
      </c>
      <c r="B635" s="1" t="s">
        <v>2387</v>
      </c>
      <c r="C635" s="1" t="s">
        <v>2388</v>
      </c>
      <c r="D635" s="50" t="s">
        <v>1296</v>
      </c>
      <c r="E635" s="150">
        <v>0.69599999999999995</v>
      </c>
      <c r="F635" s="105">
        <v>0.51</v>
      </c>
      <c r="G635" s="2" t="s">
        <v>686</v>
      </c>
      <c r="H635" s="105"/>
    </row>
    <row r="636" spans="1:8" s="179" customFormat="1" x14ac:dyDescent="0.35">
      <c r="A636" s="1" t="s">
        <v>216</v>
      </c>
      <c r="B636" s="1" t="s">
        <v>217</v>
      </c>
      <c r="C636" s="1" t="s">
        <v>218</v>
      </c>
      <c r="D636" s="50" t="s">
        <v>1296</v>
      </c>
      <c r="E636" s="150">
        <v>4.28E-3</v>
      </c>
      <c r="F636" s="105">
        <v>4.76</v>
      </c>
      <c r="G636" s="2" t="s">
        <v>686</v>
      </c>
      <c r="H636" s="105"/>
    </row>
    <row r="637" spans="1:8" s="179" customFormat="1" x14ac:dyDescent="0.35">
      <c r="A637" s="1" t="s">
        <v>2389</v>
      </c>
      <c r="B637" s="1" t="s">
        <v>2390</v>
      </c>
      <c r="C637" s="1" t="s">
        <v>2391</v>
      </c>
      <c r="D637" s="50" t="s">
        <v>1296</v>
      </c>
      <c r="E637" s="150">
        <v>0.89500000000000002</v>
      </c>
      <c r="F637" s="105">
        <v>0.54039099999999995</v>
      </c>
      <c r="G637" s="2" t="s">
        <v>686</v>
      </c>
      <c r="H637" s="105"/>
    </row>
    <row r="638" spans="1:8" s="179" customFormat="1" x14ac:dyDescent="0.35">
      <c r="A638" s="1" t="s">
        <v>2392</v>
      </c>
      <c r="B638" s="1" t="s">
        <v>2393</v>
      </c>
      <c r="C638" s="1" t="s">
        <v>2394</v>
      </c>
      <c r="D638" s="50" t="s">
        <v>1296</v>
      </c>
      <c r="E638" s="150">
        <v>0.66</v>
      </c>
      <c r="F638" s="105">
        <v>-0.16466500000000001</v>
      </c>
      <c r="G638" s="2" t="s">
        <v>686</v>
      </c>
      <c r="H638" s="105"/>
    </row>
    <row r="639" spans="1:8" s="179" customFormat="1" x14ac:dyDescent="0.35">
      <c r="A639" s="1" t="s">
        <v>2395</v>
      </c>
      <c r="B639" s="1" t="s">
        <v>2396</v>
      </c>
      <c r="C639" s="1" t="s">
        <v>2397</v>
      </c>
      <c r="D639" s="50" t="s">
        <v>1296</v>
      </c>
      <c r="E639" s="150">
        <v>7.1999999999999998E-3</v>
      </c>
      <c r="F639" s="105">
        <v>4.5</v>
      </c>
      <c r="G639" s="2" t="s">
        <v>686</v>
      </c>
      <c r="H639" s="105"/>
    </row>
    <row r="640" spans="1:8" s="179" customFormat="1" x14ac:dyDescent="0.35">
      <c r="A640" s="1" t="s">
        <v>246</v>
      </c>
      <c r="B640" s="1" t="s">
        <v>247</v>
      </c>
      <c r="C640" s="1" t="s">
        <v>248</v>
      </c>
      <c r="D640" s="50" t="s">
        <v>1296</v>
      </c>
      <c r="E640" s="150">
        <v>8.3899999999999999E-3</v>
      </c>
      <c r="F640" s="105">
        <v>1.4</v>
      </c>
      <c r="G640" s="2" t="s">
        <v>686</v>
      </c>
      <c r="H640" s="105"/>
    </row>
    <row r="641" spans="1:8" s="179" customFormat="1" x14ac:dyDescent="0.35">
      <c r="A641" s="1" t="s">
        <v>2398</v>
      </c>
      <c r="B641" s="1" t="s">
        <v>2399</v>
      </c>
      <c r="C641" s="1" t="s">
        <v>2400</v>
      </c>
      <c r="D641" s="50" t="s">
        <v>1296</v>
      </c>
      <c r="E641" s="150">
        <v>2.5200000000000001E-3</v>
      </c>
      <c r="F641" s="105">
        <v>5.34</v>
      </c>
      <c r="G641" s="2" t="s">
        <v>686</v>
      </c>
      <c r="H641" s="105"/>
    </row>
    <row r="642" spans="1:8" s="179" customFormat="1" x14ac:dyDescent="0.35">
      <c r="A642" s="1" t="s">
        <v>2401</v>
      </c>
      <c r="B642" s="1" t="s">
        <v>2402</v>
      </c>
      <c r="C642" s="1" t="s">
        <v>2403</v>
      </c>
      <c r="D642" s="50" t="s">
        <v>1296</v>
      </c>
      <c r="E642" s="150">
        <v>0.40200000000000002</v>
      </c>
      <c r="F642" s="105">
        <v>-0.20311499999999999</v>
      </c>
      <c r="G642" s="2" t="s">
        <v>686</v>
      </c>
      <c r="H642" s="105"/>
    </row>
    <row r="643" spans="1:8" s="179" customFormat="1" x14ac:dyDescent="0.35">
      <c r="A643" s="1" t="s">
        <v>2404</v>
      </c>
      <c r="B643" s="1" t="s">
        <v>2405</v>
      </c>
      <c r="C643" s="1" t="s">
        <v>2406</v>
      </c>
      <c r="D643" s="50" t="s">
        <v>1296</v>
      </c>
      <c r="E643" s="150">
        <v>0.13700000000000001</v>
      </c>
      <c r="F643" s="105">
        <v>1.6</v>
      </c>
      <c r="G643" s="2" t="s">
        <v>686</v>
      </c>
      <c r="H643" s="105"/>
    </row>
    <row r="644" spans="1:8" s="179" customFormat="1" x14ac:dyDescent="0.35">
      <c r="A644" s="1" t="s">
        <v>2407</v>
      </c>
      <c r="B644" s="1" t="s">
        <v>2408</v>
      </c>
      <c r="C644" s="1" t="s">
        <v>2409</v>
      </c>
      <c r="D644" s="50" t="s">
        <v>1296</v>
      </c>
      <c r="E644" s="150">
        <v>0.10100000000000001</v>
      </c>
      <c r="F644" s="105">
        <v>2.83</v>
      </c>
      <c r="G644" s="2" t="s">
        <v>686</v>
      </c>
      <c r="H644" s="105"/>
    </row>
    <row r="645" spans="1:8" s="179" customFormat="1" x14ac:dyDescent="0.35">
      <c r="A645" s="1" t="s">
        <v>2410</v>
      </c>
      <c r="B645" s="1" t="s">
        <v>2411</v>
      </c>
      <c r="C645" s="1" t="s">
        <v>2412</v>
      </c>
      <c r="D645" s="50" t="s">
        <v>1296</v>
      </c>
      <c r="E645" s="150">
        <v>7.0299999999999998E-3</v>
      </c>
      <c r="F645" s="105">
        <v>4.29</v>
      </c>
      <c r="G645" s="2" t="s">
        <v>686</v>
      </c>
      <c r="H645" s="105"/>
    </row>
    <row r="646" spans="1:8" s="179" customFormat="1" x14ac:dyDescent="0.35">
      <c r="A646" s="1" t="s">
        <v>2413</v>
      </c>
      <c r="B646" s="1" t="s">
        <v>2414</v>
      </c>
      <c r="C646" s="1" t="s">
        <v>2415</v>
      </c>
      <c r="D646" s="50" t="s">
        <v>1296</v>
      </c>
      <c r="E646" s="150">
        <v>0.44</v>
      </c>
      <c r="F646" s="105">
        <v>1.44</v>
      </c>
      <c r="G646" s="2" t="s">
        <v>686</v>
      </c>
      <c r="H646" s="105"/>
    </row>
    <row r="647" spans="1:8" s="179" customFormat="1" x14ac:dyDescent="0.35">
      <c r="A647" s="1" t="s">
        <v>1001</v>
      </c>
      <c r="B647" s="1" t="s">
        <v>1002</v>
      </c>
      <c r="C647" s="1" t="s">
        <v>1003</v>
      </c>
      <c r="D647" s="50" t="s">
        <v>1296</v>
      </c>
      <c r="E647" s="150">
        <v>1.83E-2</v>
      </c>
      <c r="F647" s="105">
        <v>2.7</v>
      </c>
      <c r="G647" s="2" t="s">
        <v>686</v>
      </c>
      <c r="H647" s="105"/>
    </row>
    <row r="648" spans="1:8" s="179" customFormat="1" x14ac:dyDescent="0.35">
      <c r="A648" s="1" t="s">
        <v>2416</v>
      </c>
      <c r="B648" s="205" t="s">
        <v>2417</v>
      </c>
      <c r="C648" s="1" t="s">
        <v>2418</v>
      </c>
      <c r="D648" s="50" t="s">
        <v>2419</v>
      </c>
      <c r="E648" s="150">
        <v>1.5667E-2</v>
      </c>
      <c r="F648" s="105">
        <v>4.05</v>
      </c>
      <c r="G648" s="2" t="s">
        <v>686</v>
      </c>
      <c r="H648" s="1"/>
    </row>
    <row r="649" spans="1:8" s="179" customFormat="1" x14ac:dyDescent="0.35">
      <c r="A649" s="1" t="s">
        <v>2420</v>
      </c>
      <c r="B649" s="205" t="s">
        <v>2421</v>
      </c>
      <c r="C649" s="1" t="s">
        <v>2422</v>
      </c>
      <c r="D649" s="50" t="s">
        <v>2419</v>
      </c>
      <c r="E649" s="150">
        <v>9.9299999999999996E-4</v>
      </c>
      <c r="F649" s="105">
        <v>4.6399999999999997</v>
      </c>
      <c r="G649" s="2" t="s">
        <v>686</v>
      </c>
      <c r="H649" s="1"/>
    </row>
    <row r="650" spans="1:8" s="179" customFormat="1" x14ac:dyDescent="0.35">
      <c r="A650" s="1" t="s">
        <v>2423</v>
      </c>
      <c r="B650" s="205" t="s">
        <v>2424</v>
      </c>
      <c r="C650" s="1" t="s">
        <v>2425</v>
      </c>
      <c r="D650" s="50" t="s">
        <v>2419</v>
      </c>
      <c r="E650" s="150">
        <v>6.9494E-2</v>
      </c>
      <c r="F650" s="105">
        <v>1.69</v>
      </c>
      <c r="G650" s="2" t="s">
        <v>686</v>
      </c>
      <c r="H650" s="1"/>
    </row>
    <row r="651" spans="1:8" s="179" customFormat="1" x14ac:dyDescent="0.35">
      <c r="A651" s="1" t="s">
        <v>2426</v>
      </c>
      <c r="B651" s="205" t="s">
        <v>2427</v>
      </c>
      <c r="C651" s="1" t="s">
        <v>2428</v>
      </c>
      <c r="D651" s="50" t="s">
        <v>2419</v>
      </c>
      <c r="E651" s="150">
        <v>2.291E-2</v>
      </c>
      <c r="F651" s="105">
        <v>3.44</v>
      </c>
      <c r="G651" s="2" t="s">
        <v>686</v>
      </c>
      <c r="H651" s="1"/>
    </row>
    <row r="652" spans="1:8" s="179" customFormat="1" x14ac:dyDescent="0.35">
      <c r="A652" s="1" t="s">
        <v>2429</v>
      </c>
      <c r="B652" s="205" t="s">
        <v>2430</v>
      </c>
      <c r="C652" s="1" t="s">
        <v>2431</v>
      </c>
      <c r="D652" s="50" t="s">
        <v>2419</v>
      </c>
      <c r="E652" s="150">
        <v>4.1431999999999997E-2</v>
      </c>
      <c r="F652" s="105">
        <v>5.5</v>
      </c>
      <c r="G652" s="2" t="s">
        <v>686</v>
      </c>
      <c r="H652" s="1"/>
    </row>
    <row r="653" spans="1:8" s="179" customFormat="1" x14ac:dyDescent="0.35">
      <c r="A653" s="1" t="s">
        <v>2432</v>
      </c>
      <c r="B653" s="205" t="s">
        <v>2433</v>
      </c>
      <c r="C653" s="1" t="s">
        <v>2434</v>
      </c>
      <c r="D653" s="50" t="s">
        <v>2419</v>
      </c>
      <c r="E653" s="150">
        <v>0.63327800000000001</v>
      </c>
      <c r="F653" s="105">
        <v>0.89</v>
      </c>
      <c r="G653" s="2" t="s">
        <v>686</v>
      </c>
      <c r="H653" s="1"/>
    </row>
    <row r="654" spans="1:8" s="179" customFormat="1" x14ac:dyDescent="0.35">
      <c r="A654" s="1" t="s">
        <v>2435</v>
      </c>
      <c r="B654" s="205" t="s">
        <v>2436</v>
      </c>
      <c r="C654" s="1" t="s">
        <v>2437</v>
      </c>
      <c r="D654" s="50" t="s">
        <v>2419</v>
      </c>
      <c r="E654" s="150">
        <v>5.3220000000000003E-3</v>
      </c>
      <c r="F654" s="105">
        <v>3.72</v>
      </c>
      <c r="G654" s="2" t="s">
        <v>686</v>
      </c>
      <c r="H654" s="1"/>
    </row>
    <row r="655" spans="1:8" s="179" customFormat="1" x14ac:dyDescent="0.35">
      <c r="A655" s="1" t="s">
        <v>2438</v>
      </c>
      <c r="B655" s="205" t="s">
        <v>2439</v>
      </c>
      <c r="C655" s="1" t="s">
        <v>2440</v>
      </c>
      <c r="D655" s="50" t="s">
        <v>2419</v>
      </c>
      <c r="E655" s="150">
        <v>1.5122999999999999E-2</v>
      </c>
      <c r="F655" s="105">
        <v>3.69</v>
      </c>
      <c r="G655" s="2" t="s">
        <v>686</v>
      </c>
      <c r="H655" s="1"/>
    </row>
    <row r="656" spans="1:8" s="179" customFormat="1" x14ac:dyDescent="0.35">
      <c r="A656" s="1" t="s">
        <v>2441</v>
      </c>
      <c r="B656" s="205" t="s">
        <v>2442</v>
      </c>
      <c r="C656" s="1" t="s">
        <v>2443</v>
      </c>
      <c r="D656" s="50" t="s">
        <v>2419</v>
      </c>
      <c r="E656" s="150">
        <v>2.7226E-2</v>
      </c>
      <c r="F656" s="105">
        <v>1.67</v>
      </c>
      <c r="G656" s="2" t="s">
        <v>686</v>
      </c>
      <c r="H656" s="1"/>
    </row>
    <row r="657" spans="1:8" s="179" customFormat="1" x14ac:dyDescent="0.35">
      <c r="A657" s="1" t="s">
        <v>2444</v>
      </c>
      <c r="B657" s="205" t="s">
        <v>2445</v>
      </c>
      <c r="C657" s="1" t="s">
        <v>2446</v>
      </c>
      <c r="D657" s="50" t="s">
        <v>2419</v>
      </c>
      <c r="E657" s="150">
        <v>9.6020999999999995E-2</v>
      </c>
      <c r="F657" s="105">
        <v>1.98</v>
      </c>
      <c r="G657" s="2" t="s">
        <v>686</v>
      </c>
      <c r="H657" s="1"/>
    </row>
    <row r="658" spans="1:8" s="179" customFormat="1" x14ac:dyDescent="0.35">
      <c r="A658" s="1" t="s">
        <v>2447</v>
      </c>
      <c r="B658" s="205" t="s">
        <v>2448</v>
      </c>
      <c r="C658" s="1" t="s">
        <v>2449</v>
      </c>
      <c r="D658" s="50" t="s">
        <v>2419</v>
      </c>
      <c r="E658" s="150">
        <v>0.43110300000000001</v>
      </c>
      <c r="F658" s="105">
        <v>1.84</v>
      </c>
      <c r="G658" s="2" t="s">
        <v>686</v>
      </c>
      <c r="H658" s="1"/>
    </row>
    <row r="659" spans="1:8" s="179" customFormat="1" x14ac:dyDescent="0.35">
      <c r="A659" s="1" t="s">
        <v>2450</v>
      </c>
      <c r="B659" s="205" t="s">
        <v>2451</v>
      </c>
      <c r="C659" s="1" t="s">
        <v>2452</v>
      </c>
      <c r="D659" s="50" t="s">
        <v>2419</v>
      </c>
      <c r="E659" s="150">
        <v>0.20857899999999999</v>
      </c>
      <c r="F659" s="105">
        <v>2.36</v>
      </c>
      <c r="G659" s="2" t="s">
        <v>686</v>
      </c>
      <c r="H659" s="1"/>
    </row>
    <row r="660" spans="1:8" s="179" customFormat="1" x14ac:dyDescent="0.35">
      <c r="A660" s="1" t="s">
        <v>2453</v>
      </c>
      <c r="B660" s="205" t="s">
        <v>2454</v>
      </c>
      <c r="C660" s="1" t="s">
        <v>2455</v>
      </c>
      <c r="D660" s="50" t="s">
        <v>2419</v>
      </c>
      <c r="E660" s="150">
        <v>0.13097800000000001</v>
      </c>
      <c r="F660" s="105">
        <v>2.1</v>
      </c>
      <c r="G660" s="2" t="s">
        <v>686</v>
      </c>
      <c r="H660" s="1"/>
    </row>
    <row r="661" spans="1:8" s="179" customFormat="1" x14ac:dyDescent="0.35">
      <c r="A661" s="1" t="s">
        <v>2456</v>
      </c>
      <c r="B661" s="205" t="s">
        <v>2457</v>
      </c>
      <c r="C661" s="1" t="s">
        <v>2458</v>
      </c>
      <c r="D661" s="50" t="s">
        <v>2419</v>
      </c>
      <c r="E661" s="150">
        <v>1.9533999999999999E-2</v>
      </c>
      <c r="F661" s="105">
        <v>4.92</v>
      </c>
      <c r="G661" s="2" t="s">
        <v>686</v>
      </c>
      <c r="H661" s="1"/>
    </row>
    <row r="662" spans="1:8" s="179" customFormat="1" x14ac:dyDescent="0.35">
      <c r="A662" s="1" t="s">
        <v>2459</v>
      </c>
      <c r="B662" s="205" t="s">
        <v>2460</v>
      </c>
      <c r="C662" s="1" t="s">
        <v>2461</v>
      </c>
      <c r="D662" s="50" t="s">
        <v>2419</v>
      </c>
      <c r="E662" s="150">
        <v>0.45324300000000001</v>
      </c>
      <c r="F662" s="105">
        <v>1.18</v>
      </c>
      <c r="G662" s="2" t="s">
        <v>686</v>
      </c>
      <c r="H662" s="1"/>
    </row>
    <row r="663" spans="1:8" s="179" customFormat="1" x14ac:dyDescent="0.35">
      <c r="A663" s="1" t="s">
        <v>2462</v>
      </c>
      <c r="B663" s="205" t="s">
        <v>2463</v>
      </c>
      <c r="C663" s="1" t="s">
        <v>2464</v>
      </c>
      <c r="D663" s="50" t="s">
        <v>2419</v>
      </c>
      <c r="E663" s="150">
        <v>0.98483699999999996</v>
      </c>
      <c r="F663" s="105">
        <v>0.02</v>
      </c>
      <c r="G663" s="2" t="s">
        <v>686</v>
      </c>
      <c r="H663" s="1"/>
    </row>
    <row r="664" spans="1:8" s="179" customFormat="1" x14ac:dyDescent="0.35">
      <c r="A664" s="1" t="s">
        <v>2465</v>
      </c>
      <c r="B664" s="205" t="s">
        <v>2466</v>
      </c>
      <c r="C664" s="1" t="s">
        <v>2467</v>
      </c>
      <c r="D664" s="50" t="s">
        <v>2419</v>
      </c>
      <c r="E664" s="150">
        <v>0.33593699999999999</v>
      </c>
      <c r="F664" s="105">
        <v>1.47</v>
      </c>
      <c r="G664" s="2" t="s">
        <v>686</v>
      </c>
      <c r="H664" s="1"/>
    </row>
    <row r="665" spans="1:8" s="179" customFormat="1" x14ac:dyDescent="0.35">
      <c r="A665" s="1" t="s">
        <v>2468</v>
      </c>
      <c r="B665" s="205" t="s">
        <v>2469</v>
      </c>
      <c r="C665" s="1" t="s">
        <v>2470</v>
      </c>
      <c r="D665" s="50" t="s">
        <v>2419</v>
      </c>
      <c r="E665" s="150">
        <v>2.637E-3</v>
      </c>
      <c r="F665" s="105">
        <v>2.13</v>
      </c>
      <c r="G665" s="2" t="s">
        <v>686</v>
      </c>
      <c r="H665" s="1"/>
    </row>
    <row r="666" spans="1:8" s="179" customFormat="1" x14ac:dyDescent="0.35">
      <c r="A666" s="1" t="s">
        <v>2471</v>
      </c>
      <c r="B666" s="205" t="s">
        <v>2472</v>
      </c>
      <c r="C666" s="1" t="s">
        <v>2473</v>
      </c>
      <c r="D666" s="50" t="s">
        <v>2419</v>
      </c>
      <c r="E666" s="150">
        <v>0.38004199999999999</v>
      </c>
      <c r="F666" s="105">
        <v>1.95</v>
      </c>
      <c r="G666" s="2" t="s">
        <v>686</v>
      </c>
      <c r="H666" s="1"/>
    </row>
    <row r="667" spans="1:8" s="179" customFormat="1" x14ac:dyDescent="0.35">
      <c r="A667" s="1" t="s">
        <v>2474</v>
      </c>
      <c r="B667" s="205" t="s">
        <v>2475</v>
      </c>
      <c r="C667" s="1" t="s">
        <v>2476</v>
      </c>
      <c r="D667" s="50" t="s">
        <v>2419</v>
      </c>
      <c r="E667" s="150">
        <v>0.10989699999999999</v>
      </c>
      <c r="F667" s="105">
        <v>2.2799999999999998</v>
      </c>
      <c r="G667" s="2" t="s">
        <v>686</v>
      </c>
      <c r="H667" s="1"/>
    </row>
    <row r="668" spans="1:8" s="179" customFormat="1" x14ac:dyDescent="0.35">
      <c r="A668" s="1" t="s">
        <v>2477</v>
      </c>
      <c r="B668" s="205" t="s">
        <v>2478</v>
      </c>
      <c r="C668" s="1" t="s">
        <v>2479</v>
      </c>
      <c r="D668" s="50" t="s">
        <v>2419</v>
      </c>
      <c r="E668" s="150">
        <v>0.334289</v>
      </c>
      <c r="F668" s="105">
        <v>1.81</v>
      </c>
      <c r="G668" s="2" t="s">
        <v>686</v>
      </c>
      <c r="H668" s="1"/>
    </row>
    <row r="669" spans="1:8" s="179" customFormat="1" x14ac:dyDescent="0.35">
      <c r="A669" s="1" t="s">
        <v>2480</v>
      </c>
      <c r="B669" s="205" t="s">
        <v>2481</v>
      </c>
      <c r="C669" s="1" t="s">
        <v>2482</v>
      </c>
      <c r="D669" s="50" t="s">
        <v>2419</v>
      </c>
      <c r="E669" s="150">
        <v>7.7279E-2</v>
      </c>
      <c r="F669" s="105">
        <v>2.4500000000000002</v>
      </c>
      <c r="G669" s="2" t="s">
        <v>686</v>
      </c>
      <c r="H669" s="1"/>
    </row>
    <row r="670" spans="1:8" s="179" customFormat="1" x14ac:dyDescent="0.35">
      <c r="A670" s="1" t="s">
        <v>2483</v>
      </c>
      <c r="B670" s="205" t="s">
        <v>2484</v>
      </c>
      <c r="C670" s="1" t="s">
        <v>2485</v>
      </c>
      <c r="D670" s="50" t="s">
        <v>2419</v>
      </c>
      <c r="E670" s="150">
        <v>6.08E-2</v>
      </c>
      <c r="F670" s="105">
        <v>3.08</v>
      </c>
      <c r="G670" s="2" t="s">
        <v>686</v>
      </c>
      <c r="H670" s="1"/>
    </row>
    <row r="671" spans="1:8" s="179" customFormat="1" x14ac:dyDescent="0.35">
      <c r="A671" s="1" t="s">
        <v>2486</v>
      </c>
      <c r="B671" s="205" t="s">
        <v>2487</v>
      </c>
      <c r="C671" s="1" t="s">
        <v>2488</v>
      </c>
      <c r="D671" s="50" t="s">
        <v>2419</v>
      </c>
      <c r="E671" s="150">
        <v>0.32843699999999998</v>
      </c>
      <c r="F671" s="105">
        <v>1.36</v>
      </c>
      <c r="G671" s="2" t="s">
        <v>686</v>
      </c>
      <c r="H671" s="1"/>
    </row>
    <row r="672" spans="1:8" s="179" customFormat="1" x14ac:dyDescent="0.35">
      <c r="A672" s="1" t="s">
        <v>2489</v>
      </c>
      <c r="B672" s="205" t="s">
        <v>2490</v>
      </c>
      <c r="C672" s="1" t="s">
        <v>2491</v>
      </c>
      <c r="D672" s="50" t="s">
        <v>2419</v>
      </c>
      <c r="E672" s="150">
        <v>1.7100000000000001E-2</v>
      </c>
      <c r="F672" s="105">
        <v>3.41</v>
      </c>
      <c r="G672" s="2" t="s">
        <v>686</v>
      </c>
      <c r="H672" s="1"/>
    </row>
    <row r="673" spans="1:8" s="179" customFormat="1" x14ac:dyDescent="0.35">
      <c r="A673" s="1" t="s">
        <v>2492</v>
      </c>
      <c r="B673" s="205" t="s">
        <v>2493</v>
      </c>
      <c r="C673" s="1" t="s">
        <v>2494</v>
      </c>
      <c r="D673" s="50" t="s">
        <v>2419</v>
      </c>
      <c r="E673" s="150">
        <v>0.32589000000000001</v>
      </c>
      <c r="F673" s="105">
        <v>1.94</v>
      </c>
      <c r="G673" s="2" t="s">
        <v>686</v>
      </c>
      <c r="H673" s="1"/>
    </row>
    <row r="674" spans="1:8" s="179" customFormat="1" x14ac:dyDescent="0.35">
      <c r="A674" s="1" t="s">
        <v>2495</v>
      </c>
      <c r="B674" s="205" t="s">
        <v>2496</v>
      </c>
      <c r="C674" s="1" t="s">
        <v>2497</v>
      </c>
      <c r="D674" s="50" t="s">
        <v>2419</v>
      </c>
      <c r="E674" s="150">
        <v>0.26588600000000001</v>
      </c>
      <c r="F674" s="105">
        <v>2.37</v>
      </c>
      <c r="G674" s="2" t="s">
        <v>686</v>
      </c>
      <c r="H674" s="1"/>
    </row>
    <row r="675" spans="1:8" s="179" customFormat="1" x14ac:dyDescent="0.35">
      <c r="A675" s="1" t="s">
        <v>2498</v>
      </c>
      <c r="B675" s="205" t="s">
        <v>2499</v>
      </c>
      <c r="C675" s="1" t="s">
        <v>2500</v>
      </c>
      <c r="D675" s="50" t="s">
        <v>2419</v>
      </c>
      <c r="E675" s="150">
        <v>0.10521</v>
      </c>
      <c r="F675" s="105">
        <v>3.31</v>
      </c>
      <c r="G675" s="2" t="s">
        <v>686</v>
      </c>
      <c r="H675" s="1"/>
    </row>
    <row r="676" spans="1:8" s="179" customFormat="1" x14ac:dyDescent="0.35">
      <c r="A676" s="1" t="s">
        <v>2501</v>
      </c>
      <c r="B676" s="205" t="s">
        <v>2502</v>
      </c>
      <c r="C676" s="1" t="s">
        <v>2503</v>
      </c>
      <c r="D676" s="50" t="s">
        <v>2419</v>
      </c>
      <c r="E676" s="150">
        <v>0.473609</v>
      </c>
      <c r="F676" s="105">
        <v>0.76</v>
      </c>
      <c r="G676" s="2" t="s">
        <v>686</v>
      </c>
      <c r="H676" s="1"/>
    </row>
    <row r="677" spans="1:8" s="179" customFormat="1" x14ac:dyDescent="0.35">
      <c r="A677" s="1" t="s">
        <v>2504</v>
      </c>
      <c r="B677" s="205" t="s">
        <v>2505</v>
      </c>
      <c r="C677" s="1" t="s">
        <v>2506</v>
      </c>
      <c r="D677" s="50" t="s">
        <v>2419</v>
      </c>
      <c r="E677" s="150">
        <v>0</v>
      </c>
      <c r="F677" s="105">
        <v>5.8</v>
      </c>
      <c r="G677" s="2" t="s">
        <v>686</v>
      </c>
      <c r="H677" s="1"/>
    </row>
    <row r="678" spans="1:8" s="179" customFormat="1" x14ac:dyDescent="0.35">
      <c r="A678" s="1" t="s">
        <v>2507</v>
      </c>
      <c r="B678" s="205" t="s">
        <v>2508</v>
      </c>
      <c r="C678" s="1" t="s">
        <v>2509</v>
      </c>
      <c r="D678" s="50" t="s">
        <v>2419</v>
      </c>
      <c r="E678" s="150">
        <v>0.11840100000000001</v>
      </c>
      <c r="F678" s="105">
        <v>2.02</v>
      </c>
      <c r="G678" s="2" t="s">
        <v>686</v>
      </c>
      <c r="H678" s="1"/>
    </row>
    <row r="679" spans="1:8" s="179" customFormat="1" x14ac:dyDescent="0.35">
      <c r="A679" s="1" t="s">
        <v>2510</v>
      </c>
      <c r="B679" s="205" t="s">
        <v>2511</v>
      </c>
      <c r="C679" s="1" t="s">
        <v>2512</v>
      </c>
      <c r="D679" s="50" t="s">
        <v>2419</v>
      </c>
      <c r="E679" s="150">
        <v>4.5329000000000001E-2</v>
      </c>
      <c r="F679" s="105">
        <v>3.92</v>
      </c>
      <c r="G679" s="2" t="s">
        <v>686</v>
      </c>
      <c r="H679" s="1"/>
    </row>
    <row r="680" spans="1:8" s="179" customFormat="1" x14ac:dyDescent="0.35">
      <c r="A680" s="1" t="s">
        <v>2513</v>
      </c>
      <c r="B680" s="205" t="s">
        <v>2514</v>
      </c>
      <c r="C680" s="1" t="s">
        <v>2515</v>
      </c>
      <c r="D680" s="50" t="s">
        <v>2419</v>
      </c>
      <c r="E680" s="150">
        <v>1.1157E-2</v>
      </c>
      <c r="F680" s="105">
        <v>3.94</v>
      </c>
      <c r="G680" s="2" t="s">
        <v>686</v>
      </c>
      <c r="H680" s="1"/>
    </row>
    <row r="681" spans="1:8" s="179" customFormat="1" x14ac:dyDescent="0.35">
      <c r="A681" s="1" t="s">
        <v>805</v>
      </c>
      <c r="B681" s="205" t="s">
        <v>806</v>
      </c>
      <c r="C681" s="1" t="s">
        <v>807</v>
      </c>
      <c r="D681" s="50" t="s">
        <v>2419</v>
      </c>
      <c r="E681" s="150">
        <v>1</v>
      </c>
      <c r="F681" s="105">
        <v>0.46</v>
      </c>
      <c r="G681" s="2" t="s">
        <v>686</v>
      </c>
      <c r="H681" s="1"/>
    </row>
    <row r="682" spans="1:8" s="179" customFormat="1" x14ac:dyDescent="0.35">
      <c r="A682" s="1" t="s">
        <v>2516</v>
      </c>
      <c r="B682" s="205" t="s">
        <v>2517</v>
      </c>
      <c r="C682" s="1" t="s">
        <v>2518</v>
      </c>
      <c r="D682" s="50" t="s">
        <v>2419</v>
      </c>
      <c r="E682" s="150">
        <v>1.3398E-2</v>
      </c>
      <c r="F682" s="105">
        <v>6.5</v>
      </c>
      <c r="G682" s="2" t="s">
        <v>686</v>
      </c>
      <c r="H682" s="1"/>
    </row>
    <row r="683" spans="1:8" s="179" customFormat="1" x14ac:dyDescent="0.35">
      <c r="A683" s="1" t="s">
        <v>2519</v>
      </c>
      <c r="B683" s="205" t="s">
        <v>2520</v>
      </c>
      <c r="C683" s="1" t="s">
        <v>2521</v>
      </c>
      <c r="D683" s="50" t="s">
        <v>2419</v>
      </c>
      <c r="E683" s="150">
        <v>0.17436299999999999</v>
      </c>
      <c r="F683" s="105">
        <v>2.75</v>
      </c>
      <c r="G683" s="2" t="s">
        <v>686</v>
      </c>
      <c r="H683" s="1"/>
    </row>
    <row r="684" spans="1:8" s="179" customFormat="1" x14ac:dyDescent="0.35">
      <c r="A684" s="1" t="s">
        <v>2522</v>
      </c>
      <c r="B684" s="205" t="s">
        <v>2523</v>
      </c>
      <c r="C684" s="1" t="s">
        <v>2524</v>
      </c>
      <c r="D684" s="50" t="s">
        <v>2419</v>
      </c>
      <c r="E684" s="150">
        <v>2.5196E-2</v>
      </c>
      <c r="F684" s="105">
        <v>4.45</v>
      </c>
      <c r="G684" s="2" t="s">
        <v>686</v>
      </c>
      <c r="H684" s="1"/>
    </row>
    <row r="685" spans="1:8" s="179" customFormat="1" x14ac:dyDescent="0.35">
      <c r="A685" s="1" t="s">
        <v>2525</v>
      </c>
      <c r="B685" s="205" t="s">
        <v>2526</v>
      </c>
      <c r="C685" s="1" t="s">
        <v>2527</v>
      </c>
      <c r="D685" s="50" t="s">
        <v>2419</v>
      </c>
      <c r="E685" s="150">
        <v>0.91398599999999997</v>
      </c>
      <c r="F685" s="105">
        <v>0.05</v>
      </c>
      <c r="G685" s="2" t="s">
        <v>686</v>
      </c>
      <c r="H685" s="1"/>
    </row>
    <row r="686" spans="1:8" s="179" customFormat="1" x14ac:dyDescent="0.35">
      <c r="A686" s="1" t="s">
        <v>2528</v>
      </c>
      <c r="B686" s="205" t="s">
        <v>2529</v>
      </c>
      <c r="C686" s="1" t="s">
        <v>2530</v>
      </c>
      <c r="D686" s="50" t="s">
        <v>2419</v>
      </c>
      <c r="E686" s="150">
        <v>7.5133000000000005E-2</v>
      </c>
      <c r="F686" s="105">
        <v>2.85</v>
      </c>
      <c r="G686" s="2" t="s">
        <v>686</v>
      </c>
      <c r="H686" s="1"/>
    </row>
    <row r="687" spans="1:8" s="179" customFormat="1" x14ac:dyDescent="0.35">
      <c r="A687" s="1" t="s">
        <v>2531</v>
      </c>
      <c r="B687" s="205" t="s">
        <v>2532</v>
      </c>
      <c r="C687" s="1" t="s">
        <v>2533</v>
      </c>
      <c r="D687" s="50" t="s">
        <v>2419</v>
      </c>
      <c r="E687" s="150">
        <v>1.1207999999999999E-2</v>
      </c>
      <c r="F687" s="105">
        <v>5.76</v>
      </c>
      <c r="G687" s="2" t="s">
        <v>686</v>
      </c>
      <c r="H687" s="1"/>
    </row>
    <row r="688" spans="1:8" s="179" customFormat="1" x14ac:dyDescent="0.35">
      <c r="A688" s="1" t="s">
        <v>2534</v>
      </c>
      <c r="B688" s="205" t="s">
        <v>2535</v>
      </c>
      <c r="C688" s="1" t="s">
        <v>2536</v>
      </c>
      <c r="D688" s="50" t="s">
        <v>2419</v>
      </c>
      <c r="E688" s="150">
        <v>0.197716</v>
      </c>
      <c r="F688" s="105">
        <v>1.34</v>
      </c>
      <c r="G688" s="2" t="s">
        <v>686</v>
      </c>
      <c r="H688" s="1"/>
    </row>
    <row r="689" spans="1:8" s="179" customFormat="1" x14ac:dyDescent="0.35">
      <c r="A689" s="1" t="s">
        <v>2537</v>
      </c>
      <c r="B689" s="205" t="s">
        <v>2538</v>
      </c>
      <c r="C689" s="1" t="s">
        <v>2539</v>
      </c>
      <c r="D689" s="50" t="s">
        <v>2419</v>
      </c>
      <c r="E689" s="150">
        <v>1.0588E-2</v>
      </c>
      <c r="F689" s="105">
        <v>5.78</v>
      </c>
      <c r="G689" s="2" t="s">
        <v>686</v>
      </c>
      <c r="H689" s="1"/>
    </row>
    <row r="690" spans="1:8" s="179" customFormat="1" x14ac:dyDescent="0.35">
      <c r="A690" s="1" t="s">
        <v>547</v>
      </c>
      <c r="B690" s="205" t="s">
        <v>548</v>
      </c>
      <c r="C690" s="1" t="s">
        <v>549</v>
      </c>
      <c r="D690" s="50" t="s">
        <v>2419</v>
      </c>
      <c r="E690" s="150">
        <v>6.5430000000000002E-2</v>
      </c>
      <c r="F690" s="105">
        <v>3.18</v>
      </c>
      <c r="G690" s="2" t="s">
        <v>686</v>
      </c>
      <c r="H690" s="1"/>
    </row>
    <row r="691" spans="1:8" s="179" customFormat="1" x14ac:dyDescent="0.35">
      <c r="A691" s="1" t="s">
        <v>2540</v>
      </c>
      <c r="B691" s="205" t="s">
        <v>2541</v>
      </c>
      <c r="C691" s="1" t="s">
        <v>2542</v>
      </c>
      <c r="D691" s="50" t="s">
        <v>2419</v>
      </c>
      <c r="E691" s="150">
        <v>1.5570000000000001E-2</v>
      </c>
      <c r="F691" s="105">
        <v>4.01</v>
      </c>
      <c r="G691" s="2" t="s">
        <v>686</v>
      </c>
      <c r="H691" s="1"/>
    </row>
    <row r="692" spans="1:8" s="179" customFormat="1" x14ac:dyDescent="0.35">
      <c r="A692" s="1" t="s">
        <v>2543</v>
      </c>
      <c r="B692" s="205" t="s">
        <v>2544</v>
      </c>
      <c r="C692" s="1" t="s">
        <v>2545</v>
      </c>
      <c r="D692" s="50" t="s">
        <v>2419</v>
      </c>
      <c r="E692" s="150">
        <v>0.22673499999999999</v>
      </c>
      <c r="F692" s="105">
        <v>3</v>
      </c>
      <c r="G692" s="2" t="s">
        <v>686</v>
      </c>
      <c r="H692" s="1"/>
    </row>
    <row r="693" spans="1:8" s="179" customFormat="1" x14ac:dyDescent="0.35">
      <c r="A693" s="1" t="s">
        <v>2546</v>
      </c>
      <c r="B693" s="205" t="s">
        <v>2547</v>
      </c>
      <c r="C693" s="1" t="s">
        <v>2548</v>
      </c>
      <c r="D693" s="50" t="s">
        <v>2419</v>
      </c>
      <c r="E693" s="150">
        <v>4.1571999999999998E-2</v>
      </c>
      <c r="F693" s="105">
        <v>3.57</v>
      </c>
      <c r="G693" s="2" t="s">
        <v>686</v>
      </c>
      <c r="H693" s="1"/>
    </row>
    <row r="694" spans="1:8" s="179" customFormat="1" x14ac:dyDescent="0.35">
      <c r="A694" s="1" t="s">
        <v>1009</v>
      </c>
      <c r="B694" s="205" t="s">
        <v>1010</v>
      </c>
      <c r="C694" s="1" t="s">
        <v>1011</v>
      </c>
      <c r="D694" s="50" t="s">
        <v>2419</v>
      </c>
      <c r="E694" s="150">
        <v>0.59411800000000003</v>
      </c>
      <c r="F694" s="105">
        <v>-7.0000000000000007E-2</v>
      </c>
      <c r="G694" s="2" t="s">
        <v>686</v>
      </c>
      <c r="H694" s="1"/>
    </row>
    <row r="695" spans="1:8" s="179" customFormat="1" x14ac:dyDescent="0.35">
      <c r="A695" s="1" t="s">
        <v>1103</v>
      </c>
      <c r="B695" s="205" t="s">
        <v>1104</v>
      </c>
      <c r="C695" s="1" t="s">
        <v>1105</v>
      </c>
      <c r="D695" s="50" t="s">
        <v>2419</v>
      </c>
      <c r="E695" s="150">
        <v>0.51414700000000002</v>
      </c>
      <c r="F695" s="105">
        <v>2.4500000000000002</v>
      </c>
      <c r="G695" s="2" t="s">
        <v>686</v>
      </c>
      <c r="H695" s="1"/>
    </row>
    <row r="696" spans="1:8" s="179" customFormat="1" x14ac:dyDescent="0.35">
      <c r="A696" s="1" t="s">
        <v>2549</v>
      </c>
      <c r="B696" s="205" t="s">
        <v>2550</v>
      </c>
      <c r="C696" s="1" t="s">
        <v>2551</v>
      </c>
      <c r="D696" s="50" t="s">
        <v>2419</v>
      </c>
      <c r="E696" s="150">
        <v>0.42132500000000001</v>
      </c>
      <c r="F696" s="105">
        <v>2.3199999999999998</v>
      </c>
      <c r="G696" s="2" t="s">
        <v>686</v>
      </c>
      <c r="H696" s="1"/>
    </row>
    <row r="697" spans="1:8" s="179" customFormat="1" x14ac:dyDescent="0.35">
      <c r="A697" s="1" t="s">
        <v>1112</v>
      </c>
      <c r="B697" s="205" t="s">
        <v>1113</v>
      </c>
      <c r="C697" s="1" t="s">
        <v>1114</v>
      </c>
      <c r="D697" s="50" t="s">
        <v>2419</v>
      </c>
      <c r="E697" s="150">
        <v>7.9319999999999998E-3</v>
      </c>
      <c r="F697" s="105">
        <v>4.96</v>
      </c>
      <c r="G697" s="2" t="s">
        <v>686</v>
      </c>
      <c r="H697" s="1"/>
    </row>
    <row r="698" spans="1:8" s="179" customFormat="1" x14ac:dyDescent="0.35">
      <c r="A698" s="1" t="s">
        <v>2552</v>
      </c>
      <c r="B698" s="205" t="s">
        <v>2553</v>
      </c>
      <c r="C698" s="1" t="s">
        <v>2554</v>
      </c>
      <c r="D698" s="50" t="s">
        <v>2419</v>
      </c>
      <c r="E698" s="150">
        <v>1.6662E-2</v>
      </c>
      <c r="F698" s="105">
        <v>4.28</v>
      </c>
      <c r="G698" s="2" t="s">
        <v>686</v>
      </c>
      <c r="H698" s="1"/>
    </row>
    <row r="699" spans="1:8" s="179" customFormat="1" x14ac:dyDescent="0.35">
      <c r="A699" s="1" t="s">
        <v>2555</v>
      </c>
      <c r="B699" s="205" t="s">
        <v>2556</v>
      </c>
      <c r="C699" s="1" t="s">
        <v>2557</v>
      </c>
      <c r="D699" s="50" t="s">
        <v>2419</v>
      </c>
      <c r="E699" s="150">
        <v>0.19223999999999999</v>
      </c>
      <c r="F699" s="105">
        <v>1.39</v>
      </c>
      <c r="G699" s="2" t="s">
        <v>686</v>
      </c>
      <c r="H699" s="1"/>
    </row>
    <row r="700" spans="1:8" s="179" customFormat="1" x14ac:dyDescent="0.35">
      <c r="A700" s="1" t="s">
        <v>2558</v>
      </c>
      <c r="B700" s="205" t="s">
        <v>2559</v>
      </c>
      <c r="C700" s="1" t="s">
        <v>2560</v>
      </c>
      <c r="D700" s="50" t="s">
        <v>2419</v>
      </c>
      <c r="E700" s="150">
        <v>0.96208199999999999</v>
      </c>
      <c r="F700" s="105">
        <v>3.23</v>
      </c>
      <c r="G700" s="2" t="s">
        <v>686</v>
      </c>
      <c r="H700" s="1"/>
    </row>
    <row r="701" spans="1:8" s="179" customFormat="1" x14ac:dyDescent="0.35">
      <c r="A701" s="1" t="s">
        <v>2561</v>
      </c>
      <c r="B701" s="205" t="s">
        <v>2562</v>
      </c>
      <c r="C701" s="1" t="s">
        <v>2563</v>
      </c>
      <c r="D701" s="50" t="s">
        <v>2419</v>
      </c>
      <c r="E701" s="150">
        <v>0</v>
      </c>
      <c r="F701" s="105">
        <v>4.12</v>
      </c>
      <c r="G701" s="2" t="s">
        <v>686</v>
      </c>
      <c r="H701" s="1"/>
    </row>
    <row r="702" spans="1:8" s="179" customFormat="1" x14ac:dyDescent="0.35">
      <c r="A702" s="1" t="s">
        <v>2564</v>
      </c>
      <c r="B702" s="205" t="s">
        <v>2565</v>
      </c>
      <c r="C702" s="1" t="s">
        <v>2566</v>
      </c>
      <c r="D702" s="50" t="s">
        <v>2419</v>
      </c>
      <c r="E702" s="150">
        <v>9.3760000000000007E-3</v>
      </c>
      <c r="F702" s="105">
        <v>5.4</v>
      </c>
      <c r="G702" s="2" t="s">
        <v>686</v>
      </c>
      <c r="H702" s="1"/>
    </row>
    <row r="703" spans="1:8" s="179" customFormat="1" x14ac:dyDescent="0.35">
      <c r="A703" s="1" t="s">
        <v>2567</v>
      </c>
      <c r="B703" s="205" t="s">
        <v>2568</v>
      </c>
      <c r="C703" s="1" t="s">
        <v>2569</v>
      </c>
      <c r="D703" s="50" t="s">
        <v>2419</v>
      </c>
      <c r="E703" s="150">
        <v>0.97274700000000003</v>
      </c>
      <c r="F703" s="105">
        <v>1.03</v>
      </c>
      <c r="G703" s="2" t="s">
        <v>686</v>
      </c>
      <c r="H703" s="1"/>
    </row>
    <row r="704" spans="1:8" s="179" customFormat="1" x14ac:dyDescent="0.35">
      <c r="A704" s="1" t="s">
        <v>2570</v>
      </c>
      <c r="B704" s="205" t="s">
        <v>2571</v>
      </c>
      <c r="C704" s="1" t="s">
        <v>2572</v>
      </c>
      <c r="D704" s="50" t="s">
        <v>2419</v>
      </c>
      <c r="E704" s="150">
        <v>0.698905</v>
      </c>
      <c r="F704" s="105">
        <v>0.62</v>
      </c>
      <c r="G704" s="2" t="s">
        <v>686</v>
      </c>
      <c r="H704" s="1"/>
    </row>
    <row r="705" spans="1:8" s="179" customFormat="1" x14ac:dyDescent="0.35">
      <c r="A705" s="1" t="s">
        <v>2573</v>
      </c>
      <c r="B705" s="205" t="s">
        <v>2574</v>
      </c>
      <c r="C705" s="1" t="s">
        <v>2575</v>
      </c>
      <c r="D705" s="50" t="s">
        <v>2419</v>
      </c>
      <c r="E705" s="150">
        <v>0.99994300000000003</v>
      </c>
      <c r="F705" s="105">
        <v>0.35</v>
      </c>
      <c r="G705" s="2" t="s">
        <v>686</v>
      </c>
      <c r="H705" s="1"/>
    </row>
    <row r="706" spans="1:8" s="179" customFormat="1" x14ac:dyDescent="0.35">
      <c r="A706" s="1" t="s">
        <v>2576</v>
      </c>
      <c r="B706" s="205" t="s">
        <v>2577</v>
      </c>
      <c r="C706" s="1" t="s">
        <v>2578</v>
      </c>
      <c r="D706" s="50" t="s">
        <v>2419</v>
      </c>
      <c r="E706" s="150">
        <v>2.3296999999999998E-2</v>
      </c>
      <c r="F706" s="105">
        <v>8.1</v>
      </c>
      <c r="G706" s="2" t="s">
        <v>686</v>
      </c>
      <c r="H706" s="1"/>
    </row>
    <row r="707" spans="1:8" s="179" customFormat="1" x14ac:dyDescent="0.35">
      <c r="A707" s="1" t="s">
        <v>2579</v>
      </c>
      <c r="B707" s="205" t="s">
        <v>2580</v>
      </c>
      <c r="C707" s="1" t="s">
        <v>2581</v>
      </c>
      <c r="D707" s="50" t="s">
        <v>2419</v>
      </c>
      <c r="E707" s="150">
        <v>4.2999999999999999E-4</v>
      </c>
      <c r="F707" s="105">
        <v>3.56</v>
      </c>
      <c r="G707" s="2" t="s">
        <v>686</v>
      </c>
      <c r="H707" s="1"/>
    </row>
    <row r="708" spans="1:8" s="179" customFormat="1" x14ac:dyDescent="0.35">
      <c r="A708" s="1" t="s">
        <v>2582</v>
      </c>
      <c r="B708" s="205" t="s">
        <v>2583</v>
      </c>
      <c r="C708" s="1" t="s">
        <v>2584</v>
      </c>
      <c r="D708" s="50" t="s">
        <v>2419</v>
      </c>
      <c r="E708" s="150">
        <v>1.5668999999999999E-2</v>
      </c>
      <c r="F708" s="105">
        <v>4.18</v>
      </c>
      <c r="G708" s="2" t="s">
        <v>686</v>
      </c>
      <c r="H708" s="1"/>
    </row>
    <row r="709" spans="1:8" s="179" customFormat="1" x14ac:dyDescent="0.35">
      <c r="A709" s="1" t="s">
        <v>2585</v>
      </c>
      <c r="B709" s="205" t="s">
        <v>2586</v>
      </c>
      <c r="C709" s="1" t="s">
        <v>2587</v>
      </c>
      <c r="D709" s="50" t="s">
        <v>2419</v>
      </c>
      <c r="E709" s="150">
        <v>6.4229999999999999E-3</v>
      </c>
      <c r="F709" s="105">
        <v>5.4</v>
      </c>
      <c r="G709" s="2" t="s">
        <v>686</v>
      </c>
      <c r="H709" s="1"/>
    </row>
    <row r="710" spans="1:8" s="179" customFormat="1" x14ac:dyDescent="0.35">
      <c r="A710" s="1" t="s">
        <v>2588</v>
      </c>
      <c r="B710" s="205" t="s">
        <v>2589</v>
      </c>
      <c r="C710" s="1" t="s">
        <v>2590</v>
      </c>
      <c r="D710" s="50" t="s">
        <v>2419</v>
      </c>
      <c r="E710" s="150">
        <v>0.56534300000000004</v>
      </c>
      <c r="F710" s="105">
        <v>3.06</v>
      </c>
      <c r="G710" s="2" t="s">
        <v>686</v>
      </c>
      <c r="H710" s="1"/>
    </row>
    <row r="711" spans="1:8" s="179" customFormat="1" x14ac:dyDescent="0.35">
      <c r="A711" s="1" t="s">
        <v>126</v>
      </c>
      <c r="B711" s="205" t="s">
        <v>127</v>
      </c>
      <c r="C711" s="1" t="s">
        <v>128</v>
      </c>
      <c r="D711" s="50" t="s">
        <v>2419</v>
      </c>
      <c r="E711" s="150">
        <v>0.10574600000000001</v>
      </c>
      <c r="F711" s="105">
        <v>2.4700000000000002</v>
      </c>
      <c r="G711" s="2" t="s">
        <v>686</v>
      </c>
      <c r="H711" s="1"/>
    </row>
    <row r="712" spans="1:8" s="179" customFormat="1" x14ac:dyDescent="0.35">
      <c r="A712" s="1" t="s">
        <v>2591</v>
      </c>
      <c r="B712" s="205" t="s">
        <v>2592</v>
      </c>
      <c r="C712" s="1" t="s">
        <v>2593</v>
      </c>
      <c r="D712" s="50" t="s">
        <v>2419</v>
      </c>
      <c r="E712" s="150">
        <v>0.192161</v>
      </c>
      <c r="F712" s="105">
        <v>2.27</v>
      </c>
      <c r="G712" s="2" t="s">
        <v>686</v>
      </c>
      <c r="H712" s="1"/>
    </row>
    <row r="713" spans="1:8" s="179" customFormat="1" x14ac:dyDescent="0.35">
      <c r="A713" s="1" t="s">
        <v>2594</v>
      </c>
      <c r="B713" s="205" t="s">
        <v>2595</v>
      </c>
      <c r="C713" s="1" t="s">
        <v>2596</v>
      </c>
      <c r="D713" s="50" t="s">
        <v>2419</v>
      </c>
      <c r="E713" s="150">
        <v>0.71094599999999997</v>
      </c>
      <c r="F713" s="105">
        <v>0.5</v>
      </c>
      <c r="G713" s="2" t="s">
        <v>686</v>
      </c>
      <c r="H713" s="1"/>
    </row>
    <row r="714" spans="1:8" s="179" customFormat="1" x14ac:dyDescent="0.35">
      <c r="A714" s="1" t="s">
        <v>2597</v>
      </c>
      <c r="B714" s="205" t="s">
        <v>2598</v>
      </c>
      <c r="C714" s="1" t="s">
        <v>2599</v>
      </c>
      <c r="D714" s="50" t="s">
        <v>2419</v>
      </c>
      <c r="E714" s="150">
        <v>1.4093E-2</v>
      </c>
      <c r="F714" s="105">
        <v>5.16</v>
      </c>
      <c r="G714" s="2" t="s">
        <v>686</v>
      </c>
      <c r="H714" s="1"/>
    </row>
    <row r="715" spans="1:8" s="179" customFormat="1" x14ac:dyDescent="0.35">
      <c r="A715" s="1" t="s">
        <v>2600</v>
      </c>
      <c r="B715" s="205" t="s">
        <v>2601</v>
      </c>
      <c r="C715" s="1" t="s">
        <v>2602</v>
      </c>
      <c r="D715" s="50" t="s">
        <v>2419</v>
      </c>
      <c r="E715" s="150">
        <v>0.13780700000000001</v>
      </c>
      <c r="F715" s="105">
        <v>3.16</v>
      </c>
      <c r="G715" s="2" t="s">
        <v>686</v>
      </c>
      <c r="H715" s="1"/>
    </row>
    <row r="716" spans="1:8" s="179" customFormat="1" x14ac:dyDescent="0.35">
      <c r="A716" s="1" t="s">
        <v>567</v>
      </c>
      <c r="B716" s="205" t="s">
        <v>568</v>
      </c>
      <c r="C716" s="1" t="s">
        <v>569</v>
      </c>
      <c r="D716" s="50" t="s">
        <v>2419</v>
      </c>
      <c r="E716" s="150">
        <v>3.7581000000000003E-2</v>
      </c>
      <c r="F716" s="105">
        <v>3.35</v>
      </c>
      <c r="G716" s="2" t="s">
        <v>686</v>
      </c>
      <c r="H716" s="1"/>
    </row>
    <row r="717" spans="1:8" s="179" customFormat="1" x14ac:dyDescent="0.35">
      <c r="A717" s="1" t="s">
        <v>1184</v>
      </c>
      <c r="B717" s="205" t="s">
        <v>1185</v>
      </c>
      <c r="C717" s="1" t="s">
        <v>1186</v>
      </c>
      <c r="D717" s="50" t="s">
        <v>2419</v>
      </c>
      <c r="E717" s="150">
        <v>0.17844699999999999</v>
      </c>
      <c r="F717" s="105">
        <v>4.3</v>
      </c>
      <c r="G717" s="2" t="s">
        <v>686</v>
      </c>
      <c r="H717" s="1"/>
    </row>
    <row r="718" spans="1:8" s="179" customFormat="1" x14ac:dyDescent="0.35">
      <c r="A718" s="1" t="s">
        <v>2603</v>
      </c>
      <c r="B718" s="205" t="s">
        <v>2604</v>
      </c>
      <c r="C718" s="1" t="s">
        <v>2605</v>
      </c>
      <c r="D718" s="50" t="s">
        <v>2419</v>
      </c>
      <c r="E718" s="150">
        <v>4.3327999999999998E-2</v>
      </c>
      <c r="F718" s="105">
        <v>6.1</v>
      </c>
      <c r="G718" s="2" t="s">
        <v>686</v>
      </c>
      <c r="H718" s="1"/>
    </row>
    <row r="719" spans="1:8" s="179" customFormat="1" x14ac:dyDescent="0.35">
      <c r="A719" s="1" t="s">
        <v>2606</v>
      </c>
      <c r="B719" s="205" t="s">
        <v>2607</v>
      </c>
      <c r="C719" s="1" t="s">
        <v>2608</v>
      </c>
      <c r="D719" s="50" t="s">
        <v>2419</v>
      </c>
      <c r="E719" s="150">
        <v>1.0676E-2</v>
      </c>
      <c r="F719" s="105">
        <v>4.9800000000000004</v>
      </c>
      <c r="G719" s="2" t="s">
        <v>686</v>
      </c>
      <c r="H719" s="1"/>
    </row>
    <row r="720" spans="1:8" s="179" customFormat="1" x14ac:dyDescent="0.35">
      <c r="A720" s="296" t="s">
        <v>2609</v>
      </c>
      <c r="B720" s="316" t="s">
        <v>2610</v>
      </c>
      <c r="C720" s="296" t="s">
        <v>2611</v>
      </c>
      <c r="D720" s="295" t="s">
        <v>2419</v>
      </c>
      <c r="E720" s="315">
        <v>3.63E-3</v>
      </c>
      <c r="F720" s="314">
        <v>-1.08</v>
      </c>
      <c r="G720" s="196" t="s">
        <v>686</v>
      </c>
      <c r="H720" s="196">
        <v>5.61</v>
      </c>
    </row>
    <row r="721" spans="1:8" s="179" customFormat="1" x14ac:dyDescent="0.35">
      <c r="A721" s="1" t="s">
        <v>2612</v>
      </c>
      <c r="B721" s="205" t="s">
        <v>2613</v>
      </c>
      <c r="C721" s="1" t="s">
        <v>2614</v>
      </c>
      <c r="D721" s="50" t="s">
        <v>2419</v>
      </c>
      <c r="E721" s="150">
        <v>1.3842999999999999E-2</v>
      </c>
      <c r="F721" s="105">
        <v>0.96</v>
      </c>
      <c r="G721" s="2" t="s">
        <v>686</v>
      </c>
      <c r="H721" s="1"/>
    </row>
    <row r="722" spans="1:8" s="179" customFormat="1" x14ac:dyDescent="0.35">
      <c r="A722" s="1" t="s">
        <v>2615</v>
      </c>
      <c r="B722" s="205" t="s">
        <v>2616</v>
      </c>
      <c r="C722" s="1" t="s">
        <v>2617</v>
      </c>
      <c r="D722" s="50" t="s">
        <v>2419</v>
      </c>
      <c r="E722" s="150">
        <v>0</v>
      </c>
      <c r="F722" s="105">
        <v>3.04</v>
      </c>
      <c r="G722" s="2" t="s">
        <v>686</v>
      </c>
      <c r="H722" s="1"/>
    </row>
    <row r="723" spans="1:8" s="179" customFormat="1" x14ac:dyDescent="0.35">
      <c r="A723" s="1" t="s">
        <v>2618</v>
      </c>
      <c r="B723" s="205" t="s">
        <v>2619</v>
      </c>
      <c r="C723" s="1" t="s">
        <v>2620</v>
      </c>
      <c r="D723" s="50" t="s">
        <v>2419</v>
      </c>
      <c r="E723" s="150">
        <v>1.4290000000000001E-2</v>
      </c>
      <c r="F723" s="105">
        <v>4.26</v>
      </c>
      <c r="G723" s="2" t="s">
        <v>686</v>
      </c>
      <c r="H723" s="1"/>
    </row>
    <row r="724" spans="1:8" s="179" customFormat="1" x14ac:dyDescent="0.35">
      <c r="A724" s="1" t="s">
        <v>2621</v>
      </c>
      <c r="B724" s="205" t="s">
        <v>2622</v>
      </c>
      <c r="C724" s="1" t="s">
        <v>2623</v>
      </c>
      <c r="D724" s="50" t="s">
        <v>2419</v>
      </c>
      <c r="E724" s="150">
        <v>3.4187000000000002E-2</v>
      </c>
      <c r="F724" s="105">
        <v>3.28</v>
      </c>
      <c r="G724" s="2" t="s">
        <v>686</v>
      </c>
      <c r="H724" s="1"/>
    </row>
    <row r="725" spans="1:8" s="179" customFormat="1" x14ac:dyDescent="0.35">
      <c r="A725" s="1" t="s">
        <v>2624</v>
      </c>
      <c r="B725" s="205" t="s">
        <v>2625</v>
      </c>
      <c r="C725" s="1" t="s">
        <v>2626</v>
      </c>
      <c r="D725" s="50" t="s">
        <v>2419</v>
      </c>
      <c r="E725" s="150">
        <v>0.48723100000000003</v>
      </c>
      <c r="F725" s="105">
        <v>1.52</v>
      </c>
      <c r="G725" s="2" t="s">
        <v>686</v>
      </c>
      <c r="H725" s="1"/>
    </row>
    <row r="726" spans="1:8" s="179" customFormat="1" x14ac:dyDescent="0.35">
      <c r="A726" s="1" t="s">
        <v>2627</v>
      </c>
      <c r="B726" s="205" t="s">
        <v>2628</v>
      </c>
      <c r="C726" s="1" t="s">
        <v>2629</v>
      </c>
      <c r="D726" s="50" t="s">
        <v>2419</v>
      </c>
      <c r="E726" s="150">
        <v>3.6373999999999997E-2</v>
      </c>
      <c r="F726" s="105">
        <v>5.41</v>
      </c>
      <c r="G726" s="2" t="s">
        <v>686</v>
      </c>
      <c r="H726" s="1"/>
    </row>
    <row r="727" spans="1:8" s="179" customFormat="1" x14ac:dyDescent="0.35">
      <c r="A727" s="1" t="s">
        <v>2630</v>
      </c>
      <c r="B727" s="205" t="s">
        <v>2631</v>
      </c>
      <c r="C727" s="1" t="s">
        <v>2632</v>
      </c>
      <c r="D727" s="50" t="s">
        <v>2419</v>
      </c>
      <c r="E727" s="150">
        <v>7.0562E-2</v>
      </c>
      <c r="F727" s="105">
        <v>1.96</v>
      </c>
      <c r="G727" s="2" t="s">
        <v>686</v>
      </c>
      <c r="H727" s="1"/>
    </row>
    <row r="728" spans="1:8" s="179" customFormat="1" x14ac:dyDescent="0.35">
      <c r="A728" s="1" t="s">
        <v>2633</v>
      </c>
      <c r="B728" s="205" t="s">
        <v>2634</v>
      </c>
      <c r="C728" s="1" t="s">
        <v>2635</v>
      </c>
      <c r="D728" s="50" t="s">
        <v>2419</v>
      </c>
      <c r="E728" s="150">
        <v>1.5082999999999999E-2</v>
      </c>
      <c r="F728" s="105">
        <v>6.89</v>
      </c>
      <c r="G728" s="2" t="s">
        <v>686</v>
      </c>
      <c r="H728" s="1"/>
    </row>
    <row r="729" spans="1:8" s="179" customFormat="1" x14ac:dyDescent="0.35">
      <c r="A729" s="1" t="s">
        <v>2636</v>
      </c>
      <c r="B729" s="205" t="s">
        <v>2637</v>
      </c>
      <c r="C729" s="1" t="s">
        <v>2638</v>
      </c>
      <c r="D729" s="50" t="s">
        <v>2419</v>
      </c>
      <c r="E729" s="150">
        <v>0.45507999999999998</v>
      </c>
      <c r="F729" s="105">
        <v>1.94</v>
      </c>
      <c r="G729" s="2" t="s">
        <v>686</v>
      </c>
      <c r="H729" s="1"/>
    </row>
    <row r="730" spans="1:8" s="179" customFormat="1" x14ac:dyDescent="0.35">
      <c r="A730" s="1" t="s">
        <v>2639</v>
      </c>
      <c r="B730" s="205" t="s">
        <v>2640</v>
      </c>
      <c r="C730" s="1" t="s">
        <v>2641</v>
      </c>
      <c r="D730" s="50" t="s">
        <v>2419</v>
      </c>
      <c r="E730" s="150">
        <v>5.4982000000000003E-2</v>
      </c>
      <c r="F730" s="105">
        <v>2.81</v>
      </c>
      <c r="G730" s="2" t="s">
        <v>686</v>
      </c>
      <c r="H730" s="1"/>
    </row>
    <row r="731" spans="1:8" s="179" customFormat="1" x14ac:dyDescent="0.35">
      <c r="A731" s="1" t="s">
        <v>2642</v>
      </c>
      <c r="B731" s="205" t="s">
        <v>2643</v>
      </c>
      <c r="C731" s="1" t="s">
        <v>2644</v>
      </c>
      <c r="D731" s="50" t="s">
        <v>2419</v>
      </c>
      <c r="E731" s="150">
        <v>4.2868999999999997E-2</v>
      </c>
      <c r="F731" s="105">
        <v>3.31</v>
      </c>
      <c r="G731" s="2" t="s">
        <v>686</v>
      </c>
      <c r="H731" s="1"/>
    </row>
    <row r="732" spans="1:8" s="179" customFormat="1" x14ac:dyDescent="0.35">
      <c r="A732" s="1" t="s">
        <v>2645</v>
      </c>
      <c r="B732" s="205" t="s">
        <v>2646</v>
      </c>
      <c r="C732" s="1" t="s">
        <v>2647</v>
      </c>
      <c r="D732" s="50" t="s">
        <v>2419</v>
      </c>
      <c r="E732" s="150">
        <v>1.5598000000000001E-2</v>
      </c>
      <c r="F732" s="105">
        <v>3.3</v>
      </c>
      <c r="G732" s="2" t="s">
        <v>686</v>
      </c>
      <c r="H732" s="1"/>
    </row>
    <row r="733" spans="1:8" s="179" customFormat="1" x14ac:dyDescent="0.35">
      <c r="A733" s="1" t="s">
        <v>2648</v>
      </c>
      <c r="B733" s="205" t="s">
        <v>2649</v>
      </c>
      <c r="C733" s="1" t="s">
        <v>2650</v>
      </c>
      <c r="D733" s="50" t="s">
        <v>2419</v>
      </c>
      <c r="E733" s="150">
        <v>0.38438499999999998</v>
      </c>
      <c r="F733" s="105">
        <v>1.85</v>
      </c>
      <c r="G733" s="2" t="s">
        <v>686</v>
      </c>
      <c r="H733" s="1"/>
    </row>
    <row r="734" spans="1:8" s="179" customFormat="1" x14ac:dyDescent="0.35">
      <c r="A734" s="1" t="s">
        <v>2651</v>
      </c>
      <c r="B734" s="205" t="s">
        <v>2652</v>
      </c>
      <c r="C734" s="1" t="s">
        <v>2653</v>
      </c>
      <c r="D734" s="50" t="s">
        <v>2419</v>
      </c>
      <c r="E734" s="150">
        <v>0.260237</v>
      </c>
      <c r="F734" s="105">
        <v>2.63</v>
      </c>
      <c r="G734" s="2" t="s">
        <v>686</v>
      </c>
      <c r="H734" s="1"/>
    </row>
    <row r="735" spans="1:8" s="179" customFormat="1" x14ac:dyDescent="0.35">
      <c r="A735" s="1" t="s">
        <v>2654</v>
      </c>
      <c r="B735" s="205" t="s">
        <v>2655</v>
      </c>
      <c r="C735" s="1" t="s">
        <v>2656</v>
      </c>
      <c r="D735" s="50" t="s">
        <v>2419</v>
      </c>
      <c r="E735" s="150">
        <v>4.3680999999999998E-2</v>
      </c>
      <c r="F735" s="105">
        <v>3.13</v>
      </c>
      <c r="G735" s="2" t="s">
        <v>686</v>
      </c>
      <c r="H735" s="1"/>
    </row>
    <row r="736" spans="1:8" s="179" customFormat="1" x14ac:dyDescent="0.35">
      <c r="A736" s="1" t="s">
        <v>2657</v>
      </c>
      <c r="B736" s="205" t="s">
        <v>2658</v>
      </c>
      <c r="C736" s="1" t="s">
        <v>2659</v>
      </c>
      <c r="D736" s="50" t="s">
        <v>2419</v>
      </c>
      <c r="E736" s="150">
        <v>2.8223999999999999E-2</v>
      </c>
      <c r="F736" s="105">
        <v>2.4500000000000002</v>
      </c>
      <c r="G736" s="2" t="s">
        <v>686</v>
      </c>
      <c r="H736" s="1"/>
    </row>
    <row r="737" spans="1:8" s="179" customFormat="1" x14ac:dyDescent="0.35">
      <c r="A737" s="1" t="s">
        <v>2660</v>
      </c>
      <c r="B737" s="205" t="s">
        <v>2661</v>
      </c>
      <c r="C737" s="1" t="s">
        <v>2662</v>
      </c>
      <c r="D737" s="50" t="s">
        <v>2419</v>
      </c>
      <c r="E737" s="150">
        <v>1.0160000000000001E-2</v>
      </c>
      <c r="F737" s="105">
        <v>4.78</v>
      </c>
      <c r="G737" s="2" t="s">
        <v>686</v>
      </c>
      <c r="H737" s="1"/>
    </row>
    <row r="738" spans="1:8" s="179" customFormat="1" x14ac:dyDescent="0.35">
      <c r="A738" s="1" t="s">
        <v>2663</v>
      </c>
      <c r="B738" s="205" t="s">
        <v>2664</v>
      </c>
      <c r="C738" s="1" t="s">
        <v>2665</v>
      </c>
      <c r="D738" s="50" t="s">
        <v>2419</v>
      </c>
      <c r="E738" s="150">
        <v>0.14269899999999999</v>
      </c>
      <c r="F738" s="105">
        <v>2.34</v>
      </c>
      <c r="G738" s="2" t="s">
        <v>686</v>
      </c>
      <c r="H738" s="1"/>
    </row>
    <row r="739" spans="1:8" s="179" customFormat="1" x14ac:dyDescent="0.35">
      <c r="A739" s="1" t="s">
        <v>2666</v>
      </c>
      <c r="B739" s="205" t="s">
        <v>2667</v>
      </c>
      <c r="C739" s="1" t="s">
        <v>2668</v>
      </c>
      <c r="D739" s="50" t="s">
        <v>2419</v>
      </c>
      <c r="E739" s="150">
        <v>3.1146E-2</v>
      </c>
      <c r="F739" s="105">
        <v>6.02</v>
      </c>
      <c r="G739" s="2" t="s">
        <v>686</v>
      </c>
      <c r="H739" s="1"/>
    </row>
    <row r="740" spans="1:8" s="179" customFormat="1" x14ac:dyDescent="0.35">
      <c r="A740" s="1" t="s">
        <v>2669</v>
      </c>
      <c r="B740" s="205" t="s">
        <v>2670</v>
      </c>
      <c r="C740" s="1" t="s">
        <v>2671</v>
      </c>
      <c r="D740" s="50" t="s">
        <v>2419</v>
      </c>
      <c r="E740" s="150">
        <v>0.40430700000000003</v>
      </c>
      <c r="F740" s="105">
        <v>1.74</v>
      </c>
      <c r="G740" s="2" t="s">
        <v>686</v>
      </c>
      <c r="H740" s="1"/>
    </row>
    <row r="741" spans="1:8" s="179" customFormat="1" x14ac:dyDescent="0.35">
      <c r="A741" s="1" t="s">
        <v>2672</v>
      </c>
      <c r="B741" s="205" t="s">
        <v>2673</v>
      </c>
      <c r="C741" s="1" t="s">
        <v>2674</v>
      </c>
      <c r="D741" s="50" t="s">
        <v>2419</v>
      </c>
      <c r="E741" s="150">
        <v>5.4413000000000003E-2</v>
      </c>
      <c r="F741" s="105">
        <v>5.12</v>
      </c>
      <c r="G741" s="2" t="s">
        <v>686</v>
      </c>
      <c r="H741" s="1"/>
    </row>
    <row r="742" spans="1:8" s="179" customFormat="1" x14ac:dyDescent="0.35">
      <c r="A742" s="1" t="s">
        <v>2675</v>
      </c>
      <c r="B742" s="205" t="s">
        <v>2676</v>
      </c>
      <c r="C742" s="1" t="s">
        <v>2677</v>
      </c>
      <c r="D742" s="50" t="s">
        <v>2419</v>
      </c>
      <c r="E742" s="150">
        <v>1.64E-3</v>
      </c>
      <c r="F742" s="105">
        <v>1.31</v>
      </c>
      <c r="G742" s="2" t="s">
        <v>686</v>
      </c>
      <c r="H742" s="1"/>
    </row>
    <row r="743" spans="1:8" s="179" customFormat="1" x14ac:dyDescent="0.35">
      <c r="A743" s="1" t="s">
        <v>2678</v>
      </c>
      <c r="B743" s="205" t="s">
        <v>2679</v>
      </c>
      <c r="C743" s="1" t="s">
        <v>2680</v>
      </c>
      <c r="D743" s="50" t="s">
        <v>2419</v>
      </c>
      <c r="E743" s="150">
        <v>1.3420000000000001E-3</v>
      </c>
      <c r="F743" s="105">
        <v>2.2000000000000002</v>
      </c>
      <c r="G743" s="2" t="s">
        <v>686</v>
      </c>
      <c r="H743" s="1"/>
    </row>
    <row r="744" spans="1:8" s="179" customFormat="1" x14ac:dyDescent="0.35">
      <c r="A744" s="1" t="s">
        <v>2681</v>
      </c>
      <c r="B744" s="205" t="s">
        <v>2682</v>
      </c>
      <c r="C744" s="1" t="s">
        <v>2683</v>
      </c>
      <c r="D744" s="50" t="s">
        <v>2419</v>
      </c>
      <c r="E744" s="150">
        <v>1.6761000000000002E-2</v>
      </c>
      <c r="F744" s="105">
        <v>2.5099999999999998</v>
      </c>
      <c r="G744" s="2" t="s">
        <v>686</v>
      </c>
      <c r="H744" s="1"/>
    </row>
    <row r="745" spans="1:8" s="179" customFormat="1" x14ac:dyDescent="0.35">
      <c r="A745" s="1" t="s">
        <v>573</v>
      </c>
      <c r="B745" s="205" t="s">
        <v>574</v>
      </c>
      <c r="C745" s="1" t="s">
        <v>575</v>
      </c>
      <c r="D745" s="50" t="s">
        <v>2419</v>
      </c>
      <c r="E745" s="150">
        <v>9.9200000000000004E-4</v>
      </c>
      <c r="F745" s="105">
        <v>2.57</v>
      </c>
      <c r="G745" s="2" t="s">
        <v>686</v>
      </c>
      <c r="H745" s="1"/>
    </row>
    <row r="746" spans="1:8" s="179" customFormat="1" x14ac:dyDescent="0.35">
      <c r="A746" s="1" t="s">
        <v>2684</v>
      </c>
      <c r="B746" s="205" t="s">
        <v>2685</v>
      </c>
      <c r="C746" s="1" t="s">
        <v>2686</v>
      </c>
      <c r="D746" s="50" t="s">
        <v>2419</v>
      </c>
      <c r="E746" s="150">
        <v>0.62006399999999995</v>
      </c>
      <c r="F746" s="105">
        <v>1.46</v>
      </c>
      <c r="G746" s="2" t="s">
        <v>686</v>
      </c>
      <c r="H746" s="1"/>
    </row>
    <row r="747" spans="1:8" s="179" customFormat="1" x14ac:dyDescent="0.35">
      <c r="A747" s="1" t="s">
        <v>2687</v>
      </c>
      <c r="B747" s="205" t="s">
        <v>2688</v>
      </c>
      <c r="C747" s="1" t="s">
        <v>2689</v>
      </c>
      <c r="D747" s="50" t="s">
        <v>2419</v>
      </c>
      <c r="E747" s="150">
        <v>3.116E-2</v>
      </c>
      <c r="F747" s="105">
        <v>2.89</v>
      </c>
      <c r="G747" s="2" t="s">
        <v>686</v>
      </c>
      <c r="H747" s="1"/>
    </row>
    <row r="748" spans="1:8" s="179" customFormat="1" x14ac:dyDescent="0.35">
      <c r="A748" s="1" t="s">
        <v>2690</v>
      </c>
      <c r="B748" s="205" t="s">
        <v>1149</v>
      </c>
      <c r="C748" s="1" t="s">
        <v>1150</v>
      </c>
      <c r="D748" s="50" t="s">
        <v>2419</v>
      </c>
      <c r="E748" s="150">
        <v>0.162413</v>
      </c>
      <c r="F748" s="105">
        <v>2.4700000000000002</v>
      </c>
      <c r="G748" s="2" t="s">
        <v>686</v>
      </c>
      <c r="H748" s="1"/>
    </row>
    <row r="749" spans="1:8" s="179" customFormat="1" x14ac:dyDescent="0.35">
      <c r="A749" s="1" t="s">
        <v>2691</v>
      </c>
      <c r="B749" s="205" t="s">
        <v>2692</v>
      </c>
      <c r="C749" s="1" t="s">
        <v>2693</v>
      </c>
      <c r="D749" s="50" t="s">
        <v>2419</v>
      </c>
      <c r="E749" s="150">
        <v>1.2903E-2</v>
      </c>
      <c r="F749" s="105">
        <v>3.56</v>
      </c>
      <c r="G749" s="2" t="s">
        <v>686</v>
      </c>
      <c r="H749" s="1"/>
    </row>
    <row r="750" spans="1:8" s="179" customFormat="1" x14ac:dyDescent="0.35">
      <c r="A750" s="1" t="s">
        <v>2694</v>
      </c>
      <c r="B750" s="205" t="s">
        <v>2695</v>
      </c>
      <c r="C750" s="1" t="s">
        <v>2696</v>
      </c>
      <c r="D750" s="50" t="s">
        <v>2419</v>
      </c>
      <c r="E750" s="150">
        <v>4.7697000000000003E-2</v>
      </c>
      <c r="F750" s="105">
        <v>2.78</v>
      </c>
      <c r="G750" s="2" t="s">
        <v>686</v>
      </c>
      <c r="H750" s="1"/>
    </row>
    <row r="751" spans="1:8" s="179" customFormat="1" x14ac:dyDescent="0.35">
      <c r="A751" s="1" t="s">
        <v>2697</v>
      </c>
      <c r="B751" s="205" t="s">
        <v>2698</v>
      </c>
      <c r="C751" s="1" t="s">
        <v>2699</v>
      </c>
      <c r="D751" s="50" t="s">
        <v>2419</v>
      </c>
      <c r="E751" s="150">
        <v>1.9331999999999998E-2</v>
      </c>
      <c r="F751" s="105">
        <v>0.26</v>
      </c>
      <c r="G751" s="2" t="s">
        <v>686</v>
      </c>
      <c r="H751" s="1"/>
    </row>
    <row r="752" spans="1:8" s="179" customFormat="1" x14ac:dyDescent="0.35">
      <c r="A752" s="1" t="s">
        <v>2700</v>
      </c>
      <c r="B752" s="205" t="s">
        <v>2701</v>
      </c>
      <c r="C752" s="1" t="s">
        <v>2702</v>
      </c>
      <c r="D752" s="50" t="s">
        <v>2419</v>
      </c>
      <c r="E752" s="150">
        <v>0.48182700000000001</v>
      </c>
      <c r="F752" s="105">
        <v>1.46</v>
      </c>
      <c r="G752" s="2" t="s">
        <v>686</v>
      </c>
      <c r="H752" s="1"/>
    </row>
    <row r="753" spans="1:8" s="179" customFormat="1" x14ac:dyDescent="0.35">
      <c r="A753" s="1" t="s">
        <v>2703</v>
      </c>
      <c r="B753" s="205" t="s">
        <v>2704</v>
      </c>
      <c r="C753" s="1" t="s">
        <v>2705</v>
      </c>
      <c r="D753" s="50" t="s">
        <v>2419</v>
      </c>
      <c r="E753" s="150">
        <v>2.3109999999999999E-2</v>
      </c>
      <c r="F753" s="105">
        <v>3.87</v>
      </c>
      <c r="G753" s="2" t="s">
        <v>686</v>
      </c>
      <c r="H753" s="1"/>
    </row>
    <row r="754" spans="1:8" s="179" customFormat="1" x14ac:dyDescent="0.35">
      <c r="A754" s="1" t="s">
        <v>1268</v>
      </c>
      <c r="B754" s="205" t="s">
        <v>1269</v>
      </c>
      <c r="C754" s="1" t="s">
        <v>1270</v>
      </c>
      <c r="D754" s="50" t="s">
        <v>2419</v>
      </c>
      <c r="E754" s="150">
        <v>7.6393000000000003E-2</v>
      </c>
      <c r="F754" s="105">
        <v>3.04</v>
      </c>
      <c r="G754" s="2" t="s">
        <v>686</v>
      </c>
      <c r="H754" s="1"/>
    </row>
    <row r="755" spans="1:8" s="179" customFormat="1" x14ac:dyDescent="0.35">
      <c r="A755" s="1" t="s">
        <v>585</v>
      </c>
      <c r="B755" s="205" t="s">
        <v>586</v>
      </c>
      <c r="C755" s="1" t="s">
        <v>587</v>
      </c>
      <c r="D755" s="50" t="s">
        <v>2419</v>
      </c>
      <c r="E755" s="150">
        <v>2.4152E-2</v>
      </c>
      <c r="F755" s="105">
        <v>4.88</v>
      </c>
      <c r="G755" s="2" t="s">
        <v>686</v>
      </c>
      <c r="H755" s="1"/>
    </row>
    <row r="756" spans="1:8" s="179" customFormat="1" x14ac:dyDescent="0.35">
      <c r="A756" s="1" t="s">
        <v>2706</v>
      </c>
      <c r="B756" s="205" t="s">
        <v>2707</v>
      </c>
      <c r="C756" s="1" t="s">
        <v>2708</v>
      </c>
      <c r="D756" s="50" t="s">
        <v>2419</v>
      </c>
      <c r="E756" s="150">
        <v>0.117685</v>
      </c>
      <c r="F756" s="105">
        <v>2.69</v>
      </c>
      <c r="G756" s="2" t="s">
        <v>686</v>
      </c>
      <c r="H756" s="1"/>
    </row>
    <row r="757" spans="1:8" s="179" customFormat="1" x14ac:dyDescent="0.35">
      <c r="A757" s="1" t="s">
        <v>2709</v>
      </c>
      <c r="B757" s="205" t="s">
        <v>2710</v>
      </c>
      <c r="C757" s="1" t="s">
        <v>2711</v>
      </c>
      <c r="D757" s="50" t="s">
        <v>2419</v>
      </c>
      <c r="E757" s="150">
        <v>0.20361299999999999</v>
      </c>
      <c r="F757" s="105">
        <v>2.0299999999999998</v>
      </c>
      <c r="G757" s="2" t="s">
        <v>686</v>
      </c>
      <c r="H757" s="1"/>
    </row>
    <row r="758" spans="1:8" s="179" customFormat="1" x14ac:dyDescent="0.35">
      <c r="A758" s="1" t="s">
        <v>2712</v>
      </c>
      <c r="B758" s="205" t="s">
        <v>2713</v>
      </c>
      <c r="C758" s="1" t="s">
        <v>2714</v>
      </c>
      <c r="D758" s="50" t="s">
        <v>2419</v>
      </c>
      <c r="E758" s="150">
        <v>0.74479200000000001</v>
      </c>
      <c r="F758" s="105">
        <v>0.8</v>
      </c>
      <c r="G758" s="2" t="s">
        <v>686</v>
      </c>
      <c r="H758" s="1"/>
    </row>
    <row r="759" spans="1:8" s="179" customFormat="1" x14ac:dyDescent="0.35">
      <c r="A759" s="1" t="s">
        <v>2715</v>
      </c>
      <c r="B759" s="205" t="s">
        <v>2716</v>
      </c>
      <c r="C759" s="1" t="s">
        <v>2717</v>
      </c>
      <c r="D759" s="50" t="s">
        <v>2419</v>
      </c>
      <c r="E759" s="150">
        <v>3.98E-3</v>
      </c>
      <c r="F759" s="105">
        <v>4.68</v>
      </c>
      <c r="G759" s="2" t="s">
        <v>686</v>
      </c>
      <c r="H759" s="1"/>
    </row>
    <row r="760" spans="1:8" s="179" customFormat="1" x14ac:dyDescent="0.35">
      <c r="A760" s="1" t="s">
        <v>2718</v>
      </c>
      <c r="B760" s="205" t="s">
        <v>2719</v>
      </c>
      <c r="C760" s="1" t="s">
        <v>2720</v>
      </c>
      <c r="D760" s="50" t="s">
        <v>2419</v>
      </c>
      <c r="E760" s="150">
        <v>6.6004999999999994E-2</v>
      </c>
      <c r="F760" s="105">
        <v>3.7</v>
      </c>
      <c r="G760" s="2" t="s">
        <v>686</v>
      </c>
      <c r="H760" s="1"/>
    </row>
    <row r="761" spans="1:8" s="179" customFormat="1" x14ac:dyDescent="0.35">
      <c r="A761" s="1" t="s">
        <v>2721</v>
      </c>
      <c r="B761" s="205" t="s">
        <v>2722</v>
      </c>
      <c r="C761" s="1" t="s">
        <v>2723</v>
      </c>
      <c r="D761" s="50" t="s">
        <v>2419</v>
      </c>
      <c r="E761" s="150">
        <v>0.73475500000000005</v>
      </c>
      <c r="F761" s="105">
        <v>1.1599999999999999</v>
      </c>
      <c r="G761" s="2" t="s">
        <v>686</v>
      </c>
      <c r="H761" s="1"/>
    </row>
    <row r="762" spans="1:8" s="179" customFormat="1" x14ac:dyDescent="0.35">
      <c r="A762" s="1" t="s">
        <v>2724</v>
      </c>
      <c r="B762" s="205" t="s">
        <v>2725</v>
      </c>
      <c r="C762" s="1" t="s">
        <v>2726</v>
      </c>
      <c r="D762" s="50" t="s">
        <v>2419</v>
      </c>
      <c r="E762" s="150">
        <v>3.4805000000000003E-2</v>
      </c>
      <c r="F762" s="105">
        <v>4</v>
      </c>
      <c r="G762" s="2" t="s">
        <v>686</v>
      </c>
      <c r="H762" s="1"/>
    </row>
    <row r="763" spans="1:8" s="179" customFormat="1" x14ac:dyDescent="0.35">
      <c r="A763" s="1" t="s">
        <v>223</v>
      </c>
      <c r="B763" s="205" t="s">
        <v>224</v>
      </c>
      <c r="C763" s="1" t="s">
        <v>225</v>
      </c>
      <c r="D763" s="50" t="s">
        <v>2419</v>
      </c>
      <c r="E763" s="150">
        <v>2.8519999999999999E-3</v>
      </c>
      <c r="F763" s="105">
        <v>4.59</v>
      </c>
      <c r="G763" s="2" t="s">
        <v>686</v>
      </c>
      <c r="H763" s="1"/>
    </row>
    <row r="764" spans="1:8" s="179" customFormat="1" x14ac:dyDescent="0.35">
      <c r="A764" s="1" t="s">
        <v>2727</v>
      </c>
      <c r="B764" s="205" t="s">
        <v>2728</v>
      </c>
      <c r="C764" s="1" t="s">
        <v>2729</v>
      </c>
      <c r="D764" s="50" t="s">
        <v>2419</v>
      </c>
      <c r="E764" s="150">
        <v>1.0779E-2</v>
      </c>
      <c r="F764" s="105">
        <v>3.65</v>
      </c>
      <c r="G764" s="2" t="s">
        <v>686</v>
      </c>
      <c r="H764" s="1"/>
    </row>
    <row r="765" spans="1:8" s="179" customFormat="1" x14ac:dyDescent="0.35">
      <c r="A765" s="1" t="s">
        <v>2730</v>
      </c>
      <c r="B765" s="205" t="s">
        <v>2731</v>
      </c>
      <c r="C765" s="1" t="s">
        <v>2732</v>
      </c>
      <c r="D765" s="50" t="s">
        <v>2419</v>
      </c>
      <c r="E765" s="150">
        <v>1.9060000000000001E-2</v>
      </c>
      <c r="F765" s="105">
        <v>3.84</v>
      </c>
      <c r="G765" s="2" t="s">
        <v>686</v>
      </c>
      <c r="H765" s="1"/>
    </row>
    <row r="766" spans="1:8" s="179" customFormat="1" x14ac:dyDescent="0.35">
      <c r="A766" s="1" t="s">
        <v>2733</v>
      </c>
      <c r="B766" s="205" t="s">
        <v>352</v>
      </c>
      <c r="C766" s="1" t="s">
        <v>2734</v>
      </c>
      <c r="D766" s="50" t="s">
        <v>2735</v>
      </c>
      <c r="E766" s="150">
        <v>0.04</v>
      </c>
      <c r="F766" s="105">
        <v>2.81</v>
      </c>
      <c r="G766" s="2" t="s">
        <v>686</v>
      </c>
      <c r="H766" s="1"/>
    </row>
    <row r="767" spans="1:8" s="179" customFormat="1" x14ac:dyDescent="0.35">
      <c r="A767" s="1" t="s">
        <v>2736</v>
      </c>
      <c r="B767" s="205" t="s">
        <v>2737</v>
      </c>
      <c r="C767" s="1" t="s">
        <v>2738</v>
      </c>
      <c r="D767" s="50" t="s">
        <v>2735</v>
      </c>
      <c r="E767" s="150">
        <v>7.0000000000000001E-3</v>
      </c>
      <c r="F767" s="105">
        <v>3.53</v>
      </c>
      <c r="G767" s="2" t="s">
        <v>686</v>
      </c>
      <c r="H767" s="1"/>
    </row>
    <row r="768" spans="1:8" s="179" customFormat="1" x14ac:dyDescent="0.35">
      <c r="A768" s="1" t="s">
        <v>2739</v>
      </c>
      <c r="B768" s="205" t="s">
        <v>2740</v>
      </c>
      <c r="C768" s="1" t="s">
        <v>2741</v>
      </c>
      <c r="D768" s="50" t="s">
        <v>2735</v>
      </c>
      <c r="E768" s="150">
        <v>4.1000000000000002E-2</v>
      </c>
      <c r="F768" s="105">
        <v>3.09</v>
      </c>
      <c r="G768" s="2" t="s">
        <v>686</v>
      </c>
      <c r="H768" s="1"/>
    </row>
    <row r="769" spans="1:8" s="179" customFormat="1" x14ac:dyDescent="0.35">
      <c r="A769" s="1" t="s">
        <v>2742</v>
      </c>
      <c r="B769" s="205" t="s">
        <v>2743</v>
      </c>
      <c r="C769" s="1" t="s">
        <v>2744</v>
      </c>
      <c r="D769" s="50" t="s">
        <v>2735</v>
      </c>
      <c r="E769" s="150">
        <v>0.45900000000000002</v>
      </c>
      <c r="F769" s="105">
        <v>1.1499999999999999</v>
      </c>
      <c r="G769" s="2" t="s">
        <v>686</v>
      </c>
      <c r="H769" s="1"/>
    </row>
    <row r="770" spans="1:8" s="179" customFormat="1" x14ac:dyDescent="0.35">
      <c r="A770" s="1" t="s">
        <v>2745</v>
      </c>
      <c r="B770" s="205" t="s">
        <v>2746</v>
      </c>
      <c r="C770" s="1" t="s">
        <v>2747</v>
      </c>
      <c r="D770" s="50" t="s">
        <v>2735</v>
      </c>
      <c r="E770" s="150">
        <v>0.86799999999999999</v>
      </c>
      <c r="F770" s="105">
        <v>-0.85</v>
      </c>
      <c r="G770" s="2" t="s">
        <v>686</v>
      </c>
      <c r="H770" s="1"/>
    </row>
    <row r="771" spans="1:8" s="179" customFormat="1" x14ac:dyDescent="0.35">
      <c r="A771" s="1" t="s">
        <v>1064</v>
      </c>
      <c r="B771" s="205" t="s">
        <v>1065</v>
      </c>
      <c r="C771" s="1" t="s">
        <v>1066</v>
      </c>
      <c r="D771" s="50" t="s">
        <v>2735</v>
      </c>
      <c r="E771" s="150">
        <v>0.16</v>
      </c>
      <c r="F771" s="105">
        <v>3.03</v>
      </c>
      <c r="G771" s="2" t="s">
        <v>686</v>
      </c>
      <c r="H771" s="1"/>
    </row>
    <row r="772" spans="1:8" s="179" customFormat="1" x14ac:dyDescent="0.35">
      <c r="A772" s="1" t="s">
        <v>1070</v>
      </c>
      <c r="B772" s="205" t="s">
        <v>1071</v>
      </c>
      <c r="C772" s="1" t="s">
        <v>1072</v>
      </c>
      <c r="D772" s="50" t="s">
        <v>2735</v>
      </c>
      <c r="E772" s="150">
        <v>0.13300000000000001</v>
      </c>
      <c r="F772" s="105">
        <v>3.52</v>
      </c>
      <c r="G772" s="2" t="s">
        <v>686</v>
      </c>
      <c r="H772" s="1"/>
    </row>
    <row r="773" spans="1:8" s="179" customFormat="1" x14ac:dyDescent="0.35">
      <c r="A773" s="1" t="s">
        <v>2748</v>
      </c>
      <c r="B773" s="205" t="s">
        <v>2749</v>
      </c>
      <c r="C773" s="1" t="s">
        <v>2750</v>
      </c>
      <c r="D773" s="50" t="s">
        <v>2735</v>
      </c>
      <c r="E773" s="150">
        <v>0.48099999999999998</v>
      </c>
      <c r="F773" s="105">
        <v>1.1299999999999999</v>
      </c>
      <c r="G773" s="2" t="s">
        <v>686</v>
      </c>
      <c r="H773" s="1"/>
    </row>
    <row r="774" spans="1:8" s="179" customFormat="1" x14ac:dyDescent="0.35">
      <c r="A774" s="1" t="s">
        <v>2751</v>
      </c>
      <c r="B774" s="205" t="s">
        <v>2752</v>
      </c>
      <c r="C774" s="1" t="s">
        <v>2753</v>
      </c>
      <c r="D774" s="50" t="s">
        <v>2735</v>
      </c>
      <c r="E774" s="150">
        <v>4.0000000000000001E-3</v>
      </c>
      <c r="F774" s="105">
        <v>2.98</v>
      </c>
      <c r="G774" s="2" t="s">
        <v>686</v>
      </c>
      <c r="H774" s="1"/>
    </row>
    <row r="775" spans="1:8" s="179" customFormat="1" x14ac:dyDescent="0.35">
      <c r="A775" s="1" t="s">
        <v>2754</v>
      </c>
      <c r="B775" s="205" t="s">
        <v>2755</v>
      </c>
      <c r="C775" s="1" t="s">
        <v>2756</v>
      </c>
      <c r="D775" s="50" t="s">
        <v>2735</v>
      </c>
      <c r="E775" s="150">
        <v>0</v>
      </c>
      <c r="F775" s="105">
        <v>3.88</v>
      </c>
      <c r="G775" s="2" t="s">
        <v>686</v>
      </c>
      <c r="H775" s="1"/>
    </row>
    <row r="776" spans="1:8" s="179" customFormat="1" x14ac:dyDescent="0.35">
      <c r="A776" s="1" t="s">
        <v>71</v>
      </c>
      <c r="B776" s="205" t="s">
        <v>72</v>
      </c>
      <c r="C776" s="1" t="s">
        <v>73</v>
      </c>
      <c r="D776" s="50" t="s">
        <v>2735</v>
      </c>
      <c r="E776" s="150">
        <v>0.124</v>
      </c>
      <c r="F776" s="105">
        <v>2.61</v>
      </c>
      <c r="G776" s="2" t="s">
        <v>686</v>
      </c>
      <c r="H776" s="1"/>
    </row>
    <row r="777" spans="1:8" s="179" customFormat="1" x14ac:dyDescent="0.35">
      <c r="A777" s="1" t="s">
        <v>2757</v>
      </c>
      <c r="B777" s="205" t="s">
        <v>2758</v>
      </c>
      <c r="C777" s="1" t="s">
        <v>2759</v>
      </c>
      <c r="D777" s="50" t="s">
        <v>2735</v>
      </c>
      <c r="E777" s="150">
        <v>0.214</v>
      </c>
      <c r="F777" s="105">
        <v>2.75</v>
      </c>
      <c r="G777" s="2" t="s">
        <v>686</v>
      </c>
      <c r="H777" s="1"/>
    </row>
    <row r="778" spans="1:8" s="179" customFormat="1" x14ac:dyDescent="0.35">
      <c r="A778" s="1" t="s">
        <v>2760</v>
      </c>
      <c r="B778" s="205" t="s">
        <v>2761</v>
      </c>
      <c r="C778" s="1" t="s">
        <v>2762</v>
      </c>
      <c r="D778" s="50" t="s">
        <v>2735</v>
      </c>
      <c r="E778" s="150">
        <v>4.8000000000000001E-2</v>
      </c>
      <c r="F778" s="105">
        <v>2.5</v>
      </c>
      <c r="G778" s="2" t="s">
        <v>686</v>
      </c>
      <c r="H778" s="1"/>
    </row>
    <row r="779" spans="1:8" s="179" customFormat="1" x14ac:dyDescent="0.35">
      <c r="A779" s="1" t="s">
        <v>2763</v>
      </c>
      <c r="B779" s="205" t="s">
        <v>2764</v>
      </c>
      <c r="C779" s="1" t="s">
        <v>2765</v>
      </c>
      <c r="D779" s="50" t="s">
        <v>2735</v>
      </c>
      <c r="E779" s="150">
        <v>0.19700000000000001</v>
      </c>
      <c r="F779" s="105">
        <v>1.7</v>
      </c>
      <c r="G779" s="2" t="s">
        <v>686</v>
      </c>
      <c r="H779" s="1"/>
    </row>
    <row r="780" spans="1:8" s="179" customFormat="1" x14ac:dyDescent="0.35">
      <c r="A780" s="1" t="s">
        <v>2766</v>
      </c>
      <c r="B780" s="205" t="s">
        <v>2767</v>
      </c>
      <c r="C780" s="1" t="s">
        <v>2768</v>
      </c>
      <c r="D780" s="50" t="s">
        <v>2735</v>
      </c>
      <c r="E780" s="150">
        <v>0</v>
      </c>
      <c r="F780" s="105">
        <v>5.29</v>
      </c>
      <c r="G780" s="2" t="s">
        <v>686</v>
      </c>
      <c r="H780" s="1"/>
    </row>
    <row r="781" spans="1:8" s="179" customFormat="1" x14ac:dyDescent="0.35">
      <c r="A781" s="1" t="s">
        <v>1088</v>
      </c>
      <c r="B781" s="205" t="s">
        <v>1089</v>
      </c>
      <c r="C781" s="1" t="s">
        <v>1090</v>
      </c>
      <c r="D781" s="50" t="s">
        <v>2735</v>
      </c>
      <c r="E781" s="150">
        <v>6.0000000000000001E-3</v>
      </c>
      <c r="F781" s="105">
        <v>4.2</v>
      </c>
      <c r="G781" s="2" t="s">
        <v>686</v>
      </c>
      <c r="H781" s="1"/>
    </row>
    <row r="782" spans="1:8" s="179" customFormat="1" x14ac:dyDescent="0.35">
      <c r="A782" s="1" t="s">
        <v>1091</v>
      </c>
      <c r="B782" s="205" t="s">
        <v>1092</v>
      </c>
      <c r="C782" s="1" t="s">
        <v>1093</v>
      </c>
      <c r="D782" s="50" t="s">
        <v>2735</v>
      </c>
      <c r="E782" s="150">
        <v>2.1000000000000001E-2</v>
      </c>
      <c r="F782" s="105">
        <v>2.34</v>
      </c>
      <c r="G782" s="2" t="s">
        <v>686</v>
      </c>
      <c r="H782" s="1"/>
    </row>
    <row r="783" spans="1:8" s="179" customFormat="1" x14ac:dyDescent="0.35">
      <c r="A783" s="1" t="s">
        <v>2769</v>
      </c>
      <c r="B783" s="205" t="s">
        <v>2770</v>
      </c>
      <c r="C783" s="1" t="s">
        <v>2771</v>
      </c>
      <c r="D783" s="50" t="s">
        <v>2735</v>
      </c>
      <c r="E783" s="150">
        <v>3.2000000000000001E-2</v>
      </c>
      <c r="F783" s="105">
        <v>2.96</v>
      </c>
      <c r="G783" s="2" t="s">
        <v>686</v>
      </c>
      <c r="H783" s="1"/>
    </row>
    <row r="784" spans="1:8" s="179" customFormat="1" x14ac:dyDescent="0.35">
      <c r="A784" s="1" t="s">
        <v>1094</v>
      </c>
      <c r="B784" s="205" t="s">
        <v>1095</v>
      </c>
      <c r="C784" s="1" t="s">
        <v>1096</v>
      </c>
      <c r="D784" s="50" t="s">
        <v>2735</v>
      </c>
      <c r="E784" s="150">
        <v>8.5000000000000006E-2</v>
      </c>
      <c r="F784" s="105">
        <v>2.11</v>
      </c>
      <c r="G784" s="2" t="s">
        <v>686</v>
      </c>
      <c r="H784" s="1"/>
    </row>
    <row r="785" spans="1:8" s="179" customFormat="1" x14ac:dyDescent="0.35">
      <c r="A785" s="1" t="s">
        <v>1097</v>
      </c>
      <c r="B785" s="205" t="s">
        <v>1098</v>
      </c>
      <c r="C785" s="1" t="s">
        <v>1099</v>
      </c>
      <c r="D785" s="50" t="s">
        <v>2735</v>
      </c>
      <c r="E785" s="150">
        <v>0</v>
      </c>
      <c r="F785" s="105">
        <v>4.3</v>
      </c>
      <c r="G785" s="2" t="s">
        <v>686</v>
      </c>
      <c r="H785" s="1"/>
    </row>
    <row r="786" spans="1:8" s="179" customFormat="1" x14ac:dyDescent="0.35">
      <c r="A786" s="1" t="s">
        <v>2772</v>
      </c>
      <c r="B786" s="205" t="s">
        <v>2773</v>
      </c>
      <c r="C786" s="1" t="s">
        <v>2774</v>
      </c>
      <c r="D786" s="50" t="s">
        <v>2735</v>
      </c>
      <c r="E786" s="150">
        <v>0</v>
      </c>
      <c r="F786" s="105">
        <v>4.5</v>
      </c>
      <c r="G786" s="2" t="s">
        <v>686</v>
      </c>
      <c r="H786" s="1"/>
    </row>
    <row r="787" spans="1:8" s="179" customFormat="1" x14ac:dyDescent="0.35">
      <c r="A787" s="1" t="s">
        <v>2775</v>
      </c>
      <c r="B787" s="205" t="s">
        <v>2776</v>
      </c>
      <c r="C787" s="1" t="s">
        <v>2777</v>
      </c>
      <c r="D787" s="50" t="s">
        <v>2735</v>
      </c>
      <c r="E787" s="150">
        <v>0</v>
      </c>
      <c r="F787" s="105">
        <v>4.93</v>
      </c>
      <c r="G787" s="2" t="s">
        <v>686</v>
      </c>
      <c r="H787" s="1"/>
    </row>
    <row r="788" spans="1:8" s="179" customFormat="1" x14ac:dyDescent="0.35">
      <c r="A788" s="1" t="s">
        <v>2778</v>
      </c>
      <c r="B788" s="205" t="s">
        <v>2779</v>
      </c>
      <c r="C788" s="1" t="s">
        <v>2780</v>
      </c>
      <c r="D788" s="50" t="s">
        <v>2735</v>
      </c>
      <c r="E788" s="150">
        <v>0</v>
      </c>
      <c r="F788" s="105">
        <v>4.1500000000000004</v>
      </c>
      <c r="G788" s="2" t="s">
        <v>686</v>
      </c>
      <c r="H788" s="1"/>
    </row>
    <row r="789" spans="1:8" s="179" customFormat="1" x14ac:dyDescent="0.35">
      <c r="A789" s="1" t="s">
        <v>1106</v>
      </c>
      <c r="B789" s="205" t="s">
        <v>1107</v>
      </c>
      <c r="C789" s="1" t="s">
        <v>1108</v>
      </c>
      <c r="D789" s="50" t="s">
        <v>2735</v>
      </c>
      <c r="E789" s="150">
        <v>0.69199999999999995</v>
      </c>
      <c r="F789" s="105">
        <v>2.36</v>
      </c>
      <c r="G789" s="2" t="s">
        <v>686</v>
      </c>
      <c r="H789" s="1"/>
    </row>
    <row r="790" spans="1:8" s="179" customFormat="1" x14ac:dyDescent="0.35">
      <c r="A790" s="1" t="s">
        <v>2781</v>
      </c>
      <c r="B790" s="205" t="s">
        <v>2782</v>
      </c>
      <c r="C790" s="1" t="s">
        <v>2783</v>
      </c>
      <c r="D790" s="50" t="s">
        <v>2735</v>
      </c>
      <c r="E790" s="150">
        <v>0.17499999999999999</v>
      </c>
      <c r="F790" s="105">
        <v>2.14</v>
      </c>
      <c r="G790" s="2" t="s">
        <v>686</v>
      </c>
      <c r="H790" s="1"/>
    </row>
    <row r="791" spans="1:8" s="179" customFormat="1" x14ac:dyDescent="0.35">
      <c r="A791" s="1" t="s">
        <v>2784</v>
      </c>
      <c r="B791" s="205" t="s">
        <v>2785</v>
      </c>
      <c r="C791" s="1" t="s">
        <v>2786</v>
      </c>
      <c r="D791" s="50" t="s">
        <v>2735</v>
      </c>
      <c r="E791" s="150">
        <v>0.42699999999999999</v>
      </c>
      <c r="F791" s="105">
        <v>1.1399999999999999</v>
      </c>
      <c r="G791" s="2" t="s">
        <v>686</v>
      </c>
      <c r="H791" s="1"/>
    </row>
    <row r="792" spans="1:8" s="179" customFormat="1" x14ac:dyDescent="0.35">
      <c r="A792" s="1" t="s">
        <v>2787</v>
      </c>
      <c r="B792" s="205" t="s">
        <v>2788</v>
      </c>
      <c r="C792" s="1" t="s">
        <v>2789</v>
      </c>
      <c r="D792" s="50" t="s">
        <v>2735</v>
      </c>
      <c r="E792" s="150">
        <v>0</v>
      </c>
      <c r="F792" s="105">
        <v>4.3099999999999996</v>
      </c>
      <c r="G792" s="2" t="s">
        <v>686</v>
      </c>
      <c r="H792" s="1"/>
    </row>
    <row r="793" spans="1:8" s="179" customFormat="1" x14ac:dyDescent="0.35">
      <c r="A793" s="1" t="s">
        <v>2790</v>
      </c>
      <c r="B793" s="205" t="s">
        <v>2791</v>
      </c>
      <c r="C793" s="1" t="s">
        <v>2792</v>
      </c>
      <c r="D793" s="50" t="s">
        <v>2735</v>
      </c>
      <c r="E793" s="150">
        <v>0</v>
      </c>
      <c r="F793" s="105">
        <v>4.62</v>
      </c>
      <c r="G793" s="2" t="s">
        <v>686</v>
      </c>
      <c r="H793" s="1"/>
    </row>
    <row r="794" spans="1:8" s="179" customFormat="1" x14ac:dyDescent="0.35">
      <c r="A794" s="1" t="s">
        <v>2793</v>
      </c>
      <c r="B794" s="205" t="s">
        <v>2794</v>
      </c>
      <c r="C794" s="1" t="s">
        <v>2795</v>
      </c>
      <c r="D794" s="50" t="s">
        <v>2735</v>
      </c>
      <c r="E794" s="150">
        <v>0</v>
      </c>
      <c r="F794" s="105">
        <v>3.1</v>
      </c>
      <c r="G794" s="2" t="s">
        <v>686</v>
      </c>
      <c r="H794" s="1"/>
    </row>
    <row r="795" spans="1:8" s="179" customFormat="1" x14ac:dyDescent="0.35">
      <c r="A795" s="1" t="s">
        <v>2796</v>
      </c>
      <c r="B795" s="205" t="s">
        <v>2797</v>
      </c>
      <c r="C795" s="1" t="s">
        <v>2798</v>
      </c>
      <c r="D795" s="50" t="s">
        <v>2735</v>
      </c>
      <c r="E795" s="150">
        <v>0.17299999999999999</v>
      </c>
      <c r="F795" s="105">
        <v>2.5</v>
      </c>
      <c r="G795" s="2" t="s">
        <v>686</v>
      </c>
      <c r="H795" s="1"/>
    </row>
    <row r="796" spans="1:8" s="179" customFormat="1" x14ac:dyDescent="0.35">
      <c r="A796" s="1" t="s">
        <v>1115</v>
      </c>
      <c r="B796" s="205" t="s">
        <v>1116</v>
      </c>
      <c r="C796" s="1" t="s">
        <v>1117</v>
      </c>
      <c r="D796" s="50" t="s">
        <v>2735</v>
      </c>
      <c r="E796" s="150">
        <v>0.50600000000000001</v>
      </c>
      <c r="F796" s="105">
        <v>0.7</v>
      </c>
      <c r="G796" s="2" t="s">
        <v>686</v>
      </c>
      <c r="H796" s="1"/>
    </row>
    <row r="797" spans="1:8" s="179" customFormat="1" x14ac:dyDescent="0.35">
      <c r="A797" s="1" t="s">
        <v>2799</v>
      </c>
      <c r="B797" s="205" t="s">
        <v>2800</v>
      </c>
      <c r="C797" s="1" t="s">
        <v>2801</v>
      </c>
      <c r="D797" s="50" t="s">
        <v>2735</v>
      </c>
      <c r="E797" s="150">
        <v>0.316</v>
      </c>
      <c r="F797" s="105">
        <v>2.2200000000000002</v>
      </c>
      <c r="G797" s="2" t="s">
        <v>686</v>
      </c>
      <c r="H797" s="1"/>
    </row>
    <row r="798" spans="1:8" s="179" customFormat="1" x14ac:dyDescent="0.35">
      <c r="A798" s="1" t="s">
        <v>2802</v>
      </c>
      <c r="B798" s="205" t="s">
        <v>2803</v>
      </c>
      <c r="C798" s="1" t="s">
        <v>2804</v>
      </c>
      <c r="D798" s="50" t="s">
        <v>2735</v>
      </c>
      <c r="E798" s="150">
        <v>0</v>
      </c>
      <c r="F798" s="105">
        <v>3.88</v>
      </c>
      <c r="G798" s="2" t="s">
        <v>686</v>
      </c>
      <c r="H798" s="1"/>
    </row>
    <row r="799" spans="1:8" s="179" customFormat="1" x14ac:dyDescent="0.35">
      <c r="A799" s="1" t="s">
        <v>2805</v>
      </c>
      <c r="B799" s="205" t="s">
        <v>2806</v>
      </c>
      <c r="C799" s="1" t="s">
        <v>2807</v>
      </c>
      <c r="D799" s="50" t="s">
        <v>2735</v>
      </c>
      <c r="E799" s="150">
        <v>0.109</v>
      </c>
      <c r="F799" s="105">
        <v>2.9</v>
      </c>
      <c r="G799" s="2" t="s">
        <v>686</v>
      </c>
      <c r="H799" s="1"/>
    </row>
    <row r="800" spans="1:8" s="179" customFormat="1" x14ac:dyDescent="0.35">
      <c r="A800" s="1" t="s">
        <v>1124</v>
      </c>
      <c r="B800" s="205" t="s">
        <v>1125</v>
      </c>
      <c r="C800" s="1" t="s">
        <v>1126</v>
      </c>
      <c r="D800" s="50" t="s">
        <v>2735</v>
      </c>
      <c r="E800" s="150">
        <v>2E-3</v>
      </c>
      <c r="F800" s="105">
        <v>4</v>
      </c>
      <c r="G800" s="2" t="s">
        <v>686</v>
      </c>
      <c r="H800" s="1"/>
    </row>
    <row r="801" spans="1:8" s="179" customFormat="1" x14ac:dyDescent="0.35">
      <c r="A801" s="1" t="s">
        <v>2808</v>
      </c>
      <c r="B801" s="205" t="s">
        <v>2809</v>
      </c>
      <c r="C801" s="1" t="s">
        <v>2810</v>
      </c>
      <c r="D801" s="50" t="s">
        <v>2735</v>
      </c>
      <c r="E801" s="150">
        <v>0.89100000000000001</v>
      </c>
      <c r="F801" s="105">
        <v>0.63</v>
      </c>
      <c r="G801" s="2" t="s">
        <v>686</v>
      </c>
      <c r="H801" s="1"/>
    </row>
    <row r="802" spans="1:8" s="179" customFormat="1" x14ac:dyDescent="0.35">
      <c r="A802" s="1" t="s">
        <v>2811</v>
      </c>
      <c r="B802" s="205" t="s">
        <v>2812</v>
      </c>
      <c r="C802" s="1" t="s">
        <v>2813</v>
      </c>
      <c r="D802" s="50" t="s">
        <v>2735</v>
      </c>
      <c r="E802" s="150">
        <v>0.28999999999999998</v>
      </c>
      <c r="F802" s="105">
        <v>4.78</v>
      </c>
      <c r="G802" s="2" t="s">
        <v>686</v>
      </c>
      <c r="H802" s="1"/>
    </row>
    <row r="803" spans="1:8" s="179" customFormat="1" x14ac:dyDescent="0.35">
      <c r="A803" s="1" t="s">
        <v>1133</v>
      </c>
      <c r="B803" s="205" t="s">
        <v>1134</v>
      </c>
      <c r="C803" s="1" t="s">
        <v>1135</v>
      </c>
      <c r="D803" s="50" t="s">
        <v>2735</v>
      </c>
      <c r="E803" s="150">
        <v>0.32700000000000001</v>
      </c>
      <c r="F803" s="105">
        <v>2.0699999999999998</v>
      </c>
      <c r="G803" s="2" t="s">
        <v>686</v>
      </c>
      <c r="H803" s="1"/>
    </row>
    <row r="804" spans="1:8" s="179" customFormat="1" x14ac:dyDescent="0.35">
      <c r="A804" s="1" t="s">
        <v>2814</v>
      </c>
      <c r="B804" s="205" t="s">
        <v>2815</v>
      </c>
      <c r="C804" s="1" t="s">
        <v>2816</v>
      </c>
      <c r="D804" s="50" t="s">
        <v>2735</v>
      </c>
      <c r="E804" s="150">
        <v>0.18</v>
      </c>
      <c r="F804" s="105">
        <v>2.21</v>
      </c>
      <c r="G804" s="2" t="s">
        <v>686</v>
      </c>
      <c r="H804" s="1"/>
    </row>
    <row r="805" spans="1:8" s="179" customFormat="1" x14ac:dyDescent="0.35">
      <c r="A805" s="1" t="s">
        <v>503</v>
      </c>
      <c r="B805" s="205" t="s">
        <v>119</v>
      </c>
      <c r="C805" s="1" t="s">
        <v>120</v>
      </c>
      <c r="D805" s="50" t="s">
        <v>2735</v>
      </c>
      <c r="E805" s="150">
        <v>6.2E-2</v>
      </c>
      <c r="F805" s="105">
        <v>2.74</v>
      </c>
      <c r="G805" s="2" t="s">
        <v>686</v>
      </c>
      <c r="H805" s="1"/>
    </row>
    <row r="806" spans="1:8" s="179" customFormat="1" x14ac:dyDescent="0.35">
      <c r="A806" s="1" t="s">
        <v>2817</v>
      </c>
      <c r="B806" s="205" t="s">
        <v>2818</v>
      </c>
      <c r="C806" s="1" t="s">
        <v>2819</v>
      </c>
      <c r="D806" s="50" t="s">
        <v>2735</v>
      </c>
      <c r="E806" s="150">
        <v>0</v>
      </c>
      <c r="F806" s="105">
        <v>2.8</v>
      </c>
      <c r="G806" s="2" t="s">
        <v>686</v>
      </c>
      <c r="H806" s="1"/>
    </row>
    <row r="807" spans="1:8" s="179" customFormat="1" x14ac:dyDescent="0.35">
      <c r="A807" s="1" t="s">
        <v>2820</v>
      </c>
      <c r="B807" s="205" t="s">
        <v>2821</v>
      </c>
      <c r="C807" s="1" t="s">
        <v>2822</v>
      </c>
      <c r="D807" s="50" t="s">
        <v>2735</v>
      </c>
      <c r="E807" s="150">
        <v>0</v>
      </c>
      <c r="F807" s="105">
        <v>4.62</v>
      </c>
      <c r="G807" s="2" t="s">
        <v>686</v>
      </c>
      <c r="H807" s="1"/>
    </row>
    <row r="808" spans="1:8" s="179" customFormat="1" x14ac:dyDescent="0.35">
      <c r="A808" s="1" t="s">
        <v>1139</v>
      </c>
      <c r="B808" s="205" t="s">
        <v>1140</v>
      </c>
      <c r="C808" s="1" t="s">
        <v>1141</v>
      </c>
      <c r="D808" s="50" t="s">
        <v>2735</v>
      </c>
      <c r="E808" s="150">
        <v>0.84599999999999997</v>
      </c>
      <c r="F808" s="105">
        <v>0</v>
      </c>
      <c r="G808" s="2" t="s">
        <v>686</v>
      </c>
      <c r="H808" s="1"/>
    </row>
    <row r="809" spans="1:8" s="179" customFormat="1" x14ac:dyDescent="0.35">
      <c r="A809" s="1" t="s">
        <v>2823</v>
      </c>
      <c r="B809" s="205" t="s">
        <v>111</v>
      </c>
      <c r="C809" s="1" t="s">
        <v>112</v>
      </c>
      <c r="D809" s="50" t="s">
        <v>2735</v>
      </c>
      <c r="E809" s="150">
        <v>0</v>
      </c>
      <c r="F809" s="105">
        <v>7.6</v>
      </c>
      <c r="G809" s="2" t="s">
        <v>686</v>
      </c>
      <c r="H809" s="1"/>
    </row>
    <row r="810" spans="1:8" s="179" customFormat="1" x14ac:dyDescent="0.35">
      <c r="A810" s="1" t="s">
        <v>2824</v>
      </c>
      <c r="B810" s="205" t="s">
        <v>2825</v>
      </c>
      <c r="C810" s="1" t="s">
        <v>2826</v>
      </c>
      <c r="D810" s="50" t="s">
        <v>2735</v>
      </c>
      <c r="E810" s="150">
        <v>0.35599999999999998</v>
      </c>
      <c r="F810" s="105">
        <v>2.1800000000000002</v>
      </c>
      <c r="G810" s="2" t="s">
        <v>686</v>
      </c>
      <c r="H810" s="1"/>
    </row>
    <row r="811" spans="1:8" s="179" customFormat="1" x14ac:dyDescent="0.35">
      <c r="A811" s="1" t="s">
        <v>2827</v>
      </c>
      <c r="B811" s="205" t="s">
        <v>2828</v>
      </c>
      <c r="C811" s="1" t="s">
        <v>2829</v>
      </c>
      <c r="D811" s="50" t="s">
        <v>2735</v>
      </c>
      <c r="E811" s="150">
        <v>0.23200000000000001</v>
      </c>
      <c r="F811" s="105">
        <v>2.15</v>
      </c>
      <c r="G811" s="2" t="s">
        <v>686</v>
      </c>
      <c r="H811" s="1"/>
    </row>
    <row r="812" spans="1:8" s="179" customFormat="1" x14ac:dyDescent="0.35">
      <c r="A812" s="1" t="s">
        <v>2830</v>
      </c>
      <c r="B812" s="205" t="s">
        <v>2831</v>
      </c>
      <c r="C812" s="1" t="s">
        <v>2832</v>
      </c>
      <c r="D812" s="50" t="s">
        <v>2735</v>
      </c>
      <c r="E812" s="150">
        <v>0.96499999999999997</v>
      </c>
      <c r="F812" s="105">
        <v>0.78</v>
      </c>
      <c r="G812" s="2" t="s">
        <v>686</v>
      </c>
      <c r="H812" s="1"/>
    </row>
    <row r="813" spans="1:8" s="179" customFormat="1" x14ac:dyDescent="0.35">
      <c r="A813" s="1" t="s">
        <v>2833</v>
      </c>
      <c r="B813" s="205" t="s">
        <v>2834</v>
      </c>
      <c r="C813" s="1" t="s">
        <v>2835</v>
      </c>
      <c r="D813" s="50" t="s">
        <v>2735</v>
      </c>
      <c r="E813" s="150">
        <v>9.4E-2</v>
      </c>
      <c r="F813" s="105">
        <v>2.68</v>
      </c>
      <c r="G813" s="2" t="s">
        <v>686</v>
      </c>
      <c r="H813" s="1"/>
    </row>
    <row r="814" spans="1:8" s="179" customFormat="1" x14ac:dyDescent="0.35">
      <c r="A814" s="1" t="s">
        <v>2836</v>
      </c>
      <c r="B814" s="205" t="s">
        <v>2837</v>
      </c>
      <c r="C814" s="1" t="s">
        <v>2838</v>
      </c>
      <c r="D814" s="50" t="s">
        <v>2735</v>
      </c>
      <c r="E814" s="150">
        <v>0.65600000000000003</v>
      </c>
      <c r="F814" s="105">
        <v>1.6</v>
      </c>
      <c r="G814" s="2" t="s">
        <v>686</v>
      </c>
      <c r="H814" s="1"/>
    </row>
    <row r="815" spans="1:8" s="179" customFormat="1" x14ac:dyDescent="0.35">
      <c r="A815" s="1" t="s">
        <v>2839</v>
      </c>
      <c r="B815" s="205" t="s">
        <v>2840</v>
      </c>
      <c r="C815" s="1" t="s">
        <v>2841</v>
      </c>
      <c r="D815" s="50" t="s">
        <v>2735</v>
      </c>
      <c r="E815" s="150">
        <v>1.9E-2</v>
      </c>
      <c r="F815" s="105">
        <v>4.3</v>
      </c>
      <c r="G815" s="2" t="s">
        <v>686</v>
      </c>
      <c r="H815" s="1"/>
    </row>
    <row r="816" spans="1:8" s="179" customFormat="1" x14ac:dyDescent="0.35">
      <c r="A816" s="1" t="s">
        <v>2842</v>
      </c>
      <c r="B816" s="205" t="s">
        <v>2843</v>
      </c>
      <c r="C816" s="1" t="s">
        <v>2844</v>
      </c>
      <c r="D816" s="50" t="s">
        <v>2735</v>
      </c>
      <c r="E816" s="150">
        <v>4.0000000000000001E-3</v>
      </c>
      <c r="F816" s="105">
        <v>3.5</v>
      </c>
      <c r="G816" s="2" t="s">
        <v>686</v>
      </c>
      <c r="H816" s="1"/>
    </row>
    <row r="817" spans="1:8" s="179" customFormat="1" x14ac:dyDescent="0.35">
      <c r="A817" s="1" t="s">
        <v>2845</v>
      </c>
      <c r="B817" s="205" t="s">
        <v>2846</v>
      </c>
      <c r="C817" s="1" t="s">
        <v>2847</v>
      </c>
      <c r="D817" s="50" t="s">
        <v>2735</v>
      </c>
      <c r="E817" s="150">
        <v>0</v>
      </c>
      <c r="F817" s="105">
        <v>4.75</v>
      </c>
      <c r="G817" s="2" t="s">
        <v>686</v>
      </c>
      <c r="H817" s="1"/>
    </row>
    <row r="818" spans="1:8" s="179" customFormat="1" x14ac:dyDescent="0.35">
      <c r="A818" s="1" t="s">
        <v>1154</v>
      </c>
      <c r="B818" s="205" t="s">
        <v>1155</v>
      </c>
      <c r="C818" s="1" t="s">
        <v>1156</v>
      </c>
      <c r="D818" s="50" t="s">
        <v>2735</v>
      </c>
      <c r="E818" s="150">
        <v>0.161</v>
      </c>
      <c r="F818" s="105">
        <v>2.68</v>
      </c>
      <c r="G818" s="2" t="s">
        <v>686</v>
      </c>
      <c r="H818" s="1"/>
    </row>
    <row r="819" spans="1:8" s="179" customFormat="1" x14ac:dyDescent="0.35">
      <c r="A819" s="1" t="s">
        <v>2848</v>
      </c>
      <c r="B819" s="205" t="s">
        <v>2849</v>
      </c>
      <c r="C819" s="1" t="s">
        <v>2850</v>
      </c>
      <c r="D819" s="50" t="s">
        <v>2735</v>
      </c>
      <c r="E819" s="150">
        <v>0</v>
      </c>
      <c r="F819" s="105">
        <v>3.83</v>
      </c>
      <c r="G819" s="2" t="s">
        <v>686</v>
      </c>
      <c r="H819" s="1"/>
    </row>
    <row r="820" spans="1:8" s="179" customFormat="1" x14ac:dyDescent="0.35">
      <c r="A820" s="1" t="s">
        <v>2851</v>
      </c>
      <c r="B820" s="205" t="s">
        <v>2852</v>
      </c>
      <c r="C820" s="1" t="s">
        <v>2853</v>
      </c>
      <c r="D820" s="50" t="s">
        <v>2735</v>
      </c>
      <c r="E820" s="150">
        <v>0</v>
      </c>
      <c r="F820" s="105">
        <v>3.21</v>
      </c>
      <c r="G820" s="2" t="s">
        <v>686</v>
      </c>
      <c r="H820" s="1"/>
    </row>
    <row r="821" spans="1:8" s="179" customFormat="1" x14ac:dyDescent="0.35">
      <c r="A821" s="1" t="s">
        <v>2854</v>
      </c>
      <c r="B821" s="205" t="s">
        <v>2855</v>
      </c>
      <c r="C821" s="1" t="s">
        <v>2856</v>
      </c>
      <c r="D821" s="50" t="s">
        <v>2735</v>
      </c>
      <c r="E821" s="150">
        <v>0</v>
      </c>
      <c r="F821" s="105">
        <v>5.1100000000000003</v>
      </c>
      <c r="G821" s="2" t="s">
        <v>686</v>
      </c>
      <c r="H821" s="1"/>
    </row>
    <row r="822" spans="1:8" s="179" customFormat="1" x14ac:dyDescent="0.35">
      <c r="A822" s="1" t="s">
        <v>2857</v>
      </c>
      <c r="B822" s="205" t="s">
        <v>2858</v>
      </c>
      <c r="C822" s="1" t="s">
        <v>2859</v>
      </c>
      <c r="D822" s="50" t="s">
        <v>2735</v>
      </c>
      <c r="E822" s="150">
        <v>1.6E-2</v>
      </c>
      <c r="F822" s="105">
        <v>1.59</v>
      </c>
      <c r="G822" s="2" t="s">
        <v>686</v>
      </c>
      <c r="H822" s="1"/>
    </row>
    <row r="823" spans="1:8" s="179" customFormat="1" x14ac:dyDescent="0.35">
      <c r="A823" s="1" t="s">
        <v>2860</v>
      </c>
      <c r="B823" s="205" t="s">
        <v>2861</v>
      </c>
      <c r="C823" s="1" t="s">
        <v>2862</v>
      </c>
      <c r="D823" s="50" t="s">
        <v>2735</v>
      </c>
      <c r="E823" s="150">
        <v>0.13100000000000001</v>
      </c>
      <c r="F823" s="105">
        <v>2.7</v>
      </c>
      <c r="G823" s="2" t="s">
        <v>686</v>
      </c>
      <c r="H823" s="1"/>
    </row>
    <row r="824" spans="1:8" s="179" customFormat="1" x14ac:dyDescent="0.35">
      <c r="A824" s="1" t="s">
        <v>2863</v>
      </c>
      <c r="B824" s="205" t="s">
        <v>2864</v>
      </c>
      <c r="C824" s="1" t="s">
        <v>2865</v>
      </c>
      <c r="D824" s="50" t="s">
        <v>2735</v>
      </c>
      <c r="E824" s="150">
        <v>9.2999999999999999E-2</v>
      </c>
      <c r="F824" s="105">
        <v>3.59</v>
      </c>
      <c r="G824" s="2" t="s">
        <v>686</v>
      </c>
      <c r="H824" s="1"/>
    </row>
    <row r="825" spans="1:8" s="179" customFormat="1" x14ac:dyDescent="0.35">
      <c r="A825" s="1" t="s">
        <v>2866</v>
      </c>
      <c r="B825" s="205" t="s">
        <v>2867</v>
      </c>
      <c r="C825" s="1" t="s">
        <v>2868</v>
      </c>
      <c r="D825" s="50" t="s">
        <v>2735</v>
      </c>
      <c r="E825" s="150">
        <v>0</v>
      </c>
      <c r="F825" s="105">
        <v>3.37</v>
      </c>
      <c r="G825" s="2" t="s">
        <v>686</v>
      </c>
      <c r="H825" s="1"/>
    </row>
    <row r="826" spans="1:8" s="179" customFormat="1" x14ac:dyDescent="0.35">
      <c r="A826" s="1" t="s">
        <v>1163</v>
      </c>
      <c r="B826" s="205" t="s">
        <v>1164</v>
      </c>
      <c r="C826" s="1" t="s">
        <v>1165</v>
      </c>
      <c r="D826" s="50" t="s">
        <v>2735</v>
      </c>
      <c r="E826" s="150">
        <v>4.1000000000000002E-2</v>
      </c>
      <c r="F826" s="105">
        <v>3.23</v>
      </c>
      <c r="G826" s="2" t="s">
        <v>686</v>
      </c>
      <c r="H826" s="1"/>
    </row>
    <row r="827" spans="1:8" s="179" customFormat="1" x14ac:dyDescent="0.35">
      <c r="A827" s="1" t="s">
        <v>2869</v>
      </c>
      <c r="B827" s="205" t="s">
        <v>2870</v>
      </c>
      <c r="C827" s="1" t="s">
        <v>2871</v>
      </c>
      <c r="D827" s="50" t="s">
        <v>2735</v>
      </c>
      <c r="E827" s="150">
        <v>3.6999999999999998E-2</v>
      </c>
      <c r="F827" s="105">
        <v>3.6</v>
      </c>
      <c r="G827" s="2" t="s">
        <v>686</v>
      </c>
      <c r="H827" s="1"/>
    </row>
    <row r="828" spans="1:8" s="179" customFormat="1" x14ac:dyDescent="0.35">
      <c r="A828" s="1" t="s">
        <v>2872</v>
      </c>
      <c r="B828" s="205" t="s">
        <v>2873</v>
      </c>
      <c r="C828" s="1" t="s">
        <v>2874</v>
      </c>
      <c r="D828" s="50" t="s">
        <v>2735</v>
      </c>
      <c r="E828" s="150">
        <v>5.7000000000000002E-2</v>
      </c>
      <c r="F828" s="105">
        <v>3.51</v>
      </c>
      <c r="G828" s="2" t="s">
        <v>686</v>
      </c>
      <c r="H828" s="1"/>
    </row>
    <row r="829" spans="1:8" s="179" customFormat="1" x14ac:dyDescent="0.35">
      <c r="A829" s="1" t="s">
        <v>2875</v>
      </c>
      <c r="B829" s="205" t="s">
        <v>2876</v>
      </c>
      <c r="C829" s="1" t="s">
        <v>2877</v>
      </c>
      <c r="D829" s="50" t="s">
        <v>2735</v>
      </c>
      <c r="E829" s="150">
        <v>0</v>
      </c>
      <c r="F829" s="105">
        <v>3.3</v>
      </c>
      <c r="G829" s="2" t="s">
        <v>686</v>
      </c>
      <c r="H829" s="1"/>
    </row>
    <row r="830" spans="1:8" s="179" customFormat="1" x14ac:dyDescent="0.35">
      <c r="A830" s="1" t="s">
        <v>1166</v>
      </c>
      <c r="B830" s="205" t="s">
        <v>1167</v>
      </c>
      <c r="C830" s="1" t="s">
        <v>1168</v>
      </c>
      <c r="D830" s="50" t="s">
        <v>2735</v>
      </c>
      <c r="E830" s="150">
        <v>3.0000000000000001E-3</v>
      </c>
      <c r="F830" s="105">
        <v>4.3</v>
      </c>
      <c r="G830" s="2" t="s">
        <v>686</v>
      </c>
      <c r="H830" s="1"/>
    </row>
    <row r="831" spans="1:8" s="179" customFormat="1" x14ac:dyDescent="0.35">
      <c r="A831" s="1" t="s">
        <v>130</v>
      </c>
      <c r="B831" s="205" t="s">
        <v>131</v>
      </c>
      <c r="C831" s="1" t="s">
        <v>132</v>
      </c>
      <c r="D831" s="50" t="s">
        <v>2735</v>
      </c>
      <c r="E831" s="150">
        <v>0</v>
      </c>
      <c r="F831" s="105">
        <v>4.09</v>
      </c>
      <c r="G831" s="2" t="s">
        <v>686</v>
      </c>
      <c r="H831" s="1"/>
    </row>
    <row r="832" spans="1:8" s="179" customFormat="1" x14ac:dyDescent="0.35">
      <c r="A832" s="1" t="s">
        <v>1175</v>
      </c>
      <c r="B832" s="205" t="s">
        <v>1176</v>
      </c>
      <c r="C832" s="1" t="s">
        <v>1177</v>
      </c>
      <c r="D832" s="50" t="s">
        <v>2735</v>
      </c>
      <c r="E832" s="150">
        <v>0</v>
      </c>
      <c r="F832" s="105">
        <v>4</v>
      </c>
      <c r="G832" s="2" t="s">
        <v>686</v>
      </c>
      <c r="H832" s="1"/>
    </row>
    <row r="833" spans="1:8" s="179" customFormat="1" x14ac:dyDescent="0.35">
      <c r="A833" s="1" t="s">
        <v>2878</v>
      </c>
      <c r="B833" s="205" t="s">
        <v>2879</v>
      </c>
      <c r="C833" s="1" t="s">
        <v>2880</v>
      </c>
      <c r="D833" s="50" t="s">
        <v>2735</v>
      </c>
      <c r="E833" s="150">
        <v>0</v>
      </c>
      <c r="F833" s="105">
        <v>4.5</v>
      </c>
      <c r="G833" s="2" t="s">
        <v>686</v>
      </c>
      <c r="H833" s="1"/>
    </row>
    <row r="834" spans="1:8" s="179" customFormat="1" x14ac:dyDescent="0.35">
      <c r="A834" s="1" t="s">
        <v>2881</v>
      </c>
      <c r="B834" s="205" t="s">
        <v>2882</v>
      </c>
      <c r="C834" s="1" t="s">
        <v>2883</v>
      </c>
      <c r="D834" s="50" t="s">
        <v>2735</v>
      </c>
      <c r="E834" s="150">
        <v>4.0000000000000001E-3</v>
      </c>
      <c r="F834" s="105">
        <v>4.01</v>
      </c>
      <c r="G834" s="2" t="s">
        <v>686</v>
      </c>
      <c r="H834" s="1"/>
    </row>
    <row r="835" spans="1:8" s="179" customFormat="1" x14ac:dyDescent="0.35">
      <c r="A835" s="1" t="s">
        <v>2884</v>
      </c>
      <c r="B835" s="205" t="s">
        <v>2885</v>
      </c>
      <c r="C835" s="1" t="s">
        <v>2886</v>
      </c>
      <c r="D835" s="50" t="s">
        <v>2735</v>
      </c>
      <c r="E835" s="150">
        <v>4.0000000000000001E-3</v>
      </c>
      <c r="F835" s="105">
        <v>4.12</v>
      </c>
      <c r="G835" s="2" t="s">
        <v>686</v>
      </c>
      <c r="H835" s="1"/>
    </row>
    <row r="836" spans="1:8" s="179" customFormat="1" x14ac:dyDescent="0.35">
      <c r="A836" s="1" t="s">
        <v>2887</v>
      </c>
      <c r="B836" s="205" t="s">
        <v>2888</v>
      </c>
      <c r="C836" s="1" t="s">
        <v>2889</v>
      </c>
      <c r="D836" s="50" t="s">
        <v>2735</v>
      </c>
      <c r="E836" s="150">
        <v>0.13700000000000001</v>
      </c>
      <c r="F836" s="105">
        <v>3.2</v>
      </c>
      <c r="G836" s="2" t="s">
        <v>686</v>
      </c>
      <c r="H836" s="1"/>
    </row>
    <row r="837" spans="1:8" s="179" customFormat="1" x14ac:dyDescent="0.35">
      <c r="A837" s="1" t="s">
        <v>2890</v>
      </c>
      <c r="B837" s="205" t="s">
        <v>2891</v>
      </c>
      <c r="C837" s="1" t="s">
        <v>2892</v>
      </c>
      <c r="D837" s="50" t="s">
        <v>2735</v>
      </c>
      <c r="E837" s="150">
        <v>0</v>
      </c>
      <c r="F837" s="105">
        <v>5.45</v>
      </c>
      <c r="G837" s="2" t="s">
        <v>686</v>
      </c>
      <c r="H837" s="1"/>
    </row>
    <row r="838" spans="1:8" s="179" customFormat="1" x14ac:dyDescent="0.35">
      <c r="A838" s="1" t="s">
        <v>2893</v>
      </c>
      <c r="B838" s="205" t="s">
        <v>2894</v>
      </c>
      <c r="C838" s="1" t="s">
        <v>2895</v>
      </c>
      <c r="D838" s="50" t="s">
        <v>2735</v>
      </c>
      <c r="E838" s="150">
        <v>2.8000000000000001E-2</v>
      </c>
      <c r="F838" s="105">
        <v>2.5499999999999998</v>
      </c>
      <c r="G838" s="2" t="s">
        <v>686</v>
      </c>
      <c r="H838" s="1"/>
    </row>
    <row r="839" spans="1:8" s="179" customFormat="1" x14ac:dyDescent="0.35">
      <c r="A839" s="1" t="s">
        <v>2896</v>
      </c>
      <c r="B839" s="205" t="s">
        <v>2897</v>
      </c>
      <c r="C839" s="1" t="s">
        <v>2898</v>
      </c>
      <c r="D839" s="50" t="s">
        <v>2735</v>
      </c>
      <c r="E839" s="150">
        <v>0.25900000000000001</v>
      </c>
      <c r="F839" s="105">
        <v>2.42</v>
      </c>
      <c r="G839" s="2" t="s">
        <v>686</v>
      </c>
      <c r="H839" s="1"/>
    </row>
    <row r="840" spans="1:8" s="179" customFormat="1" x14ac:dyDescent="0.35">
      <c r="A840" s="1" t="s">
        <v>2899</v>
      </c>
      <c r="B840" s="205" t="s">
        <v>2900</v>
      </c>
      <c r="C840" s="1" t="s">
        <v>2901</v>
      </c>
      <c r="D840" s="50" t="s">
        <v>2735</v>
      </c>
      <c r="E840" s="150">
        <v>0</v>
      </c>
      <c r="F840" s="105">
        <v>4.53</v>
      </c>
      <c r="G840" s="2" t="s">
        <v>686</v>
      </c>
      <c r="H840" s="1"/>
    </row>
    <row r="841" spans="1:8" s="179" customFormat="1" x14ac:dyDescent="0.35">
      <c r="A841" s="1" t="s">
        <v>2902</v>
      </c>
      <c r="B841" s="205" t="s">
        <v>2903</v>
      </c>
      <c r="C841" s="1" t="s">
        <v>2904</v>
      </c>
      <c r="D841" s="50" t="s">
        <v>2735</v>
      </c>
      <c r="E841" s="150">
        <v>2.9000000000000001E-2</v>
      </c>
      <c r="F841" s="105">
        <v>3.7</v>
      </c>
      <c r="G841" s="2" t="s">
        <v>686</v>
      </c>
      <c r="H841" s="1"/>
    </row>
    <row r="842" spans="1:8" s="179" customFormat="1" x14ac:dyDescent="0.35">
      <c r="A842" s="1" t="s">
        <v>2905</v>
      </c>
      <c r="B842" s="205" t="s">
        <v>2906</v>
      </c>
      <c r="C842" s="1" t="s">
        <v>2907</v>
      </c>
      <c r="D842" s="50" t="s">
        <v>2735</v>
      </c>
      <c r="E842" s="150">
        <v>1.9E-2</v>
      </c>
      <c r="F842" s="105">
        <v>3.7</v>
      </c>
      <c r="G842" s="2" t="s">
        <v>686</v>
      </c>
      <c r="H842" s="1"/>
    </row>
    <row r="843" spans="1:8" s="179" customFormat="1" x14ac:dyDescent="0.35">
      <c r="A843" s="1" t="s">
        <v>1178</v>
      </c>
      <c r="B843" s="205" t="s">
        <v>1179</v>
      </c>
      <c r="C843" s="1" t="s">
        <v>1180</v>
      </c>
      <c r="D843" s="50" t="s">
        <v>2735</v>
      </c>
      <c r="E843" s="150">
        <v>2.8000000000000001E-2</v>
      </c>
      <c r="F843" s="105">
        <v>3.2</v>
      </c>
      <c r="G843" s="2" t="s">
        <v>686</v>
      </c>
      <c r="H843" s="1"/>
    </row>
    <row r="844" spans="1:8" s="179" customFormat="1" x14ac:dyDescent="0.35">
      <c r="A844" s="1" t="s">
        <v>2908</v>
      </c>
      <c r="B844" s="205" t="s">
        <v>2909</v>
      </c>
      <c r="C844" s="1" t="s">
        <v>2910</v>
      </c>
      <c r="D844" s="50" t="s">
        <v>2735</v>
      </c>
      <c r="E844" s="150">
        <v>0.46</v>
      </c>
      <c r="F844" s="105">
        <v>1.68</v>
      </c>
      <c r="G844" s="2" t="s">
        <v>686</v>
      </c>
      <c r="H844" s="1"/>
    </row>
    <row r="845" spans="1:8" s="179" customFormat="1" x14ac:dyDescent="0.35">
      <c r="A845" s="1" t="s">
        <v>2911</v>
      </c>
      <c r="B845" s="205" t="s">
        <v>2912</v>
      </c>
      <c r="C845" s="1" t="s">
        <v>2913</v>
      </c>
      <c r="D845" s="50" t="s">
        <v>2735</v>
      </c>
      <c r="E845" s="150">
        <v>8.9999999999999993E-3</v>
      </c>
      <c r="F845" s="105">
        <v>-0.02</v>
      </c>
      <c r="G845" s="2" t="s">
        <v>686</v>
      </c>
      <c r="H845" s="1"/>
    </row>
    <row r="846" spans="1:8" s="179" customFormat="1" x14ac:dyDescent="0.35">
      <c r="A846" s="1" t="s">
        <v>2914</v>
      </c>
      <c r="B846" s="205" t="s">
        <v>2915</v>
      </c>
      <c r="C846" s="1" t="s">
        <v>2916</v>
      </c>
      <c r="D846" s="50" t="s">
        <v>2735</v>
      </c>
      <c r="E846" s="150">
        <v>4.1000000000000002E-2</v>
      </c>
      <c r="F846" s="105">
        <v>3.9</v>
      </c>
      <c r="G846" s="2" t="s">
        <v>686</v>
      </c>
      <c r="H846" s="1"/>
    </row>
    <row r="847" spans="1:8" s="179" customFormat="1" x14ac:dyDescent="0.35">
      <c r="A847" s="1" t="s">
        <v>2917</v>
      </c>
      <c r="B847" s="205" t="s">
        <v>2918</v>
      </c>
      <c r="C847" s="1" t="s">
        <v>2919</v>
      </c>
      <c r="D847" s="50" t="s">
        <v>2735</v>
      </c>
      <c r="E847" s="150">
        <v>0.61299999999999999</v>
      </c>
      <c r="F847" s="105">
        <v>1.85</v>
      </c>
      <c r="G847" s="2" t="s">
        <v>686</v>
      </c>
      <c r="H847" s="1"/>
    </row>
    <row r="848" spans="1:8" s="179" customFormat="1" x14ac:dyDescent="0.35">
      <c r="A848" s="1" t="s">
        <v>2920</v>
      </c>
      <c r="B848" s="205" t="s">
        <v>2921</v>
      </c>
      <c r="C848" s="1" t="s">
        <v>2922</v>
      </c>
      <c r="D848" s="50" t="s">
        <v>2735</v>
      </c>
      <c r="E848" s="150">
        <v>0.03</v>
      </c>
      <c r="F848" s="105">
        <v>3.82</v>
      </c>
      <c r="G848" s="2" t="s">
        <v>686</v>
      </c>
      <c r="H848" s="1"/>
    </row>
    <row r="849" spans="1:8" s="179" customFormat="1" x14ac:dyDescent="0.35">
      <c r="A849" s="1" t="s">
        <v>2923</v>
      </c>
      <c r="B849" s="205" t="s">
        <v>2924</v>
      </c>
      <c r="C849" s="1" t="s">
        <v>2925</v>
      </c>
      <c r="D849" s="50" t="s">
        <v>2735</v>
      </c>
      <c r="E849" s="150">
        <v>0.45500000000000002</v>
      </c>
      <c r="F849" s="105">
        <v>0.73</v>
      </c>
      <c r="G849" s="2" t="s">
        <v>686</v>
      </c>
      <c r="H849" s="1"/>
    </row>
    <row r="850" spans="1:8" s="179" customFormat="1" x14ac:dyDescent="0.35">
      <c r="A850" s="1" t="s">
        <v>2926</v>
      </c>
      <c r="B850" s="205" t="s">
        <v>2927</v>
      </c>
      <c r="C850" s="1" t="s">
        <v>2928</v>
      </c>
      <c r="D850" s="50" t="s">
        <v>2735</v>
      </c>
      <c r="E850" s="150">
        <v>0.54700000000000004</v>
      </c>
      <c r="F850" s="105">
        <v>2.4700000000000002</v>
      </c>
      <c r="G850" s="2" t="s">
        <v>686</v>
      </c>
      <c r="H850" s="1"/>
    </row>
    <row r="851" spans="1:8" s="179" customFormat="1" x14ac:dyDescent="0.35">
      <c r="A851" s="1" t="s">
        <v>2929</v>
      </c>
      <c r="B851" s="205" t="s">
        <v>2930</v>
      </c>
      <c r="C851" s="1" t="s">
        <v>2931</v>
      </c>
      <c r="D851" s="50" t="s">
        <v>2735</v>
      </c>
      <c r="E851" s="150">
        <v>0.92300000000000004</v>
      </c>
      <c r="F851" s="105">
        <v>0.22</v>
      </c>
      <c r="G851" s="2" t="s">
        <v>686</v>
      </c>
      <c r="H851" s="1"/>
    </row>
    <row r="852" spans="1:8" s="179" customFormat="1" x14ac:dyDescent="0.35">
      <c r="A852" s="1" t="s">
        <v>2932</v>
      </c>
      <c r="B852" s="205" t="s">
        <v>2933</v>
      </c>
      <c r="C852" s="1" t="s">
        <v>2934</v>
      </c>
      <c r="D852" s="50" t="s">
        <v>2735</v>
      </c>
      <c r="E852" s="150">
        <v>0.151</v>
      </c>
      <c r="F852" s="105">
        <v>1.86</v>
      </c>
      <c r="G852" s="2" t="s">
        <v>686</v>
      </c>
      <c r="H852" s="1"/>
    </row>
    <row r="853" spans="1:8" s="179" customFormat="1" x14ac:dyDescent="0.35">
      <c r="A853" s="1" t="s">
        <v>2935</v>
      </c>
      <c r="B853" s="205" t="s">
        <v>2936</v>
      </c>
      <c r="C853" s="1" t="s">
        <v>2937</v>
      </c>
      <c r="D853" s="50" t="s">
        <v>2735</v>
      </c>
      <c r="E853" s="150">
        <v>0.65600000000000003</v>
      </c>
      <c r="F853" s="105">
        <v>0.56999999999999995</v>
      </c>
      <c r="G853" s="2" t="s">
        <v>686</v>
      </c>
      <c r="H853" s="1"/>
    </row>
    <row r="854" spans="1:8" s="179" customFormat="1" x14ac:dyDescent="0.35">
      <c r="A854" s="1" t="s">
        <v>2938</v>
      </c>
      <c r="B854" s="205" t="s">
        <v>2939</v>
      </c>
      <c r="C854" s="1" t="s">
        <v>2940</v>
      </c>
      <c r="D854" s="50" t="s">
        <v>2735</v>
      </c>
      <c r="E854" s="150">
        <v>0</v>
      </c>
      <c r="F854" s="105">
        <v>4.6500000000000004</v>
      </c>
      <c r="G854" s="2" t="s">
        <v>686</v>
      </c>
      <c r="H854" s="1"/>
    </row>
    <row r="855" spans="1:8" s="179" customFormat="1" x14ac:dyDescent="0.35">
      <c r="A855" s="1" t="s">
        <v>2941</v>
      </c>
      <c r="B855" s="205" t="s">
        <v>2942</v>
      </c>
      <c r="C855" s="1" t="s">
        <v>2943</v>
      </c>
      <c r="D855" s="50" t="s">
        <v>2735</v>
      </c>
      <c r="E855" s="150">
        <v>0</v>
      </c>
      <c r="F855" s="105">
        <v>3</v>
      </c>
      <c r="G855" s="2" t="s">
        <v>686</v>
      </c>
      <c r="H855" s="1"/>
    </row>
    <row r="856" spans="1:8" s="179" customFormat="1" x14ac:dyDescent="0.35">
      <c r="A856" s="1" t="s">
        <v>2944</v>
      </c>
      <c r="B856" s="205" t="s">
        <v>2945</v>
      </c>
      <c r="C856" s="1" t="s">
        <v>2946</v>
      </c>
      <c r="D856" s="50" t="s">
        <v>2735</v>
      </c>
      <c r="E856" s="150">
        <v>6.5000000000000002E-2</v>
      </c>
      <c r="F856" s="105">
        <v>3.82</v>
      </c>
      <c r="G856" s="2" t="s">
        <v>686</v>
      </c>
      <c r="H856" s="1"/>
    </row>
    <row r="857" spans="1:8" s="179" customFormat="1" x14ac:dyDescent="0.35">
      <c r="A857" s="1" t="s">
        <v>1192</v>
      </c>
      <c r="B857" s="205" t="s">
        <v>1193</v>
      </c>
      <c r="C857" s="1" t="s">
        <v>1194</v>
      </c>
      <c r="D857" s="50" t="s">
        <v>2735</v>
      </c>
      <c r="E857" s="150">
        <v>1.7000000000000001E-2</v>
      </c>
      <c r="F857" s="105">
        <v>2.3199999999999998</v>
      </c>
      <c r="G857" s="2" t="s">
        <v>686</v>
      </c>
      <c r="H857" s="1"/>
    </row>
    <row r="858" spans="1:8" s="179" customFormat="1" x14ac:dyDescent="0.35">
      <c r="A858" s="1" t="s">
        <v>2947</v>
      </c>
      <c r="B858" s="205" t="s">
        <v>2948</v>
      </c>
      <c r="C858" s="1" t="s">
        <v>2949</v>
      </c>
      <c r="D858" s="50" t="s">
        <v>2735</v>
      </c>
      <c r="E858" s="150">
        <v>0</v>
      </c>
      <c r="F858" s="105">
        <v>4.8099999999999996</v>
      </c>
      <c r="G858" s="2" t="s">
        <v>686</v>
      </c>
      <c r="H858" s="1"/>
    </row>
    <row r="859" spans="1:8" s="179" customFormat="1" x14ac:dyDescent="0.35">
      <c r="A859" s="1" t="s">
        <v>2950</v>
      </c>
      <c r="B859" s="205" t="s">
        <v>2951</v>
      </c>
      <c r="C859" s="1" t="s">
        <v>2952</v>
      </c>
      <c r="D859" s="50" t="s">
        <v>2735</v>
      </c>
      <c r="E859" s="150">
        <v>0.105</v>
      </c>
      <c r="F859" s="105">
        <v>3.2</v>
      </c>
      <c r="G859" s="2" t="s">
        <v>686</v>
      </c>
      <c r="H859" s="1"/>
    </row>
    <row r="860" spans="1:8" s="179" customFormat="1" x14ac:dyDescent="0.35">
      <c r="A860" s="1" t="s">
        <v>2953</v>
      </c>
      <c r="B860" s="205" t="s">
        <v>2954</v>
      </c>
      <c r="C860" s="1" t="s">
        <v>2955</v>
      </c>
      <c r="D860" s="50" t="s">
        <v>2735</v>
      </c>
      <c r="E860" s="150">
        <v>1.7999999999999999E-2</v>
      </c>
      <c r="F860" s="105">
        <v>3.25</v>
      </c>
      <c r="G860" s="2" t="s">
        <v>686</v>
      </c>
      <c r="H860" s="1"/>
    </row>
    <row r="861" spans="1:8" s="179" customFormat="1" x14ac:dyDescent="0.35">
      <c r="A861" s="1" t="s">
        <v>1201</v>
      </c>
      <c r="B861" s="205" t="s">
        <v>1202</v>
      </c>
      <c r="C861" s="1" t="s">
        <v>1203</v>
      </c>
      <c r="D861" s="50" t="s">
        <v>2735</v>
      </c>
      <c r="E861" s="150">
        <v>0.73099999999999998</v>
      </c>
      <c r="F861" s="105">
        <v>1.65</v>
      </c>
      <c r="G861" s="2" t="s">
        <v>686</v>
      </c>
      <c r="H861" s="1"/>
    </row>
    <row r="862" spans="1:8" s="179" customFormat="1" x14ac:dyDescent="0.35">
      <c r="A862" s="1" t="s">
        <v>2956</v>
      </c>
      <c r="B862" s="205" t="s">
        <v>2957</v>
      </c>
      <c r="C862" s="1" t="s">
        <v>2958</v>
      </c>
      <c r="D862" s="50" t="s">
        <v>2735</v>
      </c>
      <c r="E862" s="150">
        <v>0.26800000000000002</v>
      </c>
      <c r="F862" s="105">
        <v>2.2000000000000002</v>
      </c>
      <c r="G862" s="2" t="s">
        <v>686</v>
      </c>
      <c r="H862" s="1"/>
    </row>
    <row r="863" spans="1:8" s="179" customFormat="1" x14ac:dyDescent="0.35">
      <c r="A863" s="1" t="s">
        <v>2959</v>
      </c>
      <c r="B863" s="205" t="s">
        <v>2960</v>
      </c>
      <c r="C863" s="1" t="s">
        <v>2961</v>
      </c>
      <c r="D863" s="50" t="s">
        <v>2735</v>
      </c>
      <c r="E863" s="150">
        <v>6.0999999999999999E-2</v>
      </c>
      <c r="F863" s="105">
        <v>3.7</v>
      </c>
      <c r="G863" s="2" t="s">
        <v>686</v>
      </c>
      <c r="H863" s="1"/>
    </row>
    <row r="864" spans="1:8" s="179" customFormat="1" x14ac:dyDescent="0.35">
      <c r="A864" s="1" t="s">
        <v>2962</v>
      </c>
      <c r="B864" s="205" t="s">
        <v>1208</v>
      </c>
      <c r="C864" s="1" t="s">
        <v>1209</v>
      </c>
      <c r="D864" s="50" t="s">
        <v>2735</v>
      </c>
      <c r="E864" s="150">
        <v>2.8000000000000001E-2</v>
      </c>
      <c r="F864" s="105">
        <v>2.86</v>
      </c>
      <c r="G864" s="2" t="s">
        <v>686</v>
      </c>
      <c r="H864" s="1"/>
    </row>
    <row r="865" spans="1:8" s="179" customFormat="1" x14ac:dyDescent="0.35">
      <c r="A865" s="1" t="s">
        <v>2963</v>
      </c>
      <c r="B865" s="205" t="s">
        <v>2964</v>
      </c>
      <c r="C865" s="1" t="s">
        <v>2965</v>
      </c>
      <c r="D865" s="50" t="s">
        <v>2735</v>
      </c>
      <c r="E865" s="150">
        <v>0.17699999999999999</v>
      </c>
      <c r="F865" s="105">
        <v>3.13</v>
      </c>
      <c r="G865" s="2" t="s">
        <v>686</v>
      </c>
      <c r="H865" s="1"/>
    </row>
    <row r="866" spans="1:8" s="179" customFormat="1" x14ac:dyDescent="0.35">
      <c r="A866" s="1" t="s">
        <v>1213</v>
      </c>
      <c r="B866" s="205" t="s">
        <v>1214</v>
      </c>
      <c r="C866" s="1" t="s">
        <v>1215</v>
      </c>
      <c r="D866" s="50" t="s">
        <v>2735</v>
      </c>
      <c r="E866" s="150">
        <v>0.47899999999999998</v>
      </c>
      <c r="F866" s="105">
        <v>1.7</v>
      </c>
      <c r="G866" s="2" t="s">
        <v>686</v>
      </c>
      <c r="H866" s="1"/>
    </row>
    <row r="867" spans="1:8" s="179" customFormat="1" x14ac:dyDescent="0.35">
      <c r="A867" s="1" t="s">
        <v>2966</v>
      </c>
      <c r="B867" s="205" t="s">
        <v>2967</v>
      </c>
      <c r="C867" s="1" t="s">
        <v>2968</v>
      </c>
      <c r="D867" s="50" t="s">
        <v>2735</v>
      </c>
      <c r="E867" s="150">
        <v>8.5999999999999993E-2</v>
      </c>
      <c r="F867" s="105">
        <v>2.2000000000000002</v>
      </c>
      <c r="G867" s="2" t="s">
        <v>686</v>
      </c>
      <c r="H867" s="1"/>
    </row>
    <row r="868" spans="1:8" s="179" customFormat="1" x14ac:dyDescent="0.35">
      <c r="A868" s="1" t="s">
        <v>2969</v>
      </c>
      <c r="B868" s="205" t="s">
        <v>1217</v>
      </c>
      <c r="C868" s="1" t="s">
        <v>1218</v>
      </c>
      <c r="D868" s="50" t="s">
        <v>2735</v>
      </c>
      <c r="E868" s="150">
        <v>0</v>
      </c>
      <c r="F868" s="105">
        <v>3.7</v>
      </c>
      <c r="G868" s="2" t="s">
        <v>686</v>
      </c>
      <c r="H868" s="1"/>
    </row>
    <row r="869" spans="1:8" s="179" customFormat="1" x14ac:dyDescent="0.35">
      <c r="A869" s="1" t="s">
        <v>2970</v>
      </c>
      <c r="B869" s="205" t="s">
        <v>2971</v>
      </c>
      <c r="C869" s="1" t="s">
        <v>2972</v>
      </c>
      <c r="D869" s="50" t="s">
        <v>2735</v>
      </c>
      <c r="E869" s="150">
        <v>9.7000000000000003E-2</v>
      </c>
      <c r="F869" s="105">
        <v>3.21</v>
      </c>
      <c r="G869" s="2" t="s">
        <v>686</v>
      </c>
      <c r="H869" s="1"/>
    </row>
    <row r="870" spans="1:8" s="179" customFormat="1" x14ac:dyDescent="0.35">
      <c r="A870" s="1" t="s">
        <v>172</v>
      </c>
      <c r="B870" s="205" t="s">
        <v>173</v>
      </c>
      <c r="C870" s="1" t="s">
        <v>174</v>
      </c>
      <c r="D870" s="50" t="s">
        <v>2735</v>
      </c>
      <c r="E870" s="150">
        <v>8.4000000000000005E-2</v>
      </c>
      <c r="F870" s="105">
        <v>2.94</v>
      </c>
      <c r="G870" s="2" t="s">
        <v>686</v>
      </c>
      <c r="H870" s="1"/>
    </row>
    <row r="871" spans="1:8" s="179" customFormat="1" x14ac:dyDescent="0.35">
      <c r="A871" s="1" t="s">
        <v>2973</v>
      </c>
      <c r="B871" s="205" t="s">
        <v>2974</v>
      </c>
      <c r="C871" s="1" t="s">
        <v>2975</v>
      </c>
      <c r="D871" s="50" t="s">
        <v>2735</v>
      </c>
      <c r="E871" s="150">
        <v>0</v>
      </c>
      <c r="F871" s="105">
        <v>3.36</v>
      </c>
      <c r="G871" s="2" t="s">
        <v>686</v>
      </c>
      <c r="H871" s="1"/>
    </row>
    <row r="872" spans="1:8" s="179" customFormat="1" x14ac:dyDescent="0.35">
      <c r="A872" s="1" t="s">
        <v>2976</v>
      </c>
      <c r="B872" s="205" t="s">
        <v>2977</v>
      </c>
      <c r="C872" s="1" t="s">
        <v>2978</v>
      </c>
      <c r="D872" s="50" t="s">
        <v>2735</v>
      </c>
      <c r="E872" s="150">
        <v>0.184</v>
      </c>
      <c r="F872" s="105">
        <v>2.2999999999999998</v>
      </c>
      <c r="G872" s="2" t="s">
        <v>686</v>
      </c>
      <c r="H872" s="1"/>
    </row>
    <row r="873" spans="1:8" s="179" customFormat="1" x14ac:dyDescent="0.35">
      <c r="A873" s="1" t="s">
        <v>2979</v>
      </c>
      <c r="B873" s="205" t="s">
        <v>2980</v>
      </c>
      <c r="C873" s="1" t="s">
        <v>2981</v>
      </c>
      <c r="D873" s="50" t="s">
        <v>2735</v>
      </c>
      <c r="E873" s="150">
        <v>0</v>
      </c>
      <c r="F873" s="105">
        <v>5.27</v>
      </c>
      <c r="G873" s="2" t="s">
        <v>686</v>
      </c>
      <c r="H873" s="1"/>
    </row>
    <row r="874" spans="1:8" s="179" customFormat="1" x14ac:dyDescent="0.35">
      <c r="A874" s="1" t="s">
        <v>2982</v>
      </c>
      <c r="B874" s="205" t="s">
        <v>2983</v>
      </c>
      <c r="C874" s="1" t="s">
        <v>2984</v>
      </c>
      <c r="D874" s="50" t="s">
        <v>2735</v>
      </c>
      <c r="E874" s="150">
        <v>5.0000000000000001E-3</v>
      </c>
      <c r="F874" s="105">
        <v>3.73</v>
      </c>
      <c r="G874" s="2" t="s">
        <v>686</v>
      </c>
      <c r="H874" s="1"/>
    </row>
    <row r="875" spans="1:8" s="179" customFormat="1" x14ac:dyDescent="0.35">
      <c r="A875" s="1" t="s">
        <v>2985</v>
      </c>
      <c r="B875" s="205" t="s">
        <v>2986</v>
      </c>
      <c r="C875" s="1" t="s">
        <v>2987</v>
      </c>
      <c r="D875" s="50" t="s">
        <v>2735</v>
      </c>
      <c r="E875" s="150">
        <v>0.79300000000000004</v>
      </c>
      <c r="F875" s="105">
        <v>-0.47</v>
      </c>
      <c r="G875" s="2" t="s">
        <v>686</v>
      </c>
      <c r="H875" s="1"/>
    </row>
    <row r="876" spans="1:8" s="179" customFormat="1" x14ac:dyDescent="0.35">
      <c r="A876" s="1" t="s">
        <v>2988</v>
      </c>
      <c r="B876" s="205" t="s">
        <v>2989</v>
      </c>
      <c r="C876" s="1" t="s">
        <v>2990</v>
      </c>
      <c r="D876" s="50" t="s">
        <v>2735</v>
      </c>
      <c r="E876" s="150">
        <v>6.0999999999999999E-2</v>
      </c>
      <c r="F876" s="105">
        <v>1.1000000000000001</v>
      </c>
      <c r="G876" s="2" t="s">
        <v>686</v>
      </c>
      <c r="H876" s="1"/>
    </row>
    <row r="877" spans="1:8" s="179" customFormat="1" x14ac:dyDescent="0.35">
      <c r="A877" s="1" t="s">
        <v>2991</v>
      </c>
      <c r="B877" s="205" t="s">
        <v>2992</v>
      </c>
      <c r="C877" s="1" t="s">
        <v>2993</v>
      </c>
      <c r="D877" s="50" t="s">
        <v>2735</v>
      </c>
      <c r="E877" s="150">
        <v>0.122</v>
      </c>
      <c r="F877" s="105">
        <v>4.7300000000000004</v>
      </c>
      <c r="G877" s="2" t="s">
        <v>686</v>
      </c>
      <c r="H877" s="1"/>
    </row>
    <row r="878" spans="1:8" s="179" customFormat="1" x14ac:dyDescent="0.35">
      <c r="A878" s="1" t="s">
        <v>2994</v>
      </c>
      <c r="B878" s="205" t="s">
        <v>2995</v>
      </c>
      <c r="C878" s="1" t="s">
        <v>2996</v>
      </c>
      <c r="D878" s="50" t="s">
        <v>2735</v>
      </c>
      <c r="E878" s="150">
        <v>0.154</v>
      </c>
      <c r="F878" s="105">
        <v>3.2</v>
      </c>
      <c r="G878" s="2" t="s">
        <v>686</v>
      </c>
      <c r="H878" s="1"/>
    </row>
    <row r="879" spans="1:8" s="179" customFormat="1" x14ac:dyDescent="0.35">
      <c r="A879" s="1" t="s">
        <v>1232</v>
      </c>
      <c r="B879" s="205" t="s">
        <v>501</v>
      </c>
      <c r="C879" s="1" t="s">
        <v>1233</v>
      </c>
      <c r="D879" s="50" t="s">
        <v>2735</v>
      </c>
      <c r="E879" s="150">
        <v>0</v>
      </c>
      <c r="F879" s="105">
        <v>3.83</v>
      </c>
      <c r="G879" s="2" t="s">
        <v>686</v>
      </c>
      <c r="H879" s="1"/>
    </row>
    <row r="880" spans="1:8" s="179" customFormat="1" x14ac:dyDescent="0.35">
      <c r="A880" s="1" t="s">
        <v>2997</v>
      </c>
      <c r="B880" s="205" t="s">
        <v>2998</v>
      </c>
      <c r="C880" s="1" t="s">
        <v>2999</v>
      </c>
      <c r="D880" s="50" t="s">
        <v>2735</v>
      </c>
      <c r="E880" s="150">
        <v>0</v>
      </c>
      <c r="F880" s="105">
        <v>5.2</v>
      </c>
      <c r="G880" s="2" t="s">
        <v>686</v>
      </c>
      <c r="H880" s="1"/>
    </row>
    <row r="881" spans="1:8" s="179" customFormat="1" x14ac:dyDescent="0.35">
      <c r="A881" s="1" t="s">
        <v>576</v>
      </c>
      <c r="B881" s="205" t="s">
        <v>577</v>
      </c>
      <c r="C881" s="1" t="s">
        <v>578</v>
      </c>
      <c r="D881" s="50" t="s">
        <v>2735</v>
      </c>
      <c r="E881" s="150">
        <v>5.0000000000000001E-3</v>
      </c>
      <c r="F881" s="105">
        <v>3.6</v>
      </c>
      <c r="G881" s="2" t="s">
        <v>686</v>
      </c>
      <c r="H881" s="1"/>
    </row>
    <row r="882" spans="1:8" s="179" customFormat="1" x14ac:dyDescent="0.35">
      <c r="A882" s="1" t="s">
        <v>3000</v>
      </c>
      <c r="B882" s="205" t="s">
        <v>3001</v>
      </c>
      <c r="C882" s="1" t="s">
        <v>3002</v>
      </c>
      <c r="D882" s="50" t="s">
        <v>2735</v>
      </c>
      <c r="E882" s="150">
        <v>0.29599999999999999</v>
      </c>
      <c r="F882" s="105">
        <v>1.1599999999999999</v>
      </c>
      <c r="G882" s="2" t="s">
        <v>686</v>
      </c>
      <c r="H882" s="1"/>
    </row>
    <row r="883" spans="1:8" s="179" customFormat="1" x14ac:dyDescent="0.35">
      <c r="A883" s="1" t="s">
        <v>3003</v>
      </c>
      <c r="B883" s="205" t="s">
        <v>3004</v>
      </c>
      <c r="C883" s="1" t="s">
        <v>3005</v>
      </c>
      <c r="D883" s="50" t="s">
        <v>2735</v>
      </c>
      <c r="E883" s="150">
        <v>0</v>
      </c>
      <c r="F883" s="105">
        <v>4.75</v>
      </c>
      <c r="G883" s="2" t="s">
        <v>686</v>
      </c>
      <c r="H883" s="1"/>
    </row>
    <row r="884" spans="1:8" s="179" customFormat="1" x14ac:dyDescent="0.35">
      <c r="A884" s="1" t="s">
        <v>3006</v>
      </c>
      <c r="B884" s="205" t="s">
        <v>3007</v>
      </c>
      <c r="C884" s="1" t="s">
        <v>3008</v>
      </c>
      <c r="D884" s="50" t="s">
        <v>2735</v>
      </c>
      <c r="E884" s="150">
        <v>0.16300000000000001</v>
      </c>
      <c r="F884" s="105">
        <v>1.7</v>
      </c>
      <c r="G884" s="2" t="s">
        <v>686</v>
      </c>
      <c r="H884" s="1"/>
    </row>
    <row r="885" spans="1:8" s="179" customFormat="1" x14ac:dyDescent="0.35">
      <c r="A885" s="1" t="s">
        <v>582</v>
      </c>
      <c r="B885" s="205" t="s">
        <v>583</v>
      </c>
      <c r="C885" s="1" t="s">
        <v>584</v>
      </c>
      <c r="D885" s="50" t="s">
        <v>2735</v>
      </c>
      <c r="E885" s="150">
        <v>2.1999999999999999E-2</v>
      </c>
      <c r="F885" s="105">
        <v>4.0999999999999996</v>
      </c>
      <c r="G885" s="2" t="s">
        <v>686</v>
      </c>
      <c r="H885" s="1"/>
    </row>
    <row r="886" spans="1:8" s="179" customFormat="1" x14ac:dyDescent="0.35">
      <c r="A886" s="1" t="s">
        <v>3009</v>
      </c>
      <c r="B886" s="205" t="s">
        <v>3010</v>
      </c>
      <c r="C886" s="1" t="s">
        <v>3011</v>
      </c>
      <c r="D886" s="50" t="s">
        <v>2735</v>
      </c>
      <c r="E886" s="150">
        <v>0</v>
      </c>
      <c r="F886" s="105">
        <v>4.0999999999999996</v>
      </c>
      <c r="G886" s="2" t="s">
        <v>686</v>
      </c>
      <c r="H886" s="1"/>
    </row>
    <row r="887" spans="1:8" s="179" customFormat="1" x14ac:dyDescent="0.35">
      <c r="A887" s="1" t="s">
        <v>3012</v>
      </c>
      <c r="B887" s="205" t="s">
        <v>3013</v>
      </c>
      <c r="C887" s="1" t="s">
        <v>3014</v>
      </c>
      <c r="D887" s="50" t="s">
        <v>2735</v>
      </c>
      <c r="E887" s="150">
        <v>0</v>
      </c>
      <c r="F887" s="105">
        <v>3.51</v>
      </c>
      <c r="G887" s="2" t="s">
        <v>686</v>
      </c>
      <c r="H887" s="1"/>
    </row>
    <row r="888" spans="1:8" s="179" customFormat="1" x14ac:dyDescent="0.35">
      <c r="A888" s="1" t="s">
        <v>3015</v>
      </c>
      <c r="B888" s="205" t="s">
        <v>3016</v>
      </c>
      <c r="C888" s="1" t="s">
        <v>3017</v>
      </c>
      <c r="D888" s="50" t="s">
        <v>2735</v>
      </c>
      <c r="E888" s="150">
        <v>3.6999999999999998E-2</v>
      </c>
      <c r="F888" s="105">
        <v>2.93</v>
      </c>
      <c r="G888" s="2" t="s">
        <v>686</v>
      </c>
      <c r="H888" s="1"/>
    </row>
    <row r="889" spans="1:8" s="179" customFormat="1" x14ac:dyDescent="0.35">
      <c r="A889" s="1" t="s">
        <v>1265</v>
      </c>
      <c r="B889" s="205" t="s">
        <v>1266</v>
      </c>
      <c r="C889" s="1" t="s">
        <v>1267</v>
      </c>
      <c r="D889" s="50" t="s">
        <v>2735</v>
      </c>
      <c r="E889" s="150">
        <v>0.01</v>
      </c>
      <c r="F889" s="105">
        <v>3.82</v>
      </c>
      <c r="G889" s="2" t="s">
        <v>686</v>
      </c>
      <c r="H889" s="1"/>
    </row>
    <row r="890" spans="1:8" s="179" customFormat="1" x14ac:dyDescent="0.35">
      <c r="A890" s="1" t="s">
        <v>3018</v>
      </c>
      <c r="B890" s="205" t="s">
        <v>3019</v>
      </c>
      <c r="C890" s="1" t="s">
        <v>3020</v>
      </c>
      <c r="D890" s="50" t="s">
        <v>2735</v>
      </c>
      <c r="E890" s="150">
        <v>0.216</v>
      </c>
      <c r="F890" s="105">
        <v>1.52</v>
      </c>
      <c r="G890" s="2" t="s">
        <v>686</v>
      </c>
      <c r="H890" s="1"/>
    </row>
    <row r="891" spans="1:8" s="179" customFormat="1" x14ac:dyDescent="0.35">
      <c r="A891" s="1" t="s">
        <v>3021</v>
      </c>
      <c r="B891" s="205" t="s">
        <v>3022</v>
      </c>
      <c r="C891" s="1" t="s">
        <v>3023</v>
      </c>
      <c r="D891" s="50" t="s">
        <v>2735</v>
      </c>
      <c r="E891" s="150">
        <v>6.8000000000000005E-2</v>
      </c>
      <c r="F891" s="105">
        <v>3.43</v>
      </c>
      <c r="G891" s="2" t="s">
        <v>686</v>
      </c>
      <c r="H891" s="1"/>
    </row>
    <row r="892" spans="1:8" s="179" customFormat="1" x14ac:dyDescent="0.35">
      <c r="A892" s="1" t="s">
        <v>3024</v>
      </c>
      <c r="B892" s="205" t="s">
        <v>3025</v>
      </c>
      <c r="C892" s="1" t="s">
        <v>3026</v>
      </c>
      <c r="D892" s="50" t="s">
        <v>2735</v>
      </c>
      <c r="E892" s="150">
        <v>0.995</v>
      </c>
      <c r="F892" s="105">
        <v>-0.18</v>
      </c>
      <c r="G892" s="2" t="s">
        <v>686</v>
      </c>
      <c r="H892" s="1"/>
    </row>
    <row r="893" spans="1:8" s="179" customFormat="1" x14ac:dyDescent="0.35">
      <c r="A893" s="1" t="s">
        <v>1271</v>
      </c>
      <c r="B893" s="205" t="s">
        <v>1272</v>
      </c>
      <c r="C893" s="1" t="s">
        <v>1273</v>
      </c>
      <c r="D893" s="50" t="s">
        <v>2735</v>
      </c>
      <c r="E893" s="150">
        <v>2E-3</v>
      </c>
      <c r="F893" s="105">
        <v>3.99</v>
      </c>
      <c r="G893" s="2" t="s">
        <v>686</v>
      </c>
      <c r="H893" s="1"/>
    </row>
    <row r="894" spans="1:8" s="179" customFormat="1" x14ac:dyDescent="0.35">
      <c r="A894" s="1" t="s">
        <v>3027</v>
      </c>
      <c r="B894" s="205" t="s">
        <v>3028</v>
      </c>
      <c r="C894" s="1" t="s">
        <v>3029</v>
      </c>
      <c r="D894" s="50" t="s">
        <v>2735</v>
      </c>
      <c r="E894" s="150">
        <v>0</v>
      </c>
      <c r="F894" s="105">
        <v>6.37</v>
      </c>
      <c r="G894" s="2" t="s">
        <v>686</v>
      </c>
      <c r="H894" s="1"/>
    </row>
    <row r="895" spans="1:8" s="179" customFormat="1" x14ac:dyDescent="0.35">
      <c r="A895" s="1" t="s">
        <v>3030</v>
      </c>
      <c r="B895" s="205" t="s">
        <v>3031</v>
      </c>
      <c r="C895" s="1" t="s">
        <v>3032</v>
      </c>
      <c r="D895" s="50" t="s">
        <v>2735</v>
      </c>
      <c r="E895" s="150">
        <v>1.7000000000000001E-2</v>
      </c>
      <c r="F895" s="105">
        <v>2.84</v>
      </c>
      <c r="G895" s="2" t="s">
        <v>686</v>
      </c>
      <c r="H895" s="1"/>
    </row>
    <row r="896" spans="1:8" s="179" customFormat="1" x14ac:dyDescent="0.35">
      <c r="A896" s="1" t="s">
        <v>3033</v>
      </c>
      <c r="B896" s="205" t="s">
        <v>3034</v>
      </c>
      <c r="C896" s="1" t="s">
        <v>3035</v>
      </c>
      <c r="D896" s="50" t="s">
        <v>2735</v>
      </c>
      <c r="E896" s="150">
        <v>0</v>
      </c>
      <c r="F896" s="105">
        <v>4.66</v>
      </c>
      <c r="G896" s="2" t="s">
        <v>686</v>
      </c>
      <c r="H896" s="1"/>
    </row>
    <row r="897" spans="1:8" s="179" customFormat="1" x14ac:dyDescent="0.35">
      <c r="A897" s="1" t="s">
        <v>3036</v>
      </c>
      <c r="B897" s="205" t="s">
        <v>3037</v>
      </c>
      <c r="C897" s="1" t="s">
        <v>3038</v>
      </c>
      <c r="D897" s="50" t="s">
        <v>2735</v>
      </c>
      <c r="E897" s="150">
        <v>0</v>
      </c>
      <c r="F897" s="105">
        <v>4.6399999999999997</v>
      </c>
      <c r="G897" s="2" t="s">
        <v>686</v>
      </c>
      <c r="H897" s="1"/>
    </row>
    <row r="898" spans="1:8" s="179" customFormat="1" x14ac:dyDescent="0.35">
      <c r="A898" s="1" t="s">
        <v>3039</v>
      </c>
      <c r="B898" s="205" t="s">
        <v>3040</v>
      </c>
      <c r="C898" s="1" t="s">
        <v>3041</v>
      </c>
      <c r="D898" s="50" t="s">
        <v>2735</v>
      </c>
      <c r="E898" s="150">
        <v>0</v>
      </c>
      <c r="F898" s="105">
        <v>6.14</v>
      </c>
      <c r="G898" s="2" t="s">
        <v>686</v>
      </c>
      <c r="H898" s="1"/>
    </row>
    <row r="899" spans="1:8" s="179" customFormat="1" x14ac:dyDescent="0.35">
      <c r="A899" s="1" t="s">
        <v>3042</v>
      </c>
      <c r="B899" s="205" t="s">
        <v>3043</v>
      </c>
      <c r="C899" s="1" t="s">
        <v>3044</v>
      </c>
      <c r="D899" s="50" t="s">
        <v>2735</v>
      </c>
      <c r="E899" s="150">
        <v>0.628</v>
      </c>
      <c r="F899" s="105">
        <v>0.28999999999999998</v>
      </c>
      <c r="G899" s="2" t="s">
        <v>686</v>
      </c>
      <c r="H899" s="1"/>
    </row>
    <row r="900" spans="1:8" s="179" customFormat="1" x14ac:dyDescent="0.35">
      <c r="A900" s="1" t="s">
        <v>838</v>
      </c>
      <c r="B900" s="205" t="s">
        <v>839</v>
      </c>
      <c r="C900" s="1" t="s">
        <v>840</v>
      </c>
      <c r="D900" s="50" t="s">
        <v>2735</v>
      </c>
      <c r="E900" s="150">
        <v>1.7000000000000001E-2</v>
      </c>
      <c r="F900" s="105">
        <v>4.0999999999999996</v>
      </c>
      <c r="G900" s="2" t="s">
        <v>686</v>
      </c>
      <c r="H900" s="1"/>
    </row>
    <row r="901" spans="1:8" s="179" customFormat="1" x14ac:dyDescent="0.35">
      <c r="A901" s="1" t="s">
        <v>3045</v>
      </c>
      <c r="B901" s="205" t="s">
        <v>3046</v>
      </c>
      <c r="C901" s="1" t="s">
        <v>3047</v>
      </c>
      <c r="D901" s="50" t="s">
        <v>2735</v>
      </c>
      <c r="E901" s="150">
        <v>5.5E-2</v>
      </c>
      <c r="F901" s="105">
        <v>4.38</v>
      </c>
      <c r="G901" s="2" t="s">
        <v>686</v>
      </c>
      <c r="H901" s="1"/>
    </row>
    <row r="902" spans="1:8" s="179" customFormat="1" x14ac:dyDescent="0.35">
      <c r="A902" s="1" t="s">
        <v>204</v>
      </c>
      <c r="B902" s="205" t="s">
        <v>205</v>
      </c>
      <c r="C902" s="1" t="s">
        <v>206</v>
      </c>
      <c r="D902" s="50" t="s">
        <v>2735</v>
      </c>
      <c r="E902" s="150">
        <v>0.28399999999999997</v>
      </c>
      <c r="F902" s="105">
        <v>2.1800000000000002</v>
      </c>
      <c r="G902" s="2" t="s">
        <v>686</v>
      </c>
      <c r="H902" s="1"/>
    </row>
    <row r="903" spans="1:8" s="179" customFormat="1" x14ac:dyDescent="0.35">
      <c r="A903" s="1" t="s">
        <v>3048</v>
      </c>
      <c r="B903" s="205" t="s">
        <v>3049</v>
      </c>
      <c r="C903" s="1" t="s">
        <v>3050</v>
      </c>
      <c r="D903" s="50" t="s">
        <v>2735</v>
      </c>
      <c r="E903" s="150">
        <v>0.99299999999999999</v>
      </c>
      <c r="F903" s="105">
        <v>0.99</v>
      </c>
      <c r="G903" s="2" t="s">
        <v>686</v>
      </c>
      <c r="H903" s="1"/>
    </row>
    <row r="904" spans="1:8" s="179" customFormat="1" x14ac:dyDescent="0.35">
      <c r="A904" s="1" t="s">
        <v>3051</v>
      </c>
      <c r="B904" s="205" t="s">
        <v>3052</v>
      </c>
      <c r="C904" s="1" t="s">
        <v>3053</v>
      </c>
      <c r="D904" s="50" t="s">
        <v>2735</v>
      </c>
      <c r="E904" s="150">
        <v>3.4000000000000002E-2</v>
      </c>
      <c r="F904" s="105">
        <v>4.25</v>
      </c>
      <c r="G904" s="2" t="s">
        <v>686</v>
      </c>
      <c r="H904" s="1"/>
    </row>
    <row r="905" spans="1:8" s="179" customFormat="1" x14ac:dyDescent="0.35">
      <c r="A905" s="1" t="s">
        <v>3054</v>
      </c>
      <c r="B905" s="205" t="s">
        <v>3055</v>
      </c>
      <c r="C905" s="1" t="s">
        <v>3056</v>
      </c>
      <c r="D905" s="50" t="s">
        <v>2735</v>
      </c>
      <c r="E905" s="150">
        <v>0</v>
      </c>
      <c r="F905" s="105">
        <v>4.6100000000000003</v>
      </c>
      <c r="G905" s="2" t="s">
        <v>686</v>
      </c>
      <c r="H905" s="1"/>
    </row>
    <row r="906" spans="1:8" s="179" customFormat="1" x14ac:dyDescent="0.35">
      <c r="A906" s="1" t="s">
        <v>3057</v>
      </c>
      <c r="B906" s="205" t="s">
        <v>3058</v>
      </c>
      <c r="C906" s="1" t="s">
        <v>3059</v>
      </c>
      <c r="D906" s="50" t="s">
        <v>2735</v>
      </c>
      <c r="E906" s="150">
        <v>0.41699999999999998</v>
      </c>
      <c r="F906" s="105">
        <v>1.79</v>
      </c>
      <c r="G906" s="2" t="s">
        <v>686</v>
      </c>
      <c r="H906" s="1"/>
    </row>
    <row r="907" spans="1:8" s="179" customFormat="1" x14ac:dyDescent="0.35">
      <c r="A907" s="1" t="s">
        <v>3060</v>
      </c>
      <c r="B907" s="205" t="s">
        <v>3061</v>
      </c>
      <c r="C907" s="1" t="s">
        <v>3062</v>
      </c>
      <c r="D907" s="50" t="s">
        <v>2735</v>
      </c>
      <c r="E907" s="150">
        <v>0</v>
      </c>
      <c r="F907" s="105">
        <v>6.5</v>
      </c>
      <c r="G907" s="2" t="s">
        <v>686</v>
      </c>
      <c r="H907" s="1"/>
    </row>
    <row r="908" spans="1:8" s="179" customFormat="1" x14ac:dyDescent="0.35">
      <c r="A908" s="1" t="s">
        <v>3063</v>
      </c>
      <c r="B908" s="205" t="s">
        <v>3064</v>
      </c>
      <c r="C908" s="1" t="s">
        <v>3065</v>
      </c>
      <c r="D908" s="50" t="s">
        <v>2735</v>
      </c>
      <c r="E908" s="150">
        <v>0.10299999999999999</v>
      </c>
      <c r="F908" s="105">
        <v>1.89</v>
      </c>
      <c r="G908" s="2" t="s">
        <v>686</v>
      </c>
      <c r="H908" s="1"/>
    </row>
    <row r="909" spans="1:8" s="179" customFormat="1" x14ac:dyDescent="0.35">
      <c r="A909" s="1" t="s">
        <v>3066</v>
      </c>
      <c r="B909" s="205" t="s">
        <v>3067</v>
      </c>
      <c r="C909" s="1" t="s">
        <v>3068</v>
      </c>
      <c r="D909" s="50" t="s">
        <v>2735</v>
      </c>
      <c r="E909" s="150">
        <v>2.5000000000000001E-2</v>
      </c>
      <c r="F909" s="105">
        <v>3.56</v>
      </c>
      <c r="G909" s="2" t="s">
        <v>686</v>
      </c>
      <c r="H909" s="1"/>
    </row>
    <row r="910" spans="1:8" s="179" customFormat="1" x14ac:dyDescent="0.35">
      <c r="A910" s="1" t="s">
        <v>3069</v>
      </c>
      <c r="B910" s="205" t="s">
        <v>3070</v>
      </c>
      <c r="C910" s="1" t="s">
        <v>3071</v>
      </c>
      <c r="D910" s="50" t="s">
        <v>2735</v>
      </c>
      <c r="E910" s="150">
        <v>0</v>
      </c>
      <c r="F910" s="105">
        <v>4.7300000000000004</v>
      </c>
      <c r="G910" s="2" t="s">
        <v>686</v>
      </c>
      <c r="H910" s="1"/>
    </row>
    <row r="911" spans="1:8" s="179" customFormat="1" x14ac:dyDescent="0.35">
      <c r="A911" s="1" t="s">
        <v>3072</v>
      </c>
      <c r="B911" s="205" t="s">
        <v>3073</v>
      </c>
      <c r="C911" s="1" t="s">
        <v>3074</v>
      </c>
      <c r="D911" s="50" t="s">
        <v>2735</v>
      </c>
      <c r="E911" s="150">
        <v>0.13800000000000001</v>
      </c>
      <c r="F911" s="105">
        <v>2.4700000000000002</v>
      </c>
      <c r="G911" s="2" t="s">
        <v>686</v>
      </c>
      <c r="H911" s="1"/>
    </row>
    <row r="912" spans="1:8" s="179" customFormat="1" x14ac:dyDescent="0.35">
      <c r="A912" s="1" t="s">
        <v>1281</v>
      </c>
      <c r="B912" s="205" t="s">
        <v>1282</v>
      </c>
      <c r="C912" s="1" t="s">
        <v>1283</v>
      </c>
      <c r="D912" s="50" t="s">
        <v>2735</v>
      </c>
      <c r="E912" s="150">
        <v>1.0999999999999999E-2</v>
      </c>
      <c r="F912" s="105">
        <v>3.89</v>
      </c>
      <c r="G912" s="2" t="s">
        <v>686</v>
      </c>
      <c r="H912" s="1"/>
    </row>
    <row r="913" spans="1:8" s="179" customFormat="1" x14ac:dyDescent="0.35">
      <c r="A913" s="1" t="s">
        <v>3075</v>
      </c>
      <c r="B913" s="205" t="s">
        <v>3076</v>
      </c>
      <c r="C913" s="1" t="s">
        <v>3077</v>
      </c>
      <c r="D913" s="50" t="s">
        <v>2735</v>
      </c>
      <c r="E913" s="150">
        <v>2.8000000000000001E-2</v>
      </c>
      <c r="F913" s="105">
        <v>1.77</v>
      </c>
      <c r="G913" s="2" t="s">
        <v>686</v>
      </c>
      <c r="H913" s="1"/>
    </row>
    <row r="914" spans="1:8" s="179" customFormat="1" x14ac:dyDescent="0.35">
      <c r="A914" s="1" t="s">
        <v>3078</v>
      </c>
      <c r="B914" s="205" t="s">
        <v>3079</v>
      </c>
      <c r="C914" s="1" t="s">
        <v>3080</v>
      </c>
      <c r="D914" s="50" t="s">
        <v>2735</v>
      </c>
      <c r="E914" s="150">
        <v>0.42699999999999999</v>
      </c>
      <c r="F914" s="105">
        <v>1.4</v>
      </c>
      <c r="G914" s="2" t="s">
        <v>686</v>
      </c>
      <c r="H914" s="1"/>
    </row>
    <row r="915" spans="1:8" s="179" customFormat="1" x14ac:dyDescent="0.35">
      <c r="A915" s="1" t="s">
        <v>1287</v>
      </c>
      <c r="B915" s="205" t="s">
        <v>1288</v>
      </c>
      <c r="C915" s="1" t="s">
        <v>1289</v>
      </c>
      <c r="D915" s="50" t="s">
        <v>2735</v>
      </c>
      <c r="E915" s="150">
        <v>0.114</v>
      </c>
      <c r="F915" s="105">
        <v>2.77</v>
      </c>
      <c r="G915" s="2" t="s">
        <v>686</v>
      </c>
      <c r="H915" s="1"/>
    </row>
    <row r="916" spans="1:8" s="179" customFormat="1" x14ac:dyDescent="0.35">
      <c r="A916" s="1" t="s">
        <v>3081</v>
      </c>
      <c r="B916" s="205" t="s">
        <v>3082</v>
      </c>
      <c r="C916" s="1" t="s">
        <v>3083</v>
      </c>
      <c r="D916" s="50" t="s">
        <v>2735</v>
      </c>
      <c r="E916" s="150">
        <v>0.126</v>
      </c>
      <c r="F916" s="105">
        <v>2.9</v>
      </c>
      <c r="G916" s="2" t="s">
        <v>686</v>
      </c>
      <c r="H916" s="1"/>
    </row>
    <row r="917" spans="1:8" s="179" customFormat="1" x14ac:dyDescent="0.35">
      <c r="A917" s="1" t="s">
        <v>3084</v>
      </c>
      <c r="B917" s="205" t="s">
        <v>3085</v>
      </c>
      <c r="C917" s="1" t="s">
        <v>3086</v>
      </c>
      <c r="D917" s="50" t="s">
        <v>2735</v>
      </c>
      <c r="E917" s="150">
        <v>0</v>
      </c>
      <c r="F917" s="105">
        <v>4.5999999999999996</v>
      </c>
      <c r="G917" s="2" t="s">
        <v>686</v>
      </c>
      <c r="H917" s="1"/>
    </row>
    <row r="918" spans="1:8" s="179" customFormat="1" x14ac:dyDescent="0.35">
      <c r="A918" s="1" t="s">
        <v>3087</v>
      </c>
      <c r="B918" s="205" t="s">
        <v>3088</v>
      </c>
      <c r="C918" s="1" t="s">
        <v>3089</v>
      </c>
      <c r="D918" s="50" t="s">
        <v>2735</v>
      </c>
      <c r="E918" s="150">
        <v>2.3E-2</v>
      </c>
      <c r="F918" s="105">
        <v>1.1000000000000001</v>
      </c>
      <c r="G918" s="2" t="s">
        <v>686</v>
      </c>
      <c r="H918" s="1"/>
    </row>
    <row r="919" spans="1:8" s="179" customFormat="1" x14ac:dyDescent="0.35">
      <c r="A919" s="1" t="s">
        <v>3090</v>
      </c>
      <c r="B919" s="205" t="s">
        <v>3091</v>
      </c>
      <c r="C919" s="1" t="s">
        <v>3092</v>
      </c>
      <c r="D919" s="50" t="s">
        <v>2735</v>
      </c>
      <c r="E919" s="150">
        <v>6.7000000000000004E-2</v>
      </c>
      <c r="F919" s="105">
        <v>5.7</v>
      </c>
      <c r="G919" s="2" t="s">
        <v>686</v>
      </c>
      <c r="H919" s="1"/>
    </row>
    <row r="920" spans="1:8" s="179" customFormat="1" x14ac:dyDescent="0.35">
      <c r="A920" s="1" t="s">
        <v>3093</v>
      </c>
      <c r="B920" s="205" t="s">
        <v>3094</v>
      </c>
      <c r="C920" s="1" t="s">
        <v>3095</v>
      </c>
      <c r="D920" s="50" t="s">
        <v>2735</v>
      </c>
      <c r="E920" s="150">
        <v>0.32900000000000001</v>
      </c>
      <c r="F920" s="105">
        <v>3.56</v>
      </c>
      <c r="G920" s="2" t="s">
        <v>686</v>
      </c>
      <c r="H920" s="1"/>
    </row>
    <row r="921" spans="1:8" s="179" customFormat="1" x14ac:dyDescent="0.35">
      <c r="A921" s="1" t="s">
        <v>3096</v>
      </c>
      <c r="B921" s="205" t="s">
        <v>3097</v>
      </c>
      <c r="C921" s="1" t="s">
        <v>3098</v>
      </c>
      <c r="D921" s="50" t="s">
        <v>2735</v>
      </c>
      <c r="E921" s="150">
        <v>0.13700000000000001</v>
      </c>
      <c r="F921" s="105">
        <v>3.29</v>
      </c>
      <c r="G921" s="2" t="s">
        <v>686</v>
      </c>
      <c r="H921" s="1"/>
    </row>
    <row r="922" spans="1:8" s="179" customFormat="1" x14ac:dyDescent="0.35">
      <c r="A922" s="1" t="s">
        <v>3099</v>
      </c>
      <c r="B922" s="205" t="s">
        <v>3100</v>
      </c>
      <c r="C922" s="1" t="s">
        <v>3101</v>
      </c>
      <c r="D922" s="50" t="s">
        <v>2735</v>
      </c>
      <c r="E922" s="150">
        <v>0.59399999999999997</v>
      </c>
      <c r="F922" s="105">
        <v>3.1</v>
      </c>
      <c r="G922" s="2" t="s">
        <v>686</v>
      </c>
      <c r="H922" s="1"/>
    </row>
    <row r="923" spans="1:8" s="179" customFormat="1" x14ac:dyDescent="0.35">
      <c r="A923" s="1" t="s">
        <v>1290</v>
      </c>
      <c r="B923" s="205" t="s">
        <v>1291</v>
      </c>
      <c r="C923" s="1" t="s">
        <v>1292</v>
      </c>
      <c r="D923" s="50" t="s">
        <v>2735</v>
      </c>
      <c r="E923" s="150">
        <v>0.01</v>
      </c>
      <c r="F923" s="105">
        <v>3.76</v>
      </c>
      <c r="G923" s="2" t="s">
        <v>686</v>
      </c>
      <c r="H923" s="1"/>
    </row>
    <row r="924" spans="1:8" s="179" customFormat="1" x14ac:dyDescent="0.35">
      <c r="A924" s="274" t="s">
        <v>18</v>
      </c>
      <c r="B924" s="299" t="s">
        <v>19</v>
      </c>
      <c r="C924" s="1" t="s">
        <v>20</v>
      </c>
      <c r="D924" s="299" t="s">
        <v>853</v>
      </c>
      <c r="E924" s="279">
        <v>2.1735161347993207E-2</v>
      </c>
      <c r="F924" s="300">
        <v>2.5979399999999999</v>
      </c>
      <c r="G924" s="2" t="s">
        <v>688</v>
      </c>
      <c r="H924" s="105"/>
    </row>
    <row r="925" spans="1:8" s="179" customFormat="1" x14ac:dyDescent="0.35">
      <c r="A925" s="274" t="s">
        <v>41</v>
      </c>
      <c r="B925" s="299" t="s">
        <v>42</v>
      </c>
      <c r="C925" s="1" t="s">
        <v>43</v>
      </c>
      <c r="D925" s="299" t="s">
        <v>853</v>
      </c>
      <c r="E925" s="279">
        <v>2.8885167909324834E-3</v>
      </c>
      <c r="F925" s="300">
        <v>2.8430900000000001</v>
      </c>
      <c r="G925" s="2" t="s">
        <v>688</v>
      </c>
      <c r="H925" s="105"/>
    </row>
    <row r="926" spans="1:8" s="179" customFormat="1" x14ac:dyDescent="0.35">
      <c r="A926" s="274" t="s">
        <v>46</v>
      </c>
      <c r="B926" s="299" t="s">
        <v>47</v>
      </c>
      <c r="C926" s="1" t="s">
        <v>48</v>
      </c>
      <c r="D926" s="299" t="s">
        <v>853</v>
      </c>
      <c r="E926" s="279">
        <v>3.1618661487619131E-3</v>
      </c>
      <c r="F926" s="300">
        <v>3.4510200000000002</v>
      </c>
      <c r="G926" s="2" t="s">
        <v>688</v>
      </c>
      <c r="H926" s="105"/>
    </row>
    <row r="927" spans="1:8" s="179" customFormat="1" x14ac:dyDescent="0.35">
      <c r="A927" s="274" t="s">
        <v>50</v>
      </c>
      <c r="B927" s="299" t="s">
        <v>51</v>
      </c>
      <c r="C927" s="1" t="s">
        <v>52</v>
      </c>
      <c r="D927" s="299" t="s">
        <v>853</v>
      </c>
      <c r="E927" s="279">
        <v>0.42660706683695188</v>
      </c>
      <c r="F927" s="300">
        <v>1.3880399999999999</v>
      </c>
      <c r="G927" s="2" t="s">
        <v>688</v>
      </c>
      <c r="H927" s="105"/>
    </row>
    <row r="928" spans="1:8" s="179" customFormat="1" x14ac:dyDescent="0.35">
      <c r="A928" s="274" t="s">
        <v>50</v>
      </c>
      <c r="B928" s="299" t="s">
        <v>51</v>
      </c>
      <c r="C928" s="1" t="s">
        <v>52</v>
      </c>
      <c r="D928" s="299" t="s">
        <v>853</v>
      </c>
      <c r="E928" s="279">
        <v>0.45187722888803289</v>
      </c>
      <c r="F928" s="300">
        <v>1.3880399999999999</v>
      </c>
      <c r="G928" s="2" t="s">
        <v>688</v>
      </c>
      <c r="H928" s="105"/>
    </row>
    <row r="929" spans="1:8" s="179" customFormat="1" x14ac:dyDescent="0.35">
      <c r="A929" s="274" t="s">
        <v>708</v>
      </c>
      <c r="B929" s="299" t="s">
        <v>67</v>
      </c>
      <c r="C929" s="1" t="s">
        <v>68</v>
      </c>
      <c r="D929" s="299" t="s">
        <v>853</v>
      </c>
      <c r="E929" s="279">
        <v>7.9453393862913418E-3</v>
      </c>
      <c r="F929" s="300">
        <v>4.57254</v>
      </c>
      <c r="G929" s="2" t="s">
        <v>688</v>
      </c>
      <c r="H929" s="105"/>
    </row>
    <row r="930" spans="1:8" s="179" customFormat="1" x14ac:dyDescent="0.35">
      <c r="A930" s="274" t="s">
        <v>71</v>
      </c>
      <c r="B930" s="299" t="s">
        <v>72</v>
      </c>
      <c r="C930" s="1" t="s">
        <v>73</v>
      </c>
      <c r="D930" s="299" t="s">
        <v>853</v>
      </c>
      <c r="E930" s="279">
        <v>0.31065204380130751</v>
      </c>
      <c r="F930" s="300">
        <v>2.6114799999999998</v>
      </c>
      <c r="G930" s="2" t="s">
        <v>688</v>
      </c>
      <c r="H930" s="105"/>
    </row>
    <row r="931" spans="1:8" s="179" customFormat="1" x14ac:dyDescent="0.35">
      <c r="A931" s="274" t="s">
        <v>71</v>
      </c>
      <c r="B931" s="299" t="s">
        <v>72</v>
      </c>
      <c r="C931" s="1" t="s">
        <v>73</v>
      </c>
      <c r="D931" s="299" t="s">
        <v>853</v>
      </c>
      <c r="E931" s="279">
        <v>0.3538688346883469</v>
      </c>
      <c r="F931" s="300">
        <v>2.6114799999999998</v>
      </c>
      <c r="G931" s="2" t="s">
        <v>688</v>
      </c>
      <c r="H931" s="105"/>
    </row>
    <row r="932" spans="1:8" s="179" customFormat="1" x14ac:dyDescent="0.35">
      <c r="A932" s="274" t="s">
        <v>89</v>
      </c>
      <c r="B932" s="299" t="s">
        <v>90</v>
      </c>
      <c r="C932" s="1" t="s">
        <v>91</v>
      </c>
      <c r="D932" s="299" t="s">
        <v>853</v>
      </c>
      <c r="E932" s="279">
        <v>3.2465450206670518E-3</v>
      </c>
      <c r="F932" s="300">
        <v>4.01722</v>
      </c>
      <c r="G932" s="2" t="s">
        <v>688</v>
      </c>
      <c r="H932" s="105"/>
    </row>
    <row r="933" spans="1:8" s="179" customFormat="1" x14ac:dyDescent="0.35">
      <c r="A933" s="274" t="s">
        <v>93</v>
      </c>
      <c r="B933" s="299" t="s">
        <v>94</v>
      </c>
      <c r="C933" s="1" t="s">
        <v>95</v>
      </c>
      <c r="D933" s="299" t="s">
        <v>853</v>
      </c>
      <c r="E933" s="279">
        <v>2.8872414110198137E-3</v>
      </c>
      <c r="F933" s="300">
        <v>3.5662400000000001</v>
      </c>
      <c r="G933" s="2" t="s">
        <v>688</v>
      </c>
      <c r="H933" s="105"/>
    </row>
    <row r="934" spans="1:8" s="179" customFormat="1" x14ac:dyDescent="0.35">
      <c r="A934" s="274" t="s">
        <v>93</v>
      </c>
      <c r="B934" s="299" t="s">
        <v>94</v>
      </c>
      <c r="C934" s="1" t="s">
        <v>95</v>
      </c>
      <c r="D934" s="299" t="s">
        <v>853</v>
      </c>
      <c r="E934" s="279">
        <v>3.9750562708527832E-3</v>
      </c>
      <c r="F934" s="300">
        <v>3.5662400000000001</v>
      </c>
      <c r="G934" s="2" t="s">
        <v>688</v>
      </c>
      <c r="H934" s="105"/>
    </row>
    <row r="935" spans="1:8" s="179" customFormat="1" x14ac:dyDescent="0.35">
      <c r="A935" s="274" t="s">
        <v>102</v>
      </c>
      <c r="B935" s="299" t="s">
        <v>103</v>
      </c>
      <c r="C935" s="1" t="s">
        <v>104</v>
      </c>
      <c r="D935" s="299" t="s">
        <v>853</v>
      </c>
      <c r="E935" s="279">
        <v>0.34263675649761299</v>
      </c>
      <c r="F935" s="300">
        <v>0.97170299999999998</v>
      </c>
      <c r="G935" s="2" t="s">
        <v>688</v>
      </c>
      <c r="H935" s="105"/>
    </row>
    <row r="936" spans="1:8" s="179" customFormat="1" x14ac:dyDescent="0.35">
      <c r="A936" s="274" t="s">
        <v>102</v>
      </c>
      <c r="B936" s="299" t="s">
        <v>103</v>
      </c>
      <c r="C936" s="1" t="s">
        <v>104</v>
      </c>
      <c r="D936" s="299" t="s">
        <v>853</v>
      </c>
      <c r="E936" s="279">
        <v>0.37351036909334701</v>
      </c>
      <c r="F936" s="300">
        <v>0.97170299999999998</v>
      </c>
      <c r="G936" s="2" t="s">
        <v>688</v>
      </c>
      <c r="H936" s="105"/>
    </row>
    <row r="937" spans="1:8" s="179" customFormat="1" x14ac:dyDescent="0.35">
      <c r="A937" s="274" t="s">
        <v>142</v>
      </c>
      <c r="B937" s="299" t="s">
        <v>143</v>
      </c>
      <c r="C937" s="1" t="s">
        <v>144</v>
      </c>
      <c r="D937" s="299" t="s">
        <v>853</v>
      </c>
      <c r="E937" s="279">
        <v>8.6783314208428178E-2</v>
      </c>
      <c r="F937" s="300">
        <v>2.7003900000000001</v>
      </c>
      <c r="G937" s="2" t="s">
        <v>688</v>
      </c>
      <c r="H937" s="105"/>
    </row>
    <row r="938" spans="1:8" s="179" customFormat="1" x14ac:dyDescent="0.35">
      <c r="A938" s="274" t="s">
        <v>142</v>
      </c>
      <c r="B938" s="299" t="s">
        <v>143</v>
      </c>
      <c r="C938" s="1" t="s">
        <v>144</v>
      </c>
      <c r="D938" s="299" t="s">
        <v>853</v>
      </c>
      <c r="E938" s="279">
        <v>9.931052702214628E-2</v>
      </c>
      <c r="F938" s="300">
        <v>2.7003900000000001</v>
      </c>
      <c r="G938" s="2" t="s">
        <v>688</v>
      </c>
      <c r="H938" s="105"/>
    </row>
    <row r="939" spans="1:8" s="179" customFormat="1" x14ac:dyDescent="0.35">
      <c r="A939" s="274" t="s">
        <v>172</v>
      </c>
      <c r="B939" s="299" t="s">
        <v>173</v>
      </c>
      <c r="C939" s="1" t="s">
        <v>174</v>
      </c>
      <c r="D939" s="299" t="s">
        <v>853</v>
      </c>
      <c r="E939" s="279">
        <v>0.10214521258722679</v>
      </c>
      <c r="F939" s="300">
        <v>2.9394999999999998</v>
      </c>
      <c r="G939" s="2" t="s">
        <v>688</v>
      </c>
      <c r="H939" s="105"/>
    </row>
    <row r="940" spans="1:8" s="179" customFormat="1" x14ac:dyDescent="0.35">
      <c r="A940" s="274" t="s">
        <v>172</v>
      </c>
      <c r="B940" s="299" t="s">
        <v>173</v>
      </c>
      <c r="C940" s="1" t="s">
        <v>174</v>
      </c>
      <c r="D940" s="299" t="s">
        <v>853</v>
      </c>
      <c r="E940" s="279">
        <v>0.10850665801633604</v>
      </c>
      <c r="F940" s="300">
        <v>2.9394999999999998</v>
      </c>
      <c r="G940" s="2" t="s">
        <v>688</v>
      </c>
      <c r="H940" s="105"/>
    </row>
    <row r="941" spans="1:8" s="179" customFormat="1" x14ac:dyDescent="0.35">
      <c r="A941" s="274" t="s">
        <v>192</v>
      </c>
      <c r="B941" s="299" t="s">
        <v>193</v>
      </c>
      <c r="C941" s="1" t="s">
        <v>194</v>
      </c>
      <c r="D941" s="299" t="s">
        <v>853</v>
      </c>
      <c r="E941" s="279">
        <v>2.3181976585323946E-2</v>
      </c>
      <c r="F941" s="300">
        <v>3.7016800000000001</v>
      </c>
      <c r="G941" s="2" t="s">
        <v>688</v>
      </c>
      <c r="H941" s="105"/>
    </row>
    <row r="942" spans="1:8" s="179" customFormat="1" x14ac:dyDescent="0.35">
      <c r="A942" s="274" t="s">
        <v>192</v>
      </c>
      <c r="B942" s="299" t="s">
        <v>193</v>
      </c>
      <c r="C942" s="1" t="s">
        <v>194</v>
      </c>
      <c r="D942" s="299" t="s">
        <v>853</v>
      </c>
      <c r="E942" s="279">
        <v>3.3773475640626521E-2</v>
      </c>
      <c r="F942" s="300">
        <v>3.7016800000000001</v>
      </c>
      <c r="G942" s="2" t="s">
        <v>688</v>
      </c>
      <c r="H942" s="105"/>
    </row>
    <row r="943" spans="1:8" s="179" customFormat="1" x14ac:dyDescent="0.35">
      <c r="A943" s="274" t="s">
        <v>200</v>
      </c>
      <c r="B943" s="299" t="s">
        <v>201</v>
      </c>
      <c r="C943" s="1" t="s">
        <v>202</v>
      </c>
      <c r="D943" s="299" t="s">
        <v>853</v>
      </c>
      <c r="E943" s="279">
        <v>3.8433060661977582E-2</v>
      </c>
      <c r="F943" s="300">
        <v>3.7170399999999999</v>
      </c>
      <c r="G943" s="2" t="s">
        <v>688</v>
      </c>
      <c r="H943" s="105"/>
    </row>
    <row r="944" spans="1:8" s="179" customFormat="1" x14ac:dyDescent="0.35">
      <c r="A944" s="274" t="s">
        <v>200</v>
      </c>
      <c r="B944" s="299" t="s">
        <v>201</v>
      </c>
      <c r="C944" s="1" t="s">
        <v>202</v>
      </c>
      <c r="D944" s="299" t="s">
        <v>853</v>
      </c>
      <c r="E944" s="279">
        <v>3.8808803513470325E-2</v>
      </c>
      <c r="F944" s="300">
        <v>3.7170399999999999</v>
      </c>
      <c r="G944" s="2" t="s">
        <v>688</v>
      </c>
      <c r="H944" s="105"/>
    </row>
    <row r="945" spans="1:8" s="179" customFormat="1" x14ac:dyDescent="0.35">
      <c r="A945" s="274" t="s">
        <v>747</v>
      </c>
      <c r="B945" s="299" t="s">
        <v>856</v>
      </c>
      <c r="C945" s="1" t="s">
        <v>857</v>
      </c>
      <c r="D945" s="299" t="s">
        <v>853</v>
      </c>
      <c r="E945" s="279">
        <v>0.12670000000000001</v>
      </c>
      <c r="F945" s="300">
        <v>3.4750000000000001</v>
      </c>
      <c r="G945" s="2" t="s">
        <v>688</v>
      </c>
      <c r="H945" s="105"/>
    </row>
    <row r="946" spans="1:8" s="179" customFormat="1" x14ac:dyDescent="0.35">
      <c r="A946" s="274" t="s">
        <v>747</v>
      </c>
      <c r="B946" s="299" t="s">
        <v>856</v>
      </c>
      <c r="C946" s="1" t="s">
        <v>857</v>
      </c>
      <c r="D946" s="299" t="s">
        <v>853</v>
      </c>
      <c r="E946" s="279">
        <v>0.25900000000000001</v>
      </c>
      <c r="F946" s="300">
        <v>3.4750000000000001</v>
      </c>
      <c r="G946" s="2" t="s">
        <v>688</v>
      </c>
      <c r="H946" s="105"/>
    </row>
    <row r="947" spans="1:8" s="179" customFormat="1" x14ac:dyDescent="0.35">
      <c r="A947" s="274" t="s">
        <v>858</v>
      </c>
      <c r="B947" s="299" t="s">
        <v>208</v>
      </c>
      <c r="C947" s="1" t="s">
        <v>209</v>
      </c>
      <c r="D947" s="299" t="s">
        <v>853</v>
      </c>
      <c r="E947" s="279">
        <v>9.101239049970837E-2</v>
      </c>
      <c r="F947" s="300">
        <v>3.2099199999999999</v>
      </c>
      <c r="G947" s="2" t="s">
        <v>688</v>
      </c>
      <c r="H947" s="105"/>
    </row>
    <row r="948" spans="1:8" s="179" customFormat="1" x14ac:dyDescent="0.35">
      <c r="A948" s="274" t="s">
        <v>858</v>
      </c>
      <c r="B948" s="299" t="s">
        <v>208</v>
      </c>
      <c r="C948" s="1" t="s">
        <v>209</v>
      </c>
      <c r="D948" s="299" t="s">
        <v>853</v>
      </c>
      <c r="E948" s="279">
        <v>0.10247161439998535</v>
      </c>
      <c r="F948" s="300">
        <v>3.2099199999999999</v>
      </c>
      <c r="G948" s="2" t="s">
        <v>688</v>
      </c>
      <c r="H948" s="105"/>
    </row>
    <row r="949" spans="1:8" s="179" customFormat="1" x14ac:dyDescent="0.35">
      <c r="A949" s="274" t="s">
        <v>246</v>
      </c>
      <c r="B949" s="299" t="s">
        <v>247</v>
      </c>
      <c r="C949" s="1" t="s">
        <v>248</v>
      </c>
      <c r="D949" s="299" t="s">
        <v>853</v>
      </c>
      <c r="E949" s="279">
        <v>9.5999999999999992E-3</v>
      </c>
      <c r="F949" s="300">
        <v>1.40364</v>
      </c>
      <c r="G949" s="2" t="s">
        <v>688</v>
      </c>
      <c r="H949" s="105"/>
    </row>
    <row r="950" spans="1:8" s="179" customFormat="1" x14ac:dyDescent="0.35">
      <c r="A950" s="274" t="s">
        <v>219</v>
      </c>
      <c r="B950" s="299" t="s">
        <v>220</v>
      </c>
      <c r="C950" s="1" t="s">
        <v>221</v>
      </c>
      <c r="D950" s="299" t="s">
        <v>853</v>
      </c>
      <c r="E950" s="279">
        <v>1.0123997127604183</v>
      </c>
      <c r="F950" s="300">
        <v>-0.64859</v>
      </c>
      <c r="G950" s="2" t="s">
        <v>688</v>
      </c>
      <c r="H950" s="105"/>
    </row>
    <row r="951" spans="1:8" s="179" customFormat="1" x14ac:dyDescent="0.35">
      <c r="A951" s="274" t="s">
        <v>219</v>
      </c>
      <c r="B951" s="299" t="s">
        <v>220</v>
      </c>
      <c r="C951" s="1" t="s">
        <v>221</v>
      </c>
      <c r="D951" s="299" t="s">
        <v>853</v>
      </c>
      <c r="E951" s="279">
        <v>1.1514682539682539</v>
      </c>
      <c r="F951" s="300">
        <v>-0.64859</v>
      </c>
      <c r="G951" s="2" t="s">
        <v>688</v>
      </c>
      <c r="H951" s="105"/>
    </row>
    <row r="952" spans="1:8" s="179" customFormat="1" x14ac:dyDescent="0.35">
      <c r="A952" s="274" t="s">
        <v>236</v>
      </c>
      <c r="B952" s="299" t="s">
        <v>237</v>
      </c>
      <c r="C952" s="1" t="s">
        <v>238</v>
      </c>
      <c r="D952" s="299" t="s">
        <v>853</v>
      </c>
      <c r="E952" s="279">
        <v>5.0632595878819173E-3</v>
      </c>
      <c r="F952" s="300">
        <v>3.7450899999999998</v>
      </c>
      <c r="G952" s="2" t="s">
        <v>688</v>
      </c>
      <c r="H952" s="105"/>
    </row>
    <row r="953" spans="1:8" s="179" customFormat="1" x14ac:dyDescent="0.35">
      <c r="A953" s="274" t="s">
        <v>236</v>
      </c>
      <c r="B953" s="299" t="s">
        <v>237</v>
      </c>
      <c r="C953" s="1" t="s">
        <v>238</v>
      </c>
      <c r="D953" s="299" t="s">
        <v>853</v>
      </c>
      <c r="E953" s="279">
        <v>7.1557424934651954E-3</v>
      </c>
      <c r="F953" s="300">
        <v>3.7450899999999998</v>
      </c>
      <c r="G953" s="2" t="s">
        <v>688</v>
      </c>
      <c r="H953" s="105"/>
    </row>
    <row r="954" spans="1:8" s="179" customFormat="1" x14ac:dyDescent="0.35">
      <c r="A954" s="1" t="s">
        <v>3102</v>
      </c>
      <c r="B954" s="50" t="s">
        <v>3103</v>
      </c>
      <c r="C954" s="1" t="s">
        <v>3104</v>
      </c>
      <c r="D954" s="50" t="s">
        <v>3105</v>
      </c>
      <c r="E954" s="150">
        <v>0.73799999999999999</v>
      </c>
      <c r="F954" s="105">
        <v>-0.59925700000000004</v>
      </c>
      <c r="G954" s="2" t="s">
        <v>688</v>
      </c>
      <c r="H954" s="1"/>
    </row>
    <row r="955" spans="1:8" s="179" customFormat="1" x14ac:dyDescent="0.35">
      <c r="A955" s="1" t="s">
        <v>3106</v>
      </c>
      <c r="B955" s="50" t="s">
        <v>3107</v>
      </c>
      <c r="C955" s="317" t="s">
        <v>3108</v>
      </c>
      <c r="D955" s="50" t="s">
        <v>3105</v>
      </c>
      <c r="E955" s="150">
        <v>0.42899999999999999</v>
      </c>
      <c r="F955" s="105">
        <v>-0.73760300000000001</v>
      </c>
      <c r="G955" s="2" t="s">
        <v>688</v>
      </c>
      <c r="H955" s="1"/>
    </row>
    <row r="956" spans="1:8" s="179" customFormat="1" x14ac:dyDescent="0.35">
      <c r="A956" s="1" t="s">
        <v>3109</v>
      </c>
      <c r="B956" s="50" t="s">
        <v>3110</v>
      </c>
      <c r="C956" s="1" t="s">
        <v>3111</v>
      </c>
      <c r="D956" s="50" t="s">
        <v>3105</v>
      </c>
      <c r="E956" s="150">
        <v>0.67200000000000004</v>
      </c>
      <c r="F956" s="105">
        <v>2.1799200000000001</v>
      </c>
      <c r="G956" s="2" t="s">
        <v>688</v>
      </c>
      <c r="H956" s="1"/>
    </row>
    <row r="957" spans="1:8" s="179" customFormat="1" x14ac:dyDescent="0.35">
      <c r="A957" s="1" t="s">
        <v>1315</v>
      </c>
      <c r="B957" s="50" t="s">
        <v>1316</v>
      </c>
      <c r="C957" s="1" t="s">
        <v>1317</v>
      </c>
      <c r="D957" s="50" t="s">
        <v>3112</v>
      </c>
      <c r="E957" s="150">
        <v>0.35</v>
      </c>
      <c r="F957" s="105">
        <v>1.49153</v>
      </c>
      <c r="G957" s="2" t="s">
        <v>688</v>
      </c>
      <c r="H957" s="1"/>
    </row>
    <row r="958" spans="1:8" s="179" customFormat="1" x14ac:dyDescent="0.35">
      <c r="A958" s="1" t="s">
        <v>1330</v>
      </c>
      <c r="B958" s="50" t="s">
        <v>1331</v>
      </c>
      <c r="C958" s="1" t="s">
        <v>1332</v>
      </c>
      <c r="D958" s="50" t="s">
        <v>3112</v>
      </c>
      <c r="E958" s="150">
        <v>1.9099999999999999E-2</v>
      </c>
      <c r="F958" s="105">
        <v>3.3612899999999999</v>
      </c>
      <c r="G958" s="2" t="s">
        <v>688</v>
      </c>
      <c r="H958" s="1"/>
    </row>
    <row r="959" spans="1:8" s="179" customFormat="1" x14ac:dyDescent="0.35">
      <c r="A959" s="1" t="s">
        <v>3113</v>
      </c>
      <c r="B959" s="50" t="s">
        <v>3114</v>
      </c>
      <c r="C959" s="1" t="s">
        <v>3115</v>
      </c>
      <c r="D959" s="50" t="s">
        <v>3112</v>
      </c>
      <c r="E959" s="150">
        <v>0.127</v>
      </c>
      <c r="F959" s="105">
        <v>2.39154</v>
      </c>
      <c r="G959" s="2" t="s">
        <v>688</v>
      </c>
      <c r="H959" s="1"/>
    </row>
    <row r="960" spans="1:8" s="179" customFormat="1" x14ac:dyDescent="0.35">
      <c r="A960" s="1" t="s">
        <v>1378</v>
      </c>
      <c r="B960" s="50" t="s">
        <v>1379</v>
      </c>
      <c r="C960" s="1" t="s">
        <v>1380</v>
      </c>
      <c r="D960" s="50" t="s">
        <v>3112</v>
      </c>
      <c r="E960" s="150">
        <v>1.37E-2</v>
      </c>
      <c r="F960" s="105">
        <v>3.3098999999999998</v>
      </c>
      <c r="G960" s="2" t="s">
        <v>688</v>
      </c>
      <c r="H960" s="1"/>
    </row>
    <row r="961" spans="1:8" s="179" customFormat="1" x14ac:dyDescent="0.35">
      <c r="A961" s="1" t="s">
        <v>3116</v>
      </c>
      <c r="B961" s="50" t="s">
        <v>3117</v>
      </c>
      <c r="C961" s="1" t="s">
        <v>3118</v>
      </c>
      <c r="D961" s="50" t="s">
        <v>3112</v>
      </c>
      <c r="E961" s="150">
        <v>0.22800000000000001</v>
      </c>
      <c r="F961" s="105">
        <v>2.30213</v>
      </c>
      <c r="G961" s="2" t="s">
        <v>688</v>
      </c>
      <c r="H961" s="1"/>
    </row>
    <row r="962" spans="1:8" s="179" customFormat="1" x14ac:dyDescent="0.35">
      <c r="A962" s="1" t="s">
        <v>2441</v>
      </c>
      <c r="B962" s="50" t="s">
        <v>2442</v>
      </c>
      <c r="C962" s="1" t="s">
        <v>2443</v>
      </c>
      <c r="D962" s="50" t="s">
        <v>3112</v>
      </c>
      <c r="E962" s="150">
        <v>3.1E-2</v>
      </c>
      <c r="F962" s="105">
        <v>1.6722600000000001</v>
      </c>
      <c r="G962" s="2" t="s">
        <v>688</v>
      </c>
      <c r="H962" s="1"/>
    </row>
    <row r="963" spans="1:8" s="179" customFormat="1" x14ac:dyDescent="0.35">
      <c r="A963" s="1" t="s">
        <v>2468</v>
      </c>
      <c r="B963" s="50" t="s">
        <v>2469</v>
      </c>
      <c r="C963" s="1" t="s">
        <v>2470</v>
      </c>
      <c r="D963" s="50" t="s">
        <v>3112</v>
      </c>
      <c r="E963" s="150">
        <v>2.3E-2</v>
      </c>
      <c r="F963" s="105">
        <v>2.13076</v>
      </c>
      <c r="G963" s="2" t="s">
        <v>688</v>
      </c>
      <c r="H963" s="1"/>
    </row>
    <row r="964" spans="1:8" s="179" customFormat="1" x14ac:dyDescent="0.35">
      <c r="A964" s="1" t="s">
        <v>3119</v>
      </c>
      <c r="B964" s="50" t="s">
        <v>3120</v>
      </c>
      <c r="C964" s="1" t="s">
        <v>3121</v>
      </c>
      <c r="D964" s="50" t="s">
        <v>3112</v>
      </c>
      <c r="E964" s="150">
        <v>0.182</v>
      </c>
      <c r="F964" s="105">
        <v>1.8694999999999999</v>
      </c>
      <c r="G964" s="2" t="s">
        <v>688</v>
      </c>
      <c r="H964" s="1"/>
    </row>
    <row r="965" spans="1:8" s="179" customFormat="1" x14ac:dyDescent="0.35">
      <c r="A965" s="1" t="s">
        <v>2471</v>
      </c>
      <c r="B965" s="50" t="s">
        <v>2472</v>
      </c>
      <c r="C965" s="1" t="s">
        <v>2473</v>
      </c>
      <c r="D965" s="50" t="s">
        <v>3112</v>
      </c>
      <c r="E965" s="150">
        <v>0.52500000000000002</v>
      </c>
      <c r="F965" s="105">
        <v>1.9509099999999999</v>
      </c>
      <c r="G965" s="2" t="s">
        <v>688</v>
      </c>
      <c r="H965" s="1"/>
    </row>
    <row r="966" spans="1:8" s="179" customFormat="1" x14ac:dyDescent="0.35">
      <c r="A966" s="1" t="s">
        <v>1430</v>
      </c>
      <c r="B966" s="50" t="s">
        <v>1431</v>
      </c>
      <c r="C966" s="1" t="s">
        <v>1432</v>
      </c>
      <c r="D966" s="50" t="s">
        <v>3112</v>
      </c>
      <c r="E966" s="150">
        <v>5.1299999999999998E-2</v>
      </c>
      <c r="F966" s="105">
        <v>2.7019199999999999</v>
      </c>
      <c r="G966" s="2" t="s">
        <v>688</v>
      </c>
      <c r="H966" s="1"/>
    </row>
    <row r="967" spans="1:8" s="179" customFormat="1" x14ac:dyDescent="0.35">
      <c r="A967" s="1" t="s">
        <v>1535</v>
      </c>
      <c r="B967" s="50" t="s">
        <v>1536</v>
      </c>
      <c r="C967" s="1" t="s">
        <v>1537</v>
      </c>
      <c r="D967" s="50" t="s">
        <v>3112</v>
      </c>
      <c r="E967" s="150">
        <v>0.151</v>
      </c>
      <c r="F967" s="105">
        <v>3.0911599999999999</v>
      </c>
      <c r="G967" s="2" t="s">
        <v>688</v>
      </c>
      <c r="H967" s="1"/>
    </row>
    <row r="968" spans="1:8" s="179" customFormat="1" x14ac:dyDescent="0.35">
      <c r="A968" s="1" t="s">
        <v>1580</v>
      </c>
      <c r="B968" s="50" t="s">
        <v>1581</v>
      </c>
      <c r="C968" s="1" t="s">
        <v>1582</v>
      </c>
      <c r="D968" s="50" t="s">
        <v>3112</v>
      </c>
      <c r="E968" s="150">
        <v>2.6499999999999999E-2</v>
      </c>
      <c r="F968" s="105">
        <v>3.5507900000000001</v>
      </c>
      <c r="G968" s="2" t="s">
        <v>688</v>
      </c>
      <c r="H968" s="1"/>
    </row>
    <row r="969" spans="1:8" s="179" customFormat="1" x14ac:dyDescent="0.35">
      <c r="A969" s="1" t="s">
        <v>3122</v>
      </c>
      <c r="B969" s="50" t="s">
        <v>3123</v>
      </c>
      <c r="C969" s="1" t="s">
        <v>3124</v>
      </c>
      <c r="D969" s="50" t="s">
        <v>3112</v>
      </c>
      <c r="E969" s="150">
        <v>0.42199999999999999</v>
      </c>
      <c r="F969" s="105">
        <v>1.8705400000000001</v>
      </c>
      <c r="G969" s="2" t="s">
        <v>688</v>
      </c>
      <c r="H969" s="1"/>
    </row>
    <row r="970" spans="1:8" s="179" customFormat="1" x14ac:dyDescent="0.35">
      <c r="A970" s="1" t="s">
        <v>2546</v>
      </c>
      <c r="B970" s="50" t="s">
        <v>2547</v>
      </c>
      <c r="C970" s="1" t="s">
        <v>2548</v>
      </c>
      <c r="D970" s="50" t="s">
        <v>3112</v>
      </c>
      <c r="E970" s="150">
        <v>3.56E-2</v>
      </c>
      <c r="F970" s="105">
        <v>3.56488</v>
      </c>
      <c r="G970" s="2" t="s">
        <v>688</v>
      </c>
      <c r="H970" s="1"/>
    </row>
    <row r="971" spans="1:8" s="179" customFormat="1" x14ac:dyDescent="0.35">
      <c r="A971" s="1" t="s">
        <v>1112</v>
      </c>
      <c r="B971" s="50" t="s">
        <v>1113</v>
      </c>
      <c r="C971" s="1" t="s">
        <v>1114</v>
      </c>
      <c r="D971" s="50" t="s">
        <v>3112</v>
      </c>
      <c r="E971" s="150">
        <v>1.7899999999999999E-2</v>
      </c>
      <c r="F971" s="105">
        <v>4.9586300000000003</v>
      </c>
      <c r="G971" s="2" t="s">
        <v>688</v>
      </c>
      <c r="H971" s="1"/>
    </row>
    <row r="972" spans="1:8" s="179" customFormat="1" x14ac:dyDescent="0.35">
      <c r="A972" s="1" t="s">
        <v>3125</v>
      </c>
      <c r="B972" s="50" t="s">
        <v>3126</v>
      </c>
      <c r="C972" s="1" t="s">
        <v>3127</v>
      </c>
      <c r="D972" s="50" t="s">
        <v>3112</v>
      </c>
      <c r="E972" s="150">
        <v>0.86399999999999999</v>
      </c>
      <c r="F972" s="105">
        <v>0.77992799999999995</v>
      </c>
      <c r="G972" s="2" t="s">
        <v>688</v>
      </c>
      <c r="H972" s="1"/>
    </row>
    <row r="973" spans="1:8" s="179" customFormat="1" x14ac:dyDescent="0.35">
      <c r="A973" s="1" t="s">
        <v>106</v>
      </c>
      <c r="B973" s="50" t="s">
        <v>107</v>
      </c>
      <c r="C973" s="1" t="s">
        <v>108</v>
      </c>
      <c r="D973" s="50" t="s">
        <v>3112</v>
      </c>
      <c r="E973" s="150">
        <v>4.9000000000000002E-2</v>
      </c>
      <c r="F973" s="105">
        <v>6.2004299999999999</v>
      </c>
      <c r="G973" s="2" t="s">
        <v>688</v>
      </c>
      <c r="H973" s="1"/>
    </row>
    <row r="974" spans="1:8" s="179" customFormat="1" x14ac:dyDescent="0.35">
      <c r="A974" s="1" t="s">
        <v>2561</v>
      </c>
      <c r="B974" s="50" t="s">
        <v>2562</v>
      </c>
      <c r="C974" s="1" t="s">
        <v>2563</v>
      </c>
      <c r="D974" s="50" t="s">
        <v>3112</v>
      </c>
      <c r="E974" s="150">
        <v>1.2E-2</v>
      </c>
      <c r="F974" s="105">
        <v>4.1206199999999997</v>
      </c>
      <c r="G974" s="2" t="s">
        <v>688</v>
      </c>
      <c r="H974" s="1"/>
    </row>
    <row r="975" spans="1:8" s="179" customFormat="1" x14ac:dyDescent="0.35">
      <c r="A975" s="1" t="s">
        <v>3128</v>
      </c>
      <c r="B975" s="50" t="s">
        <v>3129</v>
      </c>
      <c r="C975" s="1" t="s">
        <v>3130</v>
      </c>
      <c r="D975" s="50" t="s">
        <v>3112</v>
      </c>
      <c r="E975" s="150">
        <v>0.91249999999999998</v>
      </c>
      <c r="F975" s="105">
        <v>-0.60872000000000004</v>
      </c>
      <c r="G975" s="2" t="s">
        <v>688</v>
      </c>
      <c r="H975" s="1"/>
    </row>
    <row r="976" spans="1:8" s="179" customFormat="1" x14ac:dyDescent="0.35">
      <c r="A976" s="1" t="s">
        <v>3131</v>
      </c>
      <c r="B976" s="50" t="s">
        <v>3132</v>
      </c>
      <c r="C976" s="1" t="s">
        <v>3133</v>
      </c>
      <c r="D976" s="50" t="s">
        <v>3112</v>
      </c>
      <c r="E976" s="150">
        <v>0.106</v>
      </c>
      <c r="F976" s="105">
        <v>2.4518200000000001</v>
      </c>
      <c r="G976" s="2" t="s">
        <v>688</v>
      </c>
      <c r="H976" s="1"/>
    </row>
    <row r="977" spans="1:8" s="179" customFormat="1" x14ac:dyDescent="0.35">
      <c r="A977" s="1" t="s">
        <v>1921</v>
      </c>
      <c r="B977" s="50" t="s">
        <v>1922</v>
      </c>
      <c r="C977" s="1" t="s">
        <v>1923</v>
      </c>
      <c r="D977" s="50" t="s">
        <v>3112</v>
      </c>
      <c r="E977" s="150">
        <v>4.4200000000000003E-2</v>
      </c>
      <c r="F977" s="105">
        <v>3.1323799999999999</v>
      </c>
      <c r="G977" s="2" t="s">
        <v>688</v>
      </c>
      <c r="H977" s="1"/>
    </row>
    <row r="978" spans="1:8" s="179" customFormat="1" x14ac:dyDescent="0.35">
      <c r="A978" s="1" t="s">
        <v>126</v>
      </c>
      <c r="B978" s="50" t="s">
        <v>127</v>
      </c>
      <c r="C978" s="1" t="s">
        <v>128</v>
      </c>
      <c r="D978" s="50" t="s">
        <v>3112</v>
      </c>
      <c r="E978" s="150">
        <v>0.1275</v>
      </c>
      <c r="F978" s="105">
        <v>2.4637899999999999</v>
      </c>
      <c r="G978" s="2" t="s">
        <v>688</v>
      </c>
      <c r="H978" s="1"/>
    </row>
    <row r="979" spans="1:8" s="179" customFormat="1" x14ac:dyDescent="0.35">
      <c r="A979" s="1" t="s">
        <v>3134</v>
      </c>
      <c r="B979" s="50" t="s">
        <v>1182</v>
      </c>
      <c r="C979" s="1" t="s">
        <v>1183</v>
      </c>
      <c r="D979" s="50" t="s">
        <v>3112</v>
      </c>
      <c r="E979" s="150">
        <v>0.80149999999999999</v>
      </c>
      <c r="F979" s="105">
        <v>0.24219499999999999</v>
      </c>
      <c r="G979" s="2" t="s">
        <v>688</v>
      </c>
      <c r="H979" s="1"/>
    </row>
    <row r="980" spans="1:8" s="179" customFormat="1" x14ac:dyDescent="0.35">
      <c r="A980" s="1" t="s">
        <v>3135</v>
      </c>
      <c r="B980" s="50" t="s">
        <v>3136</v>
      </c>
      <c r="C980" s="1" t="s">
        <v>3137</v>
      </c>
      <c r="D980" s="50" t="s">
        <v>3112</v>
      </c>
      <c r="E980" s="150">
        <v>0.69350000000000001</v>
      </c>
      <c r="F980" s="105">
        <v>0.28076899999999999</v>
      </c>
      <c r="G980" s="2" t="s">
        <v>688</v>
      </c>
      <c r="H980" s="1"/>
    </row>
    <row r="981" spans="1:8" s="179" customFormat="1" x14ac:dyDescent="0.35">
      <c r="A981" s="1" t="s">
        <v>3138</v>
      </c>
      <c r="B981" s="50" t="s">
        <v>3139</v>
      </c>
      <c r="C981" s="1" t="s">
        <v>3140</v>
      </c>
      <c r="D981" s="50" t="s">
        <v>3112</v>
      </c>
      <c r="E981" s="150">
        <v>0.56100000000000005</v>
      </c>
      <c r="F981" s="105">
        <v>1.7061599999999999</v>
      </c>
      <c r="G981" s="2" t="s">
        <v>688</v>
      </c>
      <c r="H981" s="1"/>
    </row>
    <row r="982" spans="1:8" s="179" customFormat="1" x14ac:dyDescent="0.35">
      <c r="A982" s="1" t="s">
        <v>3141</v>
      </c>
      <c r="B982" s="50" t="s">
        <v>3142</v>
      </c>
      <c r="C982" s="1" t="s">
        <v>3143</v>
      </c>
      <c r="D982" s="50" t="s">
        <v>3112</v>
      </c>
      <c r="E982" s="150">
        <v>2.9000000000000001E-2</v>
      </c>
      <c r="F982" s="105">
        <v>5.4109400000000001</v>
      </c>
      <c r="G982" s="2" t="s">
        <v>688</v>
      </c>
      <c r="H982" s="1"/>
    </row>
    <row r="983" spans="1:8" s="179" customFormat="1" x14ac:dyDescent="0.35">
      <c r="A983" s="1" t="s">
        <v>2624</v>
      </c>
      <c r="B983" s="50" t="s">
        <v>2625</v>
      </c>
      <c r="C983" s="1" t="s">
        <v>2626</v>
      </c>
      <c r="D983" s="50" t="s">
        <v>3112</v>
      </c>
      <c r="E983" s="150">
        <v>0.3805</v>
      </c>
      <c r="F983" s="105">
        <v>1.5189699999999999</v>
      </c>
      <c r="G983" s="2" t="s">
        <v>688</v>
      </c>
      <c r="H983" s="1"/>
    </row>
    <row r="984" spans="1:8" s="179" customFormat="1" x14ac:dyDescent="0.35">
      <c r="A984" s="1" t="s">
        <v>2630</v>
      </c>
      <c r="B984" s="50" t="s">
        <v>2631</v>
      </c>
      <c r="C984" s="1" t="s">
        <v>2632</v>
      </c>
      <c r="D984" s="50" t="s">
        <v>3112</v>
      </c>
      <c r="E984" s="150">
        <v>0.17399999999999999</v>
      </c>
      <c r="F984" s="105">
        <v>1.9580299999999999</v>
      </c>
      <c r="G984" s="2" t="s">
        <v>688</v>
      </c>
      <c r="H984" s="1"/>
    </row>
    <row r="985" spans="1:8" s="179" customFormat="1" x14ac:dyDescent="0.35">
      <c r="A985" s="1" t="s">
        <v>2158</v>
      </c>
      <c r="B985" s="50" t="s">
        <v>2159</v>
      </c>
      <c r="C985" s="1" t="s">
        <v>2160</v>
      </c>
      <c r="D985" s="50" t="s">
        <v>3112</v>
      </c>
      <c r="E985" s="150">
        <v>2.9000000000000001E-2</v>
      </c>
      <c r="F985" s="105">
        <v>2.9696500000000001</v>
      </c>
      <c r="G985" s="2" t="s">
        <v>688</v>
      </c>
      <c r="H985" s="1"/>
    </row>
    <row r="986" spans="1:8" s="179" customFormat="1" x14ac:dyDescent="0.35">
      <c r="A986" s="1" t="s">
        <v>968</v>
      </c>
      <c r="B986" s="50" t="s">
        <v>969</v>
      </c>
      <c r="C986" s="1" t="s">
        <v>970</v>
      </c>
      <c r="D986" s="50" t="s">
        <v>3112</v>
      </c>
      <c r="E986" s="150">
        <v>0.41299999999999998</v>
      </c>
      <c r="F986" s="105">
        <v>1.58029</v>
      </c>
      <c r="G986" s="2" t="s">
        <v>688</v>
      </c>
      <c r="H986" s="1"/>
    </row>
    <row r="987" spans="1:8" s="179" customFormat="1" x14ac:dyDescent="0.35">
      <c r="A987" s="1" t="s">
        <v>2687</v>
      </c>
      <c r="B987" s="50" t="s">
        <v>2688</v>
      </c>
      <c r="C987" s="1" t="s">
        <v>2689</v>
      </c>
      <c r="D987" s="50" t="s">
        <v>3112</v>
      </c>
      <c r="E987" s="150">
        <v>8.6E-3</v>
      </c>
      <c r="F987" s="105">
        <v>2.8896500000000001</v>
      </c>
      <c r="G987" s="2" t="s">
        <v>688</v>
      </c>
      <c r="H987" s="1"/>
    </row>
    <row r="988" spans="1:8" s="179" customFormat="1" x14ac:dyDescent="0.35">
      <c r="A988" s="1" t="s">
        <v>1268</v>
      </c>
      <c r="B988" s="50" t="s">
        <v>1269</v>
      </c>
      <c r="C988" s="1" t="s">
        <v>1270</v>
      </c>
      <c r="D988" s="50" t="s">
        <v>3112</v>
      </c>
      <c r="E988" s="150">
        <v>2.41E-2</v>
      </c>
      <c r="F988" s="105">
        <v>3.0363799999999999</v>
      </c>
      <c r="G988" s="2" t="s">
        <v>688</v>
      </c>
      <c r="H988" s="1"/>
    </row>
    <row r="989" spans="1:8" s="179" customFormat="1" x14ac:dyDescent="0.35">
      <c r="A989" s="1" t="s">
        <v>2724</v>
      </c>
      <c r="B989" s="50" t="s">
        <v>2725</v>
      </c>
      <c r="C989" s="1" t="s">
        <v>2726</v>
      </c>
      <c r="D989" s="50" t="s">
        <v>3112</v>
      </c>
      <c r="E989" s="150">
        <v>2.5700000000000001E-2</v>
      </c>
      <c r="F989" s="105">
        <v>3.9971100000000002</v>
      </c>
      <c r="G989" s="2" t="s">
        <v>688</v>
      </c>
      <c r="H989" s="1"/>
    </row>
    <row r="990" spans="1:8" s="179" customFormat="1" x14ac:dyDescent="0.35">
      <c r="A990" s="1" t="s">
        <v>219</v>
      </c>
      <c r="B990" s="50" t="s">
        <v>220</v>
      </c>
      <c r="C990" s="1" t="s">
        <v>221</v>
      </c>
      <c r="D990" s="50" t="s">
        <v>3112</v>
      </c>
      <c r="E990" s="150">
        <v>0.88349999999999995</v>
      </c>
      <c r="F990" s="105">
        <v>-0.64859</v>
      </c>
      <c r="G990" s="2" t="s">
        <v>688</v>
      </c>
      <c r="H990" s="1"/>
    </row>
    <row r="991" spans="1:8" s="179" customFormat="1" x14ac:dyDescent="0.35">
      <c r="A991" s="1" t="s">
        <v>2407</v>
      </c>
      <c r="B991" s="50" t="s">
        <v>2408</v>
      </c>
      <c r="C991" s="1" t="s">
        <v>2409</v>
      </c>
      <c r="D991" s="50" t="s">
        <v>3112</v>
      </c>
      <c r="E991" s="150">
        <v>0.13250000000000001</v>
      </c>
      <c r="F991" s="105">
        <v>2.8351000000000002</v>
      </c>
      <c r="G991" s="2" t="s">
        <v>688</v>
      </c>
      <c r="H991" s="1"/>
    </row>
    <row r="992" spans="1:8" s="179" customFormat="1" x14ac:dyDescent="0.35">
      <c r="A992" s="1" t="s">
        <v>850</v>
      </c>
      <c r="B992" s="50" t="s">
        <v>851</v>
      </c>
      <c r="C992" s="1" t="s">
        <v>852</v>
      </c>
      <c r="D992" s="50" t="s">
        <v>3144</v>
      </c>
      <c r="E992" s="150">
        <v>0.37</v>
      </c>
      <c r="F992" s="105">
        <v>2.7475800000000001</v>
      </c>
      <c r="G992" s="2" t="s">
        <v>688</v>
      </c>
      <c r="H992" s="1"/>
    </row>
    <row r="993" spans="1:8" s="179" customFormat="1" x14ac:dyDescent="0.35">
      <c r="A993" s="318" t="s">
        <v>3145</v>
      </c>
      <c r="B993" s="274" t="s">
        <v>352</v>
      </c>
      <c r="C993" s="1" t="s">
        <v>2734</v>
      </c>
      <c r="D993" s="50" t="s">
        <v>3146</v>
      </c>
      <c r="E993" s="150">
        <v>2.9757510744226851E-2</v>
      </c>
      <c r="F993" s="105">
        <v>2.80925</v>
      </c>
      <c r="G993" s="2" t="s">
        <v>688</v>
      </c>
      <c r="H993" s="1"/>
    </row>
    <row r="994" spans="1:8" s="179" customFormat="1" x14ac:dyDescent="0.35">
      <c r="A994" s="318" t="s">
        <v>1064</v>
      </c>
      <c r="B994" s="274" t="s">
        <v>1065</v>
      </c>
      <c r="C994" s="1" t="s">
        <v>1066</v>
      </c>
      <c r="D994" s="50" t="s">
        <v>3146</v>
      </c>
      <c r="E994" s="150">
        <v>0.19229456626122396</v>
      </c>
      <c r="F994" s="105">
        <v>3.0317599999999998</v>
      </c>
      <c r="G994" s="2" t="s">
        <v>688</v>
      </c>
      <c r="H994" s="1"/>
    </row>
    <row r="995" spans="1:8" s="179" customFormat="1" x14ac:dyDescent="0.35">
      <c r="A995" s="318" t="s">
        <v>1607</v>
      </c>
      <c r="B995" s="274" t="s">
        <v>1608</v>
      </c>
      <c r="C995" s="1" t="s">
        <v>1609</v>
      </c>
      <c r="D995" s="50" t="s">
        <v>3146</v>
      </c>
      <c r="E995" s="150">
        <v>4.729356412099435E-3</v>
      </c>
      <c r="F995" s="105">
        <v>3.70059</v>
      </c>
      <c r="G995" s="2" t="s">
        <v>688</v>
      </c>
      <c r="H995" s="1"/>
    </row>
    <row r="996" spans="1:8" s="179" customFormat="1" x14ac:dyDescent="0.35">
      <c r="A996" s="318" t="s">
        <v>1070</v>
      </c>
      <c r="B996" s="274" t="s">
        <v>1071</v>
      </c>
      <c r="C996" s="1" t="s">
        <v>1072</v>
      </c>
      <c r="D996" s="50" t="s">
        <v>3146</v>
      </c>
      <c r="E996" s="150">
        <v>0.59734056855152573</v>
      </c>
      <c r="F996" s="105">
        <v>3.5176699999999999</v>
      </c>
      <c r="G996" s="2" t="s">
        <v>688</v>
      </c>
      <c r="H996" s="1"/>
    </row>
    <row r="997" spans="1:8" s="179" customFormat="1" x14ac:dyDescent="0.35">
      <c r="A997" s="318" t="s">
        <v>2751</v>
      </c>
      <c r="B997" s="274" t="s">
        <v>2752</v>
      </c>
      <c r="C997" s="1" t="s">
        <v>2753</v>
      </c>
      <c r="D997" s="50" t="s">
        <v>3146</v>
      </c>
      <c r="E997" s="150">
        <v>0.1823187762569064</v>
      </c>
      <c r="F997" s="105">
        <v>2.9792999999999998</v>
      </c>
      <c r="G997" s="2" t="s">
        <v>688</v>
      </c>
      <c r="H997" s="1"/>
    </row>
    <row r="998" spans="1:8" s="179" customFormat="1" x14ac:dyDescent="0.35">
      <c r="A998" s="318" t="s">
        <v>1088</v>
      </c>
      <c r="B998" s="274" t="s">
        <v>1089</v>
      </c>
      <c r="C998" s="1" t="s">
        <v>1090</v>
      </c>
      <c r="D998" s="50" t="s">
        <v>3146</v>
      </c>
      <c r="E998" s="150">
        <v>8.1833036244800955E-3</v>
      </c>
      <c r="F998" s="105">
        <v>4.2085299999999997</v>
      </c>
      <c r="G998" s="2" t="s">
        <v>688</v>
      </c>
      <c r="H998" s="1"/>
    </row>
    <row r="999" spans="1:8" s="179" customFormat="1" x14ac:dyDescent="0.35">
      <c r="A999" s="318" t="s">
        <v>1091</v>
      </c>
      <c r="B999" s="274" t="s">
        <v>1092</v>
      </c>
      <c r="C999" s="1" t="s">
        <v>1093</v>
      </c>
      <c r="D999" s="50" t="s">
        <v>3146</v>
      </c>
      <c r="E999" s="150">
        <v>9.8561243428012146E-2</v>
      </c>
      <c r="F999" s="105">
        <v>2.3372299999999999</v>
      </c>
      <c r="G999" s="2" t="s">
        <v>688</v>
      </c>
      <c r="H999" s="1"/>
    </row>
    <row r="1000" spans="1:8" s="179" customFormat="1" x14ac:dyDescent="0.35">
      <c r="A1000" s="318" t="s">
        <v>84</v>
      </c>
      <c r="B1000" s="274" t="s">
        <v>85</v>
      </c>
      <c r="C1000" s="1" t="s">
        <v>86</v>
      </c>
      <c r="D1000" s="50" t="s">
        <v>3146</v>
      </c>
      <c r="E1000" s="150">
        <v>0.71811502099321667</v>
      </c>
      <c r="F1000" s="105">
        <v>3.3204400000000001</v>
      </c>
      <c r="G1000" s="2" t="s">
        <v>688</v>
      </c>
      <c r="H1000" s="1"/>
    </row>
    <row r="1001" spans="1:8" s="179" customFormat="1" x14ac:dyDescent="0.35">
      <c r="A1001" s="318" t="s">
        <v>2769</v>
      </c>
      <c r="B1001" s="274" t="s">
        <v>2770</v>
      </c>
      <c r="C1001" s="1" t="s">
        <v>2771</v>
      </c>
      <c r="D1001" s="50" t="s">
        <v>3146</v>
      </c>
      <c r="E1001" s="150">
        <v>4.6644446570027587E-2</v>
      </c>
      <c r="F1001" s="105">
        <v>2.96055</v>
      </c>
      <c r="G1001" s="2" t="s">
        <v>688</v>
      </c>
      <c r="H1001" s="1"/>
    </row>
    <row r="1002" spans="1:8" s="179" customFormat="1" x14ac:dyDescent="0.35">
      <c r="A1002" s="318" t="s">
        <v>1106</v>
      </c>
      <c r="B1002" s="274" t="s">
        <v>1107</v>
      </c>
      <c r="C1002" s="1" t="s">
        <v>1108</v>
      </c>
      <c r="D1002" s="50" t="s">
        <v>3146</v>
      </c>
      <c r="E1002" s="150">
        <v>0.37531826105737337</v>
      </c>
      <c r="F1002" s="105">
        <v>2.3580199999999998</v>
      </c>
      <c r="G1002" s="2" t="s">
        <v>688</v>
      </c>
      <c r="H1002" s="1"/>
    </row>
    <row r="1003" spans="1:8" s="179" customFormat="1" x14ac:dyDescent="0.35">
      <c r="A1003" s="318" t="s">
        <v>2784</v>
      </c>
      <c r="B1003" s="274" t="s">
        <v>2785</v>
      </c>
      <c r="C1003" s="1" t="s">
        <v>2786</v>
      </c>
      <c r="D1003" s="50" t="s">
        <v>3146</v>
      </c>
      <c r="E1003" s="150">
        <v>0.48891721030907748</v>
      </c>
      <c r="F1003" s="105">
        <v>1.1718</v>
      </c>
      <c r="G1003" s="2" t="s">
        <v>688</v>
      </c>
      <c r="H1003" s="1"/>
    </row>
    <row r="1004" spans="1:8" s="179" customFormat="1" x14ac:dyDescent="0.35">
      <c r="A1004" s="318" t="s">
        <v>1741</v>
      </c>
      <c r="B1004" s="274" t="s">
        <v>1742</v>
      </c>
      <c r="C1004" s="1" t="s">
        <v>1743</v>
      </c>
      <c r="D1004" s="50" t="s">
        <v>3146</v>
      </c>
      <c r="E1004" s="150">
        <v>3.2788070725506796E-2</v>
      </c>
      <c r="F1004" s="105">
        <v>3.5069499999999998</v>
      </c>
      <c r="G1004" s="2" t="s">
        <v>688</v>
      </c>
      <c r="H1004" s="1"/>
    </row>
    <row r="1005" spans="1:8" s="179" customFormat="1" x14ac:dyDescent="0.35">
      <c r="A1005" s="318" t="s">
        <v>2805</v>
      </c>
      <c r="B1005" s="274" t="s">
        <v>2806</v>
      </c>
      <c r="C1005" s="1" t="s">
        <v>2807</v>
      </c>
      <c r="D1005" s="50" t="s">
        <v>3146</v>
      </c>
      <c r="E1005" s="150">
        <v>0.11945982746695455</v>
      </c>
      <c r="F1005" s="105">
        <v>2.90198</v>
      </c>
      <c r="G1005" s="2" t="s">
        <v>688</v>
      </c>
      <c r="H1005" s="1"/>
    </row>
    <row r="1006" spans="1:8" s="179" customFormat="1" x14ac:dyDescent="0.35">
      <c r="A1006" s="318" t="s">
        <v>110</v>
      </c>
      <c r="B1006" s="274" t="s">
        <v>111</v>
      </c>
      <c r="C1006" s="1" t="s">
        <v>112</v>
      </c>
      <c r="D1006" s="50" t="s">
        <v>3146</v>
      </c>
      <c r="E1006" s="150">
        <v>0.21517738354133381</v>
      </c>
      <c r="F1006" s="105">
        <v>7.5247900000000003</v>
      </c>
      <c r="G1006" s="2" t="s">
        <v>688</v>
      </c>
      <c r="H1006" s="1"/>
    </row>
    <row r="1007" spans="1:8" s="179" customFormat="1" x14ac:dyDescent="0.35">
      <c r="A1007" s="319" t="s">
        <v>3147</v>
      </c>
      <c r="B1007" s="274" t="s">
        <v>1134</v>
      </c>
      <c r="C1007" s="318" t="s">
        <v>1135</v>
      </c>
      <c r="D1007" s="50" t="s">
        <v>3146</v>
      </c>
      <c r="E1007" s="150">
        <v>0.32793387830624504</v>
      </c>
      <c r="F1007" s="105">
        <v>2.0718100000000002</v>
      </c>
      <c r="G1007" s="2" t="s">
        <v>688</v>
      </c>
      <c r="H1007" s="1"/>
    </row>
    <row r="1008" spans="1:8" s="179" customFormat="1" x14ac:dyDescent="0.35">
      <c r="A1008" s="318" t="s">
        <v>503</v>
      </c>
      <c r="B1008" s="274" t="s">
        <v>119</v>
      </c>
      <c r="C1008" s="1" t="s">
        <v>120</v>
      </c>
      <c r="D1008" s="50" t="s">
        <v>3146</v>
      </c>
      <c r="E1008" s="150">
        <v>8.4021075577056556E-2</v>
      </c>
      <c r="F1008" s="105">
        <v>2.7414900000000002</v>
      </c>
      <c r="G1008" s="2" t="s">
        <v>688</v>
      </c>
      <c r="H1008" s="1"/>
    </row>
    <row r="1009" spans="1:10" s="179" customFormat="1" x14ac:dyDescent="0.35">
      <c r="A1009" s="318" t="s">
        <v>2827</v>
      </c>
      <c r="B1009" s="274" t="s">
        <v>2828</v>
      </c>
      <c r="C1009" s="1" t="s">
        <v>2829</v>
      </c>
      <c r="D1009" s="50" t="s">
        <v>3146</v>
      </c>
      <c r="E1009" s="150">
        <v>0.53716289940167206</v>
      </c>
      <c r="F1009" s="105">
        <v>2.1499600000000001</v>
      </c>
      <c r="G1009" s="2" t="s">
        <v>688</v>
      </c>
      <c r="H1009" s="1"/>
    </row>
    <row r="1010" spans="1:10" s="179" customFormat="1" x14ac:dyDescent="0.35">
      <c r="A1010" s="318" t="s">
        <v>2845</v>
      </c>
      <c r="B1010" s="274" t="s">
        <v>2846</v>
      </c>
      <c r="C1010" s="1" t="s">
        <v>2847</v>
      </c>
      <c r="D1010" s="50" t="s">
        <v>3146</v>
      </c>
      <c r="E1010" s="150">
        <v>2.5931072582063715E-3</v>
      </c>
      <c r="F1010" s="105">
        <v>4.7488400000000004</v>
      </c>
      <c r="G1010" s="2" t="s">
        <v>688</v>
      </c>
      <c r="H1010" s="1"/>
      <c r="I1010" s="1"/>
      <c r="J1010" s="1"/>
    </row>
    <row r="1011" spans="1:10" s="179" customFormat="1" x14ac:dyDescent="0.35">
      <c r="A1011" s="318" t="s">
        <v>2860</v>
      </c>
      <c r="B1011" s="274" t="s">
        <v>2861</v>
      </c>
      <c r="C1011" s="1" t="s">
        <v>2862</v>
      </c>
      <c r="D1011" s="50" t="s">
        <v>3146</v>
      </c>
      <c r="E1011" s="150">
        <v>0.1386487240023106</v>
      </c>
      <c r="F1011" s="105">
        <v>2.70255</v>
      </c>
      <c r="G1011" s="2" t="s">
        <v>688</v>
      </c>
      <c r="H1011" s="1"/>
      <c r="I1011" s="1"/>
      <c r="J1011" s="1"/>
    </row>
    <row r="1012" spans="1:10" s="179" customFormat="1" x14ac:dyDescent="0.35">
      <c r="A1012" s="318" t="s">
        <v>2863</v>
      </c>
      <c r="B1012" s="274" t="s">
        <v>2864</v>
      </c>
      <c r="C1012" s="1" t="s">
        <v>2865</v>
      </c>
      <c r="D1012" s="50" t="s">
        <v>3146</v>
      </c>
      <c r="E1012" s="150">
        <v>0.1140746672423676</v>
      </c>
      <c r="F1012" s="105">
        <v>3.5878800000000002</v>
      </c>
      <c r="G1012" s="2" t="s">
        <v>688</v>
      </c>
      <c r="H1012" s="1"/>
      <c r="I1012" s="1"/>
      <c r="J1012" s="1"/>
    </row>
    <row r="1013" spans="1:10" s="179" customFormat="1" x14ac:dyDescent="0.35">
      <c r="A1013" s="318" t="s">
        <v>2869</v>
      </c>
      <c r="B1013" s="274" t="s">
        <v>2870</v>
      </c>
      <c r="C1013" s="1" t="s">
        <v>2871</v>
      </c>
      <c r="D1013" s="50" t="s">
        <v>3146</v>
      </c>
      <c r="E1013" s="150">
        <v>2.7597565183364526E-2</v>
      </c>
      <c r="F1013" s="105">
        <v>3.59023</v>
      </c>
      <c r="G1013" s="2" t="s">
        <v>688</v>
      </c>
      <c r="H1013" s="1"/>
      <c r="I1013" s="1"/>
      <c r="J1013" s="1"/>
    </row>
    <row r="1014" spans="1:10" s="179" customFormat="1" x14ac:dyDescent="0.35">
      <c r="A1014" s="318" t="s">
        <v>1942</v>
      </c>
      <c r="B1014" s="274" t="s">
        <v>1943</v>
      </c>
      <c r="C1014" s="1" t="s">
        <v>1944</v>
      </c>
      <c r="D1014" s="50" t="s">
        <v>3146</v>
      </c>
      <c r="E1014" s="150">
        <v>0.29297464093399828</v>
      </c>
      <c r="F1014" s="105">
        <v>3.2286000000000001</v>
      </c>
      <c r="G1014" s="2" t="s">
        <v>688</v>
      </c>
      <c r="H1014" s="1"/>
      <c r="I1014" s="1"/>
      <c r="J1014" s="1"/>
    </row>
    <row r="1015" spans="1:10" s="179" customFormat="1" x14ac:dyDescent="0.35">
      <c r="A1015" s="318" t="s">
        <v>2887</v>
      </c>
      <c r="B1015" s="274" t="s">
        <v>2888</v>
      </c>
      <c r="C1015" s="1" t="s">
        <v>2889</v>
      </c>
      <c r="D1015" s="50" t="s">
        <v>3146</v>
      </c>
      <c r="E1015" s="150">
        <v>0.2007292210200218</v>
      </c>
      <c r="F1015" s="105">
        <v>3.1999900000000001</v>
      </c>
      <c r="G1015" s="2" t="s">
        <v>688</v>
      </c>
      <c r="H1015" s="1"/>
      <c r="I1015" s="1"/>
      <c r="J1015" s="1"/>
    </row>
    <row r="1016" spans="1:10" s="179" customFormat="1" x14ac:dyDescent="0.35">
      <c r="A1016" s="318" t="s">
        <v>2902</v>
      </c>
      <c r="B1016" s="274" t="s">
        <v>2903</v>
      </c>
      <c r="C1016" s="1" t="s">
        <v>2904</v>
      </c>
      <c r="D1016" s="50" t="s">
        <v>3146</v>
      </c>
      <c r="E1016" s="150">
        <v>7.9257867569314772E-2</v>
      </c>
      <c r="F1016" s="105">
        <v>3.7014200000000002</v>
      </c>
      <c r="G1016" s="2" t="s">
        <v>688</v>
      </c>
      <c r="H1016" s="1"/>
      <c r="I1016" s="1"/>
      <c r="J1016" s="1"/>
    </row>
    <row r="1017" spans="1:10" s="179" customFormat="1" x14ac:dyDescent="0.35">
      <c r="A1017" s="318" t="s">
        <v>2911</v>
      </c>
      <c r="B1017" s="274" t="s">
        <v>2912</v>
      </c>
      <c r="C1017" s="1" t="s">
        <v>2913</v>
      </c>
      <c r="D1017" s="50" t="s">
        <v>3146</v>
      </c>
      <c r="E1017" s="150">
        <v>5.0017331886931301E-3</v>
      </c>
      <c r="F1017" s="105">
        <v>-1.66053E-2</v>
      </c>
      <c r="G1017" s="2" t="s">
        <v>688</v>
      </c>
      <c r="H1017" s="1"/>
      <c r="I1017" s="1"/>
      <c r="J1017" s="1"/>
    </row>
    <row r="1018" spans="1:10" s="179" customFormat="1" x14ac:dyDescent="0.35">
      <c r="A1018" s="320" t="s">
        <v>2914</v>
      </c>
      <c r="B1018" s="274" t="s">
        <v>2915</v>
      </c>
      <c r="C1018" s="318" t="s">
        <v>2916</v>
      </c>
      <c r="D1018" s="50" t="s">
        <v>3146</v>
      </c>
      <c r="E1018" s="150">
        <v>6.8555896588652243E-2</v>
      </c>
      <c r="F1018" s="105">
        <v>3.89879</v>
      </c>
      <c r="G1018" s="2" t="s">
        <v>688</v>
      </c>
      <c r="H1018" s="1"/>
      <c r="I1018" s="1"/>
      <c r="J1018" s="1"/>
    </row>
    <row r="1019" spans="1:10" s="179" customFormat="1" x14ac:dyDescent="0.35">
      <c r="A1019" s="318" t="s">
        <v>2920</v>
      </c>
      <c r="B1019" s="274" t="s">
        <v>2921</v>
      </c>
      <c r="C1019" s="1" t="s">
        <v>2922</v>
      </c>
      <c r="D1019" s="50" t="s">
        <v>3146</v>
      </c>
      <c r="E1019" s="150">
        <v>4.8292372294980776E-2</v>
      </c>
      <c r="F1019" s="105">
        <v>3.8181099999999999</v>
      </c>
      <c r="G1019" s="2" t="s">
        <v>688</v>
      </c>
      <c r="H1019" s="1"/>
      <c r="I1019" s="1"/>
      <c r="J1019" s="1"/>
    </row>
    <row r="1020" spans="1:10" s="179" customFormat="1" x14ac:dyDescent="0.35">
      <c r="A1020" s="318" t="s">
        <v>2935</v>
      </c>
      <c r="B1020" s="274" t="s">
        <v>2936</v>
      </c>
      <c r="C1020" s="1" t="s">
        <v>2937</v>
      </c>
      <c r="D1020" s="50" t="s">
        <v>3146</v>
      </c>
      <c r="E1020" s="150">
        <v>0.83929538363339573</v>
      </c>
      <c r="F1020" s="105">
        <v>0.573492</v>
      </c>
      <c r="G1020" s="2" t="s">
        <v>688</v>
      </c>
      <c r="H1020" s="1"/>
      <c r="I1020" s="1"/>
      <c r="J1020" s="1"/>
    </row>
    <row r="1021" spans="1:10" s="179" customFormat="1" x14ac:dyDescent="0.35">
      <c r="A1021" s="318" t="s">
        <v>2944</v>
      </c>
      <c r="B1021" s="274" t="s">
        <v>2945</v>
      </c>
      <c r="C1021" s="1" t="s">
        <v>2946</v>
      </c>
      <c r="D1021" s="50" t="s">
        <v>3146</v>
      </c>
      <c r="E1021" s="150">
        <v>0.10721339121290446</v>
      </c>
      <c r="F1021" s="105">
        <v>3.81854</v>
      </c>
      <c r="G1021" s="2" t="s">
        <v>688</v>
      </c>
      <c r="H1021" s="1"/>
    </row>
    <row r="1022" spans="1:10" s="179" customFormat="1" x14ac:dyDescent="0.35">
      <c r="A1022" s="318" t="s">
        <v>1192</v>
      </c>
      <c r="B1022" s="274" t="s">
        <v>1193</v>
      </c>
      <c r="C1022" s="1" t="s">
        <v>1194</v>
      </c>
      <c r="D1022" s="50" t="s">
        <v>3146</v>
      </c>
      <c r="E1022" s="150">
        <v>6.218968750547698E-2</v>
      </c>
      <c r="F1022" s="105">
        <v>2.3218899999999998</v>
      </c>
      <c r="G1022" s="2" t="s">
        <v>688</v>
      </c>
      <c r="H1022" s="1"/>
    </row>
    <row r="1023" spans="1:10" s="179" customFormat="1" x14ac:dyDescent="0.35">
      <c r="A1023" s="318" t="s">
        <v>3148</v>
      </c>
      <c r="B1023" s="274" t="s">
        <v>2954</v>
      </c>
      <c r="C1023" s="1" t="s">
        <v>2955</v>
      </c>
      <c r="D1023" s="50" t="s">
        <v>3146</v>
      </c>
      <c r="E1023" s="150">
        <v>1.7140156932214979E-2</v>
      </c>
      <c r="F1023" s="105">
        <v>3.2433399999999999</v>
      </c>
      <c r="G1023" s="2" t="s">
        <v>688</v>
      </c>
      <c r="H1023" s="1"/>
      <c r="I1023" s="1"/>
      <c r="J1023" s="1"/>
    </row>
    <row r="1024" spans="1:10" s="179" customFormat="1" x14ac:dyDescent="0.35">
      <c r="A1024" s="318" t="s">
        <v>2979</v>
      </c>
      <c r="B1024" s="274" t="s">
        <v>2980</v>
      </c>
      <c r="C1024" s="1" t="s">
        <v>2981</v>
      </c>
      <c r="D1024" s="50" t="s">
        <v>3146</v>
      </c>
      <c r="E1024" s="150">
        <v>1.3958993469761108E-2</v>
      </c>
      <c r="F1024" s="105">
        <v>5.2698</v>
      </c>
      <c r="G1024" s="2" t="s">
        <v>688</v>
      </c>
      <c r="H1024" s="1"/>
      <c r="I1024" s="1"/>
      <c r="J1024" s="1"/>
    </row>
    <row r="1025" spans="1:10" s="179" customFormat="1" x14ac:dyDescent="0.35">
      <c r="A1025" s="318" t="s">
        <v>576</v>
      </c>
      <c r="B1025" s="274" t="s">
        <v>577</v>
      </c>
      <c r="C1025" s="1" t="s">
        <v>578</v>
      </c>
      <c r="D1025" s="50" t="s">
        <v>3146</v>
      </c>
      <c r="E1025" s="150">
        <v>2.9287148483006561E-3</v>
      </c>
      <c r="F1025" s="105">
        <v>3.10642</v>
      </c>
      <c r="G1025" s="2" t="s">
        <v>688</v>
      </c>
      <c r="H1025" s="1"/>
      <c r="I1025" s="1"/>
      <c r="J1025" s="1"/>
    </row>
    <row r="1026" spans="1:10" s="179" customFormat="1" x14ac:dyDescent="0.35">
      <c r="A1026" s="318" t="s">
        <v>3021</v>
      </c>
      <c r="B1026" s="274" t="s">
        <v>3022</v>
      </c>
      <c r="C1026" s="1" t="s">
        <v>3023</v>
      </c>
      <c r="D1026" s="50" t="s">
        <v>3146</v>
      </c>
      <c r="E1026" s="150">
        <v>9.3605794899460207E-2</v>
      </c>
      <c r="F1026" s="105">
        <v>3.4285800000000002</v>
      </c>
      <c r="G1026" s="2" t="s">
        <v>688</v>
      </c>
      <c r="H1026" s="1"/>
    </row>
    <row r="1027" spans="1:10" s="179" customFormat="1" x14ac:dyDescent="0.35">
      <c r="A1027" s="318" t="s">
        <v>3030</v>
      </c>
      <c r="B1027" s="274" t="s">
        <v>3031</v>
      </c>
      <c r="C1027" s="1" t="s">
        <v>3032</v>
      </c>
      <c r="D1027" s="50" t="s">
        <v>3146</v>
      </c>
      <c r="E1027" s="150">
        <v>7.9240522002362562E-2</v>
      </c>
      <c r="F1027" s="105">
        <v>2.8414199999999998</v>
      </c>
      <c r="G1027" s="2" t="s">
        <v>688</v>
      </c>
      <c r="H1027" s="1"/>
    </row>
    <row r="1028" spans="1:10" s="179" customFormat="1" x14ac:dyDescent="0.35">
      <c r="A1028" s="321" t="s">
        <v>2275</v>
      </c>
      <c r="B1028" s="322" t="s">
        <v>2276</v>
      </c>
      <c r="C1028" s="296" t="s">
        <v>2277</v>
      </c>
      <c r="D1028" s="295" t="s">
        <v>3146</v>
      </c>
      <c r="E1028" s="315">
        <v>9.2721311475409841E-3</v>
      </c>
      <c r="F1028" s="323">
        <v>0.60016899999999995</v>
      </c>
      <c r="G1028" s="196" t="s">
        <v>688</v>
      </c>
      <c r="H1028" s="196">
        <v>2.91</v>
      </c>
    </row>
    <row r="1029" spans="1:10" s="179" customFormat="1" x14ac:dyDescent="0.35">
      <c r="A1029" s="318" t="s">
        <v>3042</v>
      </c>
      <c r="B1029" s="274" t="s">
        <v>3043</v>
      </c>
      <c r="C1029" s="1" t="s">
        <v>3044</v>
      </c>
      <c r="D1029" s="50" t="s">
        <v>3146</v>
      </c>
      <c r="E1029" s="150">
        <v>0.40947375980601303</v>
      </c>
      <c r="F1029" s="105">
        <v>0.29091099999999998</v>
      </c>
      <c r="G1029" s="2" t="s">
        <v>688</v>
      </c>
      <c r="H1029" s="1"/>
    </row>
    <row r="1030" spans="1:10" s="179" customFormat="1" x14ac:dyDescent="0.35">
      <c r="A1030" s="318" t="s">
        <v>204</v>
      </c>
      <c r="B1030" s="274" t="s">
        <v>205</v>
      </c>
      <c r="C1030" s="318" t="s">
        <v>206</v>
      </c>
      <c r="D1030" s="50" t="s">
        <v>3146</v>
      </c>
      <c r="E1030" s="150">
        <v>0.64699290780141838</v>
      </c>
      <c r="F1030" s="105">
        <v>2.1800700000000002</v>
      </c>
      <c r="G1030" s="2" t="s">
        <v>688</v>
      </c>
      <c r="H1030" s="1"/>
    </row>
    <row r="1031" spans="1:10" s="179" customFormat="1" x14ac:dyDescent="0.35">
      <c r="A1031" s="318" t="s">
        <v>3066</v>
      </c>
      <c r="B1031" s="274" t="s">
        <v>3067</v>
      </c>
      <c r="C1031" s="1" t="s">
        <v>3068</v>
      </c>
      <c r="D1031" s="50" t="s">
        <v>3146</v>
      </c>
      <c r="E1031" s="150">
        <v>5.6135259136870556E-2</v>
      </c>
      <c r="F1031" s="105">
        <v>3.55959</v>
      </c>
      <c r="G1031" s="2" t="s">
        <v>688</v>
      </c>
      <c r="H1031" s="1"/>
    </row>
    <row r="1032" spans="1:10" s="179" customFormat="1" x14ac:dyDescent="0.35">
      <c r="A1032" s="318" t="s">
        <v>3075</v>
      </c>
      <c r="B1032" s="274" t="s">
        <v>3076</v>
      </c>
      <c r="C1032" s="1" t="s">
        <v>3077</v>
      </c>
      <c r="D1032" s="50" t="s">
        <v>3146</v>
      </c>
      <c r="E1032" s="150">
        <v>0.16446028414539757</v>
      </c>
      <c r="F1032" s="105">
        <v>1.7690999999999999</v>
      </c>
      <c r="G1032" s="2" t="s">
        <v>688</v>
      </c>
      <c r="H1032" s="1"/>
    </row>
    <row r="1033" spans="1:10" s="179" customFormat="1" x14ac:dyDescent="0.35">
      <c r="A1033" s="318" t="s">
        <v>246</v>
      </c>
      <c r="B1033" s="274" t="s">
        <v>247</v>
      </c>
      <c r="C1033" s="1" t="s">
        <v>248</v>
      </c>
      <c r="D1033" s="50" t="s">
        <v>3146</v>
      </c>
      <c r="E1033" s="150">
        <v>9.4568506999446224E-3</v>
      </c>
      <c r="F1033" s="105">
        <v>1.40364</v>
      </c>
      <c r="G1033" s="2" t="s">
        <v>688</v>
      </c>
      <c r="H1033" s="1"/>
    </row>
    <row r="1034" spans="1:10" s="179" customFormat="1" x14ac:dyDescent="0.35">
      <c r="A1034" s="318" t="s">
        <v>1290</v>
      </c>
      <c r="B1034" s="274" t="s">
        <v>1291</v>
      </c>
      <c r="C1034" s="1" t="s">
        <v>1292</v>
      </c>
      <c r="D1034" s="50" t="s">
        <v>3146</v>
      </c>
      <c r="E1034" s="150">
        <v>5.3879891997667718E-2</v>
      </c>
      <c r="F1034" s="105">
        <v>3.7593800000000002</v>
      </c>
      <c r="G1034" s="2" t="s">
        <v>688</v>
      </c>
      <c r="H1034" s="1"/>
    </row>
    <row r="1035" spans="1:10" s="179" customFormat="1" x14ac:dyDescent="0.35">
      <c r="A1035" s="274" t="s">
        <v>529</v>
      </c>
      <c r="B1035" s="50" t="s">
        <v>530</v>
      </c>
      <c r="C1035" s="1" t="s">
        <v>531</v>
      </c>
      <c r="D1035" s="50" t="s">
        <v>3149</v>
      </c>
      <c r="E1035" s="279">
        <v>4.5999999999999999E-3</v>
      </c>
      <c r="F1035" s="300">
        <v>3.6690999999999998</v>
      </c>
      <c r="G1035" s="105" t="s">
        <v>692</v>
      </c>
      <c r="H1035" s="105"/>
    </row>
    <row r="1036" spans="1:10" s="179" customFormat="1" x14ac:dyDescent="0.35">
      <c r="A1036" s="274" t="s">
        <v>533</v>
      </c>
      <c r="B1036" s="50" t="s">
        <v>534</v>
      </c>
      <c r="C1036" s="1" t="s">
        <v>535</v>
      </c>
      <c r="D1036" s="50" t="s">
        <v>3149</v>
      </c>
      <c r="E1036" s="279">
        <v>2.5999999999999998E-4</v>
      </c>
      <c r="F1036" s="300">
        <v>6.8068</v>
      </c>
      <c r="G1036" s="105" t="s">
        <v>692</v>
      </c>
      <c r="H1036" s="105"/>
    </row>
    <row r="1037" spans="1:10" s="179" customFormat="1" x14ac:dyDescent="0.35">
      <c r="A1037" s="274" t="s">
        <v>536</v>
      </c>
      <c r="B1037" s="50" t="s">
        <v>537</v>
      </c>
      <c r="C1037" s="1" t="s">
        <v>538</v>
      </c>
      <c r="D1037" s="50" t="s">
        <v>3149</v>
      </c>
      <c r="E1037" s="279">
        <v>9.0000000000000011E-3</v>
      </c>
      <c r="F1037" s="300">
        <v>3.7854000000000001</v>
      </c>
      <c r="G1037" s="105" t="s">
        <v>692</v>
      </c>
      <c r="H1037" s="105"/>
    </row>
    <row r="1038" spans="1:10" s="179" customFormat="1" x14ac:dyDescent="0.35">
      <c r="A1038" s="206" t="s">
        <v>539</v>
      </c>
      <c r="B1038" s="206" t="s">
        <v>3150</v>
      </c>
      <c r="C1038" s="206" t="s">
        <v>3151</v>
      </c>
      <c r="D1038" s="206" t="s">
        <v>3149</v>
      </c>
      <c r="E1038" s="207">
        <v>5.1999999999999995E-4</v>
      </c>
      <c r="F1038" s="208">
        <v>7.38</v>
      </c>
      <c r="G1038" s="105" t="s">
        <v>692</v>
      </c>
      <c r="H1038" s="209" t="s">
        <v>3152</v>
      </c>
    </row>
    <row r="1039" spans="1:10" s="179" customFormat="1" x14ac:dyDescent="0.35">
      <c r="A1039" s="206" t="s">
        <v>540</v>
      </c>
      <c r="B1039" s="206" t="s">
        <v>3153</v>
      </c>
      <c r="C1039" s="206" t="s">
        <v>3154</v>
      </c>
      <c r="D1039" s="206" t="s">
        <v>3149</v>
      </c>
      <c r="E1039" s="207">
        <v>1.8E-3</v>
      </c>
      <c r="F1039" s="208">
        <v>6.7</v>
      </c>
      <c r="G1039" s="105" t="s">
        <v>692</v>
      </c>
      <c r="H1039" s="209" t="s">
        <v>3155</v>
      </c>
    </row>
    <row r="1040" spans="1:10" s="179" customFormat="1" x14ac:dyDescent="0.35">
      <c r="A1040" s="274" t="s">
        <v>541</v>
      </c>
      <c r="B1040" s="281" t="s">
        <v>542</v>
      </c>
      <c r="C1040" s="1" t="s">
        <v>543</v>
      </c>
      <c r="D1040" s="50" t="s">
        <v>3149</v>
      </c>
      <c r="E1040" s="279">
        <v>2.9999999999999997E-6</v>
      </c>
      <c r="F1040" s="300">
        <v>5.45397</v>
      </c>
      <c r="G1040" s="105" t="s">
        <v>692</v>
      </c>
      <c r="H1040" s="105"/>
    </row>
    <row r="1041" spans="1:8" s="179" customFormat="1" x14ac:dyDescent="0.35">
      <c r="A1041" s="274" t="s">
        <v>544</v>
      </c>
      <c r="B1041" s="50" t="s">
        <v>545</v>
      </c>
      <c r="C1041" s="1" t="s">
        <v>546</v>
      </c>
      <c r="D1041" s="50" t="s">
        <v>3149</v>
      </c>
      <c r="E1041" s="279">
        <v>1.5E-3</v>
      </c>
      <c r="F1041" s="300">
        <v>6.1288799999999997</v>
      </c>
      <c r="G1041" s="105" t="s">
        <v>692</v>
      </c>
      <c r="H1041" s="105"/>
    </row>
    <row r="1042" spans="1:8" s="179" customFormat="1" x14ac:dyDescent="0.35">
      <c r="A1042" s="274" t="s">
        <v>547</v>
      </c>
      <c r="B1042" s="50" t="s">
        <v>548</v>
      </c>
      <c r="C1042" s="1" t="s">
        <v>549</v>
      </c>
      <c r="D1042" s="50" t="s">
        <v>3149</v>
      </c>
      <c r="E1042" s="279">
        <v>8.8000000000000005E-3</v>
      </c>
      <c r="F1042" s="300">
        <v>3.1814100000000001</v>
      </c>
      <c r="G1042" s="105" t="s">
        <v>692</v>
      </c>
      <c r="H1042" s="105"/>
    </row>
    <row r="1043" spans="1:8" s="179" customFormat="1" x14ac:dyDescent="0.35">
      <c r="A1043" s="274" t="s">
        <v>551</v>
      </c>
      <c r="B1043" s="50" t="s">
        <v>552</v>
      </c>
      <c r="C1043" s="1" t="s">
        <v>553</v>
      </c>
      <c r="D1043" s="50" t="s">
        <v>3149</v>
      </c>
      <c r="E1043" s="279">
        <v>8.9700000000000002E-2</v>
      </c>
      <c r="F1043" s="294">
        <v>2.4971899999999998</v>
      </c>
      <c r="G1043" s="105" t="s">
        <v>692</v>
      </c>
      <c r="H1043" s="105"/>
    </row>
    <row r="1044" spans="1:8" s="179" customFormat="1" x14ac:dyDescent="0.35">
      <c r="A1044" s="179" t="s">
        <v>554</v>
      </c>
      <c r="B1044" s="50" t="s">
        <v>555</v>
      </c>
      <c r="C1044" s="304" t="s">
        <v>556</v>
      </c>
      <c r="D1044" s="50" t="s">
        <v>3149</v>
      </c>
      <c r="E1044" s="279">
        <v>2.9100000000000001E-2</v>
      </c>
      <c r="F1044" s="108">
        <v>5.1663500000000004</v>
      </c>
      <c r="G1044" s="105" t="s">
        <v>692</v>
      </c>
      <c r="H1044" s="105"/>
    </row>
    <row r="1045" spans="1:8" s="179" customFormat="1" x14ac:dyDescent="0.35">
      <c r="A1045" s="274" t="s">
        <v>557</v>
      </c>
      <c r="B1045" s="50" t="s">
        <v>558</v>
      </c>
      <c r="C1045" s="1" t="s">
        <v>559</v>
      </c>
      <c r="D1045" s="50" t="s">
        <v>3149</v>
      </c>
      <c r="E1045" s="279">
        <v>0.11310000000000001</v>
      </c>
      <c r="F1045" s="300">
        <v>4.5199699999999998</v>
      </c>
      <c r="G1045" s="105" t="s">
        <v>692</v>
      </c>
      <c r="H1045" s="105"/>
    </row>
    <row r="1046" spans="1:8" s="179" customFormat="1" x14ac:dyDescent="0.35">
      <c r="A1046" s="274" t="s">
        <v>560</v>
      </c>
      <c r="B1046" s="283" t="s">
        <v>561</v>
      </c>
      <c r="C1046" s="1" t="s">
        <v>562</v>
      </c>
      <c r="D1046" s="50" t="s">
        <v>3149</v>
      </c>
      <c r="E1046" s="279">
        <v>5.5000000000000005E-3</v>
      </c>
      <c r="F1046" s="300">
        <v>3.0672199999999998</v>
      </c>
      <c r="G1046" s="105" t="s">
        <v>692</v>
      </c>
      <c r="H1046" s="105"/>
    </row>
    <row r="1047" spans="1:8" s="179" customFormat="1" x14ac:dyDescent="0.35">
      <c r="A1047" s="274" t="s">
        <v>563</v>
      </c>
      <c r="B1047" s="50" t="s">
        <v>564</v>
      </c>
      <c r="C1047" s="1" t="s">
        <v>565</v>
      </c>
      <c r="D1047" s="50" t="s">
        <v>3149</v>
      </c>
      <c r="E1047" s="279">
        <v>8.7899999999999992E-2</v>
      </c>
      <c r="F1047" s="294">
        <v>4.0509899999999996</v>
      </c>
      <c r="G1047" s="105" t="s">
        <v>692</v>
      </c>
      <c r="H1047" s="105"/>
    </row>
    <row r="1048" spans="1:8" s="179" customFormat="1" x14ac:dyDescent="0.35">
      <c r="A1048" s="274" t="s">
        <v>567</v>
      </c>
      <c r="B1048" s="50" t="s">
        <v>568</v>
      </c>
      <c r="C1048" s="1" t="s">
        <v>569</v>
      </c>
      <c r="D1048" s="50" t="s">
        <v>3149</v>
      </c>
      <c r="E1048" s="279">
        <v>2.86E-2</v>
      </c>
      <c r="F1048" s="300">
        <v>3.3498600000000001</v>
      </c>
      <c r="G1048" s="105" t="s">
        <v>692</v>
      </c>
      <c r="H1048" s="105"/>
    </row>
    <row r="1049" spans="1:8" s="179" customFormat="1" x14ac:dyDescent="0.35">
      <c r="A1049" s="274" t="s">
        <v>570</v>
      </c>
      <c r="B1049" s="50" t="s">
        <v>571</v>
      </c>
      <c r="C1049" s="1" t="s">
        <v>572</v>
      </c>
      <c r="D1049" s="50" t="s">
        <v>3149</v>
      </c>
      <c r="E1049" s="279">
        <v>2.5399999999999999E-2</v>
      </c>
      <c r="F1049" s="300">
        <v>2.9607700000000001</v>
      </c>
      <c r="G1049" s="105" t="s">
        <v>692</v>
      </c>
      <c r="H1049" s="105"/>
    </row>
    <row r="1050" spans="1:8" s="179" customFormat="1" x14ac:dyDescent="0.35">
      <c r="A1050" s="274" t="s">
        <v>142</v>
      </c>
      <c r="B1050" s="283" t="s">
        <v>143</v>
      </c>
      <c r="C1050" s="1" t="s">
        <v>144</v>
      </c>
      <c r="D1050" s="50" t="s">
        <v>3149</v>
      </c>
      <c r="E1050" s="279">
        <v>4.9400000000000006E-2</v>
      </c>
      <c r="F1050" s="300">
        <v>2.7003900000000001</v>
      </c>
      <c r="G1050" s="105" t="s">
        <v>692</v>
      </c>
      <c r="H1050" s="105"/>
    </row>
    <row r="1051" spans="1:8" s="179" customFormat="1" x14ac:dyDescent="0.35">
      <c r="A1051" s="274" t="s">
        <v>573</v>
      </c>
      <c r="B1051" s="50" t="s">
        <v>574</v>
      </c>
      <c r="C1051" s="1" t="s">
        <v>575</v>
      </c>
      <c r="D1051" s="50" t="s">
        <v>3149</v>
      </c>
      <c r="E1051" s="279">
        <v>7.6E-3</v>
      </c>
      <c r="F1051" s="300">
        <v>3.5377299999999998</v>
      </c>
      <c r="G1051" s="105" t="s">
        <v>692</v>
      </c>
      <c r="H1051" s="105"/>
    </row>
    <row r="1052" spans="1:8" s="179" customFormat="1" x14ac:dyDescent="0.35">
      <c r="A1052" s="274" t="s">
        <v>576</v>
      </c>
      <c r="B1052" s="283" t="s">
        <v>577</v>
      </c>
      <c r="C1052" s="1" t="s">
        <v>578</v>
      </c>
      <c r="D1052" s="50" t="s">
        <v>3149</v>
      </c>
      <c r="E1052" s="279">
        <v>1.5100000000000001E-2</v>
      </c>
      <c r="F1052" s="300">
        <v>3.10642</v>
      </c>
      <c r="G1052" s="105" t="s">
        <v>692</v>
      </c>
      <c r="H1052" s="105"/>
    </row>
    <row r="1053" spans="1:8" s="179" customFormat="1" x14ac:dyDescent="0.35">
      <c r="A1053" s="274" t="s">
        <v>579</v>
      </c>
      <c r="B1053" s="50" t="s">
        <v>580</v>
      </c>
      <c r="C1053" s="1" t="s">
        <v>581</v>
      </c>
      <c r="D1053" s="50" t="s">
        <v>3149</v>
      </c>
      <c r="E1053" s="279">
        <v>3.2000000000000002E-3</v>
      </c>
      <c r="F1053" s="300">
        <v>4.4652900000000004</v>
      </c>
      <c r="G1053" s="105" t="s">
        <v>692</v>
      </c>
      <c r="H1053" s="105"/>
    </row>
    <row r="1054" spans="1:8" s="179" customFormat="1" x14ac:dyDescent="0.35">
      <c r="A1054" s="274" t="s">
        <v>582</v>
      </c>
      <c r="B1054" s="50" t="s">
        <v>583</v>
      </c>
      <c r="C1054" s="1" t="s">
        <v>584</v>
      </c>
      <c r="D1054" s="50" t="s">
        <v>3149</v>
      </c>
      <c r="E1054" s="279">
        <v>1.2199999999999999E-2</v>
      </c>
      <c r="F1054" s="300">
        <v>4.0983000000000001</v>
      </c>
      <c r="G1054" s="105" t="s">
        <v>692</v>
      </c>
      <c r="H1054" s="105"/>
    </row>
    <row r="1055" spans="1:8" s="179" customFormat="1" x14ac:dyDescent="0.35">
      <c r="A1055" s="274" t="s">
        <v>585</v>
      </c>
      <c r="B1055" s="50" t="s">
        <v>586</v>
      </c>
      <c r="C1055" s="1" t="s">
        <v>587</v>
      </c>
      <c r="D1055" s="50" t="s">
        <v>3149</v>
      </c>
      <c r="E1055" s="279">
        <v>3.4099999999999998E-3</v>
      </c>
      <c r="F1055" s="300">
        <v>4.8831199999999999</v>
      </c>
      <c r="G1055" s="105" t="s">
        <v>692</v>
      </c>
    </row>
    <row r="1056" spans="1:8" s="179" customFormat="1" x14ac:dyDescent="0.35">
      <c r="A1056" s="274" t="s">
        <v>588</v>
      </c>
      <c r="B1056" s="50" t="s">
        <v>589</v>
      </c>
      <c r="C1056" s="1" t="s">
        <v>590</v>
      </c>
      <c r="D1056" s="50" t="s">
        <v>3149</v>
      </c>
      <c r="E1056" s="279">
        <v>3.3E-3</v>
      </c>
      <c r="F1056" s="294">
        <v>4.8103199999999999</v>
      </c>
      <c r="G1056" s="105" t="s">
        <v>692</v>
      </c>
    </row>
    <row r="1057" spans="1:8" s="179" customFormat="1" x14ac:dyDescent="0.35">
      <c r="A1057" s="274" t="s">
        <v>591</v>
      </c>
      <c r="B1057" s="50" t="s">
        <v>592</v>
      </c>
      <c r="C1057" s="1" t="s">
        <v>593</v>
      </c>
      <c r="D1057" s="50" t="s">
        <v>3149</v>
      </c>
      <c r="E1057" s="279">
        <v>1.1999999999999999E-3</v>
      </c>
      <c r="F1057" s="300">
        <v>6.2354599999999998</v>
      </c>
      <c r="G1057" s="105" t="s">
        <v>692</v>
      </c>
    </row>
    <row r="1058" spans="1:8" s="179" customFormat="1" x14ac:dyDescent="0.35">
      <c r="A1058" s="318" t="s">
        <v>3156</v>
      </c>
      <c r="B1058" s="324" t="s">
        <v>3157</v>
      </c>
      <c r="C1058" s="318" t="s">
        <v>3158</v>
      </c>
      <c r="D1058" s="179" t="s">
        <v>3159</v>
      </c>
      <c r="E1058" s="279">
        <v>0.2762</v>
      </c>
      <c r="F1058" s="108">
        <v>2.4896099999999999</v>
      </c>
      <c r="G1058" s="280" t="s">
        <v>692</v>
      </c>
    </row>
    <row r="1059" spans="1:8" s="179" customFormat="1" x14ac:dyDescent="0.35">
      <c r="A1059" s="318" t="s">
        <v>3160</v>
      </c>
      <c r="B1059" s="324" t="s">
        <v>3161</v>
      </c>
      <c r="C1059" s="318" t="s">
        <v>3162</v>
      </c>
      <c r="D1059" s="179" t="s">
        <v>3159</v>
      </c>
      <c r="E1059" s="279">
        <v>0.19339999999999999</v>
      </c>
      <c r="F1059" s="108">
        <v>2.5046900000000001</v>
      </c>
      <c r="G1059" s="280" t="s">
        <v>692</v>
      </c>
    </row>
    <row r="1060" spans="1:8" s="179" customFormat="1" x14ac:dyDescent="0.35">
      <c r="A1060" s="318" t="s">
        <v>3163</v>
      </c>
      <c r="B1060" s="324" t="s">
        <v>3164</v>
      </c>
      <c r="C1060" s="318" t="s">
        <v>3165</v>
      </c>
      <c r="D1060" s="179" t="s">
        <v>3159</v>
      </c>
      <c r="E1060" s="279">
        <v>0.41670000000000001</v>
      </c>
      <c r="F1060" s="108">
        <v>1.47638</v>
      </c>
      <c r="G1060" s="280" t="s">
        <v>692</v>
      </c>
    </row>
    <row r="1061" spans="1:8" s="179" customFormat="1" x14ac:dyDescent="0.35">
      <c r="A1061" s="318" t="s">
        <v>3166</v>
      </c>
      <c r="B1061" s="324" t="s">
        <v>3167</v>
      </c>
      <c r="C1061" s="318" t="s">
        <v>3168</v>
      </c>
      <c r="D1061" s="179" t="s">
        <v>3159</v>
      </c>
      <c r="E1061" s="279">
        <v>0.104</v>
      </c>
      <c r="F1061" s="108">
        <v>2.1310500000000001</v>
      </c>
      <c r="G1061" s="280" t="s">
        <v>692</v>
      </c>
    </row>
    <row r="1062" spans="1:8" s="179" customFormat="1" x14ac:dyDescent="0.35">
      <c r="A1062" s="318" t="s">
        <v>3169</v>
      </c>
      <c r="B1062" s="324" t="s">
        <v>3170</v>
      </c>
      <c r="C1062" s="318" t="s">
        <v>3171</v>
      </c>
      <c r="D1062" s="179" t="s">
        <v>3159</v>
      </c>
      <c r="E1062" s="279">
        <v>1.7600000000000001E-2</v>
      </c>
      <c r="F1062" s="108">
        <v>4.1390900000000004</v>
      </c>
      <c r="G1062" s="280" t="s">
        <v>692</v>
      </c>
    </row>
    <row r="1063" spans="1:8" s="179" customFormat="1" x14ac:dyDescent="0.35">
      <c r="A1063" s="318" t="s">
        <v>3172</v>
      </c>
      <c r="B1063" s="324" t="s">
        <v>3173</v>
      </c>
      <c r="C1063" s="318" t="s">
        <v>3174</v>
      </c>
      <c r="D1063" s="179" t="s">
        <v>3159</v>
      </c>
      <c r="E1063" s="279">
        <v>3.8800000000000001E-2</v>
      </c>
      <c r="F1063" s="108">
        <v>3.2198199999999999</v>
      </c>
      <c r="G1063" s="280" t="s">
        <v>692</v>
      </c>
    </row>
    <row r="1064" spans="1:8" s="179" customFormat="1" x14ac:dyDescent="0.35">
      <c r="A1064" s="274" t="s">
        <v>18</v>
      </c>
      <c r="B1064" s="299" t="s">
        <v>19</v>
      </c>
      <c r="C1064" s="1" t="s">
        <v>20</v>
      </c>
      <c r="D1064" s="299" t="s">
        <v>853</v>
      </c>
      <c r="E1064" s="279">
        <v>3.0023892384749968E-2</v>
      </c>
      <c r="F1064" s="300">
        <v>2.5979399999999999</v>
      </c>
      <c r="G1064" s="279" t="s">
        <v>692</v>
      </c>
      <c r="H1064" s="105"/>
    </row>
    <row r="1065" spans="1:8" s="179" customFormat="1" x14ac:dyDescent="0.35">
      <c r="A1065" s="274" t="s">
        <v>36</v>
      </c>
      <c r="B1065" s="299" t="s">
        <v>37</v>
      </c>
      <c r="C1065" s="1" t="s">
        <v>38</v>
      </c>
      <c r="D1065" s="299" t="s">
        <v>853</v>
      </c>
      <c r="E1065" s="279">
        <v>3.3476630321550107E-3</v>
      </c>
      <c r="F1065" s="300">
        <v>4.8670799999999996</v>
      </c>
      <c r="G1065" s="279" t="s">
        <v>692</v>
      </c>
      <c r="H1065" s="105"/>
    </row>
    <row r="1066" spans="1:8" s="179" customFormat="1" x14ac:dyDescent="0.35">
      <c r="A1066" s="274" t="s">
        <v>41</v>
      </c>
      <c r="B1066" s="299" t="s">
        <v>42</v>
      </c>
      <c r="C1066" s="1" t="s">
        <v>43</v>
      </c>
      <c r="D1066" s="299" t="s">
        <v>853</v>
      </c>
      <c r="E1066" s="279">
        <v>3.4007934261196714E-4</v>
      </c>
      <c r="F1066" s="300">
        <v>2.8430900000000001</v>
      </c>
      <c r="G1066" s="279" t="s">
        <v>692</v>
      </c>
      <c r="H1066" s="105"/>
    </row>
    <row r="1067" spans="1:8" s="179" customFormat="1" x14ac:dyDescent="0.35">
      <c r="A1067" s="274" t="s">
        <v>50</v>
      </c>
      <c r="B1067" s="299" t="s">
        <v>51</v>
      </c>
      <c r="C1067" s="1" t="s">
        <v>52</v>
      </c>
      <c r="D1067" s="299" t="s">
        <v>853</v>
      </c>
      <c r="E1067" s="279">
        <v>0.28462914700325981</v>
      </c>
      <c r="F1067" s="300">
        <v>1.3880399999999999</v>
      </c>
      <c r="G1067" s="279" t="s">
        <v>692</v>
      </c>
      <c r="H1067" s="105"/>
    </row>
    <row r="1068" spans="1:8" s="179" customFormat="1" x14ac:dyDescent="0.35">
      <c r="A1068" s="274" t="s">
        <v>50</v>
      </c>
      <c r="B1068" s="299" t="s">
        <v>51</v>
      </c>
      <c r="C1068" s="1" t="s">
        <v>52</v>
      </c>
      <c r="D1068" s="299" t="s">
        <v>853</v>
      </c>
      <c r="E1068" s="279">
        <v>0.33462932972730003</v>
      </c>
      <c r="F1068" s="300">
        <v>1.3880399999999999</v>
      </c>
      <c r="G1068" s="279" t="s">
        <v>692</v>
      </c>
      <c r="H1068" s="105"/>
    </row>
    <row r="1069" spans="1:8" s="179" customFormat="1" x14ac:dyDescent="0.35">
      <c r="A1069" s="274" t="s">
        <v>708</v>
      </c>
      <c r="B1069" s="299" t="s">
        <v>67</v>
      </c>
      <c r="C1069" s="1" t="s">
        <v>68</v>
      </c>
      <c r="D1069" s="299" t="s">
        <v>853</v>
      </c>
      <c r="E1069" s="279">
        <v>5.3934828898727742E-3</v>
      </c>
      <c r="F1069" s="300">
        <v>4.57254</v>
      </c>
      <c r="G1069" s="279" t="s">
        <v>692</v>
      </c>
      <c r="H1069" s="105"/>
    </row>
    <row r="1070" spans="1:8" s="179" customFormat="1" x14ac:dyDescent="0.35">
      <c r="A1070" s="274" t="s">
        <v>708</v>
      </c>
      <c r="B1070" s="299" t="s">
        <v>67</v>
      </c>
      <c r="C1070" s="1" t="s">
        <v>68</v>
      </c>
      <c r="D1070" s="299" t="s">
        <v>853</v>
      </c>
      <c r="E1070" s="279">
        <v>3.017890850908549E-2</v>
      </c>
      <c r="F1070" s="300">
        <v>4.57254</v>
      </c>
      <c r="G1070" s="279" t="s">
        <v>692</v>
      </c>
      <c r="H1070" s="105"/>
    </row>
    <row r="1071" spans="1:8" s="179" customFormat="1" x14ac:dyDescent="0.35">
      <c r="A1071" s="274" t="s">
        <v>71</v>
      </c>
      <c r="B1071" s="299" t="s">
        <v>72</v>
      </c>
      <c r="C1071" s="1" t="s">
        <v>73</v>
      </c>
      <c r="D1071" s="299" t="s">
        <v>853</v>
      </c>
      <c r="E1071" s="279">
        <v>0.1692965422375142</v>
      </c>
      <c r="F1071" s="300">
        <v>2.6114799999999998</v>
      </c>
      <c r="G1071" s="279" t="s">
        <v>692</v>
      </c>
      <c r="H1071" s="105"/>
    </row>
    <row r="1072" spans="1:8" s="179" customFormat="1" x14ac:dyDescent="0.35">
      <c r="A1072" s="274" t="s">
        <v>71</v>
      </c>
      <c r="B1072" s="299" t="s">
        <v>72</v>
      </c>
      <c r="C1072" s="1" t="s">
        <v>73</v>
      </c>
      <c r="D1072" s="299" t="s">
        <v>853</v>
      </c>
      <c r="E1072" s="279">
        <v>0.22139648569555112</v>
      </c>
      <c r="F1072" s="300">
        <v>2.6114799999999998</v>
      </c>
      <c r="G1072" s="279" t="s">
        <v>692</v>
      </c>
      <c r="H1072" s="105"/>
    </row>
    <row r="1073" spans="1:8" s="179" customFormat="1" x14ac:dyDescent="0.35">
      <c r="A1073" s="274" t="s">
        <v>84</v>
      </c>
      <c r="B1073" s="299" t="s">
        <v>85</v>
      </c>
      <c r="C1073" s="1" t="s">
        <v>86</v>
      </c>
      <c r="D1073" s="299" t="s">
        <v>853</v>
      </c>
      <c r="E1073" s="279">
        <v>6.8292000835848826E-3</v>
      </c>
      <c r="F1073" s="300">
        <v>3.3204400000000001</v>
      </c>
      <c r="G1073" s="279" t="s">
        <v>692</v>
      </c>
      <c r="H1073" s="105"/>
    </row>
    <row r="1074" spans="1:8" s="179" customFormat="1" x14ac:dyDescent="0.35">
      <c r="A1074" s="274" t="s">
        <v>106</v>
      </c>
      <c r="B1074" s="299" t="s">
        <v>107</v>
      </c>
      <c r="C1074" s="1" t="s">
        <v>108</v>
      </c>
      <c r="D1074" s="299" t="s">
        <v>853</v>
      </c>
      <c r="E1074" s="279">
        <v>1.5362722491140477E-3</v>
      </c>
      <c r="F1074" s="300">
        <v>6.2004299999999999</v>
      </c>
      <c r="G1074" s="279" t="s">
        <v>692</v>
      </c>
      <c r="H1074" s="105"/>
    </row>
    <row r="1075" spans="1:8" s="179" customFormat="1" x14ac:dyDescent="0.35">
      <c r="A1075" s="274" t="s">
        <v>503</v>
      </c>
      <c r="B1075" s="299" t="s">
        <v>119</v>
      </c>
      <c r="C1075" s="1" t="s">
        <v>120</v>
      </c>
      <c r="D1075" s="299" t="s">
        <v>853</v>
      </c>
      <c r="E1075" s="279">
        <v>3.5542909856980547E-2</v>
      </c>
      <c r="F1075" s="300">
        <v>2.7414900000000002</v>
      </c>
      <c r="G1075" s="279" t="s">
        <v>692</v>
      </c>
      <c r="H1075" s="105"/>
    </row>
    <row r="1076" spans="1:8" s="179" customFormat="1" x14ac:dyDescent="0.35">
      <c r="A1076" s="274" t="s">
        <v>503</v>
      </c>
      <c r="B1076" s="299" t="s">
        <v>119</v>
      </c>
      <c r="C1076" s="1" t="s">
        <v>120</v>
      </c>
      <c r="D1076" s="299" t="s">
        <v>853</v>
      </c>
      <c r="E1076" s="279">
        <v>3.9177559945354407E-2</v>
      </c>
      <c r="F1076" s="300">
        <v>2.7414900000000002</v>
      </c>
      <c r="G1076" s="279" t="s">
        <v>692</v>
      </c>
      <c r="H1076" s="105"/>
    </row>
    <row r="1077" spans="1:8" s="179" customFormat="1" x14ac:dyDescent="0.35">
      <c r="A1077" s="274" t="s">
        <v>126</v>
      </c>
      <c r="B1077" s="299" t="s">
        <v>127</v>
      </c>
      <c r="C1077" s="1" t="s">
        <v>128</v>
      </c>
      <c r="D1077" s="299" t="s">
        <v>853</v>
      </c>
      <c r="E1077" s="279">
        <v>0.11270415418017245</v>
      </c>
      <c r="F1077" s="300">
        <v>2.4637899999999999</v>
      </c>
      <c r="G1077" s="279" t="s">
        <v>692</v>
      </c>
      <c r="H1077" s="105"/>
    </row>
    <row r="1078" spans="1:8" s="179" customFormat="1" x14ac:dyDescent="0.35">
      <c r="A1078" s="274" t="s">
        <v>126</v>
      </c>
      <c r="B1078" s="299" t="s">
        <v>127</v>
      </c>
      <c r="C1078" s="1" t="s">
        <v>128</v>
      </c>
      <c r="D1078" s="299" t="s">
        <v>853</v>
      </c>
      <c r="E1078" s="279">
        <v>0.14580170485828217</v>
      </c>
      <c r="F1078" s="300">
        <v>2.4637899999999999</v>
      </c>
      <c r="G1078" s="279" t="s">
        <v>692</v>
      </c>
      <c r="H1078" s="105"/>
    </row>
    <row r="1079" spans="1:8" s="179" customFormat="1" x14ac:dyDescent="0.35">
      <c r="A1079" s="274" t="s">
        <v>142</v>
      </c>
      <c r="B1079" s="299" t="s">
        <v>143</v>
      </c>
      <c r="C1079" s="1" t="s">
        <v>144</v>
      </c>
      <c r="D1079" s="299" t="s">
        <v>853</v>
      </c>
      <c r="E1079" s="279">
        <v>4.2099509425233182E-2</v>
      </c>
      <c r="F1079" s="300">
        <v>2.7003900000000001</v>
      </c>
      <c r="G1079" s="279" t="s">
        <v>692</v>
      </c>
      <c r="H1079" s="105"/>
    </row>
    <row r="1080" spans="1:8" s="179" customFormat="1" x14ac:dyDescent="0.35">
      <c r="A1080" s="274" t="s">
        <v>142</v>
      </c>
      <c r="B1080" s="299" t="s">
        <v>143</v>
      </c>
      <c r="C1080" s="1" t="s">
        <v>144</v>
      </c>
      <c r="D1080" s="299" t="s">
        <v>853</v>
      </c>
      <c r="E1080" s="279">
        <v>4.4498082130590956E-2</v>
      </c>
      <c r="F1080" s="300">
        <v>2.7003900000000001</v>
      </c>
      <c r="G1080" s="279" t="s">
        <v>692</v>
      </c>
      <c r="H1080" s="105"/>
    </row>
    <row r="1081" spans="1:8" s="179" customFormat="1" x14ac:dyDescent="0.35">
      <c r="A1081" s="274" t="s">
        <v>147</v>
      </c>
      <c r="B1081" s="299" t="s">
        <v>148</v>
      </c>
      <c r="C1081" s="1" t="s">
        <v>149</v>
      </c>
      <c r="D1081" s="299" t="s">
        <v>853</v>
      </c>
      <c r="E1081" s="279">
        <v>3.2637214394844911E-3</v>
      </c>
      <c r="F1081" s="300">
        <v>4.2080200000000003</v>
      </c>
      <c r="G1081" s="279" t="s">
        <v>692</v>
      </c>
      <c r="H1081" s="105"/>
    </row>
    <row r="1082" spans="1:8" s="179" customFormat="1" x14ac:dyDescent="0.35">
      <c r="A1082" s="274" t="s">
        <v>151</v>
      </c>
      <c r="B1082" s="299" t="s">
        <v>152</v>
      </c>
      <c r="C1082" s="1" t="s">
        <v>153</v>
      </c>
      <c r="D1082" s="299" t="s">
        <v>853</v>
      </c>
      <c r="E1082" s="279">
        <v>3.5461911314631084E-3</v>
      </c>
      <c r="F1082" s="300">
        <v>4.1168500000000003</v>
      </c>
      <c r="G1082" s="279" t="s">
        <v>692</v>
      </c>
      <c r="H1082" s="105"/>
    </row>
    <row r="1083" spans="1:8" s="179" customFormat="1" x14ac:dyDescent="0.35">
      <c r="A1083" s="274" t="s">
        <v>163</v>
      </c>
      <c r="B1083" s="299" t="s">
        <v>164</v>
      </c>
      <c r="C1083" s="1" t="s">
        <v>165</v>
      </c>
      <c r="D1083" s="299" t="s">
        <v>853</v>
      </c>
      <c r="E1083" s="279">
        <v>6.3349426314828388E-3</v>
      </c>
      <c r="F1083" s="300">
        <v>3.8495300000000001</v>
      </c>
      <c r="G1083" s="279" t="s">
        <v>692</v>
      </c>
      <c r="H1083" s="105"/>
    </row>
    <row r="1084" spans="1:8" s="179" customFormat="1" x14ac:dyDescent="0.35">
      <c r="A1084" s="274" t="s">
        <v>163</v>
      </c>
      <c r="B1084" s="299" t="s">
        <v>164</v>
      </c>
      <c r="C1084" s="1" t="s">
        <v>165</v>
      </c>
      <c r="D1084" s="299" t="s">
        <v>853</v>
      </c>
      <c r="E1084" s="279">
        <v>6.9819413607533467E-3</v>
      </c>
      <c r="F1084" s="300">
        <v>3.8495300000000001</v>
      </c>
      <c r="G1084" s="279" t="s">
        <v>692</v>
      </c>
      <c r="H1084" s="105"/>
    </row>
    <row r="1085" spans="1:8" s="179" customFormat="1" x14ac:dyDescent="0.35">
      <c r="A1085" s="274" t="s">
        <v>172</v>
      </c>
      <c r="B1085" s="299" t="s">
        <v>173</v>
      </c>
      <c r="C1085" s="1" t="s">
        <v>174</v>
      </c>
      <c r="D1085" s="299" t="s">
        <v>853</v>
      </c>
      <c r="E1085" s="279">
        <v>3.355884869517884E-2</v>
      </c>
      <c r="F1085" s="300">
        <v>2.9394999999999998</v>
      </c>
      <c r="G1085" s="279" t="s">
        <v>692</v>
      </c>
      <c r="H1085" s="105"/>
    </row>
    <row r="1086" spans="1:8" s="179" customFormat="1" x14ac:dyDescent="0.35">
      <c r="A1086" s="274" t="s">
        <v>172</v>
      </c>
      <c r="B1086" s="299" t="s">
        <v>173</v>
      </c>
      <c r="C1086" s="1" t="s">
        <v>174</v>
      </c>
      <c r="D1086" s="299" t="s">
        <v>853</v>
      </c>
      <c r="E1086" s="279">
        <v>3.5980409625961225E-2</v>
      </c>
      <c r="F1086" s="300">
        <v>2.9394999999999998</v>
      </c>
      <c r="G1086" s="279" t="s">
        <v>692</v>
      </c>
      <c r="H1086" s="105"/>
    </row>
    <row r="1087" spans="1:8" s="179" customFormat="1" x14ac:dyDescent="0.35">
      <c r="A1087" s="274" t="s">
        <v>200</v>
      </c>
      <c r="B1087" s="299" t="s">
        <v>201</v>
      </c>
      <c r="C1087" s="1" t="s">
        <v>202</v>
      </c>
      <c r="D1087" s="299" t="s">
        <v>853</v>
      </c>
      <c r="E1087" s="279">
        <v>1.9898605820873303E-2</v>
      </c>
      <c r="F1087" s="300">
        <v>3.7170399999999999</v>
      </c>
      <c r="G1087" s="279" t="s">
        <v>692</v>
      </c>
      <c r="H1087" s="105"/>
    </row>
    <row r="1088" spans="1:8" s="179" customFormat="1" x14ac:dyDescent="0.35">
      <c r="A1088" s="274" t="s">
        <v>200</v>
      </c>
      <c r="B1088" s="299" t="s">
        <v>201</v>
      </c>
      <c r="C1088" s="1" t="s">
        <v>202</v>
      </c>
      <c r="D1088" s="299" t="s">
        <v>853</v>
      </c>
      <c r="E1088" s="279">
        <v>1.9952176224487438E-2</v>
      </c>
      <c r="F1088" s="300">
        <v>3.7170399999999999</v>
      </c>
      <c r="G1088" s="279" t="s">
        <v>692</v>
      </c>
      <c r="H1088" s="105"/>
    </row>
    <row r="1089" spans="1:8" s="179" customFormat="1" x14ac:dyDescent="0.35">
      <c r="A1089" s="274" t="s">
        <v>747</v>
      </c>
      <c r="B1089" s="299" t="s">
        <v>856</v>
      </c>
      <c r="C1089" s="1" t="s">
        <v>857</v>
      </c>
      <c r="D1089" s="299" t="s">
        <v>853</v>
      </c>
      <c r="E1089" s="279">
        <v>9.98E-2</v>
      </c>
      <c r="F1089" s="300">
        <v>3.4750000000000001</v>
      </c>
      <c r="G1089" s="279" t="s">
        <v>692</v>
      </c>
      <c r="H1089" s="105"/>
    </row>
    <row r="1090" spans="1:8" s="179" customFormat="1" x14ac:dyDescent="0.35">
      <c r="A1090" s="274" t="s">
        <v>747</v>
      </c>
      <c r="B1090" s="299" t="s">
        <v>856</v>
      </c>
      <c r="C1090" s="1" t="s">
        <v>857</v>
      </c>
      <c r="D1090" s="299" t="s">
        <v>853</v>
      </c>
      <c r="E1090" s="279">
        <v>0.1188</v>
      </c>
      <c r="F1090" s="300">
        <v>3.4750000000000001</v>
      </c>
      <c r="G1090" s="279" t="s">
        <v>692</v>
      </c>
      <c r="H1090" s="105"/>
    </row>
    <row r="1091" spans="1:8" s="179" customFormat="1" x14ac:dyDescent="0.35">
      <c r="A1091" s="274" t="s">
        <v>204</v>
      </c>
      <c r="B1091" s="299" t="s">
        <v>205</v>
      </c>
      <c r="C1091" s="1" t="s">
        <v>206</v>
      </c>
      <c r="D1091" s="299" t="s">
        <v>853</v>
      </c>
      <c r="E1091" s="279">
        <v>0.28514354066985653</v>
      </c>
      <c r="F1091" s="300">
        <v>2.1800700000000002</v>
      </c>
      <c r="G1091" s="279" t="s">
        <v>692</v>
      </c>
      <c r="H1091" s="105"/>
    </row>
    <row r="1092" spans="1:8" s="179" customFormat="1" x14ac:dyDescent="0.35">
      <c r="A1092" s="274" t="s">
        <v>204</v>
      </c>
      <c r="B1092" s="299" t="s">
        <v>205</v>
      </c>
      <c r="C1092" s="1" t="s">
        <v>206</v>
      </c>
      <c r="D1092" s="299" t="s">
        <v>853</v>
      </c>
      <c r="E1092" s="279">
        <v>0.33821947203676572</v>
      </c>
      <c r="F1092" s="300">
        <v>2.1800700000000002</v>
      </c>
      <c r="G1092" s="279" t="s">
        <v>692</v>
      </c>
      <c r="H1092" s="105"/>
    </row>
    <row r="1093" spans="1:8" s="179" customFormat="1" x14ac:dyDescent="0.35">
      <c r="A1093" s="274" t="s">
        <v>246</v>
      </c>
      <c r="B1093" s="299" t="s">
        <v>247</v>
      </c>
      <c r="C1093" s="1" t="s">
        <v>248</v>
      </c>
      <c r="D1093" s="299" t="s">
        <v>853</v>
      </c>
      <c r="E1093" s="279">
        <v>2.5999999999999999E-3</v>
      </c>
      <c r="F1093" s="300">
        <v>1.40364</v>
      </c>
      <c r="G1093" s="279" t="s">
        <v>692</v>
      </c>
      <c r="H1093" s="105"/>
    </row>
    <row r="1094" spans="1:8" s="179" customFormat="1" x14ac:dyDescent="0.35">
      <c r="A1094" s="274" t="s">
        <v>232</v>
      </c>
      <c r="B1094" s="299" t="s">
        <v>233</v>
      </c>
      <c r="C1094" s="1" t="s">
        <v>234</v>
      </c>
      <c r="D1094" s="299" t="s">
        <v>853</v>
      </c>
      <c r="E1094" s="279">
        <v>1.5592113817015184E-2</v>
      </c>
      <c r="F1094" s="300">
        <v>5.7478499999999997</v>
      </c>
      <c r="G1094" s="279" t="s">
        <v>692</v>
      </c>
      <c r="H1094" s="105"/>
    </row>
    <row r="1095" spans="1:8" s="179" customFormat="1" x14ac:dyDescent="0.35">
      <c r="A1095" s="274" t="s">
        <v>232</v>
      </c>
      <c r="B1095" s="299" t="s">
        <v>233</v>
      </c>
      <c r="C1095" s="1" t="s">
        <v>234</v>
      </c>
      <c r="D1095" s="299" t="s">
        <v>853</v>
      </c>
      <c r="E1095" s="279">
        <v>0.12415995582010024</v>
      </c>
      <c r="F1095" s="300">
        <v>5.7478499999999997</v>
      </c>
      <c r="G1095" s="279" t="s">
        <v>692</v>
      </c>
      <c r="H1095" s="105"/>
    </row>
    <row r="1096" spans="1:8" s="179" customFormat="1" x14ac:dyDescent="0.35">
      <c r="A1096" s="274" t="s">
        <v>236</v>
      </c>
      <c r="B1096" s="299" t="s">
        <v>237</v>
      </c>
      <c r="C1096" s="1" t="s">
        <v>238</v>
      </c>
      <c r="D1096" s="299" t="s">
        <v>853</v>
      </c>
      <c r="E1096" s="279">
        <v>1.6337817758414891E-2</v>
      </c>
      <c r="F1096" s="300">
        <v>3.7450899999999998</v>
      </c>
      <c r="G1096" s="279" t="s">
        <v>692</v>
      </c>
      <c r="H1096" s="105"/>
    </row>
    <row r="1097" spans="1:8" s="179" customFormat="1" x14ac:dyDescent="0.35">
      <c r="A1097" s="318" t="s">
        <v>3175</v>
      </c>
      <c r="B1097" s="324" t="s">
        <v>3176</v>
      </c>
      <c r="C1097" s="318" t="s">
        <v>3177</v>
      </c>
      <c r="D1097" s="179" t="s">
        <v>3178</v>
      </c>
      <c r="E1097" s="279">
        <v>4.0000000000000003E-5</v>
      </c>
      <c r="F1097" s="108">
        <v>5.75854</v>
      </c>
      <c r="G1097" s="280" t="s">
        <v>692</v>
      </c>
    </row>
    <row r="1098" spans="1:8" s="179" customFormat="1" x14ac:dyDescent="0.35">
      <c r="A1098" s="318" t="s">
        <v>1112</v>
      </c>
      <c r="B1098" s="324" t="s">
        <v>1113</v>
      </c>
      <c r="C1098" s="318" t="s">
        <v>1114</v>
      </c>
      <c r="D1098" s="179" t="s">
        <v>3178</v>
      </c>
      <c r="E1098" s="279">
        <v>5.8E-4</v>
      </c>
      <c r="F1098" s="108">
        <v>4.9586300000000003</v>
      </c>
      <c r="G1098" s="280" t="s">
        <v>692</v>
      </c>
    </row>
    <row r="1099" spans="1:8" s="179" customFormat="1" x14ac:dyDescent="0.35">
      <c r="A1099" s="318" t="s">
        <v>168</v>
      </c>
      <c r="B1099" s="324" t="s">
        <v>169</v>
      </c>
      <c r="C1099" s="318" t="s">
        <v>170</v>
      </c>
      <c r="D1099" s="179" t="s">
        <v>3178</v>
      </c>
      <c r="E1099" s="279">
        <v>1.8999999999999998E-4</v>
      </c>
      <c r="F1099" s="108">
        <v>5.0801499999999997</v>
      </c>
      <c r="G1099" s="280" t="s">
        <v>692</v>
      </c>
    </row>
    <row r="1100" spans="1:8" s="179" customFormat="1" x14ac:dyDescent="0.35">
      <c r="A1100" s="318" t="s">
        <v>585</v>
      </c>
      <c r="B1100" s="324" t="s">
        <v>586</v>
      </c>
      <c r="C1100" s="318" t="s">
        <v>587</v>
      </c>
      <c r="D1100" s="179" t="s">
        <v>3178</v>
      </c>
      <c r="E1100" s="279">
        <v>2.0000000000000001E-4</v>
      </c>
      <c r="F1100" s="108">
        <v>4.8831199999999999</v>
      </c>
      <c r="G1100" s="280" t="s">
        <v>692</v>
      </c>
    </row>
    <row r="1101" spans="1:8" s="179" customFormat="1" x14ac:dyDescent="0.35">
      <c r="A1101" s="318" t="s">
        <v>1009</v>
      </c>
      <c r="B1101" s="324" t="s">
        <v>1010</v>
      </c>
      <c r="C1101" s="318" t="s">
        <v>1011</v>
      </c>
      <c r="D1101" s="179" t="s">
        <v>3179</v>
      </c>
      <c r="E1101" s="279">
        <v>0.63900000000000001</v>
      </c>
      <c r="F1101" s="108">
        <v>-7.0994699999999994E-2</v>
      </c>
      <c r="G1101" s="280" t="s">
        <v>692</v>
      </c>
    </row>
    <row r="1102" spans="1:8" s="179" customFormat="1" x14ac:dyDescent="0.35">
      <c r="A1102" s="318" t="s">
        <v>557</v>
      </c>
      <c r="B1102" s="324" t="s">
        <v>558</v>
      </c>
      <c r="C1102" s="318" t="s">
        <v>559</v>
      </c>
      <c r="D1102" s="179" t="s">
        <v>3179</v>
      </c>
      <c r="E1102" s="279">
        <v>0.06</v>
      </c>
      <c r="F1102" s="108">
        <v>4.5199699999999998</v>
      </c>
      <c r="G1102" s="280" t="s">
        <v>692</v>
      </c>
    </row>
    <row r="1103" spans="1:8" s="179" customFormat="1" x14ac:dyDescent="0.35">
      <c r="A1103" s="318" t="s">
        <v>905</v>
      </c>
      <c r="B1103" s="324" t="s">
        <v>906</v>
      </c>
      <c r="C1103" s="318" t="s">
        <v>907</v>
      </c>
      <c r="D1103" s="179" t="s">
        <v>3179</v>
      </c>
      <c r="E1103" s="279">
        <v>0.15</v>
      </c>
      <c r="F1103" s="108">
        <v>3.2703899999999999</v>
      </c>
      <c r="G1103" s="280" t="s">
        <v>692</v>
      </c>
    </row>
    <row r="1104" spans="1:8" s="179" customFormat="1" x14ac:dyDescent="0.35">
      <c r="A1104" s="318" t="s">
        <v>3180</v>
      </c>
      <c r="B1104" s="324" t="s">
        <v>3181</v>
      </c>
      <c r="C1104" s="318" t="s">
        <v>3182</v>
      </c>
      <c r="D1104" s="179" t="s">
        <v>3179</v>
      </c>
      <c r="E1104" s="279">
        <v>0.107</v>
      </c>
      <c r="F1104" s="108">
        <v>2.9618000000000002</v>
      </c>
      <c r="G1104" s="280" t="s">
        <v>692</v>
      </c>
    </row>
    <row r="1105" spans="1:7" s="179" customFormat="1" x14ac:dyDescent="0.35">
      <c r="A1105" s="318" t="s">
        <v>923</v>
      </c>
      <c r="B1105" s="324" t="s">
        <v>924</v>
      </c>
      <c r="C1105" s="318" t="s">
        <v>925</v>
      </c>
      <c r="D1105" s="179" t="s">
        <v>3179</v>
      </c>
      <c r="E1105" s="279">
        <v>0.09</v>
      </c>
      <c r="F1105" s="108">
        <v>3.7350099999999999</v>
      </c>
      <c r="G1105" s="280" t="s">
        <v>692</v>
      </c>
    </row>
    <row r="1106" spans="1:7" s="179" customFormat="1" x14ac:dyDescent="0.35">
      <c r="A1106" s="318" t="s">
        <v>3183</v>
      </c>
      <c r="B1106" s="324" t="s">
        <v>3184</v>
      </c>
      <c r="C1106" s="318" t="s">
        <v>3185</v>
      </c>
      <c r="D1106" s="179" t="s">
        <v>3179</v>
      </c>
      <c r="E1106" s="279">
        <v>0.26100000000000001</v>
      </c>
      <c r="F1106" s="108">
        <v>2.5667900000000001</v>
      </c>
      <c r="G1106" s="280" t="s">
        <v>692</v>
      </c>
    </row>
    <row r="1107" spans="1:7" s="179" customFormat="1" x14ac:dyDescent="0.35">
      <c r="A1107" s="318" t="s">
        <v>944</v>
      </c>
      <c r="B1107" s="324" t="s">
        <v>945</v>
      </c>
      <c r="C1107" s="318" t="s">
        <v>946</v>
      </c>
      <c r="D1107" s="179" t="s">
        <v>3179</v>
      </c>
      <c r="E1107" s="279">
        <v>0.156</v>
      </c>
      <c r="F1107" s="108">
        <v>1.8809899999999999</v>
      </c>
      <c r="G1107" s="280" t="s">
        <v>692</v>
      </c>
    </row>
    <row r="1108" spans="1:7" s="179" customFormat="1" x14ac:dyDescent="0.35">
      <c r="A1108" s="318" t="s">
        <v>956</v>
      </c>
      <c r="B1108" s="324" t="s">
        <v>957</v>
      </c>
      <c r="C1108" s="318" t="s">
        <v>958</v>
      </c>
      <c r="D1108" s="179" t="s">
        <v>3179</v>
      </c>
      <c r="E1108" s="279">
        <v>0.03</v>
      </c>
      <c r="F1108" s="108">
        <v>3.1803699999999999</v>
      </c>
      <c r="G1108" s="280" t="s">
        <v>692</v>
      </c>
    </row>
    <row r="1109" spans="1:7" s="179" customFormat="1" x14ac:dyDescent="0.35">
      <c r="A1109" s="318" t="s">
        <v>747</v>
      </c>
      <c r="B1109" s="324" t="s">
        <v>856</v>
      </c>
      <c r="C1109" s="318" t="s">
        <v>857</v>
      </c>
      <c r="D1109" s="179" t="s">
        <v>3179</v>
      </c>
      <c r="E1109" s="279">
        <v>8.3000000000000004E-2</v>
      </c>
      <c r="F1109" s="108">
        <v>3.4750000000000001</v>
      </c>
      <c r="G1109" s="280" t="s">
        <v>692</v>
      </c>
    </row>
    <row r="1110" spans="1:7" s="179" customFormat="1" x14ac:dyDescent="0.35">
      <c r="A1110" s="318" t="s">
        <v>3186</v>
      </c>
      <c r="B1110" s="324" t="s">
        <v>3187</v>
      </c>
      <c r="C1110" s="318" t="s">
        <v>3188</v>
      </c>
      <c r="D1110" s="179" t="s">
        <v>3179</v>
      </c>
      <c r="E1110" s="279">
        <v>0.01</v>
      </c>
      <c r="F1110" s="108">
        <v>3.3664200000000002</v>
      </c>
      <c r="G1110" s="280" t="s">
        <v>692</v>
      </c>
    </row>
    <row r="1111" spans="1:7" s="179" customFormat="1" x14ac:dyDescent="0.35">
      <c r="A1111" s="318" t="s">
        <v>3189</v>
      </c>
      <c r="B1111" s="324" t="s">
        <v>3190</v>
      </c>
      <c r="C1111" s="318" t="s">
        <v>3191</v>
      </c>
      <c r="D1111" s="179" t="s">
        <v>3179</v>
      </c>
      <c r="E1111" s="279">
        <v>5.4000000000000006E-2</v>
      </c>
      <c r="F1111" s="108">
        <v>3.1287099999999999</v>
      </c>
      <c r="G1111" s="280" t="s">
        <v>692</v>
      </c>
    </row>
    <row r="1112" spans="1:7" s="179" customFormat="1" x14ac:dyDescent="0.35">
      <c r="A1112" s="318" t="s">
        <v>1001</v>
      </c>
      <c r="B1112" s="324" t="s">
        <v>1002</v>
      </c>
      <c r="C1112" s="318" t="s">
        <v>1003</v>
      </c>
      <c r="D1112" s="179" t="s">
        <v>3179</v>
      </c>
      <c r="E1112" s="279">
        <v>0.121</v>
      </c>
      <c r="F1112" s="108">
        <v>2.69984</v>
      </c>
      <c r="G1112" s="280" t="s">
        <v>692</v>
      </c>
    </row>
    <row r="1113" spans="1:7" s="179" customFormat="1" x14ac:dyDescent="0.35">
      <c r="A1113" s="318" t="s">
        <v>3192</v>
      </c>
      <c r="B1113" s="324" t="s">
        <v>3193</v>
      </c>
      <c r="C1113" s="318" t="s">
        <v>3194</v>
      </c>
      <c r="D1113" s="50" t="s">
        <v>3195</v>
      </c>
      <c r="E1113" s="279">
        <v>0.97900000000000009</v>
      </c>
      <c r="F1113" s="108">
        <v>0.87954100000000002</v>
      </c>
      <c r="G1113" s="280" t="s">
        <v>692</v>
      </c>
    </row>
    <row r="1114" spans="1:7" s="179" customFormat="1" x14ac:dyDescent="0.35">
      <c r="A1114" s="318" t="s">
        <v>2648</v>
      </c>
      <c r="B1114" s="324" t="s">
        <v>2649</v>
      </c>
      <c r="C1114" s="318" t="s">
        <v>2650</v>
      </c>
      <c r="D1114" s="50" t="s">
        <v>3195</v>
      </c>
      <c r="E1114" s="279">
        <v>0.20600000000000002</v>
      </c>
      <c r="F1114" s="108">
        <v>1.8511599999999999</v>
      </c>
      <c r="G1114" s="280" t="s">
        <v>692</v>
      </c>
    </row>
    <row r="1115" spans="1:7" s="179" customFormat="1" x14ac:dyDescent="0.35">
      <c r="A1115" s="318" t="s">
        <v>2672</v>
      </c>
      <c r="B1115" s="324" t="s">
        <v>2673</v>
      </c>
      <c r="C1115" s="318" t="s">
        <v>2674</v>
      </c>
      <c r="D1115" s="50" t="s">
        <v>3195</v>
      </c>
      <c r="E1115" s="279">
        <v>6.0999999999999995E-3</v>
      </c>
      <c r="F1115" s="108">
        <v>5.1187800000000001</v>
      </c>
      <c r="G1115" s="280" t="s">
        <v>692</v>
      </c>
    </row>
    <row r="1116" spans="1:7" s="179" customFormat="1" x14ac:dyDescent="0.35">
      <c r="A1116" s="318" t="s">
        <v>2684</v>
      </c>
      <c r="B1116" s="324" t="s">
        <v>2685</v>
      </c>
      <c r="C1116" s="318" t="s">
        <v>2686</v>
      </c>
      <c r="D1116" s="50" t="s">
        <v>3195</v>
      </c>
      <c r="E1116" s="279">
        <v>0.58399999999999996</v>
      </c>
      <c r="F1116" s="108">
        <v>1.4617100000000001</v>
      </c>
      <c r="G1116" s="280" t="s">
        <v>692</v>
      </c>
    </row>
    <row r="1117" spans="1:7" s="179" customFormat="1" x14ac:dyDescent="0.35">
      <c r="A1117" s="1" t="s">
        <v>3196</v>
      </c>
      <c r="B1117" s="325" t="s">
        <v>2399</v>
      </c>
      <c r="C1117" s="1" t="s">
        <v>2400</v>
      </c>
      <c r="D1117" s="179" t="s">
        <v>3197</v>
      </c>
      <c r="E1117" s="279">
        <v>3.8999999999999998E-3</v>
      </c>
      <c r="F1117" s="108">
        <v>5.3381999999999996</v>
      </c>
      <c r="G1117" s="280" t="s">
        <v>692</v>
      </c>
    </row>
    <row r="1118" spans="1:7" s="179" customFormat="1" x14ac:dyDescent="0.35">
      <c r="A1118" s="318" t="s">
        <v>1327</v>
      </c>
      <c r="B1118" s="324" t="s">
        <v>1328</v>
      </c>
      <c r="C1118" s="318" t="s">
        <v>1329</v>
      </c>
      <c r="D1118" s="179" t="s">
        <v>3198</v>
      </c>
      <c r="E1118" s="279">
        <v>4.4999999999999998E-2</v>
      </c>
      <c r="F1118" s="108">
        <v>2.9478900000000001</v>
      </c>
      <c r="G1118" s="280" t="s">
        <v>692</v>
      </c>
    </row>
  </sheetData>
  <conditionalFormatting sqref="A9:A11">
    <cfRule type="expression" dxfId="12" priority="6">
      <formula>#REF!="Valid"</formula>
    </cfRule>
  </conditionalFormatting>
  <conditionalFormatting sqref="C9:C11">
    <cfRule type="expression" dxfId="11" priority="5">
      <formula>#REF!="Valid"</formula>
    </cfRule>
  </conditionalFormatting>
  <conditionalFormatting sqref="E3:F3 E32:F34 E67:F67">
    <cfRule type="expression" dxfId="10" priority="16">
      <formula>#REF!="Valid"</formula>
    </cfRule>
  </conditionalFormatting>
  <conditionalFormatting sqref="E4:F4">
    <cfRule type="expression" dxfId="9" priority="15">
      <formula>#REF!="Valid"</formula>
    </cfRule>
  </conditionalFormatting>
  <conditionalFormatting sqref="E15:F15">
    <cfRule type="expression" dxfId="8" priority="12">
      <formula>#REF!="Valid"</formula>
    </cfRule>
  </conditionalFormatting>
  <conditionalFormatting sqref="E17:F29">
    <cfRule type="expression" dxfId="7" priority="8">
      <formula>#REF!="Valid"</formula>
    </cfRule>
  </conditionalFormatting>
  <conditionalFormatting sqref="E38:F38">
    <cfRule type="expression" dxfId="6" priority="13">
      <formula>#REF!="Valid"</formula>
    </cfRule>
  </conditionalFormatting>
  <conditionalFormatting sqref="E43:F43">
    <cfRule type="expression" dxfId="5" priority="11">
      <formula>#REF!="Valid"</formula>
    </cfRule>
  </conditionalFormatting>
  <conditionalFormatting sqref="E45:F45">
    <cfRule type="expression" dxfId="4" priority="9">
      <formula>#REF!="Valid"</formula>
    </cfRule>
  </conditionalFormatting>
  <conditionalFormatting sqref="E69:F69 E79:F80">
    <cfRule type="expression" dxfId="3" priority="14">
      <formula>#REF!="Valid"</formula>
    </cfRule>
  </conditionalFormatting>
  <conditionalFormatting sqref="E108:F110">
    <cfRule type="expression" dxfId="2" priority="7">
      <formula>#REF!="Valid"</formula>
    </cfRule>
  </conditionalFormatting>
  <conditionalFormatting sqref="F9:F11">
    <cfRule type="expression" dxfId="1" priority="4">
      <formula>#REF!="Valid"</formula>
    </cfRule>
  </conditionalFormatting>
  <conditionalFormatting sqref="F117:F326">
    <cfRule type="cellIs" dxfId="0" priority="1" operator="equal">
      <formula>#REF!</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2E94DE-BE82-4CC7-995F-FFB3875383F7}">
  <dimension ref="A1:W40"/>
  <sheetViews>
    <sheetView zoomScale="70" zoomScaleNormal="70" workbookViewId="0">
      <selection activeCell="M5" sqref="M5"/>
    </sheetView>
  </sheetViews>
  <sheetFormatPr defaultColWidth="8.81640625" defaultRowHeight="14.5" x14ac:dyDescent="0.35"/>
  <cols>
    <col min="1" max="1" width="12.7265625" style="1" customWidth="1"/>
    <col min="2" max="2" width="33" style="1" customWidth="1"/>
    <col min="3" max="3" width="26.54296875" style="1" customWidth="1"/>
    <col min="4" max="4" width="21.453125" style="1" customWidth="1"/>
    <col min="5" max="5" width="22.26953125" style="1" customWidth="1"/>
    <col min="6" max="6" width="24.26953125" style="1" customWidth="1"/>
    <col min="7" max="7" width="15.1796875" style="1" bestFit="1" customWidth="1"/>
    <col min="8" max="8" width="18" style="1" bestFit="1" customWidth="1"/>
    <col min="9" max="11" width="8.81640625" style="1"/>
    <col min="12" max="12" width="10.453125" style="1" customWidth="1"/>
    <col min="13" max="16384" width="8.81640625" style="1"/>
  </cols>
  <sheetData>
    <row r="1" spans="1:23" ht="31.15" customHeight="1" x14ac:dyDescent="0.35">
      <c r="A1" s="103" t="s">
        <v>253</v>
      </c>
      <c r="B1" s="102"/>
      <c r="C1" s="102"/>
      <c r="D1" s="102"/>
      <c r="E1" s="102"/>
      <c r="F1" s="102"/>
      <c r="G1" s="102"/>
      <c r="H1" s="102"/>
      <c r="I1" s="102"/>
      <c r="J1" s="102"/>
      <c r="K1" s="102"/>
      <c r="L1" s="102"/>
    </row>
    <row r="2" spans="1:23" s="3" customFormat="1" ht="32.5" customHeight="1" x14ac:dyDescent="0.35">
      <c r="A2" s="330" t="s">
        <v>254</v>
      </c>
      <c r="B2" s="330" t="s">
        <v>255</v>
      </c>
      <c r="C2" s="330" t="s">
        <v>256</v>
      </c>
      <c r="D2" s="330" t="s">
        <v>257</v>
      </c>
      <c r="E2" s="343" t="s">
        <v>258</v>
      </c>
      <c r="F2" s="343"/>
      <c r="G2" s="330" t="s">
        <v>259</v>
      </c>
      <c r="H2" s="330" t="s">
        <v>260</v>
      </c>
      <c r="I2" s="330" t="s">
        <v>261</v>
      </c>
      <c r="J2" s="330" t="s">
        <v>262</v>
      </c>
      <c r="K2" s="330" t="s">
        <v>263</v>
      </c>
      <c r="L2" s="330" t="s">
        <v>264</v>
      </c>
    </row>
    <row r="3" spans="1:23" ht="22.9" customHeight="1" x14ac:dyDescent="0.35">
      <c r="A3" s="5"/>
      <c r="B3" s="5"/>
      <c r="C3" s="5"/>
      <c r="D3" s="5"/>
      <c r="E3" s="5" t="s">
        <v>265</v>
      </c>
      <c r="F3" s="5" t="s">
        <v>266</v>
      </c>
      <c r="G3" s="5"/>
      <c r="H3" s="5"/>
      <c r="I3" s="5" t="s">
        <v>267</v>
      </c>
      <c r="J3" s="5"/>
      <c r="K3" s="5" t="s">
        <v>268</v>
      </c>
      <c r="L3" s="5" t="s">
        <v>269</v>
      </c>
    </row>
    <row r="4" spans="1:23" ht="79.150000000000006" customHeight="1" x14ac:dyDescent="0.35">
      <c r="A4" s="6" t="s">
        <v>270</v>
      </c>
      <c r="B4" s="7" t="s">
        <v>271</v>
      </c>
      <c r="C4" s="7" t="s">
        <v>272</v>
      </c>
      <c r="D4" s="6" t="s">
        <v>273</v>
      </c>
      <c r="E4" s="7" t="s">
        <v>274</v>
      </c>
      <c r="F4" s="7" t="s">
        <v>275</v>
      </c>
      <c r="G4" s="6">
        <v>20</v>
      </c>
      <c r="H4" s="6" t="s">
        <v>276</v>
      </c>
      <c r="I4" s="6">
        <v>500</v>
      </c>
      <c r="J4" s="6" t="s">
        <v>277</v>
      </c>
      <c r="K4" s="6">
        <v>10</v>
      </c>
      <c r="L4" s="6">
        <v>8.5</v>
      </c>
    </row>
    <row r="5" spans="1:23" ht="30.65" customHeight="1" x14ac:dyDescent="0.35">
      <c r="A5" s="6" t="s">
        <v>278</v>
      </c>
      <c r="B5" s="6" t="s">
        <v>279</v>
      </c>
      <c r="C5" s="6" t="s">
        <v>279</v>
      </c>
      <c r="D5" s="6" t="s">
        <v>273</v>
      </c>
      <c r="E5" s="7" t="s">
        <v>274</v>
      </c>
      <c r="F5" s="7" t="s">
        <v>275</v>
      </c>
      <c r="G5" s="6">
        <v>10</v>
      </c>
      <c r="H5" s="6" t="s">
        <v>276</v>
      </c>
      <c r="I5" s="6">
        <v>500</v>
      </c>
      <c r="J5" s="6" t="s">
        <v>277</v>
      </c>
      <c r="K5" s="6">
        <v>10</v>
      </c>
      <c r="L5" s="6">
        <v>8.5</v>
      </c>
    </row>
    <row r="6" spans="1:23" ht="29" x14ac:dyDescent="0.35">
      <c r="A6" s="6" t="s">
        <v>280</v>
      </c>
      <c r="B6" s="6" t="s">
        <v>279</v>
      </c>
      <c r="C6" s="6" t="s">
        <v>279</v>
      </c>
      <c r="D6" s="6" t="s">
        <v>273</v>
      </c>
      <c r="E6" s="6" t="s">
        <v>281</v>
      </c>
      <c r="F6" s="6" t="s">
        <v>282</v>
      </c>
      <c r="G6" s="6">
        <v>10</v>
      </c>
      <c r="H6" s="6" t="s">
        <v>276</v>
      </c>
      <c r="I6" s="6">
        <v>500</v>
      </c>
      <c r="J6" s="6" t="s">
        <v>277</v>
      </c>
      <c r="K6" s="6">
        <v>10</v>
      </c>
      <c r="L6" s="6">
        <v>8.5</v>
      </c>
    </row>
    <row r="7" spans="1:23" ht="83.5" customHeight="1" x14ac:dyDescent="0.35">
      <c r="A7" s="6" t="s">
        <v>283</v>
      </c>
      <c r="B7" s="7" t="s">
        <v>284</v>
      </c>
      <c r="C7" s="7" t="s">
        <v>285</v>
      </c>
      <c r="D7" s="6" t="s">
        <v>277</v>
      </c>
      <c r="E7" s="6" t="s">
        <v>281</v>
      </c>
      <c r="F7" s="6" t="s">
        <v>286</v>
      </c>
      <c r="G7" s="6">
        <v>50</v>
      </c>
      <c r="H7" s="6" t="s">
        <v>276</v>
      </c>
      <c r="I7" s="6">
        <v>300</v>
      </c>
      <c r="J7" s="6" t="s">
        <v>287</v>
      </c>
      <c r="K7" s="6">
        <v>10</v>
      </c>
      <c r="L7" s="6">
        <v>6</v>
      </c>
      <c r="W7" s="8"/>
    </row>
    <row r="8" spans="1:23" ht="29" x14ac:dyDescent="0.35">
      <c r="A8" s="6" t="s">
        <v>288</v>
      </c>
      <c r="B8" s="6" t="s">
        <v>289</v>
      </c>
      <c r="C8" s="6" t="s">
        <v>289</v>
      </c>
      <c r="D8" s="6" t="s">
        <v>277</v>
      </c>
      <c r="E8" s="7" t="s">
        <v>274</v>
      </c>
      <c r="F8" s="6" t="s">
        <v>290</v>
      </c>
      <c r="G8" s="6">
        <v>40</v>
      </c>
      <c r="H8" s="6" t="s">
        <v>276</v>
      </c>
      <c r="I8" s="6">
        <v>300</v>
      </c>
      <c r="J8" s="6" t="s">
        <v>277</v>
      </c>
      <c r="K8" s="6">
        <v>5</v>
      </c>
      <c r="L8" s="6">
        <v>6</v>
      </c>
      <c r="Q8" s="8"/>
      <c r="R8" s="8"/>
      <c r="S8" s="8"/>
      <c r="T8" s="8"/>
      <c r="U8" s="8"/>
      <c r="V8" s="8"/>
      <c r="W8" s="8"/>
    </row>
    <row r="9" spans="1:23" ht="29" x14ac:dyDescent="0.35">
      <c r="A9" s="6" t="s">
        <v>291</v>
      </c>
      <c r="B9" s="6" t="s">
        <v>289</v>
      </c>
      <c r="C9" s="6" t="s">
        <v>289</v>
      </c>
      <c r="D9" s="6" t="s">
        <v>277</v>
      </c>
      <c r="E9" s="7" t="s">
        <v>274</v>
      </c>
      <c r="F9" s="6" t="s">
        <v>290</v>
      </c>
      <c r="G9" s="6">
        <v>40</v>
      </c>
      <c r="H9" s="6" t="s">
        <v>292</v>
      </c>
      <c r="I9" s="6">
        <v>300</v>
      </c>
      <c r="J9" s="6" t="s">
        <v>287</v>
      </c>
      <c r="K9" s="6">
        <v>10</v>
      </c>
      <c r="L9" s="6">
        <v>7</v>
      </c>
      <c r="Q9" s="8"/>
      <c r="R9" s="8"/>
      <c r="S9" s="8"/>
      <c r="T9" s="8"/>
      <c r="U9" s="8"/>
      <c r="V9" s="8"/>
      <c r="W9" s="8"/>
    </row>
    <row r="10" spans="1:23" s="3" customFormat="1" ht="53.5" customHeight="1" x14ac:dyDescent="0.35">
      <c r="A10" s="6" t="s">
        <v>293</v>
      </c>
      <c r="B10" s="6" t="s">
        <v>289</v>
      </c>
      <c r="C10" s="6" t="s">
        <v>289</v>
      </c>
      <c r="D10" s="6" t="s">
        <v>277</v>
      </c>
      <c r="E10" s="7" t="s">
        <v>294</v>
      </c>
      <c r="F10" s="7" t="s">
        <v>295</v>
      </c>
      <c r="G10" s="6">
        <v>50</v>
      </c>
      <c r="H10" s="6" t="s">
        <v>276</v>
      </c>
      <c r="I10" s="6">
        <v>300</v>
      </c>
      <c r="J10" s="6" t="s">
        <v>287</v>
      </c>
      <c r="K10" s="6">
        <v>10</v>
      </c>
      <c r="L10" s="6">
        <v>6</v>
      </c>
      <c r="Q10" s="8"/>
      <c r="R10" s="8"/>
      <c r="S10" s="8"/>
      <c r="T10" s="8"/>
      <c r="U10" s="8"/>
      <c r="V10" s="8"/>
      <c r="W10" s="8"/>
    </row>
    <row r="11" spans="1:23" s="3" customFormat="1" ht="49.15" customHeight="1" x14ac:dyDescent="0.35">
      <c r="A11" s="6" t="s">
        <v>296</v>
      </c>
      <c r="B11" s="6" t="s">
        <v>289</v>
      </c>
      <c r="C11" s="6" t="s">
        <v>289</v>
      </c>
      <c r="D11" s="6" t="s">
        <v>277</v>
      </c>
      <c r="E11" s="7" t="s">
        <v>294</v>
      </c>
      <c r="F11" s="7" t="s">
        <v>295</v>
      </c>
      <c r="G11" s="6">
        <v>10</v>
      </c>
      <c r="H11" s="6" t="s">
        <v>276</v>
      </c>
      <c r="I11" s="6">
        <v>300</v>
      </c>
      <c r="J11" s="6" t="s">
        <v>287</v>
      </c>
      <c r="K11" s="6">
        <v>10</v>
      </c>
      <c r="L11" s="6">
        <v>6</v>
      </c>
      <c r="Q11" s="8"/>
      <c r="R11" s="8"/>
      <c r="S11" s="8"/>
      <c r="T11" s="8"/>
      <c r="U11" s="8"/>
      <c r="V11" s="8"/>
      <c r="W11" s="8"/>
    </row>
    <row r="12" spans="1:23" s="3" customFormat="1" ht="46.9" customHeight="1" x14ac:dyDescent="0.35">
      <c r="A12" s="6" t="s">
        <v>297</v>
      </c>
      <c r="B12" s="6" t="s">
        <v>289</v>
      </c>
      <c r="C12" s="6" t="s">
        <v>289</v>
      </c>
      <c r="D12" s="6" t="s">
        <v>277</v>
      </c>
      <c r="E12" s="7" t="s">
        <v>294</v>
      </c>
      <c r="F12" s="7" t="s">
        <v>295</v>
      </c>
      <c r="G12" s="6">
        <v>5</v>
      </c>
      <c r="H12" s="6" t="s">
        <v>276</v>
      </c>
      <c r="I12" s="6">
        <v>300</v>
      </c>
      <c r="J12" s="6" t="s">
        <v>287</v>
      </c>
      <c r="K12" s="6">
        <v>10</v>
      </c>
      <c r="L12" s="6">
        <v>6</v>
      </c>
    </row>
    <row r="13" spans="1:23" s="3" customFormat="1" ht="46.9" customHeight="1" x14ac:dyDescent="0.35">
      <c r="A13" s="6" t="s">
        <v>298</v>
      </c>
      <c r="B13" s="6" t="s">
        <v>289</v>
      </c>
      <c r="C13" s="6" t="s">
        <v>289</v>
      </c>
      <c r="D13" s="6" t="s">
        <v>277</v>
      </c>
      <c r="E13" s="7" t="s">
        <v>299</v>
      </c>
      <c r="F13" s="7" t="s">
        <v>300</v>
      </c>
      <c r="G13" s="6"/>
      <c r="H13" s="6" t="s">
        <v>301</v>
      </c>
      <c r="I13" s="6">
        <v>300</v>
      </c>
      <c r="J13" s="6" t="s">
        <v>302</v>
      </c>
      <c r="K13" s="6">
        <v>10</v>
      </c>
      <c r="L13" s="6">
        <v>6</v>
      </c>
    </row>
    <row r="14" spans="1:23" s="3" customFormat="1" ht="82.15" customHeight="1" x14ac:dyDescent="0.35">
      <c r="A14" s="6" t="s">
        <v>303</v>
      </c>
      <c r="B14" s="6" t="s">
        <v>289</v>
      </c>
      <c r="C14" s="7" t="s">
        <v>304</v>
      </c>
      <c r="D14" s="6" t="s">
        <v>277</v>
      </c>
      <c r="E14" s="7" t="s">
        <v>294</v>
      </c>
      <c r="F14" s="7" t="s">
        <v>295</v>
      </c>
      <c r="G14" s="6">
        <v>5</v>
      </c>
      <c r="H14" s="6" t="s">
        <v>276</v>
      </c>
      <c r="I14" s="6">
        <v>300</v>
      </c>
      <c r="J14" s="6" t="s">
        <v>287</v>
      </c>
      <c r="K14" s="6">
        <v>10</v>
      </c>
      <c r="L14" s="6">
        <v>6</v>
      </c>
    </row>
    <row r="15" spans="1:23" s="3" customFormat="1" ht="73.150000000000006" customHeight="1" x14ac:dyDescent="0.35">
      <c r="A15" s="6" t="s">
        <v>305</v>
      </c>
      <c r="B15" s="6" t="s">
        <v>289</v>
      </c>
      <c r="C15" s="7" t="s">
        <v>306</v>
      </c>
      <c r="D15" s="6" t="s">
        <v>277</v>
      </c>
      <c r="E15" s="7" t="s">
        <v>307</v>
      </c>
      <c r="F15" s="7" t="s">
        <v>308</v>
      </c>
      <c r="G15" s="6">
        <v>20</v>
      </c>
      <c r="H15" s="6" t="s">
        <v>276</v>
      </c>
      <c r="I15" s="6">
        <v>300</v>
      </c>
      <c r="J15" s="6" t="s">
        <v>287</v>
      </c>
      <c r="K15" s="6">
        <v>10</v>
      </c>
      <c r="L15" s="6">
        <v>6</v>
      </c>
    </row>
    <row r="16" spans="1:23" s="3" customFormat="1" ht="18.649999999999999" customHeight="1" x14ac:dyDescent="0.35">
      <c r="A16" s="6" t="s">
        <v>309</v>
      </c>
      <c r="B16" s="6" t="s">
        <v>289</v>
      </c>
      <c r="C16" s="7" t="s">
        <v>310</v>
      </c>
      <c r="D16" s="6" t="s">
        <v>277</v>
      </c>
      <c r="E16" s="6" t="s">
        <v>311</v>
      </c>
      <c r="F16" s="9" t="s">
        <v>312</v>
      </c>
      <c r="G16" s="6">
        <v>5</v>
      </c>
      <c r="H16" s="6" t="s">
        <v>276</v>
      </c>
      <c r="I16" s="6">
        <v>300</v>
      </c>
      <c r="J16" s="6" t="s">
        <v>287</v>
      </c>
      <c r="K16" s="6">
        <v>10</v>
      </c>
      <c r="L16" s="6">
        <v>6</v>
      </c>
    </row>
    <row r="17" spans="1:23" s="3" customFormat="1" ht="64.900000000000006" customHeight="1" x14ac:dyDescent="0.35">
      <c r="A17" s="6" t="s">
        <v>313</v>
      </c>
      <c r="B17" s="9" t="s">
        <v>314</v>
      </c>
      <c r="C17" s="7" t="s">
        <v>315</v>
      </c>
      <c r="D17" s="6">
        <v>30</v>
      </c>
      <c r="E17" s="7" t="s">
        <v>294</v>
      </c>
      <c r="F17" s="7" t="s">
        <v>295</v>
      </c>
      <c r="G17" s="6">
        <v>10</v>
      </c>
      <c r="H17" s="6" t="s">
        <v>316</v>
      </c>
      <c r="I17" s="6">
        <v>300</v>
      </c>
      <c r="J17" s="6" t="s">
        <v>287</v>
      </c>
      <c r="K17" s="6">
        <v>10</v>
      </c>
      <c r="L17" s="6">
        <v>8.5</v>
      </c>
      <c r="Q17" s="8"/>
      <c r="R17" s="8"/>
      <c r="S17" s="8"/>
      <c r="T17" s="8"/>
      <c r="U17" s="8"/>
      <c r="V17" s="8"/>
      <c r="W17" s="8"/>
    </row>
    <row r="18" spans="1:23" s="3" customFormat="1" ht="78.650000000000006" customHeight="1" x14ac:dyDescent="0.35">
      <c r="A18" s="6" t="s">
        <v>317</v>
      </c>
      <c r="B18" s="7" t="s">
        <v>318</v>
      </c>
      <c r="C18" s="7" t="s">
        <v>319</v>
      </c>
      <c r="D18" s="6" t="s">
        <v>277</v>
      </c>
      <c r="E18" s="6" t="s">
        <v>311</v>
      </c>
      <c r="F18" s="6" t="s">
        <v>320</v>
      </c>
      <c r="G18" s="6">
        <v>80</v>
      </c>
      <c r="H18" s="6" t="s">
        <v>321</v>
      </c>
      <c r="I18" s="6">
        <v>1000</v>
      </c>
      <c r="J18" s="6" t="s">
        <v>277</v>
      </c>
      <c r="K18" s="6">
        <v>10</v>
      </c>
      <c r="L18" s="6">
        <v>15</v>
      </c>
    </row>
    <row r="19" spans="1:23" x14ac:dyDescent="0.35">
      <c r="A19" s="4"/>
      <c r="B19" s="4"/>
      <c r="C19" s="4"/>
      <c r="D19" s="4"/>
      <c r="E19" s="4"/>
      <c r="F19" s="4"/>
      <c r="G19" s="4"/>
      <c r="H19" s="4"/>
      <c r="I19" s="4"/>
      <c r="J19" s="4"/>
      <c r="K19" s="4"/>
      <c r="L19" s="4"/>
    </row>
    <row r="20" spans="1:23" x14ac:dyDescent="0.35">
      <c r="A20" s="4"/>
      <c r="B20" s="4"/>
      <c r="C20" s="4"/>
      <c r="D20" s="10" t="s">
        <v>322</v>
      </c>
      <c r="E20" s="4"/>
      <c r="F20" s="4"/>
      <c r="G20" s="4"/>
      <c r="H20" s="4"/>
      <c r="I20" s="4"/>
      <c r="J20" s="4"/>
      <c r="K20" s="4"/>
      <c r="L20" s="4"/>
    </row>
    <row r="21" spans="1:23" ht="15" customHeight="1" x14ac:dyDescent="0.35">
      <c r="A21" s="4"/>
      <c r="D21" s="344" t="s">
        <v>323</v>
      </c>
      <c r="E21" s="344"/>
      <c r="F21" s="344"/>
      <c r="G21" s="8"/>
      <c r="H21" s="11"/>
      <c r="I21" s="8"/>
      <c r="J21" s="4"/>
      <c r="K21" s="4"/>
      <c r="L21" s="4"/>
    </row>
    <row r="22" spans="1:23" x14ac:dyDescent="0.35">
      <c r="A22" s="4"/>
      <c r="B22" s="4"/>
      <c r="C22" s="4"/>
      <c r="D22" s="344"/>
      <c r="E22" s="344"/>
      <c r="F22" s="344"/>
      <c r="G22" s="8"/>
      <c r="H22" s="8"/>
      <c r="I22" s="8"/>
      <c r="J22" s="4"/>
      <c r="K22" s="4"/>
      <c r="L22" s="4"/>
    </row>
    <row r="23" spans="1:23" ht="28.9" customHeight="1" x14ac:dyDescent="0.35">
      <c r="A23" s="4"/>
      <c r="B23" s="4"/>
      <c r="C23" s="4"/>
      <c r="D23" s="344"/>
      <c r="E23" s="344"/>
      <c r="F23" s="344"/>
      <c r="G23" s="8"/>
      <c r="H23" s="11"/>
      <c r="I23" s="8"/>
      <c r="J23" s="4"/>
      <c r="K23" s="4"/>
      <c r="L23" s="4"/>
    </row>
    <row r="24" spans="1:23" x14ac:dyDescent="0.35">
      <c r="A24" s="4"/>
      <c r="B24" s="4"/>
      <c r="C24" s="4"/>
      <c r="D24" s="8"/>
      <c r="E24" s="8"/>
      <c r="F24" s="8"/>
      <c r="G24" s="8"/>
      <c r="H24" s="8"/>
      <c r="I24" s="8"/>
      <c r="J24" s="4"/>
      <c r="K24" s="4"/>
      <c r="L24" s="4"/>
    </row>
    <row r="25" spans="1:23" x14ac:dyDescent="0.35">
      <c r="A25" s="4"/>
      <c r="B25" s="4"/>
      <c r="C25" s="4"/>
      <c r="D25" s="10" t="s">
        <v>324</v>
      </c>
      <c r="E25" s="3"/>
      <c r="F25" s="8"/>
      <c r="G25" s="8"/>
      <c r="H25" s="8"/>
      <c r="I25" s="8"/>
      <c r="J25" s="4"/>
      <c r="K25" s="4"/>
      <c r="L25" s="4"/>
    </row>
    <row r="26" spans="1:23" ht="15" customHeight="1" x14ac:dyDescent="0.35">
      <c r="A26" s="4"/>
      <c r="B26" s="4"/>
      <c r="C26" s="4"/>
      <c r="D26" s="344" t="s">
        <v>325</v>
      </c>
      <c r="E26" s="344"/>
      <c r="F26" s="344"/>
      <c r="G26" s="8"/>
      <c r="H26" s="8"/>
      <c r="I26" s="8"/>
      <c r="J26" s="8"/>
      <c r="K26" s="4"/>
      <c r="L26" s="4"/>
    </row>
    <row r="27" spans="1:23" x14ac:dyDescent="0.35">
      <c r="A27" s="4"/>
      <c r="B27" s="4"/>
      <c r="C27" s="4"/>
      <c r="D27" s="344"/>
      <c r="E27" s="344"/>
      <c r="F27" s="344"/>
      <c r="G27" s="4"/>
      <c r="H27" s="4"/>
      <c r="I27" s="4"/>
      <c r="J27" s="4"/>
      <c r="K27" s="4"/>
      <c r="L27" s="4"/>
    </row>
    <row r="28" spans="1:23" ht="42.65" customHeight="1" x14ac:dyDescent="0.35">
      <c r="A28" s="4"/>
      <c r="B28" s="4"/>
      <c r="C28" s="4"/>
      <c r="D28" s="344"/>
      <c r="E28" s="344"/>
      <c r="F28" s="344"/>
      <c r="G28" s="4"/>
      <c r="H28" s="4"/>
      <c r="I28" s="4"/>
      <c r="J28" s="4"/>
      <c r="K28" s="4"/>
      <c r="L28" s="4"/>
    </row>
    <row r="29" spans="1:23" x14ac:dyDescent="0.35">
      <c r="A29" s="4"/>
      <c r="B29" s="4"/>
      <c r="C29" s="4"/>
      <c r="D29" s="4"/>
      <c r="E29" s="4"/>
      <c r="F29" s="4"/>
      <c r="G29" s="4"/>
      <c r="H29" s="4"/>
      <c r="I29" s="4"/>
      <c r="J29" s="4"/>
      <c r="K29" s="4"/>
      <c r="L29" s="4"/>
    </row>
    <row r="30" spans="1:23" x14ac:dyDescent="0.35">
      <c r="A30" s="4"/>
      <c r="B30" s="4"/>
      <c r="C30" s="4"/>
      <c r="D30" s="4"/>
      <c r="E30" s="4"/>
      <c r="F30" s="4"/>
      <c r="G30" s="4"/>
      <c r="H30" s="4"/>
      <c r="I30" s="4"/>
      <c r="J30" s="4"/>
      <c r="K30" s="4"/>
      <c r="L30" s="4"/>
    </row>
    <row r="31" spans="1:23" x14ac:dyDescent="0.35">
      <c r="A31" s="4"/>
      <c r="B31" s="4"/>
      <c r="C31" s="4"/>
      <c r="D31" s="4"/>
      <c r="E31" s="4"/>
      <c r="F31" s="4"/>
      <c r="G31" s="4"/>
      <c r="H31" s="4"/>
      <c r="I31" s="4"/>
      <c r="J31" s="4"/>
      <c r="K31" s="4"/>
      <c r="L31" s="4"/>
    </row>
    <row r="32" spans="1:23" x14ac:dyDescent="0.35">
      <c r="A32" s="4"/>
      <c r="B32" s="4"/>
      <c r="C32" s="4"/>
      <c r="D32" s="4"/>
      <c r="E32" s="4"/>
      <c r="F32" s="4"/>
      <c r="G32" s="4"/>
      <c r="H32" s="4"/>
      <c r="I32" s="4"/>
      <c r="J32" s="4"/>
      <c r="K32" s="4"/>
      <c r="L32" s="4"/>
    </row>
    <row r="33" spans="1:12" x14ac:dyDescent="0.35">
      <c r="A33" s="4"/>
      <c r="B33" s="4"/>
      <c r="C33" s="4"/>
      <c r="D33" s="4"/>
      <c r="E33" s="4"/>
      <c r="F33" s="4"/>
      <c r="G33" s="4"/>
      <c r="H33" s="4"/>
      <c r="I33" s="4"/>
      <c r="J33" s="4"/>
      <c r="K33" s="4"/>
      <c r="L33" s="4"/>
    </row>
    <row r="34" spans="1:12" x14ac:dyDescent="0.35">
      <c r="A34" s="4"/>
      <c r="B34" s="4"/>
      <c r="C34" s="4"/>
      <c r="D34" s="4"/>
      <c r="E34" s="4"/>
      <c r="F34" s="4"/>
      <c r="G34" s="4"/>
      <c r="H34" s="4"/>
      <c r="I34" s="4"/>
      <c r="J34" s="4"/>
      <c r="K34" s="4"/>
      <c r="L34" s="4"/>
    </row>
    <row r="35" spans="1:12" x14ac:dyDescent="0.35">
      <c r="A35" s="4"/>
      <c r="B35" s="4"/>
      <c r="C35" s="4"/>
      <c r="D35" s="4"/>
      <c r="E35" s="4"/>
      <c r="F35" s="4"/>
      <c r="G35" s="4"/>
      <c r="H35" s="4"/>
      <c r="I35" s="4"/>
      <c r="J35" s="4"/>
      <c r="K35" s="4"/>
      <c r="L35" s="4"/>
    </row>
    <row r="36" spans="1:12" x14ac:dyDescent="0.35">
      <c r="A36" s="4"/>
      <c r="B36" s="4"/>
      <c r="C36" s="4"/>
      <c r="D36" s="4"/>
      <c r="E36" s="4"/>
      <c r="F36" s="4"/>
      <c r="G36" s="4"/>
      <c r="H36" s="4"/>
      <c r="I36" s="4"/>
      <c r="J36" s="4"/>
      <c r="K36" s="4"/>
      <c r="L36" s="4"/>
    </row>
    <row r="37" spans="1:12" x14ac:dyDescent="0.35">
      <c r="A37" s="4"/>
      <c r="B37" s="4"/>
      <c r="C37" s="4"/>
      <c r="D37" s="4"/>
      <c r="E37" s="4"/>
      <c r="F37" s="4"/>
      <c r="G37" s="4"/>
      <c r="H37" s="4"/>
      <c r="I37" s="4"/>
      <c r="J37" s="4"/>
      <c r="K37" s="4"/>
      <c r="L37" s="4"/>
    </row>
    <row r="38" spans="1:12" x14ac:dyDescent="0.35">
      <c r="A38" s="4"/>
      <c r="B38" s="4"/>
      <c r="C38" s="4"/>
      <c r="D38" s="4"/>
      <c r="E38" s="4"/>
      <c r="F38" s="4"/>
      <c r="G38" s="4"/>
      <c r="H38" s="4"/>
      <c r="I38" s="4"/>
      <c r="J38" s="4"/>
      <c r="K38" s="4"/>
      <c r="L38" s="4"/>
    </row>
    <row r="39" spans="1:12" x14ac:dyDescent="0.35">
      <c r="A39" s="4"/>
      <c r="B39" s="4"/>
      <c r="C39" s="4"/>
      <c r="D39" s="4"/>
      <c r="E39" s="4"/>
      <c r="F39" s="4"/>
      <c r="G39" s="4"/>
      <c r="H39" s="4"/>
      <c r="I39" s="4"/>
      <c r="J39" s="4"/>
      <c r="K39" s="4"/>
      <c r="L39" s="4"/>
    </row>
    <row r="40" spans="1:12" x14ac:dyDescent="0.35">
      <c r="A40" s="4"/>
      <c r="B40" s="4"/>
      <c r="C40" s="4"/>
      <c r="D40" s="4"/>
      <c r="E40" s="4"/>
      <c r="F40" s="4"/>
      <c r="G40" s="4"/>
      <c r="H40" s="4"/>
      <c r="I40" s="4"/>
      <c r="J40" s="4"/>
      <c r="K40" s="4"/>
      <c r="L40" s="4"/>
    </row>
  </sheetData>
  <mergeCells count="3">
    <mergeCell ref="E2:F2"/>
    <mergeCell ref="D21:F23"/>
    <mergeCell ref="D26:F28"/>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7DD552-C23A-444A-A274-C3DA3005D0D5}">
  <sheetPr>
    <pageSetUpPr fitToPage="1"/>
  </sheetPr>
  <dimension ref="A1:R57"/>
  <sheetViews>
    <sheetView zoomScale="70" zoomScaleNormal="70" workbookViewId="0">
      <selection activeCell="A35" sqref="A35:O35"/>
    </sheetView>
  </sheetViews>
  <sheetFormatPr defaultColWidth="9.1796875" defaultRowHeight="14.5" x14ac:dyDescent="0.35"/>
  <cols>
    <col min="1" max="1" width="52" style="2" customWidth="1"/>
    <col min="2" max="2" width="15.7265625" style="2" customWidth="1"/>
    <col min="3" max="3" width="10.26953125" style="2" customWidth="1"/>
    <col min="4" max="4" width="17.453125" style="2" customWidth="1"/>
    <col min="5" max="12" width="6.7265625" style="2" customWidth="1"/>
    <col min="13" max="13" width="8.1796875" style="2" customWidth="1"/>
    <col min="14" max="14" width="6.7265625" style="2" customWidth="1"/>
    <col min="15" max="15" width="9.1796875" style="2"/>
    <col min="16" max="16" width="10.26953125" style="2" customWidth="1"/>
    <col min="17" max="17" width="9.1796875" style="2"/>
    <col min="18" max="18" width="54.26953125" style="2" customWidth="1"/>
    <col min="19" max="16384" width="9.1796875" style="2"/>
  </cols>
  <sheetData>
    <row r="1" spans="1:18" x14ac:dyDescent="0.35">
      <c r="A1" s="104" t="s">
        <v>326</v>
      </c>
      <c r="B1" s="104"/>
      <c r="C1" s="104"/>
      <c r="D1" s="104"/>
      <c r="E1" s="104"/>
      <c r="F1" s="104"/>
      <c r="G1" s="104"/>
      <c r="H1" s="104"/>
      <c r="I1" s="104"/>
      <c r="J1" s="104"/>
      <c r="K1" s="104"/>
      <c r="L1" s="104"/>
      <c r="M1" s="104"/>
      <c r="N1" s="104"/>
      <c r="O1" s="104"/>
      <c r="P1" s="104"/>
    </row>
    <row r="2" spans="1:18" ht="15" thickBot="1" x14ac:dyDescent="0.4">
      <c r="A2" s="346"/>
      <c r="B2" s="346"/>
      <c r="C2" s="346"/>
      <c r="D2" s="346"/>
      <c r="E2" s="346"/>
      <c r="F2" s="346"/>
      <c r="G2" s="346"/>
      <c r="H2" s="346"/>
      <c r="I2" s="346"/>
      <c r="J2" s="333"/>
      <c r="K2" s="12"/>
      <c r="L2" s="333"/>
      <c r="M2" s="333"/>
      <c r="N2" s="333"/>
      <c r="O2" s="333"/>
      <c r="P2" s="331"/>
    </row>
    <row r="3" spans="1:18" ht="27.5" thickBot="1" x14ac:dyDescent="0.4">
      <c r="A3" s="14" t="s">
        <v>1</v>
      </c>
      <c r="B3" s="15" t="s">
        <v>327</v>
      </c>
      <c r="C3" s="15" t="s">
        <v>328</v>
      </c>
      <c r="D3" s="15" t="s">
        <v>329</v>
      </c>
      <c r="E3" s="15" t="s">
        <v>330</v>
      </c>
      <c r="F3" s="15" t="s">
        <v>331</v>
      </c>
      <c r="G3" s="15" t="s">
        <v>332</v>
      </c>
      <c r="H3" s="15" t="s">
        <v>333</v>
      </c>
      <c r="I3" s="15" t="s">
        <v>334</v>
      </c>
      <c r="J3" s="15" t="s">
        <v>335</v>
      </c>
      <c r="K3" s="15" t="s">
        <v>336</v>
      </c>
      <c r="L3" s="15" t="s">
        <v>337</v>
      </c>
      <c r="M3" s="15" t="s">
        <v>338</v>
      </c>
      <c r="N3" s="15" t="s">
        <v>339</v>
      </c>
      <c r="O3" s="15" t="s">
        <v>340</v>
      </c>
      <c r="P3" s="16" t="s">
        <v>341</v>
      </c>
      <c r="R3" s="17"/>
    </row>
    <row r="4" spans="1:18" x14ac:dyDescent="0.35">
      <c r="A4" s="18" t="s">
        <v>18</v>
      </c>
      <c r="B4" s="19" t="s">
        <v>19</v>
      </c>
      <c r="C4" s="20" t="s">
        <v>342</v>
      </c>
      <c r="D4" s="20" t="s">
        <v>343</v>
      </c>
      <c r="E4" s="20">
        <v>-70</v>
      </c>
      <c r="F4" s="20">
        <v>-10</v>
      </c>
      <c r="G4" s="20">
        <v>-22</v>
      </c>
      <c r="H4" s="20">
        <v>-9</v>
      </c>
      <c r="I4" s="19">
        <v>10</v>
      </c>
      <c r="J4" s="19">
        <v>16</v>
      </c>
      <c r="K4" s="19">
        <v>40</v>
      </c>
      <c r="L4" s="19">
        <v>40</v>
      </c>
      <c r="M4" s="19">
        <v>-4500</v>
      </c>
      <c r="N4" s="21">
        <v>300</v>
      </c>
      <c r="O4" s="19" t="s">
        <v>280</v>
      </c>
      <c r="P4" s="22" t="s">
        <v>344</v>
      </c>
    </row>
    <row r="5" spans="1:18" x14ac:dyDescent="0.35">
      <c r="A5" s="23" t="s">
        <v>211</v>
      </c>
      <c r="B5" s="19" t="s">
        <v>212</v>
      </c>
      <c r="C5" s="20" t="s">
        <v>342</v>
      </c>
      <c r="D5" s="20" t="s">
        <v>345</v>
      </c>
      <c r="E5" s="20">
        <v>-75</v>
      </c>
      <c r="F5" s="20">
        <v>-10</v>
      </c>
      <c r="G5" s="20">
        <v>-26</v>
      </c>
      <c r="H5" s="20">
        <v>-9</v>
      </c>
      <c r="I5" s="19">
        <v>10</v>
      </c>
      <c r="J5" s="19">
        <v>16</v>
      </c>
      <c r="K5" s="19">
        <v>40</v>
      </c>
      <c r="L5" s="19">
        <v>40</v>
      </c>
      <c r="M5" s="19">
        <v>-4500</v>
      </c>
      <c r="N5" s="21">
        <v>300</v>
      </c>
      <c r="O5" s="19" t="s">
        <v>280</v>
      </c>
      <c r="P5" s="22" t="s">
        <v>344</v>
      </c>
    </row>
    <row r="6" spans="1:18" x14ac:dyDescent="0.35">
      <c r="A6" s="23" t="s">
        <v>216</v>
      </c>
      <c r="B6" s="19" t="s">
        <v>217</v>
      </c>
      <c r="C6" s="20" t="s">
        <v>342</v>
      </c>
      <c r="D6" s="20" t="s">
        <v>346</v>
      </c>
      <c r="E6" s="20">
        <v>-50</v>
      </c>
      <c r="F6" s="20">
        <v>-10</v>
      </c>
      <c r="G6" s="20">
        <v>-40</v>
      </c>
      <c r="H6" s="20">
        <v>-1</v>
      </c>
      <c r="I6" s="19">
        <v>10</v>
      </c>
      <c r="J6" s="19">
        <v>16</v>
      </c>
      <c r="K6" s="19">
        <v>40</v>
      </c>
      <c r="L6" s="19">
        <v>40</v>
      </c>
      <c r="M6" s="19">
        <v>-4500</v>
      </c>
      <c r="N6" s="21">
        <v>300</v>
      </c>
      <c r="O6" s="19" t="s">
        <v>280</v>
      </c>
      <c r="P6" s="22" t="s">
        <v>344</v>
      </c>
    </row>
    <row r="7" spans="1:18" x14ac:dyDescent="0.35">
      <c r="A7" s="23" t="s">
        <v>89</v>
      </c>
      <c r="B7" s="19" t="s">
        <v>90</v>
      </c>
      <c r="C7" s="20" t="s">
        <v>342</v>
      </c>
      <c r="D7" s="20" t="s">
        <v>347</v>
      </c>
      <c r="E7" s="20">
        <v>-90</v>
      </c>
      <c r="F7" s="20">
        <v>-10</v>
      </c>
      <c r="G7" s="20">
        <v>-28</v>
      </c>
      <c r="H7" s="20">
        <v>-19</v>
      </c>
      <c r="I7" s="19">
        <v>10</v>
      </c>
      <c r="J7" s="19">
        <v>16</v>
      </c>
      <c r="K7" s="19">
        <v>40</v>
      </c>
      <c r="L7" s="19">
        <v>40</v>
      </c>
      <c r="M7" s="19">
        <v>-4500</v>
      </c>
      <c r="N7" s="21">
        <v>300</v>
      </c>
      <c r="O7" s="19" t="s">
        <v>280</v>
      </c>
      <c r="P7" s="22" t="s">
        <v>344</v>
      </c>
    </row>
    <row r="8" spans="1:18" x14ac:dyDescent="0.35">
      <c r="A8" s="23" t="s">
        <v>348</v>
      </c>
      <c r="B8" s="19" t="s">
        <v>28</v>
      </c>
      <c r="C8" s="20" t="s">
        <v>342</v>
      </c>
      <c r="D8" s="20" t="s">
        <v>349</v>
      </c>
      <c r="E8" s="20">
        <v>-75</v>
      </c>
      <c r="F8" s="20">
        <v>-10</v>
      </c>
      <c r="G8" s="20">
        <v>-28</v>
      </c>
      <c r="H8" s="20">
        <v>-3</v>
      </c>
      <c r="I8" s="19">
        <v>10</v>
      </c>
      <c r="J8" s="19">
        <v>16</v>
      </c>
      <c r="K8" s="19">
        <v>40</v>
      </c>
      <c r="L8" s="19">
        <v>40</v>
      </c>
      <c r="M8" s="19">
        <v>-4500</v>
      </c>
      <c r="N8" s="21">
        <v>300</v>
      </c>
      <c r="O8" s="19" t="s">
        <v>280</v>
      </c>
      <c r="P8" s="22" t="s">
        <v>344</v>
      </c>
    </row>
    <row r="9" spans="1:18" x14ac:dyDescent="0.35">
      <c r="A9" s="23" t="s">
        <v>126</v>
      </c>
      <c r="B9" s="19" t="s">
        <v>127</v>
      </c>
      <c r="C9" s="24">
        <v>0</v>
      </c>
      <c r="D9" s="20" t="s">
        <v>350</v>
      </c>
      <c r="E9" s="20">
        <v>-65</v>
      </c>
      <c r="F9" s="20">
        <v>-10</v>
      </c>
      <c r="G9" s="20">
        <v>-30</v>
      </c>
      <c r="H9" s="20">
        <v>-5</v>
      </c>
      <c r="I9" s="19">
        <v>10</v>
      </c>
      <c r="J9" s="19">
        <v>16</v>
      </c>
      <c r="K9" s="19">
        <v>40</v>
      </c>
      <c r="L9" s="19">
        <v>40</v>
      </c>
      <c r="M9" s="19">
        <v>-4500</v>
      </c>
      <c r="N9" s="21">
        <v>300</v>
      </c>
      <c r="O9" s="19" t="s">
        <v>280</v>
      </c>
      <c r="P9" s="22" t="s">
        <v>344</v>
      </c>
    </row>
    <row r="10" spans="1:18" x14ac:dyDescent="0.35">
      <c r="A10" s="23" t="s">
        <v>351</v>
      </c>
      <c r="B10" s="25" t="s">
        <v>352</v>
      </c>
      <c r="C10" s="24" t="s">
        <v>342</v>
      </c>
      <c r="D10" s="20" t="s">
        <v>353</v>
      </c>
      <c r="E10" s="20">
        <v>-5</v>
      </c>
      <c r="F10" s="20">
        <v>-10</v>
      </c>
      <c r="G10" s="20">
        <v>-16</v>
      </c>
      <c r="H10" s="20">
        <v>-11</v>
      </c>
      <c r="I10" s="19">
        <v>10</v>
      </c>
      <c r="J10" s="19">
        <v>16</v>
      </c>
      <c r="K10" s="19">
        <v>40</v>
      </c>
      <c r="L10" s="19">
        <v>40</v>
      </c>
      <c r="M10" s="19">
        <v>-4500</v>
      </c>
      <c r="N10" s="21">
        <v>300</v>
      </c>
      <c r="O10" s="19" t="s">
        <v>280</v>
      </c>
      <c r="P10" s="22" t="s">
        <v>354</v>
      </c>
    </row>
    <row r="11" spans="1:18" x14ac:dyDescent="0.35">
      <c r="A11" s="23" t="s">
        <v>93</v>
      </c>
      <c r="B11" s="19" t="s">
        <v>94</v>
      </c>
      <c r="C11" s="20" t="s">
        <v>342</v>
      </c>
      <c r="D11" s="20" t="s">
        <v>355</v>
      </c>
      <c r="E11" s="20">
        <v>-80</v>
      </c>
      <c r="F11" s="20">
        <v>-10</v>
      </c>
      <c r="G11" s="20">
        <v>-32</v>
      </c>
      <c r="H11" s="20">
        <v>-17</v>
      </c>
      <c r="I11" s="19">
        <v>12</v>
      </c>
      <c r="J11" s="19">
        <v>18</v>
      </c>
      <c r="K11" s="19">
        <v>60</v>
      </c>
      <c r="L11" s="19">
        <v>55</v>
      </c>
      <c r="M11" s="19">
        <v>-1500</v>
      </c>
      <c r="N11" s="21">
        <v>350</v>
      </c>
      <c r="O11" s="19" t="s">
        <v>280</v>
      </c>
      <c r="P11" s="22" t="s">
        <v>356</v>
      </c>
    </row>
    <row r="12" spans="1:18" x14ac:dyDescent="0.35">
      <c r="A12" s="23" t="s">
        <v>142</v>
      </c>
      <c r="B12" s="19" t="s">
        <v>143</v>
      </c>
      <c r="C12" s="20" t="s">
        <v>342</v>
      </c>
      <c r="D12" s="20" t="s">
        <v>357</v>
      </c>
      <c r="E12" s="20">
        <v>-65</v>
      </c>
      <c r="F12" s="20">
        <v>-10</v>
      </c>
      <c r="G12" s="20">
        <v>-30</v>
      </c>
      <c r="H12" s="20">
        <v>-11</v>
      </c>
      <c r="I12" s="19">
        <v>12</v>
      </c>
      <c r="J12" s="19">
        <v>18</v>
      </c>
      <c r="K12" s="19">
        <v>60</v>
      </c>
      <c r="L12" s="19">
        <v>55</v>
      </c>
      <c r="M12" s="19">
        <v>-1500</v>
      </c>
      <c r="N12" s="21">
        <v>350</v>
      </c>
      <c r="O12" s="19" t="s">
        <v>280</v>
      </c>
      <c r="P12" s="22" t="s">
        <v>356</v>
      </c>
    </row>
    <row r="13" spans="1:18" x14ac:dyDescent="0.35">
      <c r="A13" s="23" t="s">
        <v>80</v>
      </c>
      <c r="B13" s="19" t="s">
        <v>81</v>
      </c>
      <c r="C13" s="20" t="s">
        <v>342</v>
      </c>
      <c r="D13" s="20" t="s">
        <v>358</v>
      </c>
      <c r="E13" s="20">
        <v>-55</v>
      </c>
      <c r="F13" s="20">
        <v>-10</v>
      </c>
      <c r="G13" s="20">
        <v>-36</v>
      </c>
      <c r="H13" s="20">
        <v>-5</v>
      </c>
      <c r="I13" s="19">
        <v>12</v>
      </c>
      <c r="J13" s="19">
        <v>18</v>
      </c>
      <c r="K13" s="19">
        <v>60</v>
      </c>
      <c r="L13" s="19">
        <v>55</v>
      </c>
      <c r="M13" s="19">
        <v>-1500</v>
      </c>
      <c r="N13" s="21">
        <v>350</v>
      </c>
      <c r="O13" s="19" t="s">
        <v>280</v>
      </c>
      <c r="P13" s="22" t="s">
        <v>356</v>
      </c>
    </row>
    <row r="14" spans="1:18" x14ac:dyDescent="0.35">
      <c r="A14" s="23" t="s">
        <v>359</v>
      </c>
      <c r="B14" s="25" t="s">
        <v>352</v>
      </c>
      <c r="C14" s="24" t="s">
        <v>342</v>
      </c>
      <c r="D14" s="20" t="s">
        <v>353</v>
      </c>
      <c r="E14" s="20">
        <v>-5</v>
      </c>
      <c r="F14" s="20">
        <v>-10</v>
      </c>
      <c r="G14" s="20">
        <v>-16</v>
      </c>
      <c r="H14" s="20">
        <v>-11</v>
      </c>
      <c r="I14" s="19">
        <v>12</v>
      </c>
      <c r="J14" s="19">
        <v>18</v>
      </c>
      <c r="K14" s="19">
        <v>60</v>
      </c>
      <c r="L14" s="19">
        <v>55</v>
      </c>
      <c r="M14" s="19">
        <v>-1500</v>
      </c>
      <c r="N14" s="21">
        <v>350</v>
      </c>
      <c r="O14" s="19" t="s">
        <v>280</v>
      </c>
      <c r="P14" s="341" t="s">
        <v>354</v>
      </c>
    </row>
    <row r="15" spans="1:18" x14ac:dyDescent="0.35">
      <c r="A15" s="23" t="s">
        <v>71</v>
      </c>
      <c r="B15" s="19" t="s">
        <v>72</v>
      </c>
      <c r="C15" s="20" t="s">
        <v>360</v>
      </c>
      <c r="D15" s="20" t="s">
        <v>361</v>
      </c>
      <c r="E15" s="20">
        <v>71</v>
      </c>
      <c r="F15" s="20">
        <v>10</v>
      </c>
      <c r="G15" s="20">
        <v>25</v>
      </c>
      <c r="H15" s="20">
        <v>12</v>
      </c>
      <c r="I15" s="19">
        <v>10</v>
      </c>
      <c r="J15" s="19">
        <v>16</v>
      </c>
      <c r="K15" s="19">
        <v>50</v>
      </c>
      <c r="L15" s="19">
        <v>60</v>
      </c>
      <c r="M15" s="19">
        <v>1500</v>
      </c>
      <c r="N15" s="19">
        <v>650</v>
      </c>
      <c r="O15" s="19" t="s">
        <v>270</v>
      </c>
      <c r="P15" s="22" t="s">
        <v>362</v>
      </c>
      <c r="R15" s="17"/>
    </row>
    <row r="16" spans="1:18" x14ac:dyDescent="0.35">
      <c r="A16" s="23" t="s">
        <v>147</v>
      </c>
      <c r="B16" s="19" t="s">
        <v>148</v>
      </c>
      <c r="C16" s="20" t="s">
        <v>360</v>
      </c>
      <c r="D16" s="20" t="s">
        <v>363</v>
      </c>
      <c r="E16" s="20">
        <v>66</v>
      </c>
      <c r="F16" s="20">
        <v>10</v>
      </c>
      <c r="G16" s="20">
        <v>49</v>
      </c>
      <c r="H16" s="20">
        <v>4</v>
      </c>
      <c r="I16" s="19">
        <v>10</v>
      </c>
      <c r="J16" s="19">
        <v>16</v>
      </c>
      <c r="K16" s="19">
        <v>50</v>
      </c>
      <c r="L16" s="19">
        <v>60</v>
      </c>
      <c r="M16" s="19">
        <v>1500</v>
      </c>
      <c r="N16" s="19">
        <v>650</v>
      </c>
      <c r="O16" s="19" t="s">
        <v>270</v>
      </c>
      <c r="P16" s="22" t="s">
        <v>362</v>
      </c>
    </row>
    <row r="17" spans="1:18" x14ac:dyDescent="0.35">
      <c r="A17" s="23" t="s">
        <v>163</v>
      </c>
      <c r="B17" s="19" t="s">
        <v>164</v>
      </c>
      <c r="C17" s="20" t="s">
        <v>360</v>
      </c>
      <c r="D17" s="20" t="s">
        <v>364</v>
      </c>
      <c r="E17" s="20">
        <v>71</v>
      </c>
      <c r="F17" s="20">
        <v>10</v>
      </c>
      <c r="G17" s="20">
        <v>45</v>
      </c>
      <c r="H17" s="20">
        <v>4</v>
      </c>
      <c r="I17" s="19">
        <v>10</v>
      </c>
      <c r="J17" s="19">
        <v>16</v>
      </c>
      <c r="K17" s="19">
        <v>50</v>
      </c>
      <c r="L17" s="19">
        <v>60</v>
      </c>
      <c r="M17" s="19">
        <v>1500</v>
      </c>
      <c r="N17" s="19">
        <v>650</v>
      </c>
      <c r="O17" s="19" t="s">
        <v>270</v>
      </c>
      <c r="P17" s="22" t="s">
        <v>362</v>
      </c>
    </row>
    <row r="18" spans="1:18" x14ac:dyDescent="0.35">
      <c r="A18" s="23" t="s">
        <v>172</v>
      </c>
      <c r="B18" s="19" t="s">
        <v>173</v>
      </c>
      <c r="C18" s="20" t="s">
        <v>360</v>
      </c>
      <c r="D18" s="20" t="s">
        <v>365</v>
      </c>
      <c r="E18" s="20">
        <v>56</v>
      </c>
      <c r="F18" s="20">
        <v>10</v>
      </c>
      <c r="G18" s="20">
        <v>35</v>
      </c>
      <c r="H18" s="20">
        <v>35</v>
      </c>
      <c r="I18" s="19">
        <v>10</v>
      </c>
      <c r="J18" s="19">
        <v>16</v>
      </c>
      <c r="K18" s="19">
        <v>50</v>
      </c>
      <c r="L18" s="19">
        <v>60</v>
      </c>
      <c r="M18" s="19">
        <v>1500</v>
      </c>
      <c r="N18" s="19">
        <v>650</v>
      </c>
      <c r="O18" s="19" t="s">
        <v>270</v>
      </c>
      <c r="P18" s="22" t="s">
        <v>362</v>
      </c>
    </row>
    <row r="19" spans="1:18" x14ac:dyDescent="0.35">
      <c r="A19" s="23" t="s">
        <v>200</v>
      </c>
      <c r="B19" s="19" t="s">
        <v>201</v>
      </c>
      <c r="C19" s="20" t="s">
        <v>360</v>
      </c>
      <c r="D19" s="20" t="s">
        <v>366</v>
      </c>
      <c r="E19" s="20">
        <v>71</v>
      </c>
      <c r="F19" s="20">
        <v>10</v>
      </c>
      <c r="G19" s="20">
        <v>29</v>
      </c>
      <c r="H19" s="20">
        <v>16</v>
      </c>
      <c r="I19" s="19">
        <v>10</v>
      </c>
      <c r="J19" s="19">
        <v>16</v>
      </c>
      <c r="K19" s="19">
        <v>50</v>
      </c>
      <c r="L19" s="19">
        <v>60</v>
      </c>
      <c r="M19" s="19">
        <v>1500</v>
      </c>
      <c r="N19" s="19">
        <v>650</v>
      </c>
      <c r="O19" s="19" t="s">
        <v>270</v>
      </c>
      <c r="P19" s="22" t="s">
        <v>362</v>
      </c>
    </row>
    <row r="20" spans="1:18" x14ac:dyDescent="0.35">
      <c r="A20" s="23" t="s">
        <v>204</v>
      </c>
      <c r="B20" s="19" t="s">
        <v>205</v>
      </c>
      <c r="C20" s="20" t="s">
        <v>360</v>
      </c>
      <c r="D20" s="20" t="s">
        <v>367</v>
      </c>
      <c r="E20" s="20">
        <v>61</v>
      </c>
      <c r="F20" s="20">
        <v>10</v>
      </c>
      <c r="G20" s="20">
        <v>27</v>
      </c>
      <c r="H20" s="20">
        <v>8</v>
      </c>
      <c r="I20" s="19">
        <v>10</v>
      </c>
      <c r="J20" s="19">
        <v>16</v>
      </c>
      <c r="K20" s="19">
        <v>50</v>
      </c>
      <c r="L20" s="19">
        <v>60</v>
      </c>
      <c r="M20" s="19">
        <v>1500</v>
      </c>
      <c r="N20" s="19">
        <v>650</v>
      </c>
      <c r="O20" s="19" t="s">
        <v>270</v>
      </c>
      <c r="P20" s="22" t="s">
        <v>362</v>
      </c>
    </row>
    <row r="21" spans="1:18" x14ac:dyDescent="0.35">
      <c r="A21" s="23" t="s">
        <v>223</v>
      </c>
      <c r="B21" s="19" t="s">
        <v>224</v>
      </c>
      <c r="C21" s="20" t="s">
        <v>360</v>
      </c>
      <c r="D21" s="20" t="s">
        <v>368</v>
      </c>
      <c r="E21" s="20">
        <v>86</v>
      </c>
      <c r="F21" s="20">
        <v>10</v>
      </c>
      <c r="G21" s="20">
        <v>59</v>
      </c>
      <c r="H21" s="20">
        <v>6</v>
      </c>
      <c r="I21" s="19">
        <v>10</v>
      </c>
      <c r="J21" s="19">
        <v>16</v>
      </c>
      <c r="K21" s="19">
        <v>50</v>
      </c>
      <c r="L21" s="19">
        <v>60</v>
      </c>
      <c r="M21" s="19">
        <v>1500</v>
      </c>
      <c r="N21" s="19">
        <v>650</v>
      </c>
      <c r="O21" s="19" t="s">
        <v>270</v>
      </c>
      <c r="P21" s="22" t="s">
        <v>362</v>
      </c>
    </row>
    <row r="22" spans="1:18" x14ac:dyDescent="0.35">
      <c r="A22" s="26" t="s">
        <v>369</v>
      </c>
      <c r="B22" s="25" t="s">
        <v>370</v>
      </c>
      <c r="C22" s="20" t="s">
        <v>360</v>
      </c>
      <c r="D22" s="20" t="s">
        <v>371</v>
      </c>
      <c r="E22" s="20">
        <v>59</v>
      </c>
      <c r="F22" s="20">
        <v>10</v>
      </c>
      <c r="G22" s="20">
        <v>22</v>
      </c>
      <c r="H22" s="20">
        <v>9</v>
      </c>
      <c r="I22" s="19">
        <v>10</v>
      </c>
      <c r="J22" s="19">
        <v>16</v>
      </c>
      <c r="K22" s="19">
        <v>50</v>
      </c>
      <c r="L22" s="19">
        <v>60</v>
      </c>
      <c r="M22" s="19">
        <v>1500</v>
      </c>
      <c r="N22" s="19">
        <v>650</v>
      </c>
      <c r="O22" s="19" t="s">
        <v>270</v>
      </c>
      <c r="P22" s="341" t="s">
        <v>354</v>
      </c>
    </row>
    <row r="23" spans="1:18" x14ac:dyDescent="0.35">
      <c r="A23" s="23" t="s">
        <v>102</v>
      </c>
      <c r="B23" s="19" t="s">
        <v>103</v>
      </c>
      <c r="C23" s="20" t="s">
        <v>360</v>
      </c>
      <c r="D23" s="20" t="s">
        <v>372</v>
      </c>
      <c r="E23" s="20">
        <v>46</v>
      </c>
      <c r="F23" s="20">
        <v>10</v>
      </c>
      <c r="G23" s="20">
        <v>21</v>
      </c>
      <c r="H23" s="20">
        <v>8</v>
      </c>
      <c r="I23" s="20">
        <v>12</v>
      </c>
      <c r="J23" s="19">
        <v>12</v>
      </c>
      <c r="K23" s="19">
        <v>60</v>
      </c>
      <c r="L23" s="19">
        <v>60</v>
      </c>
      <c r="M23" s="19">
        <v>2000</v>
      </c>
      <c r="N23" s="19">
        <v>600</v>
      </c>
      <c r="O23" s="19" t="s">
        <v>278</v>
      </c>
      <c r="P23" s="22" t="s">
        <v>373</v>
      </c>
    </row>
    <row r="24" spans="1:18" x14ac:dyDescent="0.35">
      <c r="A24" s="23" t="s">
        <v>207</v>
      </c>
      <c r="B24" s="19" t="s">
        <v>208</v>
      </c>
      <c r="C24" s="20" t="s">
        <v>360</v>
      </c>
      <c r="D24" s="20" t="s">
        <v>374</v>
      </c>
      <c r="E24" s="20">
        <v>41</v>
      </c>
      <c r="F24" s="20">
        <v>10</v>
      </c>
      <c r="G24" s="20">
        <v>23</v>
      </c>
      <c r="H24" s="20">
        <v>10</v>
      </c>
      <c r="I24" s="20">
        <v>12</v>
      </c>
      <c r="J24" s="19">
        <v>12</v>
      </c>
      <c r="K24" s="19">
        <v>60</v>
      </c>
      <c r="L24" s="19">
        <v>60</v>
      </c>
      <c r="M24" s="19">
        <v>2000</v>
      </c>
      <c r="N24" s="19">
        <v>600</v>
      </c>
      <c r="O24" s="19" t="s">
        <v>278</v>
      </c>
      <c r="P24" s="22" t="s">
        <v>375</v>
      </c>
    </row>
    <row r="25" spans="1:18" x14ac:dyDescent="0.35">
      <c r="A25" s="26" t="s">
        <v>376</v>
      </c>
      <c r="B25" s="25" t="s">
        <v>370</v>
      </c>
      <c r="C25" s="20" t="s">
        <v>360</v>
      </c>
      <c r="D25" s="20" t="s">
        <v>371</v>
      </c>
      <c r="E25" s="20">
        <v>59</v>
      </c>
      <c r="F25" s="20">
        <v>10</v>
      </c>
      <c r="G25" s="20">
        <v>22</v>
      </c>
      <c r="H25" s="20">
        <v>9</v>
      </c>
      <c r="I25" s="19">
        <v>12</v>
      </c>
      <c r="J25" s="19">
        <v>12</v>
      </c>
      <c r="K25" s="19">
        <v>60</v>
      </c>
      <c r="L25" s="19">
        <v>60</v>
      </c>
      <c r="M25" s="19">
        <v>2000</v>
      </c>
      <c r="N25" s="19">
        <v>600</v>
      </c>
      <c r="O25" s="19" t="s">
        <v>278</v>
      </c>
      <c r="P25" s="27" t="s">
        <v>354</v>
      </c>
    </row>
    <row r="26" spans="1:18" ht="15.5" x14ac:dyDescent="0.35">
      <c r="A26" s="26" t="s">
        <v>377</v>
      </c>
      <c r="B26" s="25" t="s">
        <v>241</v>
      </c>
      <c r="C26" s="60" t="s">
        <v>360</v>
      </c>
      <c r="D26" s="60" t="s">
        <v>378</v>
      </c>
      <c r="E26" s="60">
        <v>46</v>
      </c>
      <c r="F26" s="60">
        <v>10</v>
      </c>
      <c r="G26" s="60">
        <v>22</v>
      </c>
      <c r="H26" s="60">
        <v>9</v>
      </c>
      <c r="I26" s="58">
        <v>10</v>
      </c>
      <c r="J26" s="58">
        <v>16</v>
      </c>
      <c r="K26" s="58">
        <v>50</v>
      </c>
      <c r="L26" s="58">
        <v>60</v>
      </c>
      <c r="M26" s="58">
        <v>1500</v>
      </c>
      <c r="N26" s="58">
        <v>650</v>
      </c>
      <c r="O26" s="58" t="s">
        <v>278</v>
      </c>
      <c r="P26" s="78" t="s">
        <v>379</v>
      </c>
    </row>
    <row r="27" spans="1:18" ht="15.5" x14ac:dyDescent="0.35">
      <c r="A27" s="26" t="s">
        <v>380</v>
      </c>
      <c r="B27" s="25" t="s">
        <v>247</v>
      </c>
      <c r="C27" s="60" t="s">
        <v>360</v>
      </c>
      <c r="D27" s="60" t="s">
        <v>381</v>
      </c>
      <c r="E27" s="60">
        <v>26</v>
      </c>
      <c r="F27" s="60">
        <v>10</v>
      </c>
      <c r="G27" s="60">
        <v>27</v>
      </c>
      <c r="H27" s="60">
        <v>6</v>
      </c>
      <c r="I27" s="58">
        <v>10</v>
      </c>
      <c r="J27" s="58">
        <v>16</v>
      </c>
      <c r="K27" s="58">
        <v>50</v>
      </c>
      <c r="L27" s="58">
        <v>60</v>
      </c>
      <c r="M27" s="58">
        <v>1500</v>
      </c>
      <c r="N27" s="58">
        <v>650</v>
      </c>
      <c r="O27" s="58" t="s">
        <v>278</v>
      </c>
      <c r="P27" s="78" t="s">
        <v>379</v>
      </c>
    </row>
    <row r="28" spans="1:18" ht="15" thickBot="1" x14ac:dyDescent="0.4">
      <c r="A28" s="109" t="s">
        <v>382</v>
      </c>
      <c r="B28" s="25" t="s">
        <v>370</v>
      </c>
      <c r="C28" s="60" t="s">
        <v>360</v>
      </c>
      <c r="D28" s="60" t="s">
        <v>371</v>
      </c>
      <c r="E28" s="60">
        <v>59</v>
      </c>
      <c r="F28" s="60">
        <v>10</v>
      </c>
      <c r="G28" s="60">
        <v>22</v>
      </c>
      <c r="H28" s="64">
        <v>9</v>
      </c>
      <c r="I28" s="58">
        <v>10</v>
      </c>
      <c r="J28" s="62">
        <v>16</v>
      </c>
      <c r="K28" s="62">
        <v>50</v>
      </c>
      <c r="L28" s="62">
        <v>60</v>
      </c>
      <c r="M28" s="62">
        <v>1500</v>
      </c>
      <c r="N28" s="62">
        <v>650</v>
      </c>
      <c r="O28" s="62" t="s">
        <v>278</v>
      </c>
      <c r="P28" s="342" t="s">
        <v>354</v>
      </c>
    </row>
    <row r="29" spans="1:18" x14ac:dyDescent="0.35">
      <c r="B29" s="31"/>
      <c r="C29" s="31"/>
      <c r="D29" s="31"/>
      <c r="E29" s="31"/>
      <c r="F29" s="31"/>
      <c r="G29" s="31"/>
      <c r="I29" s="31"/>
      <c r="M29" s="110"/>
      <c r="N29" s="110"/>
      <c r="O29" s="331"/>
      <c r="P29" s="32"/>
    </row>
    <row r="30" spans="1:18" ht="15.5" x14ac:dyDescent="0.35">
      <c r="A30" s="336" t="s">
        <v>383</v>
      </c>
      <c r="B30" s="337"/>
      <c r="C30" s="337"/>
      <c r="D30" s="337"/>
      <c r="E30" s="337"/>
      <c r="F30" s="337"/>
      <c r="G30" s="337"/>
      <c r="H30" s="337"/>
      <c r="I30" s="337"/>
      <c r="J30" s="337"/>
      <c r="K30" s="337"/>
      <c r="L30" s="337"/>
      <c r="M30" s="337"/>
      <c r="N30" s="337"/>
      <c r="O30" s="337"/>
      <c r="P30" s="333"/>
      <c r="R30" s="28"/>
    </row>
    <row r="31" spans="1:18" ht="15.5" x14ac:dyDescent="0.35">
      <c r="A31" s="336" t="s">
        <v>384</v>
      </c>
      <c r="B31" s="337"/>
      <c r="C31" s="337"/>
      <c r="D31" s="337"/>
      <c r="E31" s="337"/>
      <c r="F31" s="337"/>
      <c r="G31" s="337"/>
      <c r="H31" s="337"/>
      <c r="I31" s="337"/>
      <c r="J31" s="337"/>
      <c r="K31" s="337"/>
      <c r="L31" s="337"/>
      <c r="M31" s="337"/>
      <c r="N31" s="337"/>
      <c r="O31" s="337"/>
      <c r="P31" s="333"/>
      <c r="R31" s="28"/>
    </row>
    <row r="32" spans="1:18" ht="15.5" x14ac:dyDescent="0.35">
      <c r="A32" s="336" t="s">
        <v>385</v>
      </c>
      <c r="B32" s="337"/>
      <c r="C32" s="337"/>
      <c r="D32" s="337"/>
      <c r="E32" s="337"/>
      <c r="F32" s="337"/>
      <c r="G32" s="337"/>
      <c r="H32" s="337"/>
      <c r="I32" s="337"/>
      <c r="J32" s="337"/>
      <c r="K32" s="337"/>
      <c r="L32" s="337"/>
      <c r="M32" s="337"/>
      <c r="N32" s="337"/>
      <c r="O32" s="337"/>
      <c r="P32" s="333"/>
      <c r="R32" s="28"/>
    </row>
    <row r="33" spans="1:18" ht="15.5" x14ac:dyDescent="0.35">
      <c r="A33" s="336" t="s">
        <v>386</v>
      </c>
      <c r="B33" s="337"/>
      <c r="C33" s="337"/>
      <c r="D33" s="337"/>
      <c r="E33" s="337"/>
      <c r="F33" s="337"/>
      <c r="G33" s="337"/>
      <c r="H33" s="337"/>
      <c r="I33" s="337"/>
      <c r="J33" s="337"/>
      <c r="K33" s="337"/>
      <c r="L33" s="337"/>
      <c r="M33" s="337"/>
      <c r="N33" s="337"/>
      <c r="O33" s="337"/>
      <c r="P33" s="333"/>
      <c r="R33" s="28"/>
    </row>
    <row r="34" spans="1:18" ht="15.5" x14ac:dyDescent="0.35">
      <c r="A34" s="336" t="s">
        <v>387</v>
      </c>
      <c r="B34" s="337"/>
      <c r="C34" s="337"/>
      <c r="D34" s="337"/>
      <c r="E34" s="337"/>
      <c r="F34" s="337"/>
      <c r="G34" s="337"/>
      <c r="H34" s="337"/>
      <c r="I34" s="337"/>
      <c r="J34" s="337"/>
      <c r="K34" s="337"/>
      <c r="L34" s="337"/>
      <c r="M34" s="337"/>
      <c r="N34" s="337"/>
      <c r="O34" s="337"/>
      <c r="P34" s="333"/>
      <c r="R34" s="28"/>
    </row>
    <row r="35" spans="1:18" ht="15.5" x14ac:dyDescent="0.35">
      <c r="A35" s="347" t="s">
        <v>388</v>
      </c>
      <c r="B35" s="347"/>
      <c r="C35" s="347"/>
      <c r="D35" s="347"/>
      <c r="E35" s="347"/>
      <c r="F35" s="347"/>
      <c r="G35" s="347"/>
      <c r="H35" s="347"/>
      <c r="I35" s="347"/>
      <c r="J35" s="347"/>
      <c r="K35" s="347"/>
      <c r="L35" s="347"/>
      <c r="M35" s="347"/>
      <c r="N35" s="347"/>
      <c r="O35" s="347"/>
      <c r="P35" s="331"/>
    </row>
    <row r="36" spans="1:18" ht="15.5" x14ac:dyDescent="0.35">
      <c r="A36" s="333" t="s">
        <v>389</v>
      </c>
      <c r="B36" s="333"/>
      <c r="C36" s="333"/>
      <c r="D36" s="333"/>
      <c r="E36" s="333"/>
      <c r="F36" s="333"/>
      <c r="G36" s="333"/>
      <c r="H36" s="333"/>
      <c r="I36" s="333"/>
      <c r="J36" s="333"/>
      <c r="K36" s="333"/>
      <c r="L36" s="333"/>
      <c r="M36" s="333"/>
      <c r="N36" s="333"/>
      <c r="O36" s="333"/>
      <c r="P36" s="331"/>
    </row>
    <row r="37" spans="1:18" ht="15.5" x14ac:dyDescent="0.35">
      <c r="A37" s="333" t="s">
        <v>390</v>
      </c>
      <c r="B37" s="333"/>
      <c r="C37" s="333"/>
      <c r="D37" s="333"/>
      <c r="E37" s="333"/>
      <c r="F37" s="333"/>
      <c r="G37" s="333"/>
      <c r="H37" s="333"/>
      <c r="I37" s="333"/>
      <c r="J37" s="333"/>
      <c r="K37" s="333"/>
      <c r="L37" s="333"/>
      <c r="M37" s="333"/>
      <c r="N37" s="333"/>
      <c r="O37" s="333"/>
      <c r="P37" s="331"/>
    </row>
    <row r="38" spans="1:18" ht="15.5" x14ac:dyDescent="0.35">
      <c r="A38" s="333" t="s">
        <v>391</v>
      </c>
      <c r="B38" s="333"/>
      <c r="C38" s="333"/>
      <c r="D38" s="333"/>
      <c r="E38" s="333"/>
      <c r="F38" s="333"/>
      <c r="G38" s="333"/>
      <c r="H38" s="333"/>
      <c r="I38" s="333"/>
      <c r="J38" s="333"/>
      <c r="K38" s="333"/>
      <c r="L38" s="333"/>
      <c r="M38" s="333"/>
      <c r="N38" s="333"/>
      <c r="O38" s="333"/>
      <c r="P38" s="331"/>
    </row>
    <row r="39" spans="1:18" ht="15.5" x14ac:dyDescent="0.35">
      <c r="A39" s="333" t="s">
        <v>392</v>
      </c>
      <c r="B39" s="333"/>
      <c r="C39" s="333"/>
      <c r="D39" s="333"/>
      <c r="E39" s="333"/>
      <c r="F39" s="333"/>
      <c r="G39" s="333"/>
      <c r="H39" s="333"/>
      <c r="I39" s="333"/>
      <c r="J39" s="333"/>
      <c r="K39" s="333"/>
      <c r="L39" s="333"/>
      <c r="M39" s="333"/>
      <c r="N39" s="333"/>
      <c r="O39" s="333"/>
      <c r="P39" s="331"/>
    </row>
    <row r="40" spans="1:18" ht="15.5" x14ac:dyDescent="0.35">
      <c r="A40" s="333" t="s">
        <v>393</v>
      </c>
      <c r="B40" s="333"/>
      <c r="C40" s="333"/>
      <c r="D40" s="333"/>
      <c r="E40" s="333"/>
      <c r="F40" s="333"/>
      <c r="G40" s="333"/>
      <c r="H40" s="333"/>
      <c r="I40" s="333"/>
      <c r="J40" s="333"/>
      <c r="K40" s="333"/>
      <c r="L40" s="333"/>
      <c r="M40" s="333"/>
      <c r="N40" s="333"/>
      <c r="O40" s="333"/>
      <c r="P40" s="331"/>
    </row>
    <row r="41" spans="1:18" ht="15.5" x14ac:dyDescent="0.35">
      <c r="A41" s="336" t="s">
        <v>394</v>
      </c>
      <c r="B41" s="333"/>
      <c r="C41" s="333"/>
      <c r="D41" s="333"/>
      <c r="E41" s="333"/>
      <c r="F41" s="333"/>
      <c r="G41" s="333"/>
      <c r="H41" s="333"/>
      <c r="I41" s="333"/>
      <c r="J41" s="333"/>
      <c r="K41" s="333"/>
      <c r="L41" s="333"/>
      <c r="M41" s="333"/>
      <c r="N41" s="333"/>
      <c r="O41" s="333"/>
      <c r="P41" s="331"/>
    </row>
    <row r="42" spans="1:18" ht="14.5" customHeight="1" x14ac:dyDescent="0.35">
      <c r="A42" s="348" t="s">
        <v>395</v>
      </c>
      <c r="B42" s="348"/>
      <c r="C42" s="348"/>
      <c r="D42" s="348"/>
      <c r="E42" s="348"/>
      <c r="F42" s="348"/>
      <c r="G42" s="348"/>
      <c r="H42" s="348"/>
      <c r="I42" s="348"/>
      <c r="J42" s="348"/>
      <c r="K42" s="348"/>
      <c r="L42" s="348"/>
      <c r="M42" s="348"/>
      <c r="N42" s="348"/>
      <c r="O42" s="348"/>
      <c r="P42" s="331"/>
    </row>
    <row r="43" spans="1:18" ht="14.5" customHeight="1" x14ac:dyDescent="0.35">
      <c r="A43" s="334"/>
      <c r="B43" s="334"/>
      <c r="C43" s="334"/>
      <c r="D43" s="334"/>
      <c r="E43" s="334"/>
      <c r="F43" s="334"/>
      <c r="G43" s="334"/>
      <c r="H43" s="334"/>
      <c r="I43" s="334"/>
      <c r="J43" s="334"/>
      <c r="K43" s="334"/>
      <c r="L43" s="334"/>
      <c r="M43" s="334"/>
      <c r="N43" s="334"/>
      <c r="O43" s="334"/>
      <c r="P43" s="331"/>
    </row>
    <row r="44" spans="1:18" ht="14.5" customHeight="1" x14ac:dyDescent="0.35">
      <c r="A44" s="334"/>
      <c r="B44" s="334"/>
      <c r="C44" s="334"/>
      <c r="D44" s="334"/>
      <c r="E44" s="334"/>
      <c r="F44" s="334"/>
      <c r="G44" s="334"/>
      <c r="H44" s="334"/>
      <c r="I44" s="334"/>
      <c r="J44" s="334"/>
      <c r="K44" s="334"/>
      <c r="L44" s="334"/>
      <c r="M44" s="334"/>
      <c r="N44" s="334"/>
      <c r="O44" s="334"/>
      <c r="P44" s="331"/>
    </row>
    <row r="45" spans="1:18" x14ac:dyDescent="0.35">
      <c r="A45" s="335"/>
      <c r="B45" s="335"/>
      <c r="C45" s="335"/>
      <c r="D45" s="335"/>
      <c r="E45" s="335"/>
      <c r="F45" s="335"/>
      <c r="G45" s="335"/>
      <c r="H45" s="335"/>
      <c r="I45" s="333"/>
      <c r="J45" s="333"/>
      <c r="K45" s="333"/>
      <c r="L45" s="333"/>
      <c r="M45" s="333"/>
      <c r="N45" s="333"/>
      <c r="O45" s="331"/>
      <c r="P45" s="331"/>
    </row>
    <row r="46" spans="1:18" x14ac:dyDescent="0.35">
      <c r="A46" s="349" t="s">
        <v>396</v>
      </c>
      <c r="B46" s="349"/>
      <c r="C46" s="349"/>
      <c r="D46" s="349"/>
      <c r="E46" s="349"/>
      <c r="F46" s="349"/>
      <c r="G46" s="349"/>
      <c r="H46" s="349"/>
      <c r="I46" s="349"/>
      <c r="J46" s="349"/>
      <c r="K46" s="349"/>
      <c r="L46" s="349"/>
      <c r="M46" s="333"/>
      <c r="N46" s="333"/>
      <c r="O46" s="331"/>
      <c r="P46" s="331"/>
    </row>
    <row r="47" spans="1:18" x14ac:dyDescent="0.35">
      <c r="A47" s="331"/>
      <c r="B47" s="331"/>
      <c r="C47" s="331"/>
      <c r="D47" s="331"/>
      <c r="E47" s="331"/>
      <c r="F47" s="331"/>
      <c r="G47" s="331"/>
      <c r="H47" s="331"/>
      <c r="I47" s="331"/>
      <c r="J47" s="331"/>
      <c r="K47" s="331"/>
      <c r="L47" s="331"/>
      <c r="M47" s="331"/>
      <c r="N47" s="331"/>
      <c r="O47" s="331"/>
      <c r="P47" s="331"/>
    </row>
    <row r="48" spans="1:18" x14ac:dyDescent="0.35">
      <c r="A48" s="345" t="s">
        <v>397</v>
      </c>
      <c r="B48" s="345"/>
      <c r="C48" s="345"/>
      <c r="D48" s="331"/>
      <c r="F48" s="331"/>
      <c r="G48" s="331"/>
      <c r="H48" s="331"/>
      <c r="I48" s="331"/>
      <c r="J48" s="331"/>
      <c r="K48" s="331"/>
      <c r="L48" s="331"/>
      <c r="M48" s="331"/>
      <c r="N48" s="331"/>
      <c r="O48" s="331"/>
      <c r="P48" s="331"/>
    </row>
    <row r="49" spans="1:16" x14ac:dyDescent="0.35">
      <c r="A49" s="33" t="s">
        <v>398</v>
      </c>
      <c r="B49" s="33" t="s">
        <v>399</v>
      </c>
      <c r="C49" s="33" t="s">
        <v>400</v>
      </c>
      <c r="D49" s="331"/>
      <c r="E49" s="331"/>
      <c r="F49" s="331"/>
      <c r="G49" s="331"/>
      <c r="H49" s="331"/>
      <c r="I49" s="331"/>
      <c r="J49" s="331"/>
      <c r="K49" s="331"/>
      <c r="L49" s="331"/>
      <c r="M49" s="331"/>
      <c r="N49" s="331"/>
      <c r="O49" s="331"/>
      <c r="P49" s="331"/>
    </row>
    <row r="50" spans="1:16" x14ac:dyDescent="0.35">
      <c r="A50" s="33" t="s">
        <v>401</v>
      </c>
      <c r="B50" s="33" t="s">
        <v>402</v>
      </c>
      <c r="C50" s="33" t="s">
        <v>403</v>
      </c>
      <c r="D50" s="331"/>
      <c r="E50" s="331"/>
      <c r="F50" s="331"/>
      <c r="G50" s="331"/>
      <c r="H50" s="331"/>
      <c r="I50" s="331"/>
      <c r="J50" s="331"/>
      <c r="K50" s="331"/>
      <c r="L50" s="331"/>
      <c r="M50" s="331"/>
      <c r="N50" s="331"/>
      <c r="O50" s="331"/>
      <c r="P50" s="331"/>
    </row>
    <row r="51" spans="1:16" x14ac:dyDescent="0.35">
      <c r="A51" s="33" t="s">
        <v>404</v>
      </c>
      <c r="B51" s="33" t="s">
        <v>405</v>
      </c>
      <c r="C51" s="33" t="s">
        <v>403</v>
      </c>
      <c r="D51" s="331"/>
      <c r="E51" s="331"/>
      <c r="F51" s="331"/>
      <c r="G51" s="331"/>
      <c r="H51" s="331"/>
      <c r="I51" s="331"/>
      <c r="J51" s="331"/>
      <c r="K51" s="331"/>
      <c r="L51" s="331"/>
      <c r="M51" s="331"/>
      <c r="N51" s="331"/>
      <c r="O51" s="331"/>
      <c r="P51" s="331"/>
    </row>
    <row r="57" spans="1:16" x14ac:dyDescent="0.35">
      <c r="P57" s="1"/>
    </row>
  </sheetData>
  <mergeCells count="5">
    <mergeCell ref="A48:C48"/>
    <mergeCell ref="A2:I2"/>
    <mergeCell ref="A35:O35"/>
    <mergeCell ref="A42:O42"/>
    <mergeCell ref="A46:L46"/>
  </mergeCells>
  <pageMargins left="1" right="1" top="1" bottom="1" header="0.5" footer="0.5"/>
  <pageSetup scale="65" fitToHeight="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F02C6D-D60C-4087-9C0A-A5FD56405BF6}">
  <sheetPr>
    <pageSetUpPr fitToPage="1"/>
  </sheetPr>
  <dimension ref="A1:R62"/>
  <sheetViews>
    <sheetView zoomScale="70" zoomScaleNormal="70" workbookViewId="0">
      <selection activeCell="J46" sqref="J46"/>
    </sheetView>
  </sheetViews>
  <sheetFormatPr defaultColWidth="8.81640625" defaultRowHeight="14.5" x14ac:dyDescent="0.35"/>
  <cols>
    <col min="1" max="1" width="57" style="34" customWidth="1"/>
    <col min="2" max="2" width="15.1796875" style="34" customWidth="1"/>
    <col min="3" max="3" width="7.54296875" style="34" customWidth="1"/>
    <col min="4" max="4" width="19" style="34" customWidth="1"/>
    <col min="5" max="12" width="8.26953125" style="34" customWidth="1"/>
    <col min="13" max="13" width="10.1796875" style="34" customWidth="1"/>
    <col min="14" max="15" width="8.26953125" style="34" customWidth="1"/>
    <col min="16" max="16" width="8.81640625" style="34"/>
    <col min="17" max="17" width="8.81640625" style="1"/>
    <col min="18" max="18" width="45.54296875" style="1" customWidth="1"/>
    <col min="19" max="16384" width="8.81640625" style="1"/>
  </cols>
  <sheetData>
    <row r="1" spans="1:16" x14ac:dyDescent="0.35">
      <c r="A1" s="104" t="s">
        <v>406</v>
      </c>
      <c r="B1" s="104"/>
      <c r="C1" s="104"/>
      <c r="D1" s="104"/>
      <c r="E1" s="104"/>
      <c r="F1" s="104"/>
      <c r="G1" s="104"/>
      <c r="H1" s="104"/>
      <c r="I1" s="104"/>
      <c r="J1" s="104"/>
      <c r="K1" s="104"/>
      <c r="L1" s="104"/>
      <c r="M1" s="104"/>
      <c r="N1" s="104"/>
      <c r="O1" s="104"/>
    </row>
    <row r="2" spans="1:16" ht="15" thickBot="1" x14ac:dyDescent="0.4">
      <c r="A2" s="346"/>
      <c r="B2" s="346"/>
      <c r="C2" s="346"/>
      <c r="D2" s="346"/>
      <c r="E2" s="346"/>
      <c r="F2" s="35"/>
    </row>
    <row r="3" spans="1:16" s="2" customFormat="1" ht="27.5" thickBot="1" x14ac:dyDescent="0.4">
      <c r="A3" s="14" t="s">
        <v>1</v>
      </c>
      <c r="B3" s="15" t="s">
        <v>327</v>
      </c>
      <c r="C3" s="15" t="s">
        <v>328</v>
      </c>
      <c r="D3" s="15" t="s">
        <v>329</v>
      </c>
      <c r="E3" s="15" t="s">
        <v>330</v>
      </c>
      <c r="F3" s="15" t="s">
        <v>331</v>
      </c>
      <c r="G3" s="15" t="s">
        <v>332</v>
      </c>
      <c r="H3" s="15" t="s">
        <v>333</v>
      </c>
      <c r="I3" s="15" t="s">
        <v>334</v>
      </c>
      <c r="J3" s="15" t="s">
        <v>335</v>
      </c>
      <c r="K3" s="15" t="s">
        <v>336</v>
      </c>
      <c r="L3" s="15" t="s">
        <v>337</v>
      </c>
      <c r="M3" s="15" t="s">
        <v>338</v>
      </c>
      <c r="N3" s="15" t="s">
        <v>339</v>
      </c>
      <c r="O3" s="36" t="s">
        <v>407</v>
      </c>
      <c r="P3" s="331"/>
    </row>
    <row r="4" spans="1:16" s="2" customFormat="1" x14ac:dyDescent="0.35">
      <c r="A4" s="37" t="s">
        <v>36</v>
      </c>
      <c r="B4" s="19" t="s">
        <v>37</v>
      </c>
      <c r="C4" s="20" t="s">
        <v>342</v>
      </c>
      <c r="D4" s="20" t="s">
        <v>408</v>
      </c>
      <c r="E4" s="20">
        <v>-135</v>
      </c>
      <c r="F4" s="19">
        <v>-10</v>
      </c>
      <c r="G4" s="19">
        <v>-36</v>
      </c>
      <c r="H4" s="19">
        <v>-7</v>
      </c>
      <c r="I4" s="19">
        <v>8</v>
      </c>
      <c r="J4" s="19">
        <v>12</v>
      </c>
      <c r="K4" s="19">
        <v>55</v>
      </c>
      <c r="L4" s="19">
        <v>40</v>
      </c>
      <c r="M4" s="19">
        <v>-4500</v>
      </c>
      <c r="N4" s="19">
        <v>450</v>
      </c>
      <c r="O4" s="19" t="s">
        <v>283</v>
      </c>
      <c r="P4" s="331"/>
    </row>
    <row r="5" spans="1:16" s="2" customFormat="1" x14ac:dyDescent="0.35">
      <c r="A5" s="37" t="s">
        <v>84</v>
      </c>
      <c r="B5" s="19" t="s">
        <v>85</v>
      </c>
      <c r="C5" s="20" t="s">
        <v>342</v>
      </c>
      <c r="D5" s="20" t="s">
        <v>409</v>
      </c>
      <c r="E5" s="20">
        <v>-145</v>
      </c>
      <c r="F5" s="19">
        <v>-10</v>
      </c>
      <c r="G5" s="19">
        <v>-24</v>
      </c>
      <c r="H5" s="19">
        <v>-13</v>
      </c>
      <c r="I5" s="19">
        <v>8</v>
      </c>
      <c r="J5" s="19">
        <v>12</v>
      </c>
      <c r="K5" s="19">
        <v>55</v>
      </c>
      <c r="L5" s="19">
        <v>40</v>
      </c>
      <c r="M5" s="19">
        <v>-4500</v>
      </c>
      <c r="N5" s="19">
        <v>450</v>
      </c>
      <c r="O5" s="19" t="s">
        <v>283</v>
      </c>
      <c r="P5" s="331"/>
    </row>
    <row r="6" spans="1:16" s="2" customFormat="1" x14ac:dyDescent="0.35">
      <c r="A6" s="37" t="s">
        <v>32</v>
      </c>
      <c r="B6" s="19" t="s">
        <v>33</v>
      </c>
      <c r="C6" s="20" t="s">
        <v>342</v>
      </c>
      <c r="D6" s="20" t="s">
        <v>410</v>
      </c>
      <c r="E6" s="20">
        <v>-160</v>
      </c>
      <c r="F6" s="19">
        <v>-10</v>
      </c>
      <c r="G6" s="19">
        <v>-86</v>
      </c>
      <c r="H6" s="19">
        <v>-11</v>
      </c>
      <c r="I6" s="19">
        <v>8</v>
      </c>
      <c r="J6" s="19">
        <v>12</v>
      </c>
      <c r="K6" s="19">
        <v>55</v>
      </c>
      <c r="L6" s="19">
        <v>40</v>
      </c>
      <c r="M6" s="19">
        <v>-4500</v>
      </c>
      <c r="N6" s="19">
        <v>450</v>
      </c>
      <c r="O6" s="19" t="s">
        <v>283</v>
      </c>
      <c r="P6" s="331"/>
    </row>
    <row r="7" spans="1:16" s="2" customFormat="1" x14ac:dyDescent="0.35">
      <c r="A7" s="23" t="s">
        <v>32</v>
      </c>
      <c r="B7" s="19" t="s">
        <v>33</v>
      </c>
      <c r="C7" s="20" t="s">
        <v>342</v>
      </c>
      <c r="D7" s="20" t="s">
        <v>411</v>
      </c>
      <c r="E7" s="20">
        <v>-160</v>
      </c>
      <c r="F7" s="19">
        <v>-10</v>
      </c>
      <c r="G7" s="19">
        <v>-54</v>
      </c>
      <c r="H7" s="19">
        <v>-25</v>
      </c>
      <c r="I7" s="19">
        <v>8</v>
      </c>
      <c r="J7" s="19">
        <v>12</v>
      </c>
      <c r="K7" s="19">
        <v>55</v>
      </c>
      <c r="L7" s="19">
        <v>40</v>
      </c>
      <c r="M7" s="19">
        <v>-4500</v>
      </c>
      <c r="N7" s="19">
        <v>450</v>
      </c>
      <c r="O7" s="19" t="s">
        <v>283</v>
      </c>
      <c r="P7" s="331"/>
    </row>
    <row r="8" spans="1:16" s="2" customFormat="1" ht="15.65" customHeight="1" x14ac:dyDescent="0.35">
      <c r="A8" s="23" t="s">
        <v>412</v>
      </c>
      <c r="B8" s="25" t="s">
        <v>352</v>
      </c>
      <c r="C8" s="20" t="s">
        <v>342</v>
      </c>
      <c r="D8" s="20" t="s">
        <v>413</v>
      </c>
      <c r="E8" s="20">
        <v>-75</v>
      </c>
      <c r="F8" s="20">
        <v>-10</v>
      </c>
      <c r="G8" s="20">
        <v>-20</v>
      </c>
      <c r="H8" s="20">
        <v>-9</v>
      </c>
      <c r="I8" s="19">
        <v>8</v>
      </c>
      <c r="J8" s="19">
        <v>12</v>
      </c>
      <c r="K8" s="19">
        <v>55</v>
      </c>
      <c r="L8" s="19">
        <v>40</v>
      </c>
      <c r="M8" s="19">
        <v>-4500</v>
      </c>
      <c r="N8" s="19">
        <v>450</v>
      </c>
      <c r="O8" s="19" t="s">
        <v>283</v>
      </c>
      <c r="P8" s="331"/>
    </row>
    <row r="9" spans="1:16" s="2" customFormat="1" x14ac:dyDescent="0.35">
      <c r="A9" s="26" t="s">
        <v>151</v>
      </c>
      <c r="B9" s="19" t="s">
        <v>152</v>
      </c>
      <c r="C9" s="20" t="s">
        <v>360</v>
      </c>
      <c r="D9" s="20" t="s">
        <v>414</v>
      </c>
      <c r="E9" s="20">
        <v>56</v>
      </c>
      <c r="F9" s="20">
        <v>10</v>
      </c>
      <c r="G9" s="20">
        <v>19</v>
      </c>
      <c r="H9" s="20">
        <v>18</v>
      </c>
      <c r="I9" s="19">
        <v>10</v>
      </c>
      <c r="J9" s="19">
        <v>40</v>
      </c>
      <c r="K9" s="19">
        <v>40</v>
      </c>
      <c r="L9" s="19">
        <v>40</v>
      </c>
      <c r="M9" s="19">
        <v>4000</v>
      </c>
      <c r="N9" s="19">
        <v>500</v>
      </c>
      <c r="O9" s="19" t="s">
        <v>288</v>
      </c>
      <c r="P9" s="331"/>
    </row>
    <row r="10" spans="1:16" x14ac:dyDescent="0.35">
      <c r="A10" s="23" t="s">
        <v>228</v>
      </c>
      <c r="B10" s="19" t="s">
        <v>229</v>
      </c>
      <c r="C10" s="20" t="s">
        <v>360</v>
      </c>
      <c r="D10" s="20" t="s">
        <v>415</v>
      </c>
      <c r="E10" s="20">
        <v>136</v>
      </c>
      <c r="F10" s="19">
        <v>10</v>
      </c>
      <c r="G10" s="19">
        <v>29</v>
      </c>
      <c r="H10" s="19">
        <v>14</v>
      </c>
      <c r="I10" s="19">
        <v>10</v>
      </c>
      <c r="J10" s="19">
        <v>40</v>
      </c>
      <c r="K10" s="19">
        <v>40</v>
      </c>
      <c r="L10" s="19">
        <v>40</v>
      </c>
      <c r="M10" s="19">
        <v>4000</v>
      </c>
      <c r="N10" s="19">
        <v>500</v>
      </c>
      <c r="O10" s="19" t="s">
        <v>288</v>
      </c>
    </row>
    <row r="11" spans="1:16" x14ac:dyDescent="0.35">
      <c r="A11" s="26" t="s">
        <v>416</v>
      </c>
      <c r="B11" s="25" t="s">
        <v>370</v>
      </c>
      <c r="C11" s="20" t="s">
        <v>360</v>
      </c>
      <c r="D11" s="20" t="s">
        <v>371</v>
      </c>
      <c r="E11" s="20">
        <v>59</v>
      </c>
      <c r="F11" s="20">
        <v>10</v>
      </c>
      <c r="G11" s="20">
        <v>22</v>
      </c>
      <c r="H11" s="19">
        <v>9</v>
      </c>
      <c r="I11" s="19">
        <v>10</v>
      </c>
      <c r="J11" s="19">
        <v>40</v>
      </c>
      <c r="K11" s="19">
        <v>40</v>
      </c>
      <c r="L11" s="19">
        <v>40</v>
      </c>
      <c r="M11" s="19">
        <v>4000</v>
      </c>
      <c r="N11" s="19">
        <v>500</v>
      </c>
      <c r="O11" s="19" t="s">
        <v>288</v>
      </c>
    </row>
    <row r="12" spans="1:16" x14ac:dyDescent="0.35">
      <c r="A12" s="26" t="s">
        <v>106</v>
      </c>
      <c r="B12" s="19" t="s">
        <v>107</v>
      </c>
      <c r="C12" s="20" t="s">
        <v>360</v>
      </c>
      <c r="D12" s="20" t="s">
        <v>417</v>
      </c>
      <c r="E12" s="20">
        <v>1</v>
      </c>
      <c r="F12" s="20">
        <v>10</v>
      </c>
      <c r="G12" s="20">
        <v>23</v>
      </c>
      <c r="H12" s="19">
        <v>18</v>
      </c>
      <c r="I12" s="19">
        <v>8</v>
      </c>
      <c r="J12" s="19">
        <v>10</v>
      </c>
      <c r="K12" s="19">
        <v>45</v>
      </c>
      <c r="L12" s="19">
        <v>60</v>
      </c>
      <c r="M12" s="19">
        <v>5500</v>
      </c>
      <c r="N12" s="19">
        <v>300</v>
      </c>
      <c r="O12" s="19" t="s">
        <v>291</v>
      </c>
    </row>
    <row r="13" spans="1:16" x14ac:dyDescent="0.35">
      <c r="A13" s="26" t="s">
        <v>416</v>
      </c>
      <c r="B13" s="25" t="s">
        <v>370</v>
      </c>
      <c r="C13" s="20" t="s">
        <v>360</v>
      </c>
      <c r="D13" s="20" t="s">
        <v>371</v>
      </c>
      <c r="E13" s="20">
        <v>59</v>
      </c>
      <c r="F13" s="20">
        <v>10</v>
      </c>
      <c r="G13" s="20">
        <v>22</v>
      </c>
      <c r="H13" s="19">
        <v>9</v>
      </c>
      <c r="I13" s="19">
        <v>8</v>
      </c>
      <c r="J13" s="19">
        <v>10</v>
      </c>
      <c r="K13" s="19">
        <v>45</v>
      </c>
      <c r="L13" s="19">
        <v>60</v>
      </c>
      <c r="M13" s="19">
        <v>5500</v>
      </c>
      <c r="N13" s="19">
        <v>300</v>
      </c>
      <c r="O13" s="19" t="s">
        <v>291</v>
      </c>
    </row>
    <row r="14" spans="1:16" x14ac:dyDescent="0.35">
      <c r="A14" s="26" t="s">
        <v>130</v>
      </c>
      <c r="B14" s="38" t="s">
        <v>131</v>
      </c>
      <c r="C14" s="20" t="s">
        <v>360</v>
      </c>
      <c r="D14" s="20" t="s">
        <v>418</v>
      </c>
      <c r="E14" s="20">
        <v>121</v>
      </c>
      <c r="F14" s="20">
        <v>10</v>
      </c>
      <c r="G14" s="20">
        <v>25</v>
      </c>
      <c r="H14" s="19">
        <v>12</v>
      </c>
      <c r="I14" s="19">
        <v>4</v>
      </c>
      <c r="J14" s="19">
        <v>14</v>
      </c>
      <c r="K14" s="19">
        <v>40</v>
      </c>
      <c r="L14" s="19">
        <v>55</v>
      </c>
      <c r="M14" s="19">
        <v>2000</v>
      </c>
      <c r="N14" s="19">
        <v>500</v>
      </c>
      <c r="O14" s="19" t="s">
        <v>293</v>
      </c>
    </row>
    <row r="15" spans="1:16" x14ac:dyDescent="0.35">
      <c r="A15" s="26" t="s">
        <v>196</v>
      </c>
      <c r="B15" s="19" t="s">
        <v>197</v>
      </c>
      <c r="C15" s="20" t="s">
        <v>360</v>
      </c>
      <c r="D15" s="20" t="s">
        <v>419</v>
      </c>
      <c r="E15" s="20">
        <v>71</v>
      </c>
      <c r="F15" s="20">
        <v>10</v>
      </c>
      <c r="G15" s="20">
        <v>13</v>
      </c>
      <c r="H15" s="19">
        <v>16</v>
      </c>
      <c r="I15" s="19">
        <v>4</v>
      </c>
      <c r="J15" s="19">
        <v>14</v>
      </c>
      <c r="K15" s="19">
        <v>40</v>
      </c>
      <c r="L15" s="19">
        <v>55</v>
      </c>
      <c r="M15" s="19">
        <v>2000</v>
      </c>
      <c r="N15" s="19">
        <v>500</v>
      </c>
      <c r="O15" s="19" t="s">
        <v>293</v>
      </c>
    </row>
    <row r="16" spans="1:16" x14ac:dyDescent="0.35">
      <c r="A16" s="26" t="s">
        <v>416</v>
      </c>
      <c r="B16" s="25" t="s">
        <v>370</v>
      </c>
      <c r="C16" s="20" t="s">
        <v>360</v>
      </c>
      <c r="D16" s="20" t="s">
        <v>371</v>
      </c>
      <c r="E16" s="20">
        <v>59</v>
      </c>
      <c r="F16" s="20">
        <v>10</v>
      </c>
      <c r="G16" s="20">
        <v>22</v>
      </c>
      <c r="H16" s="19">
        <v>9</v>
      </c>
      <c r="I16" s="19">
        <v>4</v>
      </c>
      <c r="J16" s="19">
        <v>14</v>
      </c>
      <c r="K16" s="19">
        <v>40</v>
      </c>
      <c r="L16" s="19">
        <v>55</v>
      </c>
      <c r="M16" s="19">
        <v>2000</v>
      </c>
      <c r="N16" s="19">
        <v>500</v>
      </c>
      <c r="O16" s="19" t="s">
        <v>293</v>
      </c>
    </row>
    <row r="17" spans="1:15" x14ac:dyDescent="0.35">
      <c r="A17" s="26" t="s">
        <v>420</v>
      </c>
      <c r="B17" s="19" t="s">
        <v>220</v>
      </c>
      <c r="C17" s="20" t="s">
        <v>360</v>
      </c>
      <c r="D17" s="20" t="s">
        <v>421</v>
      </c>
      <c r="E17" s="20">
        <v>66</v>
      </c>
      <c r="F17" s="20">
        <v>10</v>
      </c>
      <c r="G17" s="20">
        <v>23</v>
      </c>
      <c r="H17" s="19">
        <v>22</v>
      </c>
      <c r="I17" s="19">
        <v>12</v>
      </c>
      <c r="J17" s="19">
        <v>26</v>
      </c>
      <c r="K17" s="19">
        <v>70</v>
      </c>
      <c r="L17" s="19">
        <v>65</v>
      </c>
      <c r="M17" s="19">
        <v>5500</v>
      </c>
      <c r="N17" s="19">
        <v>750</v>
      </c>
      <c r="O17" s="19" t="s">
        <v>296</v>
      </c>
    </row>
    <row r="18" spans="1:15" x14ac:dyDescent="0.35">
      <c r="A18" s="26" t="s">
        <v>416</v>
      </c>
      <c r="B18" s="25" t="s">
        <v>370</v>
      </c>
      <c r="C18" s="20" t="s">
        <v>360</v>
      </c>
      <c r="D18" s="20" t="s">
        <v>371</v>
      </c>
      <c r="E18" s="20">
        <v>59</v>
      </c>
      <c r="F18" s="20">
        <v>10</v>
      </c>
      <c r="G18" s="20">
        <v>22</v>
      </c>
      <c r="H18" s="19">
        <v>9</v>
      </c>
      <c r="I18" s="19">
        <v>12</v>
      </c>
      <c r="J18" s="19">
        <v>26</v>
      </c>
      <c r="K18" s="19">
        <v>70</v>
      </c>
      <c r="L18" s="19">
        <v>65</v>
      </c>
      <c r="M18" s="19">
        <v>5500</v>
      </c>
      <c r="N18" s="19">
        <v>750</v>
      </c>
      <c r="O18" s="19" t="s">
        <v>296</v>
      </c>
    </row>
    <row r="19" spans="1:15" x14ac:dyDescent="0.35">
      <c r="A19" s="26" t="s">
        <v>422</v>
      </c>
      <c r="B19" s="19" t="s">
        <v>177</v>
      </c>
      <c r="C19" s="20" t="s">
        <v>342</v>
      </c>
      <c r="D19" s="20" t="s">
        <v>423</v>
      </c>
      <c r="E19" s="20">
        <v>-5</v>
      </c>
      <c r="F19" s="20">
        <v>-10</v>
      </c>
      <c r="G19" s="20">
        <v>-64</v>
      </c>
      <c r="H19" s="19">
        <v>-11</v>
      </c>
      <c r="I19" s="19">
        <v>10</v>
      </c>
      <c r="J19" s="19">
        <v>10</v>
      </c>
      <c r="K19" s="19">
        <v>65</v>
      </c>
      <c r="L19" s="19">
        <v>60</v>
      </c>
      <c r="M19" s="19">
        <v>-4000</v>
      </c>
      <c r="N19" s="19">
        <v>650</v>
      </c>
      <c r="O19" s="19" t="s">
        <v>297</v>
      </c>
    </row>
    <row r="20" spans="1:15" ht="15" customHeight="1" x14ac:dyDescent="0.35">
      <c r="A20" s="23" t="s">
        <v>412</v>
      </c>
      <c r="B20" s="25" t="s">
        <v>352</v>
      </c>
      <c r="C20" s="20" t="s">
        <v>342</v>
      </c>
      <c r="D20" s="20" t="s">
        <v>413</v>
      </c>
      <c r="E20" s="20">
        <v>-75</v>
      </c>
      <c r="F20" s="20">
        <v>-10</v>
      </c>
      <c r="G20" s="20">
        <v>-20</v>
      </c>
      <c r="H20" s="20">
        <v>-9</v>
      </c>
      <c r="I20" s="19">
        <v>10</v>
      </c>
      <c r="J20" s="19">
        <v>10</v>
      </c>
      <c r="K20" s="19">
        <v>65</v>
      </c>
      <c r="L20" s="19">
        <v>60</v>
      </c>
      <c r="M20" s="19">
        <v>-4000</v>
      </c>
      <c r="N20" s="19">
        <v>650</v>
      </c>
      <c r="O20" s="19" t="s">
        <v>297</v>
      </c>
    </row>
    <row r="21" spans="1:15" ht="15" customHeight="1" x14ac:dyDescent="0.35">
      <c r="A21" s="26" t="s">
        <v>134</v>
      </c>
      <c r="B21" s="19" t="s">
        <v>135</v>
      </c>
      <c r="C21" s="20" t="s">
        <v>342</v>
      </c>
      <c r="D21" s="20" t="s">
        <v>424</v>
      </c>
      <c r="E21" s="20">
        <v>-25</v>
      </c>
      <c r="F21" s="20">
        <v>-10</v>
      </c>
      <c r="G21" s="20">
        <v>-38</v>
      </c>
      <c r="H21" s="19">
        <v>-19</v>
      </c>
      <c r="I21" s="19">
        <v>10</v>
      </c>
      <c r="J21" s="19">
        <v>10</v>
      </c>
      <c r="K21" s="19">
        <v>60</v>
      </c>
      <c r="L21" s="19">
        <v>60</v>
      </c>
      <c r="M21" s="19">
        <v>-2000</v>
      </c>
      <c r="N21" s="19">
        <v>600</v>
      </c>
      <c r="O21" s="19" t="s">
        <v>283</v>
      </c>
    </row>
    <row r="22" spans="1:15" ht="13.15" customHeight="1" x14ac:dyDescent="0.35">
      <c r="A22" s="23" t="s">
        <v>412</v>
      </c>
      <c r="B22" s="25" t="s">
        <v>352</v>
      </c>
      <c r="C22" s="20" t="s">
        <v>342</v>
      </c>
      <c r="D22" s="20" t="s">
        <v>413</v>
      </c>
      <c r="E22" s="20">
        <v>-75</v>
      </c>
      <c r="F22" s="20">
        <v>-10</v>
      </c>
      <c r="G22" s="20">
        <v>-20</v>
      </c>
      <c r="H22" s="20">
        <v>-9</v>
      </c>
      <c r="I22" s="19">
        <v>10</v>
      </c>
      <c r="J22" s="19">
        <v>10</v>
      </c>
      <c r="K22" s="19">
        <v>60</v>
      </c>
      <c r="L22" s="19">
        <v>60</v>
      </c>
      <c r="M22" s="19">
        <v>-2000</v>
      </c>
      <c r="N22" s="19">
        <v>600</v>
      </c>
      <c r="O22" s="19" t="s">
        <v>283</v>
      </c>
    </row>
    <row r="23" spans="1:15" x14ac:dyDescent="0.35">
      <c r="A23" s="26" t="s">
        <v>122</v>
      </c>
      <c r="B23" s="19" t="s">
        <v>123</v>
      </c>
      <c r="C23" s="20" t="s">
        <v>360</v>
      </c>
      <c r="D23" s="20" t="s">
        <v>425</v>
      </c>
      <c r="E23" s="20">
        <v>21</v>
      </c>
      <c r="F23" s="20">
        <v>10</v>
      </c>
      <c r="G23" s="20">
        <v>51</v>
      </c>
      <c r="H23" s="19">
        <v>16</v>
      </c>
      <c r="I23" s="19">
        <v>12</v>
      </c>
      <c r="J23" s="19">
        <v>10</v>
      </c>
      <c r="K23" s="19">
        <v>55</v>
      </c>
      <c r="L23" s="19">
        <v>40</v>
      </c>
      <c r="M23" s="19">
        <v>4500</v>
      </c>
      <c r="N23" s="19">
        <v>300</v>
      </c>
      <c r="O23" s="19" t="s">
        <v>298</v>
      </c>
    </row>
    <row r="24" spans="1:15" x14ac:dyDescent="0.35">
      <c r="A24" s="26" t="s">
        <v>416</v>
      </c>
      <c r="B24" s="25" t="s">
        <v>370</v>
      </c>
      <c r="C24" s="20" t="s">
        <v>360</v>
      </c>
      <c r="D24" s="20" t="s">
        <v>371</v>
      </c>
      <c r="E24" s="20">
        <v>59</v>
      </c>
      <c r="F24" s="20">
        <v>10</v>
      </c>
      <c r="G24" s="20">
        <v>22</v>
      </c>
      <c r="H24" s="19">
        <v>9</v>
      </c>
      <c r="I24" s="19">
        <v>12</v>
      </c>
      <c r="J24" s="19">
        <v>10</v>
      </c>
      <c r="K24" s="19">
        <v>55</v>
      </c>
      <c r="L24" s="19">
        <v>40</v>
      </c>
      <c r="M24" s="19">
        <v>4500</v>
      </c>
      <c r="N24" s="19">
        <v>300</v>
      </c>
      <c r="O24" s="19" t="s">
        <v>298</v>
      </c>
    </row>
    <row r="25" spans="1:15" x14ac:dyDescent="0.35">
      <c r="A25" s="37" t="s">
        <v>426</v>
      </c>
      <c r="B25" s="19" t="s">
        <v>13</v>
      </c>
      <c r="C25" s="20" t="s">
        <v>342</v>
      </c>
      <c r="D25" s="20" t="s">
        <v>427</v>
      </c>
      <c r="E25" s="20">
        <v>-45</v>
      </c>
      <c r="F25" s="20">
        <v>-10</v>
      </c>
      <c r="G25" s="20">
        <v>-18</v>
      </c>
      <c r="H25" s="19">
        <v>-3</v>
      </c>
      <c r="I25" s="19">
        <v>10</v>
      </c>
      <c r="J25" s="19">
        <v>10</v>
      </c>
      <c r="K25" s="19">
        <v>40</v>
      </c>
      <c r="L25" s="19">
        <v>60</v>
      </c>
      <c r="M25" s="19">
        <v>-4500</v>
      </c>
      <c r="N25" s="19">
        <v>650</v>
      </c>
      <c r="O25" s="19" t="s">
        <v>303</v>
      </c>
    </row>
    <row r="26" spans="1:15" ht="15" customHeight="1" x14ac:dyDescent="0.35">
      <c r="A26" s="37" t="s">
        <v>412</v>
      </c>
      <c r="B26" s="25" t="s">
        <v>352</v>
      </c>
      <c r="C26" s="39" t="s">
        <v>342</v>
      </c>
      <c r="D26" s="20" t="s">
        <v>413</v>
      </c>
      <c r="E26" s="20">
        <v>-75</v>
      </c>
      <c r="F26" s="20">
        <v>-10</v>
      </c>
      <c r="G26" s="20">
        <v>-20</v>
      </c>
      <c r="H26" s="20">
        <v>-9</v>
      </c>
      <c r="I26" s="19">
        <v>10</v>
      </c>
      <c r="J26" s="19">
        <v>10</v>
      </c>
      <c r="K26" s="19">
        <v>40</v>
      </c>
      <c r="L26" s="19">
        <v>60</v>
      </c>
      <c r="M26" s="19">
        <v>-4500</v>
      </c>
      <c r="N26" s="19">
        <v>650</v>
      </c>
      <c r="O26" s="19" t="s">
        <v>303</v>
      </c>
    </row>
    <row r="27" spans="1:15" x14ac:dyDescent="0.35">
      <c r="A27" s="23" t="s">
        <v>188</v>
      </c>
      <c r="B27" s="40" t="s">
        <v>189</v>
      </c>
      <c r="C27" s="39" t="s">
        <v>360</v>
      </c>
      <c r="D27" s="24" t="s">
        <v>428</v>
      </c>
      <c r="E27" s="20">
        <v>96</v>
      </c>
      <c r="F27" s="20">
        <v>10</v>
      </c>
      <c r="G27" s="20">
        <v>17</v>
      </c>
      <c r="H27" s="19">
        <v>16</v>
      </c>
      <c r="I27" s="19">
        <v>10</v>
      </c>
      <c r="J27" s="19">
        <v>40</v>
      </c>
      <c r="K27" s="19">
        <v>40</v>
      </c>
      <c r="L27" s="19">
        <v>40</v>
      </c>
      <c r="M27" s="19">
        <v>4000</v>
      </c>
      <c r="N27" s="19">
        <v>500</v>
      </c>
      <c r="O27" s="19" t="s">
        <v>288</v>
      </c>
    </row>
    <row r="28" spans="1:15" x14ac:dyDescent="0.35">
      <c r="A28" s="23" t="s">
        <v>192</v>
      </c>
      <c r="B28" s="40" t="s">
        <v>193</v>
      </c>
      <c r="C28" s="39" t="s">
        <v>360</v>
      </c>
      <c r="D28" s="24" t="s">
        <v>429</v>
      </c>
      <c r="E28" s="20">
        <v>11</v>
      </c>
      <c r="F28" s="19">
        <v>10</v>
      </c>
      <c r="G28" s="20">
        <v>31</v>
      </c>
      <c r="H28" s="19">
        <v>24</v>
      </c>
      <c r="I28" s="19">
        <v>10</v>
      </c>
      <c r="J28" s="19">
        <v>40</v>
      </c>
      <c r="K28" s="19">
        <v>40</v>
      </c>
      <c r="L28" s="19">
        <v>40</v>
      </c>
      <c r="M28" s="19">
        <v>4000</v>
      </c>
      <c r="N28" s="19">
        <v>500</v>
      </c>
      <c r="O28" s="19" t="s">
        <v>288</v>
      </c>
    </row>
    <row r="29" spans="1:15" x14ac:dyDescent="0.35">
      <c r="A29" s="23" t="s">
        <v>184</v>
      </c>
      <c r="B29" s="19" t="s">
        <v>185</v>
      </c>
      <c r="C29" s="39" t="s">
        <v>360</v>
      </c>
      <c r="D29" s="20" t="s">
        <v>430</v>
      </c>
      <c r="E29" s="20">
        <v>86</v>
      </c>
      <c r="F29" s="20">
        <v>10</v>
      </c>
      <c r="G29" s="20">
        <v>59</v>
      </c>
      <c r="H29" s="20">
        <v>12</v>
      </c>
      <c r="I29" s="19">
        <v>10</v>
      </c>
      <c r="J29" s="19">
        <v>40</v>
      </c>
      <c r="K29" s="19">
        <v>40</v>
      </c>
      <c r="L29" s="19">
        <v>40</v>
      </c>
      <c r="M29" s="19">
        <v>4000</v>
      </c>
      <c r="N29" s="19">
        <v>500</v>
      </c>
      <c r="O29" s="19" t="s">
        <v>288</v>
      </c>
    </row>
    <row r="30" spans="1:15" x14ac:dyDescent="0.35">
      <c r="A30" s="41" t="s">
        <v>41</v>
      </c>
      <c r="B30" s="42" t="s">
        <v>42</v>
      </c>
      <c r="C30" s="39" t="s">
        <v>360</v>
      </c>
      <c r="D30" s="43" t="s">
        <v>431</v>
      </c>
      <c r="E30" s="20">
        <v>146</v>
      </c>
      <c r="F30" s="20">
        <v>10</v>
      </c>
      <c r="G30" s="20">
        <v>23</v>
      </c>
      <c r="H30" s="20">
        <v>14</v>
      </c>
      <c r="I30" s="19">
        <v>10</v>
      </c>
      <c r="J30" s="19">
        <v>40</v>
      </c>
      <c r="K30" s="19">
        <v>40</v>
      </c>
      <c r="L30" s="19">
        <v>40</v>
      </c>
      <c r="M30" s="19">
        <v>4000</v>
      </c>
      <c r="N30" s="19">
        <v>500</v>
      </c>
      <c r="O30" s="19" t="s">
        <v>288</v>
      </c>
    </row>
    <row r="31" spans="1:15" x14ac:dyDescent="0.35">
      <c r="A31" s="23" t="s">
        <v>138</v>
      </c>
      <c r="B31" s="40" t="s">
        <v>139</v>
      </c>
      <c r="C31" s="39" t="s">
        <v>342</v>
      </c>
      <c r="D31" s="20" t="s">
        <v>432</v>
      </c>
      <c r="E31" s="20">
        <v>-145</v>
      </c>
      <c r="F31" s="20">
        <v>-10</v>
      </c>
      <c r="G31" s="20">
        <v>-18</v>
      </c>
      <c r="H31" s="19">
        <v>-17</v>
      </c>
      <c r="I31" s="19">
        <v>10</v>
      </c>
      <c r="J31" s="19">
        <v>10</v>
      </c>
      <c r="K31" s="19">
        <v>60</v>
      </c>
      <c r="L31" s="19">
        <v>60</v>
      </c>
      <c r="M31" s="19">
        <v>-2000</v>
      </c>
      <c r="N31" s="19">
        <v>600</v>
      </c>
      <c r="O31" s="19" t="s">
        <v>283</v>
      </c>
    </row>
    <row r="32" spans="1:15" x14ac:dyDescent="0.35">
      <c r="A32" s="23" t="s">
        <v>433</v>
      </c>
      <c r="B32" s="40" t="s">
        <v>51</v>
      </c>
      <c r="C32" s="39" t="s">
        <v>342</v>
      </c>
      <c r="D32" s="20" t="s">
        <v>434</v>
      </c>
      <c r="E32" s="20">
        <v>-65</v>
      </c>
      <c r="F32" s="20">
        <v>-10</v>
      </c>
      <c r="G32" s="20">
        <v>-22</v>
      </c>
      <c r="H32" s="19">
        <v>-17</v>
      </c>
      <c r="I32" s="19">
        <v>10</v>
      </c>
      <c r="J32" s="19">
        <v>10</v>
      </c>
      <c r="K32" s="19">
        <v>60</v>
      </c>
      <c r="L32" s="19">
        <v>60</v>
      </c>
      <c r="M32" s="19">
        <v>-2000</v>
      </c>
      <c r="N32" s="19">
        <v>600</v>
      </c>
      <c r="O32" s="19" t="s">
        <v>283</v>
      </c>
    </row>
    <row r="33" spans="1:16" x14ac:dyDescent="0.35">
      <c r="A33" s="37" t="s">
        <v>435</v>
      </c>
      <c r="B33" s="40" t="s">
        <v>47</v>
      </c>
      <c r="C33" s="39" t="s">
        <v>342</v>
      </c>
      <c r="D33" s="20" t="s">
        <v>436</v>
      </c>
      <c r="E33" s="20">
        <v>-130</v>
      </c>
      <c r="F33" s="20">
        <v>-10</v>
      </c>
      <c r="G33" s="20">
        <v>-24</v>
      </c>
      <c r="H33" s="19">
        <v>-7</v>
      </c>
      <c r="I33" s="19">
        <v>10</v>
      </c>
      <c r="J33" s="19">
        <v>10</v>
      </c>
      <c r="K33" s="19">
        <v>60</v>
      </c>
      <c r="L33" s="19">
        <v>60</v>
      </c>
      <c r="M33" s="19">
        <v>-2000</v>
      </c>
      <c r="N33" s="19">
        <v>600</v>
      </c>
      <c r="O33" s="19" t="s">
        <v>283</v>
      </c>
    </row>
    <row r="34" spans="1:16" x14ac:dyDescent="0.35">
      <c r="A34" s="37" t="s">
        <v>437</v>
      </c>
      <c r="B34" s="40" t="s">
        <v>156</v>
      </c>
      <c r="C34" s="39" t="s">
        <v>342</v>
      </c>
      <c r="D34" s="20" t="s">
        <v>438</v>
      </c>
      <c r="E34" s="20">
        <v>-150</v>
      </c>
      <c r="F34" s="20">
        <v>-10</v>
      </c>
      <c r="G34" s="20">
        <v>-46</v>
      </c>
      <c r="H34" s="19">
        <v>-1</v>
      </c>
      <c r="I34" s="19">
        <v>10</v>
      </c>
      <c r="J34" s="19">
        <v>10</v>
      </c>
      <c r="K34" s="19">
        <v>60</v>
      </c>
      <c r="L34" s="19">
        <v>60</v>
      </c>
      <c r="M34" s="19">
        <v>-2000</v>
      </c>
      <c r="N34" s="19">
        <v>600</v>
      </c>
      <c r="O34" s="19" t="s">
        <v>283</v>
      </c>
    </row>
    <row r="35" spans="1:16" x14ac:dyDescent="0.35">
      <c r="A35" s="44" t="s">
        <v>159</v>
      </c>
      <c r="B35" s="25" t="s">
        <v>160</v>
      </c>
      <c r="C35" s="39" t="s">
        <v>360</v>
      </c>
      <c r="D35" s="20" t="s">
        <v>439</v>
      </c>
      <c r="E35" s="20">
        <v>121</v>
      </c>
      <c r="F35" s="20">
        <v>10</v>
      </c>
      <c r="G35" s="20">
        <v>31</v>
      </c>
      <c r="H35" s="20">
        <v>20</v>
      </c>
      <c r="I35" s="19">
        <v>12</v>
      </c>
      <c r="J35" s="19">
        <v>20</v>
      </c>
      <c r="K35" s="19">
        <v>65</v>
      </c>
      <c r="L35" s="19">
        <v>50</v>
      </c>
      <c r="M35" s="19">
        <v>4500</v>
      </c>
      <c r="N35" s="19">
        <v>650</v>
      </c>
      <c r="O35" s="19" t="s">
        <v>298</v>
      </c>
    </row>
    <row r="36" spans="1:16" x14ac:dyDescent="0.35">
      <c r="A36" s="44" t="s">
        <v>416</v>
      </c>
      <c r="B36" s="25" t="s">
        <v>370</v>
      </c>
      <c r="C36" s="39" t="s">
        <v>360</v>
      </c>
      <c r="D36" s="20" t="s">
        <v>371</v>
      </c>
      <c r="E36" s="20">
        <v>59</v>
      </c>
      <c r="F36" s="20">
        <v>10</v>
      </c>
      <c r="G36" s="20">
        <v>22</v>
      </c>
      <c r="H36" s="19">
        <v>9</v>
      </c>
      <c r="I36" s="19">
        <v>12</v>
      </c>
      <c r="J36" s="19">
        <v>20</v>
      </c>
      <c r="K36" s="19">
        <v>65</v>
      </c>
      <c r="L36" s="19">
        <v>50</v>
      </c>
      <c r="M36" s="19">
        <v>4500</v>
      </c>
      <c r="N36" s="19">
        <v>650</v>
      </c>
      <c r="O36" s="19" t="s">
        <v>298</v>
      </c>
    </row>
    <row r="37" spans="1:16" x14ac:dyDescent="0.35">
      <c r="A37" s="44" t="s">
        <v>23</v>
      </c>
      <c r="B37" s="25" t="s">
        <v>24</v>
      </c>
      <c r="C37" s="39" t="s">
        <v>342</v>
      </c>
      <c r="D37" s="20" t="s">
        <v>440</v>
      </c>
      <c r="E37" s="20">
        <v>-85</v>
      </c>
      <c r="F37" s="20">
        <v>-10</v>
      </c>
      <c r="G37" s="24">
        <v>-34</v>
      </c>
      <c r="H37" s="19">
        <v>-13</v>
      </c>
      <c r="I37" s="19">
        <v>10</v>
      </c>
      <c r="J37" s="19">
        <v>12</v>
      </c>
      <c r="K37" s="45">
        <v>45</v>
      </c>
      <c r="L37" s="19">
        <v>50</v>
      </c>
      <c r="M37" s="45">
        <v>-1500</v>
      </c>
      <c r="N37" s="19">
        <v>300</v>
      </c>
      <c r="O37" s="19" t="s">
        <v>305</v>
      </c>
    </row>
    <row r="38" spans="1:16" ht="15" customHeight="1" x14ac:dyDescent="0.35">
      <c r="A38" s="23" t="s">
        <v>412</v>
      </c>
      <c r="B38" s="25" t="s">
        <v>352</v>
      </c>
      <c r="C38" s="20" t="s">
        <v>342</v>
      </c>
      <c r="D38" s="20" t="s">
        <v>413</v>
      </c>
      <c r="E38" s="20">
        <v>-75</v>
      </c>
      <c r="F38" s="20">
        <v>-10</v>
      </c>
      <c r="G38" s="20">
        <v>-20</v>
      </c>
      <c r="H38" s="20">
        <v>-9</v>
      </c>
      <c r="I38" s="19">
        <v>10</v>
      </c>
      <c r="J38" s="19">
        <v>12</v>
      </c>
      <c r="K38" s="19">
        <v>45</v>
      </c>
      <c r="L38" s="19">
        <v>50</v>
      </c>
      <c r="M38" s="19">
        <v>-1500</v>
      </c>
      <c r="N38" s="19">
        <v>300</v>
      </c>
      <c r="O38" s="19" t="s">
        <v>305</v>
      </c>
    </row>
    <row r="39" spans="1:16" x14ac:dyDescent="0.35">
      <c r="A39" s="23" t="s">
        <v>441</v>
      </c>
      <c r="B39" s="25" t="s">
        <v>58</v>
      </c>
      <c r="C39" s="20" t="s">
        <v>342</v>
      </c>
      <c r="D39" s="20" t="s">
        <v>442</v>
      </c>
      <c r="E39" s="20">
        <v>-120</v>
      </c>
      <c r="F39" s="20">
        <v>-10</v>
      </c>
      <c r="G39" s="20">
        <v>-40</v>
      </c>
      <c r="H39" s="20">
        <v>-7</v>
      </c>
      <c r="I39" s="19">
        <v>10</v>
      </c>
      <c r="J39" s="19">
        <v>10</v>
      </c>
      <c r="K39" s="19">
        <v>40</v>
      </c>
      <c r="L39" s="19">
        <v>45</v>
      </c>
      <c r="M39" s="19">
        <v>-4500</v>
      </c>
      <c r="N39" s="19">
        <v>650</v>
      </c>
      <c r="O39" s="19" t="s">
        <v>309</v>
      </c>
    </row>
    <row r="40" spans="1:16" ht="15" thickBot="1" x14ac:dyDescent="0.4">
      <c r="A40" s="46" t="s">
        <v>443</v>
      </c>
      <c r="B40" s="47" t="s">
        <v>217</v>
      </c>
      <c r="C40" s="29" t="s">
        <v>342</v>
      </c>
      <c r="D40" s="29" t="s">
        <v>346</v>
      </c>
      <c r="E40" s="29">
        <v>-100</v>
      </c>
      <c r="F40" s="29">
        <v>-10</v>
      </c>
      <c r="G40" s="29">
        <v>-40</v>
      </c>
      <c r="H40" s="29">
        <v>-5</v>
      </c>
      <c r="I40" s="30">
        <v>10</v>
      </c>
      <c r="J40" s="30">
        <v>10</v>
      </c>
      <c r="K40" s="30">
        <v>40</v>
      </c>
      <c r="L40" s="30">
        <v>45</v>
      </c>
      <c r="M40" s="30">
        <v>-4500</v>
      </c>
      <c r="N40" s="30">
        <v>650</v>
      </c>
      <c r="O40" s="30" t="s">
        <v>309</v>
      </c>
    </row>
    <row r="41" spans="1:16" x14ac:dyDescent="0.35">
      <c r="A41" s="8"/>
      <c r="B41" s="331"/>
      <c r="C41" s="48"/>
      <c r="D41" s="48"/>
      <c r="E41" s="48"/>
    </row>
    <row r="42" spans="1:16" s="2" customFormat="1" ht="15.5" x14ac:dyDescent="0.35">
      <c r="A42" s="351" t="s">
        <v>444</v>
      </c>
      <c r="B42" s="352"/>
      <c r="C42" s="352"/>
      <c r="D42" s="352"/>
      <c r="E42" s="352"/>
      <c r="F42" s="352"/>
      <c r="G42" s="352"/>
      <c r="H42" s="352"/>
      <c r="I42" s="352"/>
      <c r="J42" s="352"/>
      <c r="K42" s="352"/>
      <c r="L42" s="352"/>
      <c r="M42" s="352"/>
      <c r="N42" s="352"/>
      <c r="O42" s="49"/>
      <c r="P42" s="331"/>
    </row>
    <row r="43" spans="1:16" s="2" customFormat="1" ht="15.5" x14ac:dyDescent="0.35">
      <c r="A43" s="336" t="s">
        <v>384</v>
      </c>
      <c r="B43" s="337"/>
      <c r="C43" s="337"/>
      <c r="D43" s="337"/>
      <c r="E43" s="337"/>
      <c r="F43" s="337"/>
      <c r="G43" s="337"/>
      <c r="H43" s="337"/>
      <c r="I43" s="337"/>
      <c r="J43" s="337"/>
      <c r="K43" s="337"/>
      <c r="L43" s="337"/>
      <c r="M43" s="337"/>
      <c r="N43" s="337"/>
      <c r="O43" s="49"/>
      <c r="P43" s="331"/>
    </row>
    <row r="44" spans="1:16" s="2" customFormat="1" ht="15.5" x14ac:dyDescent="0.35">
      <c r="A44" s="336" t="s">
        <v>385</v>
      </c>
      <c r="B44" s="337"/>
      <c r="C44" s="337"/>
      <c r="D44" s="337"/>
      <c r="E44" s="337"/>
      <c r="F44" s="337"/>
      <c r="G44" s="337"/>
      <c r="H44" s="337"/>
      <c r="I44" s="337"/>
      <c r="J44" s="337"/>
      <c r="K44" s="337"/>
      <c r="L44" s="337"/>
      <c r="M44" s="337"/>
      <c r="N44" s="337"/>
      <c r="O44" s="49"/>
      <c r="P44" s="331"/>
    </row>
    <row r="45" spans="1:16" s="2" customFormat="1" ht="15.5" x14ac:dyDescent="0.35">
      <c r="A45" s="336" t="s">
        <v>386</v>
      </c>
      <c r="B45" s="337"/>
      <c r="C45" s="337"/>
      <c r="D45" s="337"/>
      <c r="E45" s="337"/>
      <c r="F45" s="337"/>
      <c r="G45" s="337"/>
      <c r="H45" s="337"/>
      <c r="I45" s="337"/>
      <c r="J45" s="337"/>
      <c r="K45" s="337"/>
      <c r="L45" s="337"/>
      <c r="M45" s="337"/>
      <c r="N45" s="337"/>
      <c r="O45" s="49"/>
      <c r="P45" s="331"/>
    </row>
    <row r="46" spans="1:16" s="2" customFormat="1" ht="15.5" x14ac:dyDescent="0.35">
      <c r="A46" s="336" t="s">
        <v>387</v>
      </c>
      <c r="B46" s="337"/>
      <c r="C46" s="337"/>
      <c r="D46" s="337"/>
      <c r="E46" s="337"/>
      <c r="F46" s="337"/>
      <c r="G46" s="337"/>
      <c r="H46" s="337"/>
      <c r="I46" s="337"/>
      <c r="J46" s="337"/>
      <c r="K46" s="337"/>
      <c r="L46" s="337"/>
      <c r="M46" s="337"/>
      <c r="N46" s="337"/>
      <c r="O46" s="49"/>
      <c r="P46" s="331"/>
    </row>
    <row r="47" spans="1:16" s="2" customFormat="1" ht="15.5" x14ac:dyDescent="0.35">
      <c r="A47" s="347" t="s">
        <v>388</v>
      </c>
      <c r="B47" s="347"/>
      <c r="C47" s="347"/>
      <c r="D47" s="347"/>
      <c r="E47" s="347"/>
      <c r="F47" s="347"/>
      <c r="G47" s="347"/>
      <c r="H47" s="347"/>
      <c r="I47" s="347"/>
      <c r="J47" s="347"/>
      <c r="K47" s="347"/>
      <c r="L47" s="347"/>
      <c r="M47" s="347"/>
      <c r="N47" s="347"/>
      <c r="O47" s="347"/>
      <c r="P47" s="331"/>
    </row>
    <row r="48" spans="1:16" s="2" customFormat="1" ht="15.5" x14ac:dyDescent="0.35">
      <c r="A48" s="333" t="s">
        <v>445</v>
      </c>
      <c r="B48" s="333"/>
      <c r="C48" s="333"/>
      <c r="D48" s="333"/>
      <c r="E48" s="333"/>
      <c r="F48" s="333"/>
      <c r="G48" s="333"/>
      <c r="H48" s="333"/>
      <c r="I48" s="333"/>
      <c r="J48" s="333"/>
      <c r="K48" s="333"/>
      <c r="L48" s="333"/>
      <c r="M48" s="333"/>
      <c r="N48" s="333"/>
      <c r="O48" s="333"/>
      <c r="P48" s="331"/>
    </row>
    <row r="49" spans="1:18" s="2" customFormat="1" ht="15.5" x14ac:dyDescent="0.35">
      <c r="A49" s="333" t="s">
        <v>390</v>
      </c>
      <c r="B49" s="333"/>
      <c r="C49" s="333"/>
      <c r="D49" s="333"/>
      <c r="E49" s="333"/>
      <c r="F49" s="333"/>
      <c r="G49" s="333"/>
      <c r="H49" s="333"/>
      <c r="I49" s="333"/>
      <c r="J49" s="333"/>
      <c r="K49" s="333"/>
      <c r="L49" s="333"/>
      <c r="M49" s="333"/>
      <c r="N49" s="333"/>
      <c r="O49" s="333"/>
      <c r="P49" s="331"/>
    </row>
    <row r="50" spans="1:18" s="2" customFormat="1" ht="15.5" x14ac:dyDescent="0.35">
      <c r="A50" s="333" t="s">
        <v>446</v>
      </c>
      <c r="B50" s="333"/>
      <c r="C50" s="333"/>
      <c r="D50" s="333"/>
      <c r="E50" s="333"/>
      <c r="F50" s="333"/>
      <c r="G50" s="333"/>
      <c r="H50" s="333"/>
      <c r="I50" s="333"/>
      <c r="J50" s="333"/>
      <c r="K50" s="333"/>
      <c r="L50" s="333"/>
      <c r="M50" s="333"/>
      <c r="N50" s="333"/>
      <c r="O50" s="333"/>
      <c r="P50" s="331"/>
    </row>
    <row r="51" spans="1:18" s="2" customFormat="1" ht="15.5" x14ac:dyDescent="0.35">
      <c r="A51" s="333" t="s">
        <v>392</v>
      </c>
      <c r="B51" s="333"/>
      <c r="C51" s="333"/>
      <c r="D51" s="333"/>
      <c r="E51" s="333"/>
      <c r="F51" s="333"/>
      <c r="G51" s="333"/>
      <c r="H51" s="333"/>
      <c r="I51" s="333"/>
      <c r="J51" s="333"/>
      <c r="K51" s="333"/>
      <c r="L51" s="333"/>
      <c r="M51" s="333"/>
      <c r="N51" s="333"/>
      <c r="O51" s="333"/>
      <c r="P51" s="331"/>
    </row>
    <row r="52" spans="1:18" s="2" customFormat="1" ht="15.5" x14ac:dyDescent="0.35">
      <c r="A52" s="333" t="s">
        <v>393</v>
      </c>
      <c r="B52" s="333"/>
      <c r="C52" s="333"/>
      <c r="D52" s="333"/>
      <c r="E52" s="333"/>
      <c r="F52" s="333"/>
      <c r="G52" s="333"/>
      <c r="H52" s="333"/>
      <c r="I52" s="333"/>
      <c r="J52" s="333"/>
      <c r="K52" s="333"/>
      <c r="L52" s="333"/>
      <c r="M52" s="333"/>
      <c r="N52" s="333"/>
      <c r="O52" s="333"/>
      <c r="P52" s="331"/>
    </row>
    <row r="53" spans="1:18" s="2" customFormat="1" x14ac:dyDescent="0.35">
      <c r="A53" s="353" t="s">
        <v>447</v>
      </c>
      <c r="B53" s="353"/>
      <c r="C53" s="353"/>
      <c r="D53" s="353"/>
      <c r="E53" s="353"/>
      <c r="F53" s="353"/>
      <c r="G53" s="353"/>
      <c r="H53" s="353"/>
      <c r="I53" s="333"/>
      <c r="J53" s="333"/>
      <c r="K53" s="333"/>
      <c r="L53" s="333"/>
      <c r="M53" s="333"/>
      <c r="N53" s="333"/>
      <c r="O53" s="331"/>
      <c r="P53" s="331"/>
      <c r="R53" s="50"/>
    </row>
    <row r="54" spans="1:18" s="2" customFormat="1" x14ac:dyDescent="0.35">
      <c r="A54" s="338"/>
      <c r="B54" s="338"/>
      <c r="C54" s="338"/>
      <c r="D54" s="338"/>
      <c r="E54" s="338"/>
      <c r="F54" s="338"/>
      <c r="G54" s="338"/>
      <c r="H54" s="338"/>
      <c r="I54" s="333"/>
      <c r="J54" s="333"/>
      <c r="K54" s="333"/>
      <c r="L54" s="333"/>
      <c r="M54" s="333"/>
      <c r="N54" s="333"/>
      <c r="O54" s="331"/>
      <c r="P54" s="331"/>
      <c r="R54" s="50"/>
    </row>
    <row r="55" spans="1:18" s="2" customFormat="1" x14ac:dyDescent="0.35">
      <c r="A55" s="338"/>
      <c r="B55" s="338"/>
      <c r="C55" s="338"/>
      <c r="D55" s="338"/>
      <c r="E55" s="338"/>
      <c r="F55" s="338"/>
      <c r="G55" s="338"/>
      <c r="H55" s="338"/>
      <c r="I55" s="333"/>
      <c r="J55" s="333"/>
      <c r="K55" s="333"/>
      <c r="L55" s="333"/>
      <c r="M55" s="333"/>
      <c r="N55" s="333"/>
      <c r="O55" s="331"/>
      <c r="P55" s="331"/>
      <c r="R55" s="50"/>
    </row>
    <row r="56" spans="1:18" s="2" customFormat="1" x14ac:dyDescent="0.35">
      <c r="A56" s="338"/>
      <c r="B56" s="338"/>
      <c r="C56" s="338"/>
      <c r="D56" s="338"/>
      <c r="E56" s="338"/>
      <c r="F56" s="338"/>
      <c r="G56" s="338"/>
      <c r="H56" s="338"/>
      <c r="I56" s="333"/>
      <c r="J56" s="333"/>
      <c r="K56" s="333"/>
      <c r="L56" s="333"/>
      <c r="M56" s="333"/>
      <c r="N56" s="333"/>
      <c r="O56" s="331"/>
      <c r="P56" s="331"/>
      <c r="R56" s="50"/>
    </row>
    <row r="57" spans="1:18" s="2" customFormat="1" x14ac:dyDescent="0.35">
      <c r="A57" s="354" t="s">
        <v>448</v>
      </c>
      <c r="B57" s="354"/>
      <c r="C57" s="354"/>
      <c r="D57" s="354"/>
      <c r="E57" s="354"/>
      <c r="F57" s="354"/>
      <c r="G57" s="354"/>
      <c r="H57" s="354"/>
      <c r="I57" s="354"/>
      <c r="J57" s="354"/>
      <c r="K57" s="354"/>
      <c r="L57" s="354"/>
      <c r="M57" s="333"/>
      <c r="N57" s="333"/>
      <c r="O57" s="331"/>
      <c r="P57" s="331"/>
    </row>
    <row r="59" spans="1:18" x14ac:dyDescent="0.35">
      <c r="A59" s="345" t="s">
        <v>397</v>
      </c>
      <c r="B59" s="345"/>
      <c r="C59" s="345"/>
      <c r="D59" s="345"/>
    </row>
    <row r="60" spans="1:18" x14ac:dyDescent="0.35">
      <c r="A60" s="51" t="s">
        <v>398</v>
      </c>
      <c r="B60" s="51" t="s">
        <v>399</v>
      </c>
      <c r="C60" s="350" t="s">
        <v>400</v>
      </c>
      <c r="D60" s="350"/>
    </row>
    <row r="61" spans="1:18" x14ac:dyDescent="0.35">
      <c r="A61" s="51" t="s">
        <v>401</v>
      </c>
      <c r="B61" s="51" t="s">
        <v>402</v>
      </c>
      <c r="C61" s="51" t="s">
        <v>403</v>
      </c>
      <c r="D61" s="51"/>
    </row>
    <row r="62" spans="1:18" x14ac:dyDescent="0.35">
      <c r="A62" s="51" t="s">
        <v>404</v>
      </c>
      <c r="B62" s="51" t="s">
        <v>405</v>
      </c>
      <c r="C62" s="51" t="s">
        <v>403</v>
      </c>
      <c r="D62" s="51"/>
    </row>
  </sheetData>
  <mergeCells count="7">
    <mergeCell ref="A59:D59"/>
    <mergeCell ref="C60:D60"/>
    <mergeCell ref="A2:E2"/>
    <mergeCell ref="A42:N42"/>
    <mergeCell ref="A47:O47"/>
    <mergeCell ref="A53:H53"/>
    <mergeCell ref="A57:L57"/>
  </mergeCells>
  <pageMargins left="1" right="1" top="1" bottom="1" header="0.5" footer="0.5"/>
  <pageSetup scale="64" fitToHeight="0"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94932C-FD00-4D7D-9A2A-9DE186A52116}">
  <dimension ref="A1:R12"/>
  <sheetViews>
    <sheetView zoomScale="80" zoomScaleNormal="80" workbookViewId="0">
      <selection activeCell="B19" sqref="B19"/>
    </sheetView>
  </sheetViews>
  <sheetFormatPr defaultColWidth="9.1796875" defaultRowHeight="14.5" x14ac:dyDescent="0.35"/>
  <cols>
    <col min="1" max="1" width="18.1796875" style="34" customWidth="1"/>
    <col min="2" max="2" width="12.7265625" style="34" customWidth="1"/>
    <col min="3" max="3" width="9.1796875" style="34"/>
    <col min="4" max="4" width="13.26953125" style="34" customWidth="1"/>
    <col min="5" max="5" width="15.54296875" style="34" customWidth="1"/>
    <col min="6" max="6" width="15.26953125" style="34" customWidth="1"/>
    <col min="7" max="7" width="10.81640625" style="34" customWidth="1"/>
    <col min="8" max="8" width="13.81640625" style="34" customWidth="1"/>
    <col min="9" max="9" width="18.1796875" style="34" customWidth="1"/>
    <col min="10" max="10" width="15.7265625" style="34" customWidth="1"/>
    <col min="11" max="11" width="9.1796875" style="34"/>
    <col min="12" max="12" width="18.81640625" style="34" customWidth="1"/>
    <col min="13" max="18" width="9.1796875" style="34"/>
    <col min="19" max="16384" width="9.1796875" style="1"/>
  </cols>
  <sheetData>
    <row r="1" spans="1:10" ht="25.9" customHeight="1" x14ac:dyDescent="0.35">
      <c r="A1" s="103" t="s">
        <v>449</v>
      </c>
      <c r="B1" s="103"/>
      <c r="C1" s="103"/>
      <c r="D1" s="103"/>
      <c r="E1" s="103"/>
      <c r="F1" s="103"/>
      <c r="G1" s="103"/>
      <c r="H1" s="103"/>
      <c r="I1" s="103"/>
      <c r="J1" s="103"/>
    </row>
    <row r="2" spans="1:10" ht="15" thickBot="1" x14ac:dyDescent="0.4">
      <c r="A2" s="52"/>
      <c r="B2" s="52"/>
      <c r="C2" s="52"/>
      <c r="D2" s="52"/>
      <c r="E2" s="52"/>
      <c r="F2" s="52"/>
      <c r="G2" s="332"/>
      <c r="H2" s="332"/>
      <c r="I2" s="332"/>
      <c r="J2" s="53"/>
    </row>
    <row r="3" spans="1:10" ht="22.9" customHeight="1" thickBot="1" x14ac:dyDescent="0.4">
      <c r="A3" s="54" t="s">
        <v>1</v>
      </c>
      <c r="B3" s="55" t="s">
        <v>327</v>
      </c>
      <c r="C3" s="56" t="s">
        <v>328</v>
      </c>
      <c r="D3" s="55" t="s">
        <v>450</v>
      </c>
      <c r="E3" s="56" t="s">
        <v>451</v>
      </c>
      <c r="F3" s="55" t="s">
        <v>452</v>
      </c>
      <c r="G3" s="55" t="s">
        <v>453</v>
      </c>
      <c r="H3" s="55" t="s">
        <v>454</v>
      </c>
      <c r="I3" s="55" t="s">
        <v>455</v>
      </c>
      <c r="J3" s="55" t="s">
        <v>456</v>
      </c>
    </row>
    <row r="4" spans="1:10" x14ac:dyDescent="0.35">
      <c r="A4" s="57" t="s">
        <v>98</v>
      </c>
      <c r="B4" s="58" t="s">
        <v>99</v>
      </c>
      <c r="C4" s="59" t="s">
        <v>360</v>
      </c>
      <c r="D4" s="60" t="s">
        <v>457</v>
      </c>
      <c r="E4" s="48">
        <v>1</v>
      </c>
      <c r="F4" s="60">
        <v>35</v>
      </c>
      <c r="G4" s="60">
        <v>0.25</v>
      </c>
      <c r="H4" s="60">
        <v>10</v>
      </c>
      <c r="I4" s="60" t="s">
        <v>458</v>
      </c>
      <c r="J4" s="60" t="s">
        <v>459</v>
      </c>
    </row>
    <row r="5" spans="1:10" ht="15" thickBot="1" x14ac:dyDescent="0.4">
      <c r="A5" s="61" t="s">
        <v>236</v>
      </c>
      <c r="B5" s="62" t="s">
        <v>237</v>
      </c>
      <c r="C5" s="63" t="s">
        <v>360</v>
      </c>
      <c r="D5" s="64" t="s">
        <v>457</v>
      </c>
      <c r="E5" s="65">
        <v>1</v>
      </c>
      <c r="F5" s="64">
        <v>35</v>
      </c>
      <c r="G5" s="64">
        <v>0.25</v>
      </c>
      <c r="H5" s="64">
        <v>10</v>
      </c>
      <c r="I5" s="64" t="s">
        <v>458</v>
      </c>
      <c r="J5" s="64" t="s">
        <v>459</v>
      </c>
    </row>
    <row r="6" spans="1:10" x14ac:dyDescent="0.35">
      <c r="A6" s="66"/>
      <c r="B6" s="67"/>
      <c r="C6" s="68"/>
      <c r="D6" s="68"/>
      <c r="E6" s="48"/>
      <c r="F6" s="68"/>
      <c r="G6" s="68"/>
      <c r="H6" s="68"/>
      <c r="I6" s="48"/>
      <c r="J6" s="68"/>
    </row>
    <row r="7" spans="1:10" ht="15.5" x14ac:dyDescent="0.35">
      <c r="A7" s="69" t="s">
        <v>460</v>
      </c>
      <c r="B7" s="337"/>
      <c r="C7" s="337"/>
      <c r="D7" s="337"/>
      <c r="E7" s="337"/>
      <c r="F7" s="337"/>
      <c r="G7" s="337"/>
      <c r="H7" s="337"/>
      <c r="I7" s="337"/>
    </row>
    <row r="8" spans="1:10" ht="15.5" x14ac:dyDescent="0.35">
      <c r="A8" s="70" t="s">
        <v>461</v>
      </c>
      <c r="B8" s="337"/>
      <c r="C8" s="337"/>
      <c r="D8" s="337"/>
      <c r="E8" s="337"/>
      <c r="F8" s="337"/>
      <c r="G8" s="337"/>
      <c r="H8" s="337"/>
      <c r="I8" s="337"/>
    </row>
    <row r="9" spans="1:10" x14ac:dyDescent="0.35">
      <c r="A9" s="344" t="s">
        <v>462</v>
      </c>
      <c r="B9" s="344"/>
      <c r="C9" s="344"/>
      <c r="D9" s="344"/>
      <c r="E9" s="344"/>
      <c r="F9" s="344"/>
      <c r="G9" s="344"/>
      <c r="H9" s="344"/>
      <c r="I9" s="344"/>
      <c r="J9" s="344"/>
    </row>
    <row r="10" spans="1:10" x14ac:dyDescent="0.35">
      <c r="A10" s="344"/>
      <c r="B10" s="344"/>
      <c r="C10" s="344"/>
      <c r="D10" s="344"/>
      <c r="E10" s="344"/>
      <c r="F10" s="344"/>
      <c r="G10" s="344"/>
      <c r="H10" s="344"/>
      <c r="I10" s="344"/>
      <c r="J10" s="344"/>
    </row>
    <row r="11" spans="1:10" x14ac:dyDescent="0.35">
      <c r="A11" s="344"/>
      <c r="B11" s="344"/>
      <c r="C11" s="344"/>
      <c r="D11" s="344"/>
      <c r="E11" s="344"/>
      <c r="F11" s="344"/>
      <c r="G11" s="344"/>
      <c r="H11" s="344"/>
      <c r="I11" s="344"/>
      <c r="J11" s="344"/>
    </row>
    <row r="12" spans="1:10" x14ac:dyDescent="0.35">
      <c r="C12" s="71"/>
      <c r="D12" s="71"/>
      <c r="E12" s="71"/>
      <c r="F12" s="71"/>
      <c r="G12" s="71"/>
    </row>
  </sheetData>
  <mergeCells count="1">
    <mergeCell ref="A9:J11"/>
  </mergeCells>
  <pageMargins left="1" right="1" top="1" bottom="1" header="0.5" footer="0.5"/>
  <pageSetup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8493F1-9457-4DB5-B107-857CFE8385E8}">
  <dimension ref="A1:R12"/>
  <sheetViews>
    <sheetView zoomScale="80" zoomScaleNormal="80" workbookViewId="0">
      <selection activeCell="H24" sqref="H24"/>
    </sheetView>
  </sheetViews>
  <sheetFormatPr defaultColWidth="8.81640625" defaultRowHeight="14.5" x14ac:dyDescent="0.35"/>
  <cols>
    <col min="1" max="1" width="26.7265625" style="34" customWidth="1"/>
    <col min="2" max="2" width="14.54296875" style="34" customWidth="1"/>
    <col min="3" max="3" width="10.7265625" style="34" customWidth="1"/>
    <col min="4" max="4" width="11.1796875" style="34" customWidth="1"/>
    <col min="5" max="5" width="15.26953125" style="34" customWidth="1"/>
    <col min="6" max="6" width="18" style="34" customWidth="1"/>
    <col min="7" max="7" width="16" style="34" customWidth="1"/>
    <col min="8" max="8" width="19.7265625" style="34" customWidth="1"/>
    <col min="9" max="18" width="8.81640625" style="34"/>
    <col min="19" max="16384" width="8.81640625" style="1"/>
  </cols>
  <sheetData>
    <row r="1" spans="1:9" ht="24" customHeight="1" x14ac:dyDescent="0.35">
      <c r="A1" s="103" t="s">
        <v>463</v>
      </c>
      <c r="B1" s="103"/>
      <c r="C1" s="103"/>
      <c r="D1" s="103"/>
      <c r="E1" s="103"/>
      <c r="F1" s="103"/>
      <c r="G1" s="103"/>
      <c r="H1" s="103"/>
    </row>
    <row r="2" spans="1:9" x14ac:dyDescent="0.35">
      <c r="A2" s="346"/>
      <c r="B2" s="346"/>
      <c r="C2" s="346"/>
      <c r="D2" s="346"/>
      <c r="E2" s="346"/>
    </row>
    <row r="3" spans="1:9" ht="20.5" customHeight="1" thickBot="1" x14ac:dyDescent="0.4">
      <c r="A3" s="357" t="s">
        <v>464</v>
      </c>
      <c r="B3" s="357"/>
      <c r="C3" s="357"/>
      <c r="D3" s="357"/>
      <c r="E3" s="357"/>
      <c r="F3" s="357"/>
      <c r="G3" s="357"/>
      <c r="H3" s="357"/>
    </row>
    <row r="4" spans="1:9" ht="32.5" customHeight="1" thickBot="1" x14ac:dyDescent="0.4">
      <c r="A4" s="72" t="s">
        <v>1</v>
      </c>
      <c r="B4" s="73" t="s">
        <v>327</v>
      </c>
      <c r="C4" s="73" t="s">
        <v>465</v>
      </c>
      <c r="D4" s="73" t="s">
        <v>466</v>
      </c>
      <c r="E4" s="340" t="s">
        <v>467</v>
      </c>
      <c r="F4" s="74" t="s">
        <v>468</v>
      </c>
      <c r="G4" s="74" t="s">
        <v>469</v>
      </c>
      <c r="H4" s="75" t="s">
        <v>470</v>
      </c>
    </row>
    <row r="5" spans="1:9" ht="19.149999999999999" customHeight="1" thickTop="1" x14ac:dyDescent="0.35">
      <c r="A5" s="76" t="s">
        <v>471</v>
      </c>
      <c r="B5" s="77" t="s">
        <v>55</v>
      </c>
      <c r="C5" s="342">
        <v>275</v>
      </c>
      <c r="D5" s="78">
        <v>310</v>
      </c>
      <c r="E5" s="331">
        <v>9</v>
      </c>
      <c r="F5" s="79" t="s">
        <v>472</v>
      </c>
      <c r="G5" s="58">
        <v>5</v>
      </c>
      <c r="H5" s="80">
        <v>12</v>
      </c>
    </row>
    <row r="6" spans="1:9" ht="15" thickBot="1" x14ac:dyDescent="0.4">
      <c r="A6" s="112" t="s">
        <v>473</v>
      </c>
      <c r="B6" s="113" t="s">
        <v>64</v>
      </c>
      <c r="C6" s="114">
        <v>275</v>
      </c>
      <c r="D6" s="111">
        <v>310</v>
      </c>
      <c r="E6" s="339">
        <v>7</v>
      </c>
      <c r="F6" s="81" t="s">
        <v>474</v>
      </c>
      <c r="G6" s="62">
        <v>5</v>
      </c>
      <c r="H6" s="62">
        <v>15</v>
      </c>
    </row>
    <row r="7" spans="1:9" x14ac:dyDescent="0.35">
      <c r="A7" s="346"/>
      <c r="B7" s="346"/>
      <c r="C7" s="346"/>
      <c r="D7" s="346"/>
      <c r="E7" s="346"/>
      <c r="H7" s="331"/>
    </row>
    <row r="8" spans="1:9" ht="20.5" customHeight="1" thickBot="1" x14ac:dyDescent="0.4">
      <c r="A8" s="357" t="s">
        <v>475</v>
      </c>
      <c r="B8" s="357"/>
      <c r="C8" s="357"/>
      <c r="D8" s="357"/>
      <c r="E8" s="357"/>
      <c r="F8" s="357"/>
      <c r="G8" s="357"/>
      <c r="H8" s="357"/>
    </row>
    <row r="9" spans="1:9" ht="34.9" customHeight="1" thickBot="1" x14ac:dyDescent="0.4">
      <c r="A9" s="72" t="s">
        <v>1</v>
      </c>
      <c r="B9" s="73" t="s">
        <v>327</v>
      </c>
      <c r="C9" s="75" t="s">
        <v>476</v>
      </c>
      <c r="D9" s="358" t="s">
        <v>467</v>
      </c>
      <c r="E9" s="359"/>
      <c r="F9" s="74" t="s">
        <v>468</v>
      </c>
      <c r="G9" s="74" t="s">
        <v>469</v>
      </c>
      <c r="H9" s="74" t="s">
        <v>470</v>
      </c>
      <c r="I9" s="83"/>
    </row>
    <row r="10" spans="1:9" ht="23.5" customHeight="1" thickTop="1" thickBot="1" x14ac:dyDescent="0.4">
      <c r="A10" s="84" t="s">
        <v>232</v>
      </c>
      <c r="B10" s="85" t="s">
        <v>233</v>
      </c>
      <c r="C10" s="86">
        <v>284</v>
      </c>
      <c r="D10" s="355">
        <v>8.8000000000000007</v>
      </c>
      <c r="E10" s="356"/>
      <c r="F10" s="81" t="s">
        <v>474</v>
      </c>
      <c r="G10" s="62">
        <v>5</v>
      </c>
      <c r="H10" s="87">
        <v>15</v>
      </c>
      <c r="I10" s="83"/>
    </row>
    <row r="12" spans="1:9" ht="15.5" x14ac:dyDescent="0.35">
      <c r="A12" s="34" t="s">
        <v>477</v>
      </c>
    </row>
  </sheetData>
  <mergeCells count="6">
    <mergeCell ref="D10:E10"/>
    <mergeCell ref="A2:E2"/>
    <mergeCell ref="A3:H3"/>
    <mergeCell ref="A7:E7"/>
    <mergeCell ref="A8:H8"/>
    <mergeCell ref="D9:E9"/>
  </mergeCells>
  <pageMargins left="1" right="1" top="1" bottom="1" header="0.5" footer="0.5"/>
  <pageSetup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229EF9-7538-45F8-8598-E2B687290C24}">
  <dimension ref="A1:R41"/>
  <sheetViews>
    <sheetView zoomScale="80" zoomScaleNormal="80" workbookViewId="0"/>
  </sheetViews>
  <sheetFormatPr defaultColWidth="9.1796875" defaultRowHeight="14.5" x14ac:dyDescent="0.35"/>
  <cols>
    <col min="1" max="1" width="41" style="13" customWidth="1"/>
    <col min="2" max="2" width="11.453125" style="13" bestFit="1" customWidth="1"/>
    <col min="3" max="3" width="7.26953125" style="13" bestFit="1" customWidth="1"/>
    <col min="4" max="4" width="5.453125" style="13" customWidth="1"/>
    <col min="5" max="5" width="6" style="13" customWidth="1"/>
    <col min="6" max="6" width="7.54296875" style="13" customWidth="1"/>
    <col min="7" max="7" width="11" style="13" customWidth="1"/>
    <col min="8" max="8" width="14.7265625" style="13" customWidth="1"/>
    <col min="9" max="9" width="12.54296875" style="13" customWidth="1"/>
    <col min="10" max="10" width="10.81640625" style="13" customWidth="1"/>
    <col min="11" max="11" width="11.54296875" style="13" customWidth="1"/>
    <col min="12" max="12" width="9.1796875" style="13"/>
    <col min="13" max="13" width="26.1796875" style="13" customWidth="1"/>
    <col min="14" max="18" width="9.1796875" style="13"/>
    <col min="19" max="16384" width="9.1796875" style="2"/>
  </cols>
  <sheetData>
    <row r="1" spans="1:12" ht="22.9" customHeight="1" x14ac:dyDescent="0.35">
      <c r="A1" s="103" t="s">
        <v>478</v>
      </c>
      <c r="B1" s="103"/>
      <c r="C1" s="103"/>
      <c r="D1" s="103"/>
      <c r="E1" s="103"/>
      <c r="F1" s="103"/>
      <c r="G1" s="103"/>
      <c r="H1" s="103"/>
      <c r="I1" s="103"/>
      <c r="J1" s="103"/>
      <c r="K1" s="103"/>
      <c r="L1" s="331"/>
    </row>
    <row r="2" spans="1:12" x14ac:dyDescent="0.35">
      <c r="A2" s="332"/>
      <c r="B2" s="332"/>
      <c r="C2" s="332"/>
      <c r="D2" s="332"/>
      <c r="E2" s="332"/>
      <c r="F2" s="332"/>
      <c r="G2" s="332"/>
      <c r="H2" s="331"/>
      <c r="I2" s="331"/>
      <c r="J2" s="331"/>
      <c r="K2" s="331"/>
      <c r="L2" s="331"/>
    </row>
    <row r="3" spans="1:12" ht="25.9" customHeight="1" thickBot="1" x14ac:dyDescent="0.4">
      <c r="A3" s="357" t="s">
        <v>479</v>
      </c>
      <c r="B3" s="357"/>
      <c r="C3" s="357"/>
      <c r="D3" s="357"/>
      <c r="E3" s="357"/>
      <c r="F3" s="357"/>
      <c r="G3" s="357"/>
      <c r="H3" s="357" t="s">
        <v>480</v>
      </c>
      <c r="I3" s="357"/>
      <c r="J3" s="357"/>
      <c r="K3" s="339"/>
      <c r="L3" s="331"/>
    </row>
    <row r="4" spans="1:12" ht="46.5" customHeight="1" thickBot="1" x14ac:dyDescent="0.4">
      <c r="A4" s="75" t="s">
        <v>481</v>
      </c>
      <c r="B4" s="89" t="s">
        <v>327</v>
      </c>
      <c r="C4" s="90" t="s">
        <v>482</v>
      </c>
      <c r="D4" s="366" t="s">
        <v>483</v>
      </c>
      <c r="E4" s="367"/>
      <c r="F4" s="91" t="s">
        <v>484</v>
      </c>
      <c r="G4" s="92" t="s">
        <v>467</v>
      </c>
      <c r="H4" s="93" t="s">
        <v>485</v>
      </c>
      <c r="I4" s="93" t="s">
        <v>486</v>
      </c>
      <c r="J4" s="93" t="s">
        <v>487</v>
      </c>
      <c r="K4" s="94" t="s">
        <v>488</v>
      </c>
      <c r="L4" s="95"/>
    </row>
    <row r="5" spans="1:12" ht="16" thickTop="1" x14ac:dyDescent="0.35">
      <c r="A5" s="96" t="s">
        <v>489</v>
      </c>
      <c r="B5" s="342" t="s">
        <v>77</v>
      </c>
      <c r="C5" s="342" t="s">
        <v>490</v>
      </c>
      <c r="D5" s="364" t="s">
        <v>491</v>
      </c>
      <c r="E5" s="365"/>
      <c r="F5" s="58">
        <v>20</v>
      </c>
      <c r="G5" s="58">
        <v>5.7</v>
      </c>
      <c r="H5" s="58">
        <v>275</v>
      </c>
      <c r="I5" s="58">
        <v>125</v>
      </c>
      <c r="J5" s="58">
        <v>9.0299999999999994</v>
      </c>
      <c r="K5" s="58" t="s">
        <v>492</v>
      </c>
      <c r="L5" s="331"/>
    </row>
    <row r="6" spans="1:12" ht="15.5" x14ac:dyDescent="0.35">
      <c r="A6" s="96" t="s">
        <v>489</v>
      </c>
      <c r="B6" s="342" t="s">
        <v>77</v>
      </c>
      <c r="C6" s="342" t="s">
        <v>490</v>
      </c>
      <c r="D6" s="364" t="s">
        <v>493</v>
      </c>
      <c r="E6" s="365"/>
      <c r="F6" s="58">
        <v>20</v>
      </c>
      <c r="G6" s="58">
        <v>5.7</v>
      </c>
      <c r="H6" s="58">
        <v>275</v>
      </c>
      <c r="I6" s="58">
        <v>125</v>
      </c>
      <c r="J6" s="58">
        <v>9.0299999999999994</v>
      </c>
      <c r="K6" s="58" t="s">
        <v>492</v>
      </c>
      <c r="L6" s="331"/>
    </row>
    <row r="7" spans="1:12" ht="15.5" x14ac:dyDescent="0.35">
      <c r="A7" s="96" t="s">
        <v>489</v>
      </c>
      <c r="B7" s="342" t="s">
        <v>77</v>
      </c>
      <c r="C7" s="342" t="s">
        <v>490</v>
      </c>
      <c r="D7" s="364" t="s">
        <v>494</v>
      </c>
      <c r="E7" s="365"/>
      <c r="F7" s="58">
        <v>20</v>
      </c>
      <c r="G7" s="58">
        <v>5.7</v>
      </c>
      <c r="H7" s="58">
        <v>275</v>
      </c>
      <c r="I7" s="58">
        <v>125</v>
      </c>
      <c r="J7" s="58">
        <v>9.0299999999999994</v>
      </c>
      <c r="K7" s="58" t="s">
        <v>492</v>
      </c>
      <c r="L7" s="331"/>
    </row>
    <row r="8" spans="1:12" ht="15.5" x14ac:dyDescent="0.35">
      <c r="A8" s="97" t="s">
        <v>495</v>
      </c>
      <c r="B8" s="342" t="s">
        <v>115</v>
      </c>
      <c r="C8" s="342" t="s">
        <v>490</v>
      </c>
      <c r="D8" s="364" t="s">
        <v>496</v>
      </c>
      <c r="E8" s="365"/>
      <c r="F8" s="58">
        <v>10</v>
      </c>
      <c r="G8" s="58">
        <v>4.5999999999999996</v>
      </c>
      <c r="H8" s="58">
        <v>275</v>
      </c>
      <c r="I8" s="58">
        <v>125</v>
      </c>
      <c r="J8" s="58">
        <v>9.0299999999999994</v>
      </c>
      <c r="K8" s="58" t="s">
        <v>492</v>
      </c>
      <c r="L8" s="331"/>
    </row>
    <row r="9" spans="1:12" ht="15.5" x14ac:dyDescent="0.35">
      <c r="A9" s="97" t="s">
        <v>495</v>
      </c>
      <c r="B9" s="342" t="s">
        <v>115</v>
      </c>
      <c r="C9" s="342" t="s">
        <v>490</v>
      </c>
      <c r="D9" s="364" t="s">
        <v>497</v>
      </c>
      <c r="E9" s="365"/>
      <c r="F9" s="58">
        <v>20</v>
      </c>
      <c r="G9" s="58">
        <v>4.5999999999999996</v>
      </c>
      <c r="H9" s="58">
        <v>275</v>
      </c>
      <c r="I9" s="58">
        <v>125</v>
      </c>
      <c r="J9" s="58">
        <v>9.0299999999999994</v>
      </c>
      <c r="K9" s="58" t="s">
        <v>492</v>
      </c>
      <c r="L9" s="331"/>
    </row>
    <row r="10" spans="1:12" ht="15.5" x14ac:dyDescent="0.35">
      <c r="A10" s="96" t="s">
        <v>498</v>
      </c>
      <c r="B10" s="58" t="s">
        <v>111</v>
      </c>
      <c r="C10" s="342" t="s">
        <v>490</v>
      </c>
      <c r="D10" s="364" t="s">
        <v>499</v>
      </c>
      <c r="E10" s="365"/>
      <c r="F10" s="58">
        <v>10</v>
      </c>
      <c r="G10" s="58">
        <v>6</v>
      </c>
      <c r="H10" s="58">
        <v>275</v>
      </c>
      <c r="I10" s="58">
        <v>125</v>
      </c>
      <c r="J10" s="58">
        <v>9.0299999999999994</v>
      </c>
      <c r="K10" s="58" t="s">
        <v>492</v>
      </c>
      <c r="L10" s="331"/>
    </row>
    <row r="11" spans="1:12" ht="15.5" x14ac:dyDescent="0.35">
      <c r="A11" s="96" t="s">
        <v>498</v>
      </c>
      <c r="B11" s="96" t="s">
        <v>111</v>
      </c>
      <c r="C11" s="342" t="s">
        <v>490</v>
      </c>
      <c r="D11" s="364" t="s">
        <v>493</v>
      </c>
      <c r="E11" s="365"/>
      <c r="F11" s="58">
        <v>10</v>
      </c>
      <c r="G11" s="58">
        <v>6</v>
      </c>
      <c r="H11" s="58">
        <v>275</v>
      </c>
      <c r="I11" s="58">
        <v>125</v>
      </c>
      <c r="J11" s="58">
        <v>9.0299999999999994</v>
      </c>
      <c r="K11" s="58" t="s">
        <v>492</v>
      </c>
      <c r="L11" s="331"/>
    </row>
    <row r="12" spans="1:12" ht="15.5" x14ac:dyDescent="0.35">
      <c r="A12" s="96" t="s">
        <v>500</v>
      </c>
      <c r="B12" s="342" t="s">
        <v>501</v>
      </c>
      <c r="C12" s="342" t="s">
        <v>490</v>
      </c>
      <c r="D12" s="362" t="s">
        <v>502</v>
      </c>
      <c r="E12" s="363"/>
      <c r="F12" s="27">
        <v>10</v>
      </c>
      <c r="G12" s="58">
        <v>4.8</v>
      </c>
      <c r="H12" s="58">
        <v>275</v>
      </c>
      <c r="I12" s="58">
        <v>125</v>
      </c>
      <c r="J12" s="58">
        <v>9.0299999999999994</v>
      </c>
      <c r="K12" s="58" t="s">
        <v>354</v>
      </c>
      <c r="L12" s="331"/>
    </row>
    <row r="13" spans="1:12" ht="15.5" x14ac:dyDescent="0.35">
      <c r="A13" s="96" t="s">
        <v>503</v>
      </c>
      <c r="B13" s="342" t="s">
        <v>504</v>
      </c>
      <c r="C13" s="342" t="s">
        <v>490</v>
      </c>
      <c r="D13" s="364" t="s">
        <v>505</v>
      </c>
      <c r="E13" s="365"/>
      <c r="F13" s="58">
        <v>10</v>
      </c>
      <c r="G13" s="58">
        <v>4.2</v>
      </c>
      <c r="H13" s="58">
        <v>175</v>
      </c>
      <c r="I13" s="58">
        <v>75</v>
      </c>
      <c r="J13" s="58">
        <v>10.7</v>
      </c>
      <c r="K13" s="58" t="s">
        <v>506</v>
      </c>
      <c r="L13" s="331"/>
    </row>
    <row r="14" spans="1:12" ht="15.5" x14ac:dyDescent="0.35">
      <c r="A14" s="96" t="s">
        <v>507</v>
      </c>
      <c r="B14" s="342" t="s">
        <v>501</v>
      </c>
      <c r="C14" s="342" t="s">
        <v>490</v>
      </c>
      <c r="D14" s="362" t="s">
        <v>502</v>
      </c>
      <c r="E14" s="363"/>
      <c r="F14" s="27">
        <v>10</v>
      </c>
      <c r="G14" s="58">
        <v>6.5</v>
      </c>
      <c r="H14" s="58">
        <v>175</v>
      </c>
      <c r="I14" s="58">
        <v>75</v>
      </c>
      <c r="J14" s="58">
        <v>10.7</v>
      </c>
      <c r="K14" s="58" t="s">
        <v>354</v>
      </c>
      <c r="L14" s="331"/>
    </row>
    <row r="15" spans="1:12" ht="15.5" x14ac:dyDescent="0.35">
      <c r="A15" s="96" t="s">
        <v>168</v>
      </c>
      <c r="B15" s="342" t="s">
        <v>169</v>
      </c>
      <c r="C15" s="342" t="s">
        <v>490</v>
      </c>
      <c r="D15" s="364" t="s">
        <v>508</v>
      </c>
      <c r="E15" s="365"/>
      <c r="F15" s="58">
        <v>20</v>
      </c>
      <c r="G15" s="58">
        <v>6.2</v>
      </c>
      <c r="H15" s="58">
        <v>175</v>
      </c>
      <c r="I15" s="58">
        <v>125</v>
      </c>
      <c r="J15" s="58">
        <v>9.0299999999999994</v>
      </c>
      <c r="K15" s="58" t="s">
        <v>509</v>
      </c>
      <c r="L15" s="331"/>
    </row>
    <row r="16" spans="1:12" ht="15.5" x14ac:dyDescent="0.35">
      <c r="A16" s="96" t="s">
        <v>510</v>
      </c>
      <c r="B16" s="342" t="s">
        <v>181</v>
      </c>
      <c r="C16" s="342" t="s">
        <v>490</v>
      </c>
      <c r="D16" s="364" t="s">
        <v>511</v>
      </c>
      <c r="E16" s="365"/>
      <c r="F16" s="58">
        <v>20</v>
      </c>
      <c r="G16" s="58">
        <v>5.4</v>
      </c>
      <c r="H16" s="58">
        <v>175</v>
      </c>
      <c r="I16" s="58">
        <v>125</v>
      </c>
      <c r="J16" s="58">
        <v>9.0299999999999994</v>
      </c>
      <c r="K16" s="58" t="s">
        <v>509</v>
      </c>
      <c r="L16" s="331"/>
    </row>
    <row r="17" spans="1:18" ht="15.5" x14ac:dyDescent="0.35">
      <c r="A17" s="96" t="s">
        <v>512</v>
      </c>
      <c r="B17" s="96" t="s">
        <v>501</v>
      </c>
      <c r="C17" s="342" t="s">
        <v>490</v>
      </c>
      <c r="D17" s="362" t="s">
        <v>502</v>
      </c>
      <c r="E17" s="363"/>
      <c r="F17" s="27">
        <v>10</v>
      </c>
      <c r="G17" s="58">
        <v>4.8</v>
      </c>
      <c r="H17" s="58">
        <v>175</v>
      </c>
      <c r="I17" s="58">
        <v>125</v>
      </c>
      <c r="J17" s="58">
        <v>9.0299999999999994</v>
      </c>
      <c r="K17" s="96" t="s">
        <v>354</v>
      </c>
      <c r="L17" s="331"/>
      <c r="M17" s="331"/>
      <c r="N17" s="331"/>
      <c r="O17" s="331"/>
      <c r="P17" s="331"/>
      <c r="Q17" s="331"/>
      <c r="R17" s="331"/>
    </row>
    <row r="18" spans="1:18" ht="15.5" x14ac:dyDescent="0.35">
      <c r="A18" s="98" t="s">
        <v>66</v>
      </c>
      <c r="B18" s="98" t="s">
        <v>67</v>
      </c>
      <c r="C18" s="342" t="s">
        <v>490</v>
      </c>
      <c r="D18" s="362" t="s">
        <v>513</v>
      </c>
      <c r="E18" s="363"/>
      <c r="F18" s="27">
        <v>10</v>
      </c>
      <c r="G18" s="58">
        <v>4.2</v>
      </c>
      <c r="H18" s="58">
        <v>250</v>
      </c>
      <c r="I18" s="58">
        <v>40</v>
      </c>
      <c r="J18" s="58">
        <v>13.667</v>
      </c>
      <c r="K18" s="58" t="s">
        <v>514</v>
      </c>
      <c r="L18" s="88"/>
      <c r="M18" s="331"/>
      <c r="N18" s="331"/>
      <c r="O18" s="331"/>
      <c r="P18" s="331"/>
      <c r="Q18" s="331"/>
      <c r="R18" s="331"/>
    </row>
    <row r="19" spans="1:18" ht="15.5" x14ac:dyDescent="0.35">
      <c r="A19" s="96" t="s">
        <v>515</v>
      </c>
      <c r="B19" s="342" t="s">
        <v>501</v>
      </c>
      <c r="C19" s="342" t="s">
        <v>490</v>
      </c>
      <c r="D19" s="362" t="s">
        <v>502</v>
      </c>
      <c r="E19" s="363"/>
      <c r="F19" s="27">
        <v>10</v>
      </c>
      <c r="G19" s="58">
        <v>8.9</v>
      </c>
      <c r="H19" s="58">
        <v>250</v>
      </c>
      <c r="I19" s="58">
        <v>40</v>
      </c>
      <c r="J19" s="58">
        <v>13.667</v>
      </c>
      <c r="K19" s="96" t="s">
        <v>354</v>
      </c>
      <c r="L19" s="88"/>
      <c r="M19" s="331"/>
      <c r="N19" s="331"/>
      <c r="O19" s="331"/>
      <c r="P19" s="331"/>
      <c r="Q19" s="331"/>
      <c r="R19" s="331"/>
    </row>
    <row r="20" spans="1:18" x14ac:dyDescent="0.35">
      <c r="A20" s="82"/>
      <c r="B20" s="82"/>
      <c r="C20" s="82"/>
      <c r="D20" s="99"/>
      <c r="E20" s="99"/>
      <c r="F20" s="99"/>
      <c r="G20" s="331"/>
      <c r="H20" s="331"/>
      <c r="I20" s="331"/>
      <c r="J20" s="331"/>
      <c r="K20" s="331"/>
      <c r="L20" s="331"/>
      <c r="M20" s="331"/>
      <c r="N20" s="331"/>
      <c r="O20" s="331"/>
      <c r="P20" s="331"/>
      <c r="Q20" s="331"/>
      <c r="R20" s="331"/>
    </row>
    <row r="21" spans="1:18" ht="15.5" x14ac:dyDescent="0.35">
      <c r="A21" s="336" t="s">
        <v>516</v>
      </c>
      <c r="B21" s="331"/>
      <c r="C21" s="331"/>
      <c r="D21" s="331"/>
      <c r="E21" s="331"/>
      <c r="F21" s="331"/>
      <c r="G21" s="331"/>
      <c r="H21" s="331"/>
      <c r="I21" s="331"/>
      <c r="J21" s="331"/>
      <c r="K21" s="331"/>
      <c r="L21" s="331"/>
      <c r="M21" s="331"/>
      <c r="N21" s="331"/>
      <c r="O21" s="331"/>
      <c r="P21" s="331"/>
      <c r="Q21" s="331"/>
      <c r="R21" s="331"/>
    </row>
    <row r="22" spans="1:18" ht="15.5" x14ac:dyDescent="0.35">
      <c r="A22" s="336" t="s">
        <v>517</v>
      </c>
      <c r="B22" s="331"/>
      <c r="C22" s="331"/>
      <c r="D22" s="331"/>
      <c r="E22" s="331"/>
      <c r="F22" s="331"/>
      <c r="G22" s="331"/>
      <c r="H22" s="331"/>
      <c r="I22" s="331"/>
      <c r="J22" s="331"/>
      <c r="K22" s="331"/>
      <c r="L22" s="331"/>
      <c r="M22" s="331"/>
      <c r="N22" s="331"/>
      <c r="O22" s="331"/>
      <c r="P22" s="331"/>
      <c r="Q22" s="331"/>
      <c r="R22" s="331"/>
    </row>
    <row r="23" spans="1:18" ht="15.5" x14ac:dyDescent="0.35">
      <c r="A23" s="100" t="s">
        <v>518</v>
      </c>
      <c r="B23" s="49"/>
      <c r="C23" s="49"/>
      <c r="D23" s="49"/>
      <c r="E23" s="49"/>
      <c r="F23" s="49"/>
      <c r="G23" s="49"/>
      <c r="H23" s="49"/>
      <c r="I23" s="49"/>
      <c r="J23" s="49"/>
      <c r="K23" s="49"/>
      <c r="L23" s="49"/>
      <c r="M23" s="49"/>
      <c r="N23" s="49"/>
      <c r="O23" s="331"/>
      <c r="P23" s="331"/>
      <c r="Q23" s="331"/>
      <c r="R23" s="331"/>
    </row>
    <row r="24" spans="1:18" ht="15.5" x14ac:dyDescent="0.35">
      <c r="A24" s="333" t="s">
        <v>519</v>
      </c>
      <c r="B24" s="331"/>
      <c r="C24" s="331"/>
      <c r="D24" s="331"/>
      <c r="E24" s="331"/>
      <c r="F24" s="331"/>
      <c r="G24" s="331"/>
      <c r="H24" s="331"/>
      <c r="I24" s="331"/>
      <c r="J24" s="331"/>
      <c r="K24" s="331"/>
      <c r="L24" s="331"/>
      <c r="M24" s="331"/>
      <c r="N24" s="331"/>
      <c r="O24" s="331"/>
      <c r="P24" s="331"/>
      <c r="Q24" s="331"/>
      <c r="R24" s="331"/>
    </row>
    <row r="25" spans="1:18" x14ac:dyDescent="0.35">
      <c r="A25" s="333" t="s">
        <v>520</v>
      </c>
      <c r="B25" s="331"/>
      <c r="C25" s="331"/>
      <c r="D25" s="331"/>
      <c r="E25" s="331"/>
      <c r="F25" s="331"/>
      <c r="G25" s="331"/>
      <c r="H25" s="331"/>
      <c r="I25" s="331"/>
      <c r="J25" s="331"/>
      <c r="K25" s="331"/>
      <c r="L25" s="331"/>
      <c r="M25" s="331"/>
      <c r="N25" s="331"/>
      <c r="O25" s="331"/>
      <c r="P25" s="331"/>
      <c r="Q25" s="331"/>
      <c r="R25" s="331"/>
    </row>
    <row r="26" spans="1:18" x14ac:dyDescent="0.35">
      <c r="A26" s="333"/>
      <c r="B26" s="331"/>
      <c r="C26" s="331"/>
      <c r="D26" s="331"/>
      <c r="E26" s="331"/>
      <c r="F26" s="331"/>
      <c r="G26" s="331"/>
      <c r="H26" s="331"/>
      <c r="I26" s="331"/>
      <c r="J26" s="331"/>
      <c r="K26" s="331"/>
      <c r="L26" s="331"/>
      <c r="M26" s="331"/>
      <c r="N26" s="331"/>
      <c r="O26" s="331"/>
      <c r="P26" s="331"/>
      <c r="Q26" s="331"/>
      <c r="R26" s="331"/>
    </row>
    <row r="27" spans="1:18" x14ac:dyDescent="0.35">
      <c r="A27" s="333"/>
      <c r="B27" s="331"/>
      <c r="C27" s="331"/>
      <c r="D27" s="331"/>
      <c r="E27" s="331"/>
      <c r="F27" s="331"/>
      <c r="G27" s="331"/>
      <c r="H27" s="331"/>
      <c r="I27" s="331"/>
      <c r="J27" s="331"/>
      <c r="K27" s="331"/>
      <c r="L27" s="331"/>
      <c r="M27" s="331"/>
      <c r="N27" s="331"/>
      <c r="O27" s="331"/>
      <c r="P27" s="331"/>
      <c r="Q27" s="331"/>
      <c r="R27" s="331"/>
    </row>
    <row r="28" spans="1:18" ht="15.65" customHeight="1" x14ac:dyDescent="0.35">
      <c r="A28" s="361" t="s">
        <v>521</v>
      </c>
      <c r="B28" s="361"/>
      <c r="C28" s="361"/>
      <c r="D28" s="361"/>
      <c r="E28" s="361"/>
      <c r="F28" s="361"/>
      <c r="G28" s="361"/>
      <c r="H28" s="101"/>
      <c r="I28" s="101"/>
      <c r="J28" s="101"/>
      <c r="K28" s="101"/>
      <c r="L28" s="101"/>
      <c r="M28" s="331"/>
      <c r="N28" s="331"/>
      <c r="O28" s="331"/>
      <c r="P28" s="331"/>
      <c r="Q28" s="331"/>
      <c r="R28" s="331"/>
    </row>
    <row r="29" spans="1:18" ht="15" customHeight="1" x14ac:dyDescent="0.35">
      <c r="A29" s="101"/>
      <c r="B29" s="101"/>
      <c r="C29" s="101"/>
      <c r="D29" s="101"/>
      <c r="E29" s="101"/>
      <c r="F29" s="101"/>
      <c r="G29" s="101"/>
      <c r="H29" s="101"/>
      <c r="I29" s="331"/>
      <c r="J29" s="331"/>
      <c r="K29" s="331"/>
      <c r="L29" s="331"/>
      <c r="M29" s="331"/>
      <c r="N29" s="331"/>
      <c r="O29" s="331"/>
      <c r="P29" s="331"/>
      <c r="Q29" s="331"/>
      <c r="R29" s="331"/>
    </row>
    <row r="30" spans="1:18" x14ac:dyDescent="0.35">
      <c r="A30" s="332" t="s">
        <v>522</v>
      </c>
      <c r="B30" s="331"/>
      <c r="C30" s="331"/>
      <c r="D30" s="331"/>
      <c r="E30" s="331"/>
      <c r="F30" s="331"/>
      <c r="G30" s="331"/>
      <c r="H30" s="331"/>
      <c r="I30" s="331"/>
      <c r="J30" s="331"/>
      <c r="K30" s="331"/>
      <c r="L30" s="331"/>
      <c r="M30" s="331"/>
      <c r="N30" s="331"/>
      <c r="O30" s="331"/>
      <c r="P30" s="331"/>
      <c r="Q30" s="331"/>
      <c r="R30" s="331"/>
    </row>
    <row r="31" spans="1:18" x14ac:dyDescent="0.35">
      <c r="A31" s="360" t="s">
        <v>523</v>
      </c>
      <c r="B31" s="360"/>
      <c r="C31" s="360"/>
      <c r="D31" s="360"/>
      <c r="E31" s="360"/>
      <c r="F31" s="360"/>
      <c r="G31" s="360"/>
      <c r="H31" s="360"/>
      <c r="I31" s="360"/>
      <c r="J31" s="360"/>
      <c r="K31" s="360"/>
      <c r="L31" s="360"/>
      <c r="M31" s="331"/>
      <c r="N31" s="331"/>
      <c r="O31" s="331"/>
      <c r="P31" s="331"/>
      <c r="Q31" s="331"/>
      <c r="R31" s="331"/>
    </row>
    <row r="32" spans="1:18" x14ac:dyDescent="0.35">
      <c r="A32" s="360"/>
      <c r="B32" s="360"/>
      <c r="C32" s="360"/>
      <c r="D32" s="360"/>
      <c r="E32" s="360"/>
      <c r="F32" s="360"/>
      <c r="G32" s="360"/>
      <c r="H32" s="360"/>
      <c r="I32" s="360"/>
      <c r="J32" s="360"/>
      <c r="K32" s="360"/>
      <c r="L32" s="360"/>
      <c r="M32" s="331"/>
      <c r="N32" s="331"/>
      <c r="O32" s="331"/>
      <c r="P32" s="331"/>
      <c r="Q32" s="331"/>
      <c r="R32" s="331"/>
    </row>
    <row r="33" spans="1:12" x14ac:dyDescent="0.35">
      <c r="A33" s="360"/>
      <c r="B33" s="360"/>
      <c r="C33" s="360"/>
      <c r="D33" s="360"/>
      <c r="E33" s="360"/>
      <c r="F33" s="360"/>
      <c r="G33" s="360"/>
      <c r="H33" s="360"/>
      <c r="I33" s="360"/>
      <c r="J33" s="360"/>
      <c r="K33" s="360"/>
      <c r="L33" s="360"/>
    </row>
    <row r="34" spans="1:12" x14ac:dyDescent="0.35">
      <c r="A34" s="360"/>
      <c r="B34" s="360"/>
      <c r="C34" s="360"/>
      <c r="D34" s="360"/>
      <c r="E34" s="360"/>
      <c r="F34" s="360"/>
      <c r="G34" s="360"/>
      <c r="H34" s="360"/>
      <c r="I34" s="360"/>
      <c r="J34" s="360"/>
      <c r="K34" s="360"/>
      <c r="L34" s="360"/>
    </row>
    <row r="35" spans="1:12" x14ac:dyDescent="0.35">
      <c r="A35" s="360"/>
      <c r="B35" s="360"/>
      <c r="C35" s="360"/>
      <c r="D35" s="360"/>
      <c r="E35" s="360"/>
      <c r="F35" s="360"/>
      <c r="G35" s="360"/>
      <c r="H35" s="360"/>
      <c r="I35" s="360"/>
      <c r="J35" s="360"/>
      <c r="K35" s="360"/>
      <c r="L35" s="360"/>
    </row>
    <row r="36" spans="1:12" x14ac:dyDescent="0.35">
      <c r="A36" s="360"/>
      <c r="B36" s="360"/>
      <c r="C36" s="360"/>
      <c r="D36" s="360"/>
      <c r="E36" s="360"/>
      <c r="F36" s="360"/>
      <c r="G36" s="360"/>
      <c r="H36" s="360"/>
      <c r="I36" s="360"/>
      <c r="J36" s="360"/>
      <c r="K36" s="360"/>
      <c r="L36" s="360"/>
    </row>
    <row r="37" spans="1:12" x14ac:dyDescent="0.35">
      <c r="A37" s="331"/>
      <c r="B37" s="331"/>
      <c r="C37" s="331"/>
      <c r="D37" s="331"/>
      <c r="E37" s="331"/>
      <c r="F37" s="331"/>
      <c r="G37" s="331"/>
      <c r="H37" s="331"/>
      <c r="I37" s="331"/>
      <c r="J37" s="331"/>
      <c r="K37" s="331"/>
      <c r="L37" s="331"/>
    </row>
    <row r="40" spans="1:12" x14ac:dyDescent="0.35">
      <c r="A40" s="115"/>
      <c r="B40" s="331"/>
      <c r="C40" s="331"/>
      <c r="D40" s="331"/>
      <c r="E40" s="331"/>
      <c r="F40" s="331"/>
      <c r="G40" s="331"/>
      <c r="H40" s="331"/>
      <c r="I40" s="331"/>
      <c r="J40" s="331"/>
      <c r="K40" s="331"/>
      <c r="L40" s="331"/>
    </row>
    <row r="41" spans="1:12" x14ac:dyDescent="0.35">
      <c r="A41" s="116"/>
      <c r="B41" s="331"/>
      <c r="C41" s="331"/>
      <c r="D41" s="331"/>
      <c r="E41" s="331"/>
      <c r="F41" s="331"/>
      <c r="G41" s="331"/>
      <c r="H41" s="331"/>
      <c r="I41" s="331"/>
      <c r="J41" s="331"/>
      <c r="K41" s="331"/>
      <c r="L41" s="331"/>
    </row>
  </sheetData>
  <mergeCells count="20">
    <mergeCell ref="D12:E12"/>
    <mergeCell ref="A3:G3"/>
    <mergeCell ref="H3:J3"/>
    <mergeCell ref="D4:E4"/>
    <mergeCell ref="D5:E5"/>
    <mergeCell ref="D6:E6"/>
    <mergeCell ref="D7:E7"/>
    <mergeCell ref="D8:E8"/>
    <mergeCell ref="D9:E9"/>
    <mergeCell ref="D10:E10"/>
    <mergeCell ref="D11:E11"/>
    <mergeCell ref="A31:L36"/>
    <mergeCell ref="A28:G28"/>
    <mergeCell ref="D19:E19"/>
    <mergeCell ref="D13:E13"/>
    <mergeCell ref="D14:E14"/>
    <mergeCell ref="D15:E15"/>
    <mergeCell ref="D16:E16"/>
    <mergeCell ref="D17:E17"/>
    <mergeCell ref="D18:E18"/>
  </mergeCells>
  <pageMargins left="1" right="1" top="1" bottom="1" header="0.5" footer="0.5"/>
  <pageSetup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EB5B56-94FB-4B0F-8772-BB8D2DC9A55A}">
  <dimension ref="A1:M48"/>
  <sheetViews>
    <sheetView zoomScale="70" zoomScaleNormal="70" workbookViewId="0">
      <pane ySplit="2" topLeftCell="A3" activePane="bottomLeft" state="frozen"/>
      <selection pane="bottomLeft" activeCell="M19" sqref="M19"/>
    </sheetView>
  </sheetViews>
  <sheetFormatPr defaultColWidth="8.7265625" defaultRowHeight="14.5" x14ac:dyDescent="0.35"/>
  <cols>
    <col min="1" max="1" width="41.7265625" style="179" customWidth="1"/>
    <col min="2" max="2" width="16.1796875" style="179" customWidth="1"/>
    <col min="3" max="3" width="20.26953125" style="179" customWidth="1"/>
    <col min="4" max="4" width="14.1796875" style="153" customWidth="1"/>
    <col min="5" max="5" width="13.26953125" style="280" customWidth="1"/>
    <col min="6" max="6" width="13" style="276" customWidth="1"/>
    <col min="7" max="7" width="13.1796875" style="277" customWidth="1"/>
    <col min="8" max="16384" width="8.7265625" style="1"/>
  </cols>
  <sheetData>
    <row r="1" spans="1:7" x14ac:dyDescent="0.35">
      <c r="A1" s="328" t="s">
        <v>524</v>
      </c>
    </row>
    <row r="2" spans="1:7" s="3" customFormat="1" ht="29.15" customHeight="1" x14ac:dyDescent="0.35">
      <c r="A2" s="269" t="s">
        <v>481</v>
      </c>
      <c r="B2" s="269" t="s">
        <v>2</v>
      </c>
      <c r="C2" s="269" t="s">
        <v>3</v>
      </c>
      <c r="D2" s="270" t="s">
        <v>525</v>
      </c>
      <c r="E2" s="271" t="s">
        <v>526</v>
      </c>
      <c r="F2" s="272" t="s">
        <v>527</v>
      </c>
      <c r="G2" s="273" t="s">
        <v>528</v>
      </c>
    </row>
    <row r="3" spans="1:7" x14ac:dyDescent="0.35">
      <c r="A3" s="274" t="s">
        <v>529</v>
      </c>
      <c r="B3" s="50" t="s">
        <v>530</v>
      </c>
      <c r="C3" s="50" t="s">
        <v>531</v>
      </c>
      <c r="D3" s="275">
        <v>5.7422402159244266</v>
      </c>
      <c r="E3" s="153">
        <v>4.5999999999999999E-3</v>
      </c>
      <c r="F3" s="276">
        <v>3.6690999999999998</v>
      </c>
      <c r="G3" s="277" t="s">
        <v>532</v>
      </c>
    </row>
    <row r="4" spans="1:7" x14ac:dyDescent="0.35">
      <c r="A4" s="274" t="s">
        <v>533</v>
      </c>
      <c r="B4" s="50" t="s">
        <v>534</v>
      </c>
      <c r="C4" s="50" t="s">
        <v>535</v>
      </c>
      <c r="D4" s="275">
        <v>1.5314944421572663</v>
      </c>
      <c r="E4" s="153">
        <v>2.5999999999999998E-4</v>
      </c>
      <c r="F4" s="276">
        <v>6.8068</v>
      </c>
      <c r="G4" s="277" t="s">
        <v>532</v>
      </c>
    </row>
    <row r="5" spans="1:7" x14ac:dyDescent="0.35">
      <c r="A5" s="274" t="s">
        <v>536</v>
      </c>
      <c r="B5" s="50" t="s">
        <v>537</v>
      </c>
      <c r="C5" s="50" t="s">
        <v>538</v>
      </c>
      <c r="D5" s="275">
        <v>27.814279456855015</v>
      </c>
      <c r="E5" s="153">
        <v>9.0000000000000011E-3</v>
      </c>
      <c r="F5" s="276">
        <v>3.7854000000000001</v>
      </c>
      <c r="G5" s="277" t="s">
        <v>532</v>
      </c>
    </row>
    <row r="6" spans="1:7" x14ac:dyDescent="0.35">
      <c r="A6" s="179" t="s">
        <v>539</v>
      </c>
      <c r="B6" s="278" t="s">
        <v>354</v>
      </c>
      <c r="C6" s="278" t="s">
        <v>354</v>
      </c>
      <c r="D6" s="275">
        <v>5.0339321357285431</v>
      </c>
      <c r="E6" s="279">
        <v>5.1999999999999995E-4</v>
      </c>
      <c r="F6" s="280">
        <v>7.38</v>
      </c>
      <c r="G6" s="277" t="s">
        <v>532</v>
      </c>
    </row>
    <row r="7" spans="1:7" x14ac:dyDescent="0.35">
      <c r="A7" s="179" t="s">
        <v>540</v>
      </c>
      <c r="B7" s="278" t="s">
        <v>354</v>
      </c>
      <c r="C7" s="278" t="s">
        <v>354</v>
      </c>
      <c r="D7" s="275">
        <v>8.5320388349514555</v>
      </c>
      <c r="E7" s="153">
        <v>1.8E-3</v>
      </c>
      <c r="F7" s="280">
        <v>6.7</v>
      </c>
      <c r="G7" s="277" t="s">
        <v>532</v>
      </c>
    </row>
    <row r="8" spans="1:7" x14ac:dyDescent="0.35">
      <c r="A8" s="274" t="s">
        <v>541</v>
      </c>
      <c r="B8" s="281" t="s">
        <v>542</v>
      </c>
      <c r="C8" s="50" t="s">
        <v>543</v>
      </c>
      <c r="D8" s="275">
        <v>20.387096774193548</v>
      </c>
      <c r="E8" s="153">
        <v>2.9999999999999997E-6</v>
      </c>
      <c r="F8" s="276">
        <v>5.45397</v>
      </c>
      <c r="G8" s="277" t="s">
        <v>532</v>
      </c>
    </row>
    <row r="9" spans="1:7" x14ac:dyDescent="0.35">
      <c r="A9" s="274" t="s">
        <v>544</v>
      </c>
      <c r="B9" s="50" t="s">
        <v>545</v>
      </c>
      <c r="C9" s="50" t="s">
        <v>546</v>
      </c>
      <c r="D9" s="275">
        <v>0.5548949663099485</v>
      </c>
      <c r="E9" s="153">
        <v>1.5E-3</v>
      </c>
      <c r="F9" s="276">
        <v>6.1288799999999997</v>
      </c>
      <c r="G9" s="277" t="s">
        <v>532</v>
      </c>
    </row>
    <row r="10" spans="1:7" x14ac:dyDescent="0.35">
      <c r="A10" s="274" t="s">
        <v>547</v>
      </c>
      <c r="B10" s="50" t="s">
        <v>548</v>
      </c>
      <c r="C10" s="50" t="s">
        <v>549</v>
      </c>
      <c r="D10" s="275">
        <v>34.857299670691553</v>
      </c>
      <c r="E10" s="153">
        <v>8.8000000000000005E-3</v>
      </c>
      <c r="F10" s="276">
        <v>3.1814100000000001</v>
      </c>
      <c r="G10" s="277" t="s">
        <v>550</v>
      </c>
    </row>
    <row r="11" spans="1:7" x14ac:dyDescent="0.35">
      <c r="A11" s="274" t="s">
        <v>551</v>
      </c>
      <c r="B11" s="50" t="s">
        <v>552</v>
      </c>
      <c r="C11" s="50" t="s">
        <v>553</v>
      </c>
      <c r="D11" s="275">
        <v>9.5386133728102642</v>
      </c>
      <c r="E11" s="153">
        <v>8.9700000000000002E-2</v>
      </c>
      <c r="F11" s="282">
        <v>2.4971899999999998</v>
      </c>
      <c r="G11" s="277" t="s">
        <v>532</v>
      </c>
    </row>
    <row r="12" spans="1:7" x14ac:dyDescent="0.35">
      <c r="A12" s="179" t="s">
        <v>554</v>
      </c>
      <c r="B12" s="50" t="s">
        <v>555</v>
      </c>
      <c r="C12" s="179" t="s">
        <v>556</v>
      </c>
      <c r="D12" s="275">
        <v>0.5780346820809249</v>
      </c>
      <c r="E12" s="153">
        <v>2.9100000000000001E-2</v>
      </c>
      <c r="F12" s="280">
        <v>5.1663500000000004</v>
      </c>
      <c r="G12" s="277" t="s">
        <v>532</v>
      </c>
    </row>
    <row r="13" spans="1:7" x14ac:dyDescent="0.35">
      <c r="A13" s="274" t="s">
        <v>557</v>
      </c>
      <c r="B13" s="50" t="s">
        <v>558</v>
      </c>
      <c r="C13" s="50" t="s">
        <v>559</v>
      </c>
      <c r="D13" s="275">
        <v>3.5972353125981775</v>
      </c>
      <c r="E13" s="153">
        <v>0.11310000000000001</v>
      </c>
      <c r="F13" s="276">
        <v>4.5199699999999998</v>
      </c>
      <c r="G13" s="277" t="s">
        <v>550</v>
      </c>
    </row>
    <row r="14" spans="1:7" x14ac:dyDescent="0.35">
      <c r="A14" s="274" t="s">
        <v>560</v>
      </c>
      <c r="B14" s="283" t="s">
        <v>561</v>
      </c>
      <c r="C14" s="50" t="s">
        <v>562</v>
      </c>
      <c r="D14" s="275">
        <v>24.663677130044842</v>
      </c>
      <c r="E14" s="153">
        <v>5.5000000000000005E-3</v>
      </c>
      <c r="F14" s="276">
        <v>3.0672199999999998</v>
      </c>
      <c r="G14" s="277" t="s">
        <v>532</v>
      </c>
    </row>
    <row r="15" spans="1:7" x14ac:dyDescent="0.35">
      <c r="A15" s="274" t="s">
        <v>563</v>
      </c>
      <c r="B15" s="50" t="s">
        <v>564</v>
      </c>
      <c r="C15" s="50" t="s">
        <v>565</v>
      </c>
      <c r="D15" s="275">
        <v>3.3</v>
      </c>
      <c r="E15" s="153">
        <v>8.7899999999999992E-2</v>
      </c>
      <c r="F15" s="282">
        <v>4.0509899999999996</v>
      </c>
      <c r="G15" s="277" t="s">
        <v>566</v>
      </c>
    </row>
    <row r="16" spans="1:7" x14ac:dyDescent="0.35">
      <c r="A16" s="274" t="s">
        <v>567</v>
      </c>
      <c r="B16" s="50" t="s">
        <v>568</v>
      </c>
      <c r="C16" s="50" t="s">
        <v>569</v>
      </c>
      <c r="D16" s="275">
        <v>7.9326574945691535</v>
      </c>
      <c r="E16" s="153">
        <v>2.86E-2</v>
      </c>
      <c r="F16" s="276">
        <v>3.3498600000000001</v>
      </c>
      <c r="G16" s="277" t="s">
        <v>532</v>
      </c>
    </row>
    <row r="17" spans="1:7" x14ac:dyDescent="0.35">
      <c r="A17" s="274" t="s">
        <v>570</v>
      </c>
      <c r="B17" s="50" t="s">
        <v>571</v>
      </c>
      <c r="C17" s="50" t="s">
        <v>572</v>
      </c>
      <c r="D17" s="275">
        <v>18.035426731078903</v>
      </c>
      <c r="E17" s="153">
        <v>2.5399999999999999E-2</v>
      </c>
      <c r="F17" s="276">
        <v>2.9607700000000001</v>
      </c>
      <c r="G17" s="277" t="s">
        <v>532</v>
      </c>
    </row>
    <row r="18" spans="1:7" x14ac:dyDescent="0.35">
      <c r="A18" s="274" t="s">
        <v>142</v>
      </c>
      <c r="B18" s="283" t="s">
        <v>143</v>
      </c>
      <c r="C18" s="50" t="s">
        <v>144</v>
      </c>
      <c r="D18" s="275">
        <v>5.6468172484599588</v>
      </c>
      <c r="E18" s="153">
        <v>4.9400000000000006E-2</v>
      </c>
      <c r="F18" s="276">
        <v>2.7003900000000001</v>
      </c>
      <c r="G18" s="277" t="s">
        <v>550</v>
      </c>
    </row>
    <row r="19" spans="1:7" x14ac:dyDescent="0.35">
      <c r="A19" s="274" t="s">
        <v>573</v>
      </c>
      <c r="B19" s="50" t="s">
        <v>574</v>
      </c>
      <c r="C19" s="50" t="s">
        <v>575</v>
      </c>
      <c r="D19" s="275">
        <v>5.7832363714716655</v>
      </c>
      <c r="E19" s="153">
        <v>7.6E-3</v>
      </c>
      <c r="F19" s="276">
        <v>3.5377299999999998</v>
      </c>
      <c r="G19" s="277" t="s">
        <v>532</v>
      </c>
    </row>
    <row r="20" spans="1:7" x14ac:dyDescent="0.35">
      <c r="A20" s="274" t="s">
        <v>576</v>
      </c>
      <c r="B20" s="283" t="s">
        <v>577</v>
      </c>
      <c r="C20" s="50" t="s">
        <v>578</v>
      </c>
      <c r="D20" s="275">
        <v>2.6153103115189564</v>
      </c>
      <c r="E20" s="153">
        <v>1.5100000000000001E-2</v>
      </c>
      <c r="F20" s="276">
        <v>3.10642</v>
      </c>
      <c r="G20" s="277" t="s">
        <v>532</v>
      </c>
    </row>
    <row r="21" spans="1:7" x14ac:dyDescent="0.35">
      <c r="A21" s="274" t="s">
        <v>579</v>
      </c>
      <c r="B21" s="50" t="s">
        <v>580</v>
      </c>
      <c r="C21" s="50" t="s">
        <v>581</v>
      </c>
      <c r="D21" s="275">
        <v>2.6823793490460157</v>
      </c>
      <c r="E21" s="153">
        <v>3.2000000000000002E-3</v>
      </c>
      <c r="F21" s="276">
        <v>4.4652900000000004</v>
      </c>
      <c r="G21" s="277" t="s">
        <v>532</v>
      </c>
    </row>
    <row r="22" spans="1:7" x14ac:dyDescent="0.35">
      <c r="A22" s="274" t="s">
        <v>582</v>
      </c>
      <c r="B22" s="50" t="s">
        <v>583</v>
      </c>
      <c r="C22" s="50" t="s">
        <v>584</v>
      </c>
      <c r="D22" s="275">
        <v>8.5877355986195916</v>
      </c>
      <c r="E22" s="153">
        <v>1.2199999999999999E-2</v>
      </c>
      <c r="F22" s="276">
        <v>4.0983000000000001</v>
      </c>
      <c r="G22" s="277" t="s">
        <v>532</v>
      </c>
    </row>
    <row r="23" spans="1:7" x14ac:dyDescent="0.35">
      <c r="A23" s="274" t="s">
        <v>585</v>
      </c>
      <c r="B23" s="50" t="s">
        <v>586</v>
      </c>
      <c r="C23" s="50" t="s">
        <v>587</v>
      </c>
      <c r="D23" s="275">
        <v>4.888779041028176</v>
      </c>
      <c r="E23" s="279">
        <v>3.4099999999999998E-3</v>
      </c>
      <c r="F23" s="276">
        <v>4.8831199999999999</v>
      </c>
      <c r="G23" s="277" t="s">
        <v>532</v>
      </c>
    </row>
    <row r="24" spans="1:7" x14ac:dyDescent="0.35">
      <c r="A24" s="274" t="s">
        <v>588</v>
      </c>
      <c r="B24" s="50" t="s">
        <v>589</v>
      </c>
      <c r="C24" s="50" t="s">
        <v>590</v>
      </c>
      <c r="D24" s="275">
        <v>4.5112343157280419</v>
      </c>
      <c r="E24" s="153">
        <v>3.3E-3</v>
      </c>
      <c r="F24" s="282">
        <v>4.8103199999999999</v>
      </c>
      <c r="G24" s="277" t="s">
        <v>532</v>
      </c>
    </row>
    <row r="25" spans="1:7" x14ac:dyDescent="0.35">
      <c r="A25" s="274" t="s">
        <v>591</v>
      </c>
      <c r="B25" s="50" t="s">
        <v>592</v>
      </c>
      <c r="C25" s="50" t="s">
        <v>593</v>
      </c>
      <c r="D25" s="275">
        <v>10.200425682866266</v>
      </c>
      <c r="E25" s="153">
        <v>1.1999999999999999E-3</v>
      </c>
      <c r="F25" s="276">
        <v>6.2354599999999998</v>
      </c>
      <c r="G25" s="277" t="s">
        <v>532</v>
      </c>
    </row>
    <row r="48" spans="13:13" x14ac:dyDescent="0.35">
      <c r="M48" s="1" t="s">
        <v>594</v>
      </c>
    </row>
  </sheetData>
  <conditionalFormatting sqref="E17:F19">
    <cfRule type="expression" dxfId="20" priority="1">
      <formula>#REF!="Valid"</formula>
    </cfRule>
  </conditionalFormatting>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9BF043-81CB-49F6-9BD6-34B97FFF706B}">
  <dimension ref="A1:M52"/>
  <sheetViews>
    <sheetView zoomScale="80" zoomScaleNormal="80" workbookViewId="0"/>
  </sheetViews>
  <sheetFormatPr defaultColWidth="8.7265625" defaultRowHeight="14.5" x14ac:dyDescent="0.35"/>
  <cols>
    <col min="1" max="1" width="43.54296875" style="1" customWidth="1"/>
    <col min="2" max="2" width="14.7265625" style="1" customWidth="1"/>
    <col min="3" max="3" width="17.453125" style="1" customWidth="1"/>
    <col min="4" max="6" width="21.453125" style="1" customWidth="1"/>
    <col min="7" max="16384" width="8.7265625" style="1"/>
  </cols>
  <sheetData>
    <row r="1" spans="1:5" x14ac:dyDescent="0.35">
      <c r="A1" s="327" t="s">
        <v>595</v>
      </c>
    </row>
    <row r="2" spans="1:5" x14ac:dyDescent="0.35">
      <c r="A2" s="1" t="s">
        <v>596</v>
      </c>
    </row>
    <row r="3" spans="1:5" x14ac:dyDescent="0.35">
      <c r="A3" s="1" t="s">
        <v>597</v>
      </c>
    </row>
    <row r="4" spans="1:5" x14ac:dyDescent="0.35">
      <c r="A4" s="1" t="s">
        <v>598</v>
      </c>
    </row>
    <row r="5" spans="1:5" x14ac:dyDescent="0.35">
      <c r="A5" s="1" t="s">
        <v>599</v>
      </c>
    </row>
    <row r="6" spans="1:5" ht="15" thickBot="1" x14ac:dyDescent="0.4">
      <c r="A6" s="1" t="s">
        <v>600</v>
      </c>
    </row>
    <row r="7" spans="1:5" ht="16" thickTop="1" x14ac:dyDescent="0.35">
      <c r="A7" s="284" t="s">
        <v>481</v>
      </c>
      <c r="B7" s="284" t="s">
        <v>601</v>
      </c>
      <c r="C7" s="284" t="s">
        <v>602</v>
      </c>
      <c r="D7" s="285" t="s">
        <v>603</v>
      </c>
      <c r="E7" s="286" t="s">
        <v>604</v>
      </c>
    </row>
    <row r="8" spans="1:5" x14ac:dyDescent="0.35">
      <c r="A8" s="274" t="s">
        <v>605</v>
      </c>
      <c r="B8" s="50">
        <v>425</v>
      </c>
      <c r="C8" s="50"/>
      <c r="D8" s="105" t="s">
        <v>606</v>
      </c>
      <c r="E8" s="1" t="s">
        <v>607</v>
      </c>
    </row>
    <row r="9" spans="1:5" x14ac:dyDescent="0.35">
      <c r="A9" s="274" t="s">
        <v>533</v>
      </c>
      <c r="B9" s="50">
        <v>326</v>
      </c>
      <c r="C9" s="50">
        <v>486</v>
      </c>
      <c r="D9" s="105" t="s">
        <v>608</v>
      </c>
      <c r="E9" s="1" t="s">
        <v>609</v>
      </c>
    </row>
    <row r="10" spans="1:5" x14ac:dyDescent="0.35">
      <c r="A10" s="274" t="s">
        <v>536</v>
      </c>
      <c r="B10" s="50">
        <v>285</v>
      </c>
      <c r="C10" s="50">
        <v>242</v>
      </c>
      <c r="D10" s="105" t="s">
        <v>606</v>
      </c>
      <c r="E10" s="1" t="s">
        <v>610</v>
      </c>
    </row>
    <row r="11" spans="1:5" x14ac:dyDescent="0.35">
      <c r="A11" s="179" t="s">
        <v>539</v>
      </c>
      <c r="B11" s="278">
        <v>356</v>
      </c>
      <c r="C11" s="278">
        <v>516</v>
      </c>
      <c r="D11" s="105" t="s">
        <v>611</v>
      </c>
      <c r="E11" s="1" t="s">
        <v>612</v>
      </c>
    </row>
    <row r="12" spans="1:5" x14ac:dyDescent="0.35">
      <c r="A12" s="179" t="s">
        <v>540</v>
      </c>
      <c r="B12" s="278">
        <v>356</v>
      </c>
      <c r="C12" s="278">
        <v>516</v>
      </c>
      <c r="D12" s="105" t="s">
        <v>608</v>
      </c>
      <c r="E12" s="1" t="s">
        <v>609</v>
      </c>
    </row>
    <row r="13" spans="1:5" x14ac:dyDescent="0.35">
      <c r="A13" s="274" t="s">
        <v>541</v>
      </c>
      <c r="B13" s="281">
        <v>58</v>
      </c>
      <c r="C13" s="50"/>
      <c r="D13" s="105" t="s">
        <v>606</v>
      </c>
      <c r="E13" s="1" t="s">
        <v>613</v>
      </c>
    </row>
    <row r="14" spans="1:5" ht="16.5" x14ac:dyDescent="0.35">
      <c r="A14" s="274" t="s">
        <v>614</v>
      </c>
      <c r="B14" s="50">
        <v>256</v>
      </c>
      <c r="C14" s="50"/>
      <c r="D14" s="105" t="s">
        <v>608</v>
      </c>
      <c r="E14" s="1" t="s">
        <v>615</v>
      </c>
    </row>
    <row r="15" spans="1:5" x14ac:dyDescent="0.35">
      <c r="A15" s="274" t="s">
        <v>547</v>
      </c>
      <c r="B15" s="50">
        <v>182</v>
      </c>
      <c r="C15" s="50">
        <v>105</v>
      </c>
      <c r="D15" s="105" t="s">
        <v>606</v>
      </c>
      <c r="E15" s="1" t="s">
        <v>610</v>
      </c>
    </row>
    <row r="16" spans="1:5" x14ac:dyDescent="0.35">
      <c r="A16" s="274" t="s">
        <v>551</v>
      </c>
      <c r="B16" s="50">
        <v>58</v>
      </c>
      <c r="C16" s="50">
        <v>349</v>
      </c>
      <c r="D16" s="105" t="s">
        <v>616</v>
      </c>
      <c r="E16" s="1" t="s">
        <v>617</v>
      </c>
    </row>
    <row r="17" spans="1:13" x14ac:dyDescent="0.35">
      <c r="A17" s="179" t="s">
        <v>554</v>
      </c>
      <c r="B17" s="50">
        <v>274</v>
      </c>
      <c r="C17" s="179"/>
      <c r="D17" s="105" t="s">
        <v>616</v>
      </c>
      <c r="E17" s="1" t="s">
        <v>617</v>
      </c>
    </row>
    <row r="18" spans="1:13" x14ac:dyDescent="0.35">
      <c r="A18" s="274" t="s">
        <v>557</v>
      </c>
      <c r="B18" s="50">
        <v>214</v>
      </c>
      <c r="C18" s="50">
        <v>242</v>
      </c>
      <c r="D18" s="105" t="s">
        <v>606</v>
      </c>
      <c r="E18" s="1" t="s">
        <v>618</v>
      </c>
    </row>
    <row r="19" spans="1:13" x14ac:dyDescent="0.35">
      <c r="A19" s="274" t="s">
        <v>560</v>
      </c>
      <c r="B19" s="283">
        <v>355</v>
      </c>
      <c r="C19" s="50">
        <v>317</v>
      </c>
      <c r="D19" s="105" t="s">
        <v>606</v>
      </c>
      <c r="E19" s="1" t="s">
        <v>619</v>
      </c>
    </row>
    <row r="20" spans="1:13" x14ac:dyDescent="0.35">
      <c r="A20" s="274" t="s">
        <v>563</v>
      </c>
      <c r="B20" s="50">
        <v>117</v>
      </c>
      <c r="C20" s="50">
        <v>122</v>
      </c>
      <c r="D20" s="105" t="s">
        <v>616</v>
      </c>
      <c r="E20" s="1" t="s">
        <v>620</v>
      </c>
    </row>
    <row r="21" spans="1:13" x14ac:dyDescent="0.35">
      <c r="A21" s="274" t="s">
        <v>567</v>
      </c>
      <c r="B21" s="50">
        <v>73</v>
      </c>
      <c r="C21" s="50">
        <v>333</v>
      </c>
      <c r="D21" s="105" t="s">
        <v>606</v>
      </c>
      <c r="E21" s="1" t="s">
        <v>621</v>
      </c>
    </row>
    <row r="22" spans="1:13" x14ac:dyDescent="0.35">
      <c r="A22" s="274" t="s">
        <v>570</v>
      </c>
      <c r="B22" s="50">
        <v>353</v>
      </c>
      <c r="C22" s="50">
        <v>325</v>
      </c>
      <c r="D22" s="105" t="s">
        <v>606</v>
      </c>
      <c r="E22" s="1" t="s">
        <v>619</v>
      </c>
    </row>
    <row r="23" spans="1:13" x14ac:dyDescent="0.35">
      <c r="A23" s="274" t="s">
        <v>142</v>
      </c>
      <c r="B23" s="283">
        <v>73</v>
      </c>
      <c r="C23" s="50">
        <v>131</v>
      </c>
      <c r="D23" s="105" t="s">
        <v>606</v>
      </c>
      <c r="E23" s="1" t="s">
        <v>621</v>
      </c>
    </row>
    <row r="24" spans="1:13" x14ac:dyDescent="0.35">
      <c r="A24" s="274" t="s">
        <v>573</v>
      </c>
      <c r="B24" s="283">
        <v>59</v>
      </c>
      <c r="C24" s="50">
        <v>381</v>
      </c>
      <c r="D24" s="105" t="s">
        <v>611</v>
      </c>
      <c r="E24" s="1" t="s">
        <v>622</v>
      </c>
    </row>
    <row r="25" spans="1:13" x14ac:dyDescent="0.35">
      <c r="A25" s="274" t="s">
        <v>576</v>
      </c>
      <c r="B25" s="283">
        <v>59</v>
      </c>
      <c r="C25" s="50">
        <v>381</v>
      </c>
      <c r="D25" s="105" t="s">
        <v>611</v>
      </c>
      <c r="E25" s="1" t="s">
        <v>622</v>
      </c>
    </row>
    <row r="26" spans="1:13" ht="16.5" x14ac:dyDescent="0.35">
      <c r="A26" s="274" t="s">
        <v>579</v>
      </c>
      <c r="B26" s="50">
        <v>178</v>
      </c>
      <c r="C26" s="50">
        <v>176</v>
      </c>
      <c r="D26" s="105" t="s">
        <v>608</v>
      </c>
      <c r="E26" s="1" t="s">
        <v>615</v>
      </c>
      <c r="M26" s="1" t="s">
        <v>594</v>
      </c>
    </row>
    <row r="27" spans="1:13" x14ac:dyDescent="0.35">
      <c r="A27" s="274" t="s">
        <v>582</v>
      </c>
      <c r="B27" s="50">
        <v>180</v>
      </c>
      <c r="C27" s="50">
        <v>308</v>
      </c>
      <c r="D27" s="105" t="s">
        <v>608</v>
      </c>
      <c r="E27" s="1" t="s">
        <v>623</v>
      </c>
    </row>
    <row r="28" spans="1:13" ht="16.5" x14ac:dyDescent="0.35">
      <c r="A28" s="274" t="s">
        <v>585</v>
      </c>
      <c r="B28" s="50">
        <v>202</v>
      </c>
      <c r="C28" s="50">
        <v>200</v>
      </c>
      <c r="D28" s="105" t="s">
        <v>608</v>
      </c>
      <c r="E28" s="1" t="s">
        <v>615</v>
      </c>
    </row>
    <row r="29" spans="1:13" x14ac:dyDescent="0.35">
      <c r="A29" s="274" t="s">
        <v>588</v>
      </c>
      <c r="B29" s="50">
        <v>274</v>
      </c>
      <c r="C29" s="50">
        <v>501</v>
      </c>
      <c r="D29" s="105" t="s">
        <v>616</v>
      </c>
      <c r="E29" s="1" t="s">
        <v>620</v>
      </c>
    </row>
    <row r="30" spans="1:13" x14ac:dyDescent="0.35">
      <c r="A30" s="274" t="s">
        <v>591</v>
      </c>
      <c r="B30" s="50">
        <v>58</v>
      </c>
      <c r="C30" s="50">
        <v>371</v>
      </c>
      <c r="D30" s="105" t="s">
        <v>606</v>
      </c>
      <c r="E30" s="1" t="s">
        <v>613</v>
      </c>
    </row>
    <row r="31" spans="1:13" ht="15" thickBot="1" x14ac:dyDescent="0.4">
      <c r="A31" s="287"/>
      <c r="B31" s="287"/>
      <c r="C31" s="287"/>
      <c r="D31" s="287"/>
    </row>
    <row r="32" spans="1:13" x14ac:dyDescent="0.35">
      <c r="A32" s="274" t="s">
        <v>624</v>
      </c>
    </row>
    <row r="33" spans="1:5" x14ac:dyDescent="0.35">
      <c r="A33" s="274" t="s">
        <v>625</v>
      </c>
    </row>
    <row r="34" spans="1:5" x14ac:dyDescent="0.35">
      <c r="A34" s="274" t="s">
        <v>626</v>
      </c>
      <c r="E34" s="1" t="s">
        <v>594</v>
      </c>
    </row>
    <row r="35" spans="1:5" ht="16.5" x14ac:dyDescent="0.35">
      <c r="A35" s="274" t="s">
        <v>627</v>
      </c>
    </row>
    <row r="36" spans="1:5" ht="16.5" x14ac:dyDescent="0.35">
      <c r="A36" s="274" t="s">
        <v>628</v>
      </c>
    </row>
    <row r="37" spans="1:5" ht="17.5" x14ac:dyDescent="0.45">
      <c r="A37" s="274" t="s">
        <v>629</v>
      </c>
    </row>
    <row r="38" spans="1:5" x14ac:dyDescent="0.35">
      <c r="A38" s="274"/>
    </row>
    <row r="39" spans="1:5" x14ac:dyDescent="0.35">
      <c r="A39" s="50" t="s">
        <v>630</v>
      </c>
    </row>
    <row r="40" spans="1:5" x14ac:dyDescent="0.35">
      <c r="A40" s="1" t="s">
        <v>631</v>
      </c>
    </row>
    <row r="41" spans="1:5" x14ac:dyDescent="0.35">
      <c r="A41" s="1" t="s">
        <v>632</v>
      </c>
    </row>
    <row r="42" spans="1:5" x14ac:dyDescent="0.35">
      <c r="A42" s="50" t="s">
        <v>633</v>
      </c>
    </row>
    <row r="43" spans="1:5" x14ac:dyDescent="0.35">
      <c r="A43" s="1" t="s">
        <v>634</v>
      </c>
    </row>
    <row r="44" spans="1:5" x14ac:dyDescent="0.35">
      <c r="A44" s="1" t="s">
        <v>635</v>
      </c>
    </row>
    <row r="45" spans="1:5" x14ac:dyDescent="0.35">
      <c r="A45" s="1" t="s">
        <v>636</v>
      </c>
    </row>
    <row r="46" spans="1:5" x14ac:dyDescent="0.35">
      <c r="A46" s="1" t="s">
        <v>637</v>
      </c>
    </row>
    <row r="47" spans="1:5" x14ac:dyDescent="0.35">
      <c r="A47" s="1" t="s">
        <v>638</v>
      </c>
    </row>
    <row r="48" spans="1:5" x14ac:dyDescent="0.35">
      <c r="A48" s="1" t="s">
        <v>639</v>
      </c>
    </row>
    <row r="52" spans="1:1" x14ac:dyDescent="0.35">
      <c r="A52" s="50"/>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SharedContentType xmlns="Microsoft.SharePoint.Taxonomy.ContentTypeSync" SourceId="29f62856-1543-49d4-a736-4569d363f533" ContentTypeId="0x0101" PreviousValue="false"/>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Source xmlns="http://schemas.microsoft.com/sharepoint/v3/fields" xsi:nil="true"/>
    <Language xmlns="http://schemas.microsoft.com/sharepoint/v3">English</Language>
    <j747ac98061d40f0aa7bd47e1db5675d xmlns="4ffa91fb-a0ff-4ac5-b2db-65c790d184a4">
      <Terms xmlns="http://schemas.microsoft.com/office/infopath/2007/PartnerControls"/>
    </j747ac98061d40f0aa7bd47e1db5675d>
    <Records_x0020_Status xmlns="83d2735d-0964-497f-8079-f29a0fe557f2">Pending</Records_x0020_Status>
    <External_x0020_Contributor xmlns="4ffa91fb-a0ff-4ac5-b2db-65c790d184a4" xsi:nil="true"/>
    <TaxKeywordTaxHTField xmlns="4ffa91fb-a0ff-4ac5-b2db-65c790d184a4">
      <Terms xmlns="http://schemas.microsoft.com/office/infopath/2007/PartnerControls"/>
    </TaxKeywordTaxHTField>
    <Record xmlns="4ffa91fb-a0ff-4ac5-b2db-65c790d184a4">Shared</Record>
    <Rights xmlns="4ffa91fb-a0ff-4ac5-b2db-65c790d184a4" xsi:nil="true"/>
    <Document_x0020_Creation_x0020_Date xmlns="4ffa91fb-a0ff-4ac5-b2db-65c790d184a4">2020-04-17T21:10:53+00:00</Document_x0020_Creation_x0020_Date>
    <EPA_x0020_Office xmlns="4ffa91fb-a0ff-4ac5-b2db-65c790d184a4" xsi:nil="true"/>
    <CategoryDescription xmlns="http://schemas.microsoft.com/sharepoint.v3" xsi:nil="true"/>
    <Identifier xmlns="4ffa91fb-a0ff-4ac5-b2db-65c790d184a4" xsi:nil="true"/>
    <_Coverage xmlns="http://schemas.microsoft.com/sharepoint/v3/fields" xsi:nil="true"/>
    <Creator xmlns="4ffa91fb-a0ff-4ac5-b2db-65c790d184a4">
      <UserInfo>
        <DisplayName/>
        <AccountId xsi:nil="true"/>
        <AccountType/>
      </UserInfo>
    </Creator>
    <EPA_x0020_Related_x0020_Documents xmlns="4ffa91fb-a0ff-4ac5-b2db-65c790d184a4" xsi:nil="true"/>
    <EPA_x0020_Contributor xmlns="4ffa91fb-a0ff-4ac5-b2db-65c790d184a4">
      <UserInfo>
        <DisplayName/>
        <AccountId xsi:nil="true"/>
        <AccountType/>
      </UserInfo>
    </EPA_x0020_Contributor>
    <TaxCatchAll xmlns="4ffa91fb-a0ff-4ac5-b2db-65c790d184a4"/>
    <Records_x0020_Date xmlns="83d2735d-0964-497f-8079-f29a0fe557f2" xsi:nil="true"/>
  </documentManagement>
</p:properties>
</file>

<file path=customXml/item4.xml><?xml version="1.0" encoding="utf-8"?>
<ct:contentTypeSchema xmlns:ct="http://schemas.microsoft.com/office/2006/metadata/contentType" xmlns:ma="http://schemas.microsoft.com/office/2006/metadata/properties/metaAttributes" ct:_="" ma:_="" ma:contentTypeName="Document" ma:contentTypeID="0x0101004FFCD171CCDF6D4896F244879512CB7C" ma:contentTypeVersion="18" ma:contentTypeDescription="Create a new document." ma:contentTypeScope="" ma:versionID="375bd8ebe15d19bec5b88d709d5d7dca">
  <xsd:schema xmlns:xsd="http://www.w3.org/2001/XMLSchema" xmlns:xs="http://www.w3.org/2001/XMLSchema" xmlns:p="http://schemas.microsoft.com/office/2006/metadata/properties" xmlns:ns1="http://schemas.microsoft.com/sharepoint/v3" xmlns:ns3="4ffa91fb-a0ff-4ac5-b2db-65c790d184a4" xmlns:ns4="http://schemas.microsoft.com/sharepoint.v3" xmlns:ns5="http://schemas.microsoft.com/sharepoint/v3/fields" xmlns:ns6="83d2735d-0964-497f-8079-f29a0fe557f2" xmlns:ns7="0bf7e8fe-37fb-4de0-8166-e2b46a63290e" targetNamespace="http://schemas.microsoft.com/office/2006/metadata/properties" ma:root="true" ma:fieldsID="d0b787f567924d10e5ad35fccd3ea83a" ns1:_="" ns3:_="" ns4:_="" ns5:_="" ns6:_="" ns7:_="">
    <xsd:import namespace="http://schemas.microsoft.com/sharepoint/v3"/>
    <xsd:import namespace="4ffa91fb-a0ff-4ac5-b2db-65c790d184a4"/>
    <xsd:import namespace="http://schemas.microsoft.com/sharepoint.v3"/>
    <xsd:import namespace="http://schemas.microsoft.com/sharepoint/v3/fields"/>
    <xsd:import namespace="83d2735d-0964-497f-8079-f29a0fe557f2"/>
    <xsd:import namespace="0bf7e8fe-37fb-4de0-8166-e2b46a63290e"/>
    <xsd:element name="properties">
      <xsd:complexType>
        <xsd:sequence>
          <xsd:element name="documentManagement">
            <xsd:complexType>
              <xsd:all>
                <xsd:element ref="ns3:Document_x0020_Creation_x0020_Date" minOccurs="0"/>
                <xsd:element ref="ns3:Creator" minOccurs="0"/>
                <xsd:element ref="ns3:EPA_x0020_Office" minOccurs="0"/>
                <xsd:element ref="ns3:Record" minOccurs="0"/>
                <xsd:element ref="ns4:CategoryDescription" minOccurs="0"/>
                <xsd:element ref="ns3:Identifier" minOccurs="0"/>
                <xsd:element ref="ns3:EPA_x0020_Contributor" minOccurs="0"/>
                <xsd:element ref="ns3:External_x0020_Contributor" minOccurs="0"/>
                <xsd:element ref="ns5:_Coverage" minOccurs="0"/>
                <xsd:element ref="ns3:EPA_x0020_Related_x0020_Documents" minOccurs="0"/>
                <xsd:element ref="ns5:_Source" minOccurs="0"/>
                <xsd:element ref="ns3:Rights" minOccurs="0"/>
                <xsd:element ref="ns1:Language" minOccurs="0"/>
                <xsd:element ref="ns3:j747ac98061d40f0aa7bd47e1db5675d" minOccurs="0"/>
                <xsd:element ref="ns3:TaxKeywordTaxHTField" minOccurs="0"/>
                <xsd:element ref="ns3:TaxCatchAllLabel" minOccurs="0"/>
                <xsd:element ref="ns3:TaxCatchAll" minOccurs="0"/>
                <xsd:element ref="ns6:Records_x0020_Status" minOccurs="0"/>
                <xsd:element ref="ns6:Records_x0020_Date" minOccurs="0"/>
                <xsd:element ref="ns7:MediaServiceMetadata" minOccurs="0"/>
                <xsd:element ref="ns7:MediaServiceFastMetadata" minOccurs="0"/>
                <xsd:element ref="ns7:MediaServiceAutoTags" minOccurs="0"/>
                <xsd:element ref="ns7:MediaServiceGenerationTime" minOccurs="0"/>
                <xsd:element ref="ns7:MediaServiceEventHashCode" minOccurs="0"/>
                <xsd:element ref="ns7:MediaServiceOCR" minOccurs="0"/>
                <xsd:element ref="ns7: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Language" ma:index="17" nillable="true" ma:displayName="Language" ma:default="English" ma:description="Select the document language from the drop down." ma:format="Dropdown" ma:internalName="Language" ma:readOnly="false">
      <xsd:simpleType>
        <xsd:restriction base="dms:Choice">
          <xsd:enumeration value="Arabic (Saudi Arabia)"/>
          <xsd:enumeration value="Bulgarian (Bulgaria)"/>
          <xsd:enumeration value="Chinese (Hong Kong S.A.R.)"/>
          <xsd:enumeration value="Chinese (People's Republic of China)"/>
          <xsd:enumeration value="Chinese (Taiwan)"/>
          <xsd:enumeration value="Croatian (Croatia)"/>
          <xsd:enumeration value="Czech (Czech Republic)"/>
          <xsd:enumeration value="Danish (Denmark)"/>
          <xsd:enumeration value="Dutch (Netherlands)"/>
          <xsd:enumeration value="English"/>
          <xsd:enumeration value="Estonian (Estonia)"/>
          <xsd:enumeration value="Finnish (Finland)"/>
          <xsd:enumeration value="French (France)"/>
          <xsd:enumeration value="German (Germany)"/>
          <xsd:enumeration value="Greek (Greece)"/>
          <xsd:enumeration value="Hebrew (Israel)"/>
          <xsd:enumeration value="Hindi (India)"/>
          <xsd:enumeration value="Hungarian (Hungary)"/>
          <xsd:enumeration value="Indonesian (Indonesia)"/>
          <xsd:enumeration value="Italian (Italy)"/>
          <xsd:enumeration value="Japanese (Japan)"/>
          <xsd:enumeration value="Korean (Korea)"/>
          <xsd:enumeration value="Latvian (Latvia)"/>
          <xsd:enumeration value="Lithuanian (Lithuania)"/>
          <xsd:enumeration value="Malay (Malaysia)"/>
          <xsd:enumeration value="Norwegian (Bokmal) (Norway)"/>
          <xsd:enumeration value="Polish (Poland)"/>
          <xsd:enumeration value="Portuguese (Brazil)"/>
          <xsd:enumeration value="Portuguese (Portugal)"/>
          <xsd:enumeration value="Romanian (Romania)"/>
          <xsd:enumeration value="Russian (Russia)"/>
          <xsd:enumeration value="Serbian (Latin) (Serbia)"/>
          <xsd:enumeration value="Slovak (Slovakia)"/>
          <xsd:enumeration value="Slovenian (Slovenia)"/>
          <xsd:enumeration value="Spanish (Spain)"/>
          <xsd:enumeration value="Swedish (Sweden)"/>
          <xsd:enumeration value="Thai (Thailand)"/>
          <xsd:enumeration value="Turkish (Turkey)"/>
          <xsd:enumeration value="Ukrainian (Ukraine)"/>
          <xsd:enumeration value="Urdu (Islamic Republic of Pakistan)"/>
          <xsd:enumeration value="Vietnamese (Vietnam)"/>
        </xsd:restriction>
      </xsd:simpleType>
    </xsd:element>
  </xsd:schema>
  <xsd:schema xmlns:xsd="http://www.w3.org/2001/XMLSchema" xmlns:xs="http://www.w3.org/2001/XMLSchema" xmlns:dms="http://schemas.microsoft.com/office/2006/documentManagement/types" xmlns:pc="http://schemas.microsoft.com/office/infopath/2007/PartnerControls" targetNamespace="4ffa91fb-a0ff-4ac5-b2db-65c790d184a4" elementFormDefault="qualified">
    <xsd:import namespace="http://schemas.microsoft.com/office/2006/documentManagement/types"/>
    <xsd:import namespace="http://schemas.microsoft.com/office/infopath/2007/PartnerControls"/>
    <xsd:element name="Document_x0020_Creation_x0020_Date" ma:index="2" nillable="true" ma:displayName="Document Date" ma:default="[today]" ma:description="Enter the date this document was last modified. The upload date has been entered by default." ma:format="DateOnly" ma:internalName="Document_x0020_Creation_x0020_Date" ma:readOnly="false">
      <xsd:simpleType>
        <xsd:restriction base="dms:DateTime"/>
      </xsd:simpleType>
    </xsd:element>
    <xsd:element name="Creator" ma:index="3" nillable="true" ma:displayName="Creator" ma:description="Enter the person primarily responsible for the document. The name of the person uploading the document has been entered by default." ma:list="UserInfo" ma:SharePointGroup="0" ma:internalName="Creator"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EPA_x0020_Office" ma:index="4" nillable="true" ma:displayName="EPA Office" ma:description="Enter the EPA organization primarily responsible for the document. The office of the person uploading the document has been entered by default." ma:internalName="EPA_x0020_Office">
      <xsd:simpleType>
        <xsd:restriction base="dms:Text">
          <xsd:maxLength value="255"/>
        </xsd:restriction>
      </xsd:simpleType>
    </xsd:element>
    <xsd:element name="Record" ma:index="5" nillable="true" ma:displayName="Record" ma:default="Shared" ma:description="For documents that provide evidence of EPA decisions and actions, select &quot;Shared&quot; (open access) or &quot;Private&quot; (restricted access)." ma:format="Dropdown" ma:internalName="Record">
      <xsd:simpleType>
        <xsd:restriction base="dms:Choice">
          <xsd:enumeration value="None"/>
          <xsd:enumeration value="Shared"/>
          <xsd:enumeration value="Private"/>
        </xsd:restriction>
      </xsd:simpleType>
    </xsd:element>
    <xsd:element name="Identifier" ma:index="9" nillable="true" ma:displayName="Identifier" ma:description="Enter all EPA identification numbers applicable to this document, one on each line." ma:internalName="Identifier" ma:readOnly="false">
      <xsd:simpleType>
        <xsd:restriction base="dms:Note">
          <xsd:maxLength value="255"/>
        </xsd:restriction>
      </xsd:simpleType>
    </xsd:element>
    <xsd:element name="EPA_x0020_Contributor" ma:index="11" nillable="true" ma:displayName="EPA Contributor" ma:description="Enter an EPA person who contributed to the creation of the document but is not the primary author." ma:list="UserInfo" ma:SharePointGroup="0" ma:internalName="EPA_x0020_Contributor" ma:readOnly="false"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External_x0020_Contributor" ma:index="12" nillable="true" ma:displayName="External Contributor" ma:description="Enter a non-EPA person who contributed to the creation of the document but is not the primary author." ma:internalName="External_x0020_Contributor" ma:readOnly="false">
      <xsd:simpleType>
        <xsd:restriction base="dms:Note">
          <xsd:maxLength value="255"/>
        </xsd:restriction>
      </xsd:simpleType>
    </xsd:element>
    <xsd:element name="EPA_x0020_Related_x0020_Documents" ma:index="14" nillable="true" ma:displayName="Other Related Documents" ma:description="Enter any related document." ma:internalName="EPA_x0020_Related_x0020_Documents">
      <xsd:simpleType>
        <xsd:restriction base="dms:Note">
          <xsd:maxLength value="255"/>
        </xsd:restriction>
      </xsd:simpleType>
    </xsd:element>
    <xsd:element name="Rights" ma:index="16" nillable="true" ma:displayName="Rights" ma:description="Enter information about intellectual property rights held over the document (e.g. copyright, patent, trademark)." ma:internalName="Rights" ma:readOnly="false">
      <xsd:simpleType>
        <xsd:restriction base="dms:Note">
          <xsd:maxLength value="255"/>
        </xsd:restriction>
      </xsd:simpleType>
    </xsd:element>
    <xsd:element name="j747ac98061d40f0aa7bd47e1db5675d" ma:index="19" nillable="true" ma:taxonomy="true" ma:internalName="j747ac98061d40f0aa7bd47e1db5675d" ma:taxonomyFieldName="Document_x0020_Type" ma:displayName="Document Type" ma:readOnly="false" ma:default="" ma:fieldId="{3747ac98-061d-40f0-aa7b-d47e1db5675d}" ma:sspId="29f62856-1543-49d4-a736-4569d363f533" ma:termSetId="e06cd6a9-a175-4da0-81cb-8dba7aa394ab" ma:anchorId="00000000-0000-0000-0000-000000000000" ma:open="false" ma:isKeyword="false">
      <xsd:complexType>
        <xsd:sequence>
          <xsd:element ref="pc:Terms" minOccurs="0" maxOccurs="1"/>
        </xsd:sequence>
      </xsd:complexType>
    </xsd:element>
    <xsd:element name="TaxKeywordTaxHTField" ma:index="21" nillable="true" ma:taxonomy="true" ma:internalName="TaxKeywordTaxHTField" ma:taxonomyFieldName="TaxKeyword" ma:displayName="Enterprise Keywords" ma:readOnly="false" ma:fieldId="{23f27201-bee3-471e-b2e7-b64fd8b7ca38}" ma:taxonomyMulti="true" ma:sspId="29f62856-1543-49d4-a736-4569d363f533" ma:termSetId="00000000-0000-0000-0000-000000000000" ma:anchorId="00000000-0000-0000-0000-000000000000" ma:open="true" ma:isKeyword="true">
      <xsd:complexType>
        <xsd:sequence>
          <xsd:element ref="pc:Terms" minOccurs="0" maxOccurs="1"/>
        </xsd:sequence>
      </xsd:complexType>
    </xsd:element>
    <xsd:element name="TaxCatchAllLabel" ma:index="23" nillable="true" ma:displayName="Taxonomy Catch All Column1" ma:hidden="true" ma:list="{2e7dca7e-bced-4058-9856-2a13191a5e47}" ma:internalName="TaxCatchAllLabel" ma:readOnly="true" ma:showField="CatchAllDataLabel" ma:web="83d2735d-0964-497f-8079-f29a0fe557f2">
      <xsd:complexType>
        <xsd:complexContent>
          <xsd:extension base="dms:MultiChoiceLookup">
            <xsd:sequence>
              <xsd:element name="Value" type="dms:Lookup" maxOccurs="unbounded" minOccurs="0" nillable="true"/>
            </xsd:sequence>
          </xsd:extension>
        </xsd:complexContent>
      </xsd:complexType>
    </xsd:element>
    <xsd:element name="TaxCatchAll" ma:index="24" nillable="true" ma:displayName="Taxonomy Catch All Column" ma:hidden="true" ma:list="{2e7dca7e-bced-4058-9856-2a13191a5e47}" ma:internalName="TaxCatchAll" ma:showField="CatchAllData" ma:web="83d2735d-0964-497f-8079-f29a0fe557f2">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ategoryDescription" ma:index="6" nillable="true" ma:displayName="Description" ma:description="Enter a brief description." ma:internalName="CategoryDescription" ma:readOnly="fals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_Coverage" ma:index="13" nillable="true" ma:displayName="Coverage" ma:description="Enter the geographic location, jurisdiction, or time period for which the document is relevant." ma:internalName="_Coverage" ma:readOnly="false">
      <xsd:simpleType>
        <xsd:restriction base="dms:Text">
          <xsd:maxLength value="255"/>
        </xsd:restriction>
      </xsd:simpleType>
    </xsd:element>
    <xsd:element name="_Source" ma:index="15" nillable="true" ma:displayName="Source" ma:description="Enter a source from which the document is derived." ma:internalName="_Source" ma:readOnly="fals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3d2735d-0964-497f-8079-f29a0fe557f2" elementFormDefault="qualified">
    <xsd:import namespace="http://schemas.microsoft.com/office/2006/documentManagement/types"/>
    <xsd:import namespace="http://schemas.microsoft.com/office/infopath/2007/PartnerControls"/>
    <xsd:element name="Records_x0020_Status" ma:index="28" nillable="true" ma:displayName="Records Status" ma:default="Pending" ma:internalName="Records_x0020_Status">
      <xsd:simpleType>
        <xsd:restriction base="dms:Text"/>
      </xsd:simpleType>
    </xsd:element>
    <xsd:element name="Records_x0020_Date" ma:index="29" nillable="true" ma:displayName="Records Date" ma:hidden="true" ma:internalName="Records_x0020_Dat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bf7e8fe-37fb-4de0-8166-e2b46a63290e" elementFormDefault="qualified">
    <xsd:import namespace="http://schemas.microsoft.com/office/2006/documentManagement/types"/>
    <xsd:import namespace="http://schemas.microsoft.com/office/infopath/2007/PartnerControls"/>
    <xsd:element name="MediaServiceMetadata" ma:index="30" nillable="true" ma:displayName="MediaServiceMetadata" ma:hidden="true" ma:internalName="MediaServiceMetadata" ma:readOnly="true">
      <xsd:simpleType>
        <xsd:restriction base="dms:Note"/>
      </xsd:simpleType>
    </xsd:element>
    <xsd:element name="MediaServiceFastMetadata" ma:index="31" nillable="true" ma:displayName="MediaServiceFastMetadata" ma:hidden="true" ma:internalName="MediaServiceFastMetadata" ma:readOnly="true">
      <xsd:simpleType>
        <xsd:restriction base="dms:Note"/>
      </xsd:simpleType>
    </xsd:element>
    <xsd:element name="MediaServiceAutoTags" ma:index="32" nillable="true" ma:displayName="Tags" ma:internalName="MediaServiceAutoTags" ma:readOnly="true">
      <xsd:simpleType>
        <xsd:restriction base="dms:Text"/>
      </xsd:simpleType>
    </xsd:element>
    <xsd:element name="MediaServiceGenerationTime" ma:index="33" nillable="true" ma:displayName="MediaServiceGenerationTime" ma:hidden="true" ma:internalName="MediaServiceGenerationTime" ma:readOnly="true">
      <xsd:simpleType>
        <xsd:restriction base="dms:Text"/>
      </xsd:simpleType>
    </xsd:element>
    <xsd:element name="MediaServiceEventHashCode" ma:index="34" nillable="true" ma:displayName="MediaServiceEventHashCode" ma:hidden="true" ma:internalName="MediaServiceEventHashCode" ma:readOnly="true">
      <xsd:simpleType>
        <xsd:restriction base="dms:Text"/>
      </xsd:simpleType>
    </xsd:element>
    <xsd:element name="MediaServiceOCR" ma:index="35" nillable="true" ma:displayName="Extracted Text" ma:internalName="MediaServiceOCR" ma:readOnly="true">
      <xsd:simpleType>
        <xsd:restriction base="dms:Note">
          <xsd:maxLength value="255"/>
        </xsd:restriction>
      </xsd:simpleType>
    </xsd:element>
    <xsd:element name="MediaServiceDateTaken" ma:index="36" nillable="true" ma:displayName="MediaServiceDateTaken" ma:hidden="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5"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63E4691-D535-4B21-B351-5549859008CD}">
  <ds:schemaRefs>
    <ds:schemaRef ds:uri="Microsoft.SharePoint.Taxonomy.ContentTypeSync"/>
  </ds:schemaRefs>
</ds:datastoreItem>
</file>

<file path=customXml/itemProps2.xml><?xml version="1.0" encoding="utf-8"?>
<ds:datastoreItem xmlns:ds="http://schemas.openxmlformats.org/officeDocument/2006/customXml" ds:itemID="{3D6E9787-8369-4662-9C21-07DDE837C9A3}">
  <ds:schemaRefs>
    <ds:schemaRef ds:uri="http://schemas.microsoft.com/sharepoint/v3/contenttype/forms"/>
  </ds:schemaRefs>
</ds:datastoreItem>
</file>

<file path=customXml/itemProps3.xml><?xml version="1.0" encoding="utf-8"?>
<ds:datastoreItem xmlns:ds="http://schemas.openxmlformats.org/officeDocument/2006/customXml" ds:itemID="{2D4C9911-2F5F-4AC4-A577-C8AA1634DA5C}">
  <ds:schemaRefs>
    <ds:schemaRef ds:uri="http://schemas.microsoft.com/office/2006/metadata/properties"/>
    <ds:schemaRef ds:uri="http://schemas.microsoft.com/office/infopath/2007/PartnerControls"/>
    <ds:schemaRef ds:uri="http://schemas.microsoft.com/sharepoint/v3/fields"/>
    <ds:schemaRef ds:uri="http://schemas.microsoft.com/sharepoint/v3"/>
    <ds:schemaRef ds:uri="4ffa91fb-a0ff-4ac5-b2db-65c790d184a4"/>
    <ds:schemaRef ds:uri="83d2735d-0964-497f-8079-f29a0fe557f2"/>
    <ds:schemaRef ds:uri="http://schemas.microsoft.com/sharepoint.v3"/>
  </ds:schemaRefs>
</ds:datastoreItem>
</file>

<file path=customXml/itemProps4.xml><?xml version="1.0" encoding="utf-8"?>
<ds:datastoreItem xmlns:ds="http://schemas.openxmlformats.org/officeDocument/2006/customXml" ds:itemID="{6F2C27F4-39E4-4C9D-AF2F-862E910383E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4ffa91fb-a0ff-4ac5-b2db-65c790d184a4"/>
    <ds:schemaRef ds:uri="http://schemas.microsoft.com/sharepoint.v3"/>
    <ds:schemaRef ds:uri="http://schemas.microsoft.com/sharepoint/v3/fields"/>
    <ds:schemaRef ds:uri="83d2735d-0964-497f-8079-f29a0fe557f2"/>
    <ds:schemaRef ds:uri="0bf7e8fe-37fb-4de0-8166-e2b46a63290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Table S1</vt:lpstr>
      <vt:lpstr>Table S2</vt:lpstr>
      <vt:lpstr>Table S3</vt:lpstr>
      <vt:lpstr>Table S4</vt:lpstr>
      <vt:lpstr>Table S5</vt:lpstr>
      <vt:lpstr>Table S6</vt:lpstr>
      <vt:lpstr>Table S7</vt:lpstr>
      <vt:lpstr>Table S8</vt:lpstr>
      <vt:lpstr>Table S9</vt:lpstr>
      <vt:lpstr>Table S10</vt:lpstr>
      <vt:lpstr>Table S11</vt:lpstr>
      <vt:lpstr>Table S12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Nichols, John</dc:creator>
  <cp:keywords/>
  <dc:description/>
  <cp:lastModifiedBy>Wambaugh, John</cp:lastModifiedBy>
  <cp:revision/>
  <dcterms:created xsi:type="dcterms:W3CDTF">2020-04-17T20:28:20Z</dcterms:created>
  <dcterms:modified xsi:type="dcterms:W3CDTF">2025-03-19T19:32:02Z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0x0101004FFCD171CCDF6D4896F244879512CB7C</vt:lpwstr>
  </property>
</Properties>
</file>