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kreutz_anna_epa_gov/Documents/Profile/Documents/PFAS/Hep/"/>
    </mc:Choice>
  </mc:AlternateContent>
  <xr:revisionPtr revIDLastSave="24" documentId="8_{1C509D21-1328-4DC9-B91C-2747995F9EA4}" xr6:coauthVersionLast="46" xr6:coauthVersionMax="46" xr10:uidLastSave="{6FF54F86-3ACB-40A7-B92F-517B14807B49}"/>
  <bookViews>
    <workbookView xWindow="60" yWindow="45" windowWidth="21405" windowHeight="14940" tabRatio="891" activeTab="4" xr2:uid="{00000000-000D-0000-FFFF-FFFF00000000}"/>
  </bookViews>
  <sheets>
    <sheet name="Cover Sheet" sheetId="3" r:id="rId1"/>
    <sheet name="Hep Clearance Calcs" sheetId="4" r:id="rId2"/>
    <sheet name="Hep Data for Prism" sheetId="5" r:id="rId3"/>
    <sheet name="Raw" sheetId="1" r:id="rId4"/>
    <sheet name="Ametryn_Raw" sheetId="7" r:id="rId5"/>
    <sheet name="474_stability" sheetId="6" r:id="rId6"/>
    <sheet name="474 MDL" sheetId="8" r:id="rId7"/>
    <sheet name="Ametryn MDL" sheetId="9" r:id="rId8"/>
    <sheet name="ValueList_Helper" sheetId="2" state="hidden" r:id="rId9"/>
  </sheets>
  <definedNames>
    <definedName name="_xlnm.Print_Area" localSheetId="1">'Hep Clearance Calcs'!$D$1:$H$22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3" l="1"/>
  <c r="Z8" i="4" l="1"/>
  <c r="Q8" i="4"/>
  <c r="P8" i="4"/>
  <c r="G8" i="4"/>
  <c r="F8" i="4"/>
  <c r="D71" i="3"/>
  <c r="G111" i="5"/>
  <c r="G110" i="5"/>
  <c r="G109" i="5"/>
  <c r="G108" i="5"/>
  <c r="G107" i="5"/>
  <c r="G106" i="5"/>
  <c r="G105" i="5"/>
  <c r="G104" i="5"/>
  <c r="G103" i="5"/>
  <c r="G102" i="5"/>
  <c r="G101" i="5"/>
  <c r="G100" i="5"/>
  <c r="D70" i="3"/>
  <c r="P110" i="5"/>
  <c r="N110" i="5"/>
  <c r="P108" i="5"/>
  <c r="O108" i="5"/>
  <c r="N108" i="5"/>
  <c r="P107" i="5"/>
  <c r="O107" i="5"/>
  <c r="N107" i="5"/>
  <c r="P103" i="5"/>
  <c r="O103" i="5"/>
  <c r="N103" i="5"/>
  <c r="P102" i="5"/>
  <c r="O102" i="5"/>
  <c r="N102" i="5"/>
  <c r="P84" i="5"/>
  <c r="O84" i="5"/>
  <c r="N84" i="5"/>
  <c r="P83" i="5"/>
  <c r="O83" i="5"/>
  <c r="N83" i="5"/>
  <c r="P82" i="5"/>
  <c r="O82" i="5"/>
  <c r="N82" i="5"/>
  <c r="P81" i="5"/>
  <c r="O81" i="5"/>
  <c r="N81" i="5"/>
  <c r="P80" i="5"/>
  <c r="O80" i="5"/>
  <c r="N80" i="5"/>
  <c r="I109" i="5"/>
  <c r="J109" i="5" s="1"/>
  <c r="I106" i="5"/>
  <c r="J106" i="5" s="1"/>
  <c r="I103" i="5"/>
  <c r="J103" i="5" s="1"/>
  <c r="I100" i="5"/>
  <c r="J100" i="5" s="1"/>
  <c r="I91" i="5"/>
  <c r="J91" i="5" s="1"/>
  <c r="I88" i="5"/>
  <c r="J88" i="5" s="1"/>
  <c r="I85" i="5"/>
  <c r="J85" i="5" s="1"/>
  <c r="I82" i="5"/>
  <c r="J82" i="5" s="1"/>
  <c r="I79" i="5"/>
  <c r="J79" i="5" s="1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63" i="5"/>
  <c r="G64" i="5"/>
  <c r="G65" i="5"/>
  <c r="G66" i="5"/>
  <c r="G67" i="5"/>
  <c r="G68" i="5"/>
  <c r="G69" i="5"/>
  <c r="G70" i="5"/>
  <c r="G71" i="5"/>
  <c r="G72" i="5"/>
  <c r="G73" i="5"/>
  <c r="G74" i="5"/>
  <c r="H110" i="5"/>
  <c r="H109" i="5"/>
  <c r="H111" i="5"/>
  <c r="I14" i="9"/>
  <c r="I15" i="9" s="1"/>
  <c r="I14" i="8"/>
  <c r="I15" i="8" s="1"/>
  <c r="E64" i="3"/>
  <c r="D64" i="3"/>
  <c r="T30" i="6"/>
  <c r="T31" i="6"/>
  <c r="U30" i="6" s="1"/>
  <c r="T32" i="6"/>
  <c r="T33" i="6"/>
  <c r="U33" i="6"/>
  <c r="V33" i="6"/>
  <c r="T34" i="6"/>
  <c r="T35" i="6"/>
  <c r="T36" i="6"/>
  <c r="U36" i="6" s="1"/>
  <c r="V36" i="6"/>
  <c r="T37" i="6"/>
  <c r="T38" i="6"/>
  <c r="T39" i="6"/>
  <c r="V39" i="6" s="1"/>
  <c r="U39" i="6"/>
  <c r="T40" i="6"/>
  <c r="T41" i="6"/>
  <c r="T42" i="6"/>
  <c r="V42" i="6" s="1"/>
  <c r="U42" i="6"/>
  <c r="T43" i="6"/>
  <c r="T44" i="6"/>
  <c r="T45" i="6"/>
  <c r="T46" i="6"/>
  <c r="U45" i="6" s="1"/>
  <c r="T47" i="6"/>
  <c r="G7" i="4"/>
  <c r="F7" i="4"/>
  <c r="G5" i="5"/>
  <c r="I5" i="5"/>
  <c r="J5" i="5"/>
  <c r="G6" i="5"/>
  <c r="N6" i="5"/>
  <c r="O6" i="5"/>
  <c r="P6" i="5"/>
  <c r="G7" i="5"/>
  <c r="N7" i="5"/>
  <c r="O7" i="5"/>
  <c r="P7" i="5"/>
  <c r="G8" i="5"/>
  <c r="I8" i="5"/>
  <c r="J8" i="5" s="1"/>
  <c r="N8" i="5"/>
  <c r="O8" i="5"/>
  <c r="P8" i="5"/>
  <c r="G9" i="5"/>
  <c r="N9" i="5"/>
  <c r="O9" i="5"/>
  <c r="P9" i="5"/>
  <c r="G10" i="5"/>
  <c r="N10" i="5"/>
  <c r="O10" i="5"/>
  <c r="P10" i="5"/>
  <c r="G11" i="5"/>
  <c r="I11" i="5"/>
  <c r="J11" i="5" s="1"/>
  <c r="N11" i="5"/>
  <c r="O11" i="5"/>
  <c r="P11" i="5"/>
  <c r="G12" i="5"/>
  <c r="G13" i="5"/>
  <c r="G14" i="5"/>
  <c r="I14" i="5"/>
  <c r="J14" i="5" s="1"/>
  <c r="G15" i="5"/>
  <c r="G16" i="5"/>
  <c r="G17" i="5"/>
  <c r="I17" i="5"/>
  <c r="J17" i="5" s="1"/>
  <c r="G18" i="5"/>
  <c r="G19" i="5"/>
  <c r="G20" i="5"/>
  <c r="I20" i="5"/>
  <c r="J20" i="5"/>
  <c r="G21" i="5"/>
  <c r="G22" i="5"/>
  <c r="G26" i="5"/>
  <c r="I26" i="5"/>
  <c r="J26" i="5" s="1"/>
  <c r="G27" i="5"/>
  <c r="G28" i="5"/>
  <c r="N28" i="5"/>
  <c r="O28" i="5"/>
  <c r="P28" i="5"/>
  <c r="G29" i="5"/>
  <c r="I29" i="5"/>
  <c r="J29" i="5"/>
  <c r="N29" i="5"/>
  <c r="O29" i="5"/>
  <c r="P29" i="5"/>
  <c r="G30" i="5"/>
  <c r="G31" i="5"/>
  <c r="G32" i="5"/>
  <c r="I32" i="5"/>
  <c r="J32" i="5"/>
  <c r="G33" i="5"/>
  <c r="N33" i="5"/>
  <c r="O33" i="5"/>
  <c r="P33" i="5"/>
  <c r="G34" i="5"/>
  <c r="N34" i="5"/>
  <c r="O34" i="5"/>
  <c r="P34" i="5"/>
  <c r="G35" i="5"/>
  <c r="H35" i="5"/>
  <c r="P36" i="5" s="1"/>
  <c r="I35" i="5"/>
  <c r="N36" i="5" s="1"/>
  <c r="G36" i="5"/>
  <c r="H36" i="5"/>
  <c r="G37" i="5"/>
  <c r="H37" i="5"/>
  <c r="G42" i="5"/>
  <c r="I42" i="5"/>
  <c r="J42" i="5"/>
  <c r="G43" i="5"/>
  <c r="N43" i="5"/>
  <c r="O43" i="5"/>
  <c r="P43" i="5"/>
  <c r="G44" i="5"/>
  <c r="N44" i="5"/>
  <c r="O44" i="5"/>
  <c r="P44" i="5"/>
  <c r="G45" i="5"/>
  <c r="I45" i="5"/>
  <c r="J45" i="5" s="1"/>
  <c r="N45" i="5"/>
  <c r="O45" i="5"/>
  <c r="P45" i="5"/>
  <c r="G46" i="5"/>
  <c r="N46" i="5"/>
  <c r="O46" i="5"/>
  <c r="P46" i="5"/>
  <c r="G47" i="5"/>
  <c r="N47" i="5"/>
  <c r="O47" i="5"/>
  <c r="P47" i="5"/>
  <c r="G48" i="5"/>
  <c r="I48" i="5"/>
  <c r="J48" i="5" s="1"/>
  <c r="N48" i="5"/>
  <c r="O48" i="5"/>
  <c r="P48" i="5"/>
  <c r="G49" i="5"/>
  <c r="G50" i="5"/>
  <c r="G51" i="5"/>
  <c r="I51" i="5"/>
  <c r="J51" i="5" s="1"/>
  <c r="G52" i="5"/>
  <c r="G53" i="5"/>
  <c r="G54" i="5"/>
  <c r="I54" i="5"/>
  <c r="J54" i="5" s="1"/>
  <c r="G55" i="5"/>
  <c r="G56" i="5"/>
  <c r="G57" i="5"/>
  <c r="I57" i="5"/>
  <c r="J57" i="5"/>
  <c r="G58" i="5"/>
  <c r="G59" i="5"/>
  <c r="I63" i="5"/>
  <c r="J63" i="5"/>
  <c r="N65" i="5"/>
  <c r="O65" i="5"/>
  <c r="P65" i="5"/>
  <c r="I66" i="5"/>
  <c r="J66" i="5"/>
  <c r="N66" i="5"/>
  <c r="O66" i="5"/>
  <c r="P66" i="5"/>
  <c r="I69" i="5"/>
  <c r="J69" i="5"/>
  <c r="N70" i="5"/>
  <c r="O70" i="5"/>
  <c r="P70" i="5"/>
  <c r="N71" i="5"/>
  <c r="O71" i="5"/>
  <c r="P71" i="5"/>
  <c r="H72" i="5"/>
  <c r="I72" i="5"/>
  <c r="J72" i="5" s="1"/>
  <c r="H73" i="5"/>
  <c r="H74" i="5"/>
  <c r="P7" i="4"/>
  <c r="Q7" i="4" s="1"/>
  <c r="T7" i="4"/>
  <c r="U7" i="4" s="1"/>
  <c r="X7" i="4"/>
  <c r="Y7" i="4" s="1"/>
  <c r="H62" i="4"/>
  <c r="X43" i="6" l="1"/>
  <c r="AD44" i="6" s="1"/>
  <c r="X45" i="6"/>
  <c r="X31" i="6"/>
  <c r="AD40" i="6" s="1"/>
  <c r="X32" i="6"/>
  <c r="AE40" i="6" s="1"/>
  <c r="X34" i="6"/>
  <c r="AD41" i="6" s="1"/>
  <c r="X47" i="6"/>
  <c r="AE45" i="6" s="1"/>
  <c r="X41" i="6"/>
  <c r="AE43" i="6" s="1"/>
  <c r="X36" i="6"/>
  <c r="X30" i="6"/>
  <c r="X35" i="6"/>
  <c r="AE41" i="6" s="1"/>
  <c r="X37" i="6"/>
  <c r="AD42" i="6" s="1"/>
  <c r="X46" i="6"/>
  <c r="AD45" i="6" s="1"/>
  <c r="X33" i="6"/>
  <c r="X38" i="6"/>
  <c r="AE42" i="6" s="1"/>
  <c r="X40" i="6"/>
  <c r="AD43" i="6" s="1"/>
  <c r="X44" i="6"/>
  <c r="AE44" i="6" s="1"/>
  <c r="V45" i="6"/>
  <c r="V30" i="6"/>
  <c r="X42" i="6"/>
  <c r="X39" i="6"/>
  <c r="Z7" i="4"/>
  <c r="F59" i="3"/>
  <c r="P73" i="5"/>
  <c r="N73" i="5"/>
  <c r="J35" i="5"/>
  <c r="Z33" i="6" l="1"/>
  <c r="AC41" i="6"/>
  <c r="Y33" i="6"/>
  <c r="AC43" i="6"/>
  <c r="Y39" i="6"/>
  <c r="Z39" i="6"/>
  <c r="AC44" i="6"/>
  <c r="Y42" i="6"/>
  <c r="Z42" i="6"/>
  <c r="AC45" i="6"/>
  <c r="Y45" i="6"/>
  <c r="Z45" i="6"/>
  <c r="Y36" i="6"/>
  <c r="Z36" i="6"/>
  <c r="AC42" i="6"/>
  <c r="AC40" i="6"/>
  <c r="Y30" i="6"/>
  <c r="Z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tc={1F439926-0554-48CD-935A-0AB49D41F95E}</author>
    <author>tc={DF3ED4D0-B09E-4CD0-B272-CE0EFA1E180D}</author>
    <author>tc={F4470450-1413-42F5-A69F-DE73C3E43B17}</author>
  </authors>
  <commentList>
    <comment ref="D3" authorId="0" shapeId="0" xr:uid="{1F439926-0554-48CD-935A-0AB49D41F95E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  <comment ref="D40" authorId="1" shapeId="0" xr:uid="{DF3ED4D0-B09E-4CD0-B272-CE0EFA1E180D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  <comment ref="D77" authorId="2" shapeId="0" xr:uid="{F4470450-1413-42F5-A69F-DE73C3E43B17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</commentList>
</comments>
</file>

<file path=xl/sharedStrings.xml><?xml version="1.0" encoding="utf-8"?>
<sst xmlns="http://schemas.openxmlformats.org/spreadsheetml/2006/main" count="2152" uniqueCount="729">
  <si>
    <t>7010_2_090721047.D</t>
  </si>
  <si>
    <t>3096 Method</t>
  </si>
  <si>
    <t>Ametryn Method</t>
  </si>
  <si>
    <t>Accuracy</t>
  </si>
  <si>
    <t>7010_2_090721063.D</t>
  </si>
  <si>
    <t>DoubleBlank</t>
  </si>
  <si>
    <t>7010_2_090721023.D</t>
  </si>
  <si>
    <t>HepG6 3096T30c</t>
  </si>
  <si>
    <t>7010_2_090721037.D</t>
  </si>
  <si>
    <t>7010_2_090721016.D</t>
  </si>
  <si>
    <t>HepG6 3096 HITC T0c</t>
  </si>
  <si>
    <t>MFOET (ISTD) Results</t>
  </si>
  <si>
    <t>RT</t>
  </si>
  <si>
    <t>7010_2_090721015.D</t>
  </si>
  <si>
    <t>HepG6 474 T120a</t>
  </si>
  <si>
    <t>7010_2_090721071.D</t>
  </si>
  <si>
    <t>HepG6 474 T15a</t>
  </si>
  <si>
    <t>HepG6 474 T240b</t>
  </si>
  <si>
    <t>7010_2_090721054.D</t>
  </si>
  <si>
    <t>HepG6 474 T60a</t>
  </si>
  <si>
    <t>474 Results</t>
  </si>
  <si>
    <t>7010_2_090721010.D</t>
  </si>
  <si>
    <t>7010_2_090721086.D</t>
  </si>
  <si>
    <t>7010_2_090721055.D</t>
  </si>
  <si>
    <t>7010_2_090721013.D</t>
  </si>
  <si>
    <t>Blank</t>
  </si>
  <si>
    <t>7010_2_090721058.D</t>
  </si>
  <si>
    <t>HepG6 CC2</t>
  </si>
  <si>
    <t>HepG6 3096 Media T240b</t>
  </si>
  <si>
    <t>7010_2_090721036.D</t>
  </si>
  <si>
    <t>HepG6 CC5</t>
  </si>
  <si>
    <t>7010_2_090721087.D</t>
  </si>
  <si>
    <t>Exp. Conc.</t>
  </si>
  <si>
    <t>7010_2_090721038.D</t>
  </si>
  <si>
    <t>HepG6 474 T60c</t>
  </si>
  <si>
    <t>Spike</t>
  </si>
  <si>
    <t>4NT13C6 (ISTD) Results</t>
  </si>
  <si>
    <t>7010_2_090721078.D</t>
  </si>
  <si>
    <t>Final Conc.</t>
  </si>
  <si>
    <t>2</t>
  </si>
  <si>
    <t>7010_2_090721056.D</t>
  </si>
  <si>
    <t>7010_2_090721032.D</t>
  </si>
  <si>
    <t>HepG6 474 T30c</t>
  </si>
  <si>
    <t>HepG6 3096 T60b</t>
  </si>
  <si>
    <t>760 Method</t>
  </si>
  <si>
    <t>760 Results</t>
  </si>
  <si>
    <t>Sample</t>
  </si>
  <si>
    <t>Level</t>
  </si>
  <si>
    <t>HepG6 3096 T0a</t>
  </si>
  <si>
    <t>QC</t>
  </si>
  <si>
    <t>HepG6 474 Media T0a</t>
  </si>
  <si>
    <t>HepG6 QCCC8</t>
  </si>
  <si>
    <t>HepG6 3096 T15a</t>
  </si>
  <si>
    <t>HepG6 3096 Media T0a</t>
  </si>
  <si>
    <t>7010_2_090721073.D</t>
  </si>
  <si>
    <t>HepG6 474 T240a</t>
  </si>
  <si>
    <t>HepG6 3096 T120a</t>
  </si>
  <si>
    <t>HepG6 3096 HITC T240c</t>
  </si>
  <si>
    <t>HepG6 CC11</t>
  </si>
  <si>
    <t>MatrixSpikeDup</t>
  </si>
  <si>
    <t>7010_2_090721006.D</t>
  </si>
  <si>
    <t>7010_2_090721082.D</t>
  </si>
  <si>
    <t>MFHET (ISTD) Results</t>
  </si>
  <si>
    <t>7010_2_090721065.D</t>
  </si>
  <si>
    <t>7010_2_090721012.D</t>
  </si>
  <si>
    <t>HepG6 474 T15b</t>
  </si>
  <si>
    <t>7010_2_090721094.D</t>
  </si>
  <si>
    <t>HepG6 CC6</t>
  </si>
  <si>
    <t>Comment</t>
  </si>
  <si>
    <t>10</t>
  </si>
  <si>
    <t>7010_2_090721064.D</t>
  </si>
  <si>
    <t>7010_2_090721022.D</t>
  </si>
  <si>
    <t>7010_2_090721092.D</t>
  </si>
  <si>
    <t>HepG6 474 Media T240c</t>
  </si>
  <si>
    <t>Cal</t>
  </si>
  <si>
    <t>13</t>
  </si>
  <si>
    <t>HepG6 QCCC5</t>
  </si>
  <si>
    <t>HepG6 CC12</t>
  </si>
  <si>
    <t>HepG6 3096 T30a</t>
  </si>
  <si>
    <t>7010_2_090721076.D</t>
  </si>
  <si>
    <t>7010_2_090721044.D</t>
  </si>
  <si>
    <t>7010_2_090721004.D</t>
  </si>
  <si>
    <t>7010_2_090721042.D</t>
  </si>
  <si>
    <t>MatrixSpike</t>
  </si>
  <si>
    <t>7010_2_090721040.D</t>
  </si>
  <si>
    <t>HepG6 3096 T15c</t>
  </si>
  <si>
    <t>7010_2_090721088.D</t>
  </si>
  <si>
    <t>Data File</t>
  </si>
  <si>
    <t>7010_2_090721068.D</t>
  </si>
  <si>
    <t>HepG6 474 12T0c</t>
  </si>
  <si>
    <t>7010_2_090721021.D</t>
  </si>
  <si>
    <t>HepG6 3096T0c</t>
  </si>
  <si>
    <t>3</t>
  </si>
  <si>
    <t>7010_2_090721093.D</t>
  </si>
  <si>
    <t>HepG6 3096 T60a</t>
  </si>
  <si>
    <t>7010_2_090721017.D</t>
  </si>
  <si>
    <t>3096 Results</t>
  </si>
  <si>
    <t>474 Method</t>
  </si>
  <si>
    <t>HepG6 3096 Media T240a</t>
  </si>
  <si>
    <t>Name</t>
  </si>
  <si>
    <t>HepG6 CC7</t>
  </si>
  <si>
    <t>Type</t>
  </si>
  <si>
    <t>8</t>
  </si>
  <si>
    <t>HepG6 474 HITC T240b</t>
  </si>
  <si>
    <t>7010_2_090721045.D</t>
  </si>
  <si>
    <t>Acq. Date-Time</t>
  </si>
  <si>
    <t>HepG6 474 HITC T0b</t>
  </si>
  <si>
    <t>7010_2_090721029.D</t>
  </si>
  <si>
    <t>7010_2_090721066.D</t>
  </si>
  <si>
    <t>Area</t>
  </si>
  <si>
    <t>7010_2_090721027.D</t>
  </si>
  <si>
    <t>7010_2_090721079.D</t>
  </si>
  <si>
    <t>HepG6 474 T15c</t>
  </si>
  <si>
    <t>HepG6 474 HITC T240c</t>
  </si>
  <si>
    <t>HepG6 3096T240c</t>
  </si>
  <si>
    <t>7010_2_090721046.D</t>
  </si>
  <si>
    <t>7010_2_090721001.D</t>
  </si>
  <si>
    <t>7010_2_090721081.D</t>
  </si>
  <si>
    <t>7010_2_090721035.D</t>
  </si>
  <si>
    <t>HepG6 3096 T15b</t>
  </si>
  <si>
    <t>7010_2_090721053.D</t>
  </si>
  <si>
    <t>HepG6 3096T60c</t>
  </si>
  <si>
    <t>7010_2_090721096.D</t>
  </si>
  <si>
    <t>HepG6 474 Media T240b</t>
  </si>
  <si>
    <t>HepG6 3096 HITC T240b</t>
  </si>
  <si>
    <t>7010_2_090721084.D</t>
  </si>
  <si>
    <t>7010_2_090721070.D</t>
  </si>
  <si>
    <t>HepG6 CC9</t>
  </si>
  <si>
    <t>7010_2_090721057.D</t>
  </si>
  <si>
    <t>7010_2_090721019.D</t>
  </si>
  <si>
    <t>7010_2_090721011.D</t>
  </si>
  <si>
    <t>7010_2_090721002.D</t>
  </si>
  <si>
    <t>HepG6 CC13</t>
  </si>
  <si>
    <t>HepG6 474 T60b</t>
  </si>
  <si>
    <t>HepG6 3096 T30b</t>
  </si>
  <si>
    <t>7010_2_090721061.D</t>
  </si>
  <si>
    <t>HepG6 474 HITC T0c</t>
  </si>
  <si>
    <t>7010_2_090721069.D</t>
  </si>
  <si>
    <t>7010_2_090721048.D</t>
  </si>
  <si>
    <t>ResponseCheck</t>
  </si>
  <si>
    <t>1</t>
  </si>
  <si>
    <t>7010_2_090721052.D</t>
  </si>
  <si>
    <t>Info.</t>
  </si>
  <si>
    <t>7010_2_090721014.D</t>
  </si>
  <si>
    <t>7010_2_090721062.D</t>
  </si>
  <si>
    <t>7010_2_090721026.D</t>
  </si>
  <si>
    <t>HepG6 CC10</t>
  </si>
  <si>
    <t>HepG6 474 T30a</t>
  </si>
  <si>
    <t>HepG6 474 HITC T0a</t>
  </si>
  <si>
    <t>HepG6 CC4</t>
  </si>
  <si>
    <t>HepG6 QCCC11</t>
  </si>
  <si>
    <t>7010_2_090721005.D</t>
  </si>
  <si>
    <t>HepG6 474 T120b</t>
  </si>
  <si>
    <t>HepG6 CC15</t>
  </si>
  <si>
    <t>7010_2_090721074.D</t>
  </si>
  <si>
    <t>7010_2_090721091.D</t>
  </si>
  <si>
    <t>11</t>
  </si>
  <si>
    <t>7010_2_090721075.D</t>
  </si>
  <si>
    <t>7010_2_090721031.D</t>
  </si>
  <si>
    <t>9</t>
  </si>
  <si>
    <t>HepG6 CC1</t>
  </si>
  <si>
    <t>7010_2_090721028.D</t>
  </si>
  <si>
    <t>MFBET (ISTD) Results</t>
  </si>
  <si>
    <t>HepG6 CC3</t>
  </si>
  <si>
    <t>7010_2_090721009.D</t>
  </si>
  <si>
    <t>7010_2_090721018.D</t>
  </si>
  <si>
    <t>HepG6 474 T0a</t>
  </si>
  <si>
    <t>7010_2_090721050.D</t>
  </si>
  <si>
    <t>7010_2_090721060.D</t>
  </si>
  <si>
    <t>HepG6 474 T240c</t>
  </si>
  <si>
    <t>HepG6 3096 HITC T0b</t>
  </si>
  <si>
    <t>TuneCheck</t>
  </si>
  <si>
    <t>7010_2_090721090.D</t>
  </si>
  <si>
    <t>7010_2_090721059.D</t>
  </si>
  <si>
    <t>HepG6 474 T0b</t>
  </si>
  <si>
    <t>7010_2_090721030.D</t>
  </si>
  <si>
    <t>HepG6 3096 Media T0c</t>
  </si>
  <si>
    <t>HepG6 474 Stab T120a</t>
  </si>
  <si>
    <t>HepG6 3096 HITC T0a</t>
  </si>
  <si>
    <t>7010_2_090721007.D</t>
  </si>
  <si>
    <t>HepG6 3096 T240b</t>
  </si>
  <si>
    <t>7010_2_090721085.D</t>
  </si>
  <si>
    <t>CC</t>
  </si>
  <si>
    <t>HepG6 CC8</t>
  </si>
  <si>
    <t>Resp.</t>
  </si>
  <si>
    <t>HepG6 3096 T0b</t>
  </si>
  <si>
    <t>7010_2_090721089.D</t>
  </si>
  <si>
    <t/>
  </si>
  <si>
    <t>HepG6 3096 HITC T240a</t>
  </si>
  <si>
    <t>7010_2_090721034.D</t>
  </si>
  <si>
    <t>7010_2_090721051.D</t>
  </si>
  <si>
    <t>Ametryn Results</t>
  </si>
  <si>
    <t>HepG6 3096T120c</t>
  </si>
  <si>
    <t>4</t>
  </si>
  <si>
    <t>7010_2_090721067.D</t>
  </si>
  <si>
    <t>7</t>
  </si>
  <si>
    <t>HepG6 474 T30b</t>
  </si>
  <si>
    <t>7010_2_090721043.D</t>
  </si>
  <si>
    <t>HepG6 474 Media T0c</t>
  </si>
  <si>
    <t>6</t>
  </si>
  <si>
    <t>7010_2_090721003.D</t>
  </si>
  <si>
    <t>HepG6 474 Media T0b</t>
  </si>
  <si>
    <t>HepG6 474 Stab T120b</t>
  </si>
  <si>
    <t>HepG6 474 T0c</t>
  </si>
  <si>
    <t>7010_2_090721095.D</t>
  </si>
  <si>
    <t>7010_2_090721072.D</t>
  </si>
  <si>
    <t>MatrixBlank</t>
  </si>
  <si>
    <t>7010_2_090721039.D</t>
  </si>
  <si>
    <t>7010_2_090721041.D</t>
  </si>
  <si>
    <t>7010_2_090721008.D</t>
  </si>
  <si>
    <t>7010_2_090721025.D</t>
  </si>
  <si>
    <t>5</t>
  </si>
  <si>
    <t>7010_2_090721049.D</t>
  </si>
  <si>
    <t>HepG6 CC14</t>
  </si>
  <si>
    <t>HepG6 3096 T240a</t>
  </si>
  <si>
    <t>HepG6 3096 T120b</t>
  </si>
  <si>
    <t>7010_2_090721033.D</t>
  </si>
  <si>
    <t>15</t>
  </si>
  <si>
    <t>HepG6 3096 Media T240c</t>
  </si>
  <si>
    <t>HepG6 474 HITC T240a</t>
  </si>
  <si>
    <t>7010_2_090721077.D</t>
  </si>
  <si>
    <t>7010_2_090721024.D</t>
  </si>
  <si>
    <t>14</t>
  </si>
  <si>
    <t>7010_2_090721020.D</t>
  </si>
  <si>
    <t>HepG6 474 Media T240a</t>
  </si>
  <si>
    <t>12</t>
  </si>
  <si>
    <t>HepG6 3096 Media T0b</t>
  </si>
  <si>
    <t>7010_2_090721080.D</t>
  </si>
  <si>
    <t>7010_2_090721083.D</t>
  </si>
  <si>
    <t>Dropped CC13</t>
  </si>
  <si>
    <t>Dropped CC13 - No samples for this cmpd</t>
  </si>
  <si>
    <t>3-(Perfluoro-2-butyl)propane-1,2-diol</t>
  </si>
  <si>
    <t>DTXSID10382147</t>
  </si>
  <si>
    <t>eLOQ (nM)</t>
  </si>
  <si>
    <t>MDL (nM)</t>
  </si>
  <si>
    <t>Sample ID</t>
  </si>
  <si>
    <t>DTXSID</t>
  </si>
  <si>
    <t>Quantitative Limits</t>
  </si>
  <si>
    <t>-</t>
  </si>
  <si>
    <t>Flags</t>
  </si>
  <si>
    <t>% of Time 0 at 120 min SD</t>
  </si>
  <si>
    <t>% of Time 0 at 240 min Avg</t>
  </si>
  <si>
    <t>Compound</t>
  </si>
  <si>
    <t>MS Date</t>
  </si>
  <si>
    <t>Assay Date</t>
  </si>
  <si>
    <t>Stability in Williams' Media</t>
  </si>
  <si>
    <t>Human</t>
  </si>
  <si>
    <t>Conc. (nM)</t>
  </si>
  <si>
    <t>Species</t>
  </si>
  <si>
    <t xml:space="preserve">Bkgd-Sub Clearance (µL/min/106 hepatocytes) </t>
  </si>
  <si>
    <t>Hepatic Clearance</t>
  </si>
  <si>
    <t xml:space="preserve">Subtraction of background, abiotic clearance was performed using the “No cell” negative controls. Heat inactivated hepatocytes were included in the assay but the resulting data indicates that, despite only 1% viability, metabolism was still occurring. </t>
  </si>
  <si>
    <t>Concentrations listed are pre-crash concentrations in the assay</t>
  </si>
  <si>
    <t>Notes</t>
  </si>
  <si>
    <t>ALK</t>
  </si>
  <si>
    <t>Analytical data generated 5/17/21</t>
  </si>
  <si>
    <t>MSC</t>
  </si>
  <si>
    <t>LDA</t>
  </si>
  <si>
    <t>Action</t>
  </si>
  <si>
    <t>Person</t>
  </si>
  <si>
    <t>Review of Data Timeline</t>
  </si>
  <si>
    <t>Heat-treated Inactivated</t>
  </si>
  <si>
    <t>HITC</t>
  </si>
  <si>
    <t>Quality Check</t>
  </si>
  <si>
    <t>Calibration Curve</t>
  </si>
  <si>
    <t>Sample ID Key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</si>
  <si>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</si>
  <si>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</si>
  <si>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</si>
  <si>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</si>
  <si>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</si>
  <si>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</si>
  <si>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</si>
  <si>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</si>
  <si>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</si>
  <si>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</si>
  <si>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</si>
  <si>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</si>
  <si>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</si>
  <si>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</si>
  <si>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</si>
  <si>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</si>
  <si>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</si>
  <si>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</si>
  <si>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</si>
  <si>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</si>
  <si>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</si>
  <si>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Precision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</si>
  <si>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</si>
  <si>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</si>
  <si>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</si>
  <si>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</si>
  <si>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</si>
  <si>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</si>
  <si>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</si>
  <si>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</si>
  <si>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</si>
  <si>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</si>
  <si>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</si>
  <si>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</si>
  <si>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</si>
  <si>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</si>
  <si>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</si>
  <si>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</si>
  <si>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</si>
  <si>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</si>
  <si>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</si>
  <si>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</si>
  <si>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</si>
  <si>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</si>
  <si>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</si>
  <si>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</si>
  <si>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Alcohols</t>
  </si>
  <si>
    <t>2-Perfluorooctyl-[1,1-2H2]-[1,2-13C2]-ethanol (8:2) [lot ] (25 pg/uL)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</si>
  <si>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</si>
  <si>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</si>
  <si>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</si>
  <si>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</si>
  <si>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</si>
  <si>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</si>
  <si>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t>Dates of MS Run:</t>
  </si>
  <si>
    <t>HepCl_CC</t>
  </si>
  <si>
    <t>Dates Prepared:</t>
  </si>
  <si>
    <t>HepCl</t>
  </si>
  <si>
    <t>PFAS</t>
  </si>
  <si>
    <t>Analytes:</t>
  </si>
  <si>
    <t>*Hepatic clearance assay of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</si>
  <si>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</si>
  <si>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</si>
  <si>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</si>
  <si>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</si>
  <si>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k</t>
  </si>
  <si>
    <t>Clint calcs:</t>
  </si>
  <si>
    <t>&lt;0.0001</t>
  </si>
  <si>
    <t>Clearance</t>
  </si>
  <si>
    <t>Half Life</t>
  </si>
  <si>
    <t>Slope</t>
  </si>
  <si>
    <t>T-test pvalue</t>
  </si>
  <si>
    <t>P value</t>
  </si>
  <si>
    <t>DFd</t>
  </si>
  <si>
    <t>DFn</t>
  </si>
  <si>
    <t>F</t>
  </si>
  <si>
    <t>Sy.x</t>
  </si>
  <si>
    <t>r2</t>
  </si>
  <si>
    <t>(Mean +/- SD)</t>
  </si>
  <si>
    <t>HT BkgdCl</t>
  </si>
  <si>
    <t>No Cells BkgdCl</t>
  </si>
  <si>
    <t>Best-Fit Values</t>
  </si>
  <si>
    <t>Concentration (nM)</t>
  </si>
  <si>
    <t>% Abiotic Loss StDev</t>
  </si>
  <si>
    <t>% Abiotic Loss</t>
  </si>
  <si>
    <t>Linear Regression Results</t>
  </si>
  <si>
    <t>Hepatocyte metabolic stabilty assay - Time course data and Clint calculations from Prism</t>
  </si>
  <si>
    <t>T=240 Media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</si>
  <si>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</si>
  <si>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</si>
  <si>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</si>
  <si>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</si>
  <si>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</si>
  <si>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</si>
  <si>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</si>
  <si>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</si>
  <si>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</si>
  <si>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</si>
  <si>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</si>
  <si>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</si>
  <si>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</si>
  <si>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</si>
  <si>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</si>
  <si>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</si>
  <si>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</si>
  <si>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</si>
  <si>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%Abiotic Loss</t>
  </si>
  <si>
    <t>1uM</t>
  </si>
  <si>
    <t>ln Transformed for Prism Entry- Clint Calcs on Hep Clear Data Tab</t>
  </si>
  <si>
    <t>Calcs</t>
  </si>
  <si>
    <t>MFBET</t>
  </si>
  <si>
    <t>Ametryn</t>
  </si>
  <si>
    <t>HITC used for background subtraction as chemical seems to show nonspecific binding &amp; be bound up in cells</t>
  </si>
  <si>
    <t>DTXSID90880156</t>
  </si>
  <si>
    <t>1-Iodo-1H,1H,2H,2H-perfluorononane</t>
  </si>
  <si>
    <t>2021_PFAS_HepCl_G6_ALK</t>
  </si>
  <si>
    <t>CC prepped 8/12/21</t>
  </si>
  <si>
    <t>Assay conducted 8/12/21</t>
  </si>
  <si>
    <t>Samples prepped &amp; run 9/7&amp;15/21</t>
  </si>
  <si>
    <t>7010_2_081621001.D</t>
  </si>
  <si>
    <t>901</t>
  </si>
  <si>
    <t>7010_2_081321144.D</t>
  </si>
  <si>
    <t>7010_2_081321143.D</t>
  </si>
  <si>
    <t>7010_2_081321142.D</t>
  </si>
  <si>
    <t>HepG6 9101 T240c</t>
  </si>
  <si>
    <t>7010_2_081321141.D</t>
  </si>
  <si>
    <t>HepG6 9101 T240b</t>
  </si>
  <si>
    <t>7010_2_081321140.D</t>
  </si>
  <si>
    <t>HepG6 9101 T240a</t>
  </si>
  <si>
    <t>7010_2_081321139.D</t>
  </si>
  <si>
    <t>HepG6 9101 T120c</t>
  </si>
  <si>
    <t>7010_2_081321138.D</t>
  </si>
  <si>
    <t>HepG6 9101 T120b</t>
  </si>
  <si>
    <t>7010_2_081321137.D</t>
  </si>
  <si>
    <t>HepG6 9101 T120a</t>
  </si>
  <si>
    <t>7010_2_081321136.D</t>
  </si>
  <si>
    <t>HepG6 9101 T60c</t>
  </si>
  <si>
    <t>7010_2_081321135.D</t>
  </si>
  <si>
    <t>HepG6 9101 T60b</t>
  </si>
  <si>
    <t>7010_2_081321134.D</t>
  </si>
  <si>
    <t>7010_2_081321133.D</t>
  </si>
  <si>
    <t>HepG6 9101 T60a</t>
  </si>
  <si>
    <t>7010_2_081321132.D</t>
  </si>
  <si>
    <t>HepG6 9101 T30c</t>
  </si>
  <si>
    <t>7010_2_081321131.D</t>
  </si>
  <si>
    <t>HepG6 9101 T30b</t>
  </si>
  <si>
    <t>7010_2_081321130.D</t>
  </si>
  <si>
    <t>HepG6 9101 T30a</t>
  </si>
  <si>
    <t>7010_2_081321129.D</t>
  </si>
  <si>
    <t>HepG6 9101 T15c</t>
  </si>
  <si>
    <t>7010_2_081321128.D</t>
  </si>
  <si>
    <t>HepG6 9101 T15b</t>
  </si>
  <si>
    <t>7010_2_081321127.D</t>
  </si>
  <si>
    <t>HepG6 9101 T15a</t>
  </si>
  <si>
    <t>7010_2_081321126.D</t>
  </si>
  <si>
    <t>HepG6 9101 T0c</t>
  </si>
  <si>
    <t>7010_2_081321125.D</t>
  </si>
  <si>
    <t>HepG6 9101 T0b</t>
  </si>
  <si>
    <t>7010_2_081321124.D</t>
  </si>
  <si>
    <t>HepG6 9101 T0a</t>
  </si>
  <si>
    <t>7010_2_081321123.D</t>
  </si>
  <si>
    <t>7010_2_081321122.D</t>
  </si>
  <si>
    <t>HepG6 502 T240c</t>
  </si>
  <si>
    <t>7010_2_081321121.D</t>
  </si>
  <si>
    <t>HepG6 502 T240b</t>
  </si>
  <si>
    <t>7010_2_081321120.D</t>
  </si>
  <si>
    <t>HepG6 502 T240a</t>
  </si>
  <si>
    <t>7010_2_081321119.D</t>
  </si>
  <si>
    <t>HepG6 502 T120c</t>
  </si>
  <si>
    <t>7010_2_081321118.D</t>
  </si>
  <si>
    <t>HepG6 502 T120b</t>
  </si>
  <si>
    <t>7010_2_081321117.D</t>
  </si>
  <si>
    <t>HepG6 502 T120a</t>
  </si>
  <si>
    <t>7010_2_081321116.D</t>
  </si>
  <si>
    <t>HepG6 502 T60c</t>
  </si>
  <si>
    <t>7010_2_081321115.D</t>
  </si>
  <si>
    <t>HepG6 502 T60b</t>
  </si>
  <si>
    <t>7010_2_081321114.D</t>
  </si>
  <si>
    <t>HepG6 502 T60a</t>
  </si>
  <si>
    <t>7010_2_081321113.D</t>
  </si>
  <si>
    <t>HepG6 502 T30c</t>
  </si>
  <si>
    <t>7010_2_081321112.D</t>
  </si>
  <si>
    <t>7010_2_081321111.D</t>
  </si>
  <si>
    <t>HepG6 502 T30b</t>
  </si>
  <si>
    <t>7010_2_081321110.D</t>
  </si>
  <si>
    <t>HepG6 502 T30a</t>
  </si>
  <si>
    <t>7010_2_081321109.D</t>
  </si>
  <si>
    <t>HepG6 502 T15c</t>
  </si>
  <si>
    <t>7010_2_081321108.D</t>
  </si>
  <si>
    <t>HepG6 502 T15b</t>
  </si>
  <si>
    <t>7010_2_081321107.D</t>
  </si>
  <si>
    <t>HepG6 502 T15a</t>
  </si>
  <si>
    <t>7010_2_081321106.D</t>
  </si>
  <si>
    <t>HepG6 502 T0c</t>
  </si>
  <si>
    <t>7010_2_081321105.D</t>
  </si>
  <si>
    <t>HepG6 502 T0b</t>
  </si>
  <si>
    <t>7010_2_081321104.D</t>
  </si>
  <si>
    <t>HepG6 502 T0a</t>
  </si>
  <si>
    <t>7010_2_081321103.D</t>
  </si>
  <si>
    <t>HepG6 Ametryn T240c</t>
  </si>
  <si>
    <t>7010_2_081321102.D</t>
  </si>
  <si>
    <t>HepG6 Ametryn T240b</t>
  </si>
  <si>
    <t>7010_2_081321101.D</t>
  </si>
  <si>
    <t>7010_2_081321100.D</t>
  </si>
  <si>
    <t>HepG6 Ametryn T240a</t>
  </si>
  <si>
    <t>7010_2_081321099.D</t>
  </si>
  <si>
    <t>HepG6 Ametryn T120c</t>
  </si>
  <si>
    <t>7010_2_081321098.D</t>
  </si>
  <si>
    <t>HepG6 Ametryn T120b</t>
  </si>
  <si>
    <t>7010_2_081321097.D</t>
  </si>
  <si>
    <t>HepG6 Ametryn T120a</t>
  </si>
  <si>
    <t>7010_2_081321096.D</t>
  </si>
  <si>
    <t>HepG6 Ametryn T60c</t>
  </si>
  <si>
    <t>7010_2_081321095.D</t>
  </si>
  <si>
    <t>HepG6 Ametryn T60b</t>
  </si>
  <si>
    <t>7010_2_081321094.D</t>
  </si>
  <si>
    <t>HepG6 Ametryn T60a</t>
  </si>
  <si>
    <t>7010_2_081321093.D</t>
  </si>
  <si>
    <t>HepG6 Ametryn T30c</t>
  </si>
  <si>
    <t>7010_2_081321092.D</t>
  </si>
  <si>
    <t>HepG6 Ametryn T30b</t>
  </si>
  <si>
    <t>7010_2_081321091.D</t>
  </si>
  <si>
    <t>HepG6 Ametryn T30a</t>
  </si>
  <si>
    <t>7010_2_081321090.D</t>
  </si>
  <si>
    <t>7010_2_081321089.D</t>
  </si>
  <si>
    <t>HepG6 Ametryn T15c</t>
  </si>
  <si>
    <t>7010_2_081321088.D</t>
  </si>
  <si>
    <t>HepG6 Ametryn T15b</t>
  </si>
  <si>
    <t>7010_2_081321087.D</t>
  </si>
  <si>
    <t>HepG6 Ametryn T15a</t>
  </si>
  <si>
    <t>7010_2_081321086.D</t>
  </si>
  <si>
    <t>HepG6 Ametryn T0c</t>
  </si>
  <si>
    <t>7010_2_081321085.D</t>
  </si>
  <si>
    <t>HepG6 Ametryn T0b</t>
  </si>
  <si>
    <t>7010_2_081321084.D</t>
  </si>
  <si>
    <t>HepG6 Ametryn T0a</t>
  </si>
  <si>
    <t>7010_2_081321083.D</t>
  </si>
  <si>
    <t>7010_2_081321082.D</t>
  </si>
  <si>
    <t>7010_2_081321081.D</t>
  </si>
  <si>
    <t>7010_2_081321080.D</t>
  </si>
  <si>
    <t>7010_2_081321079.D</t>
  </si>
  <si>
    <t>7010_2_081321078.D</t>
  </si>
  <si>
    <t>7010_2_081321077.D</t>
  </si>
  <si>
    <t>7010_2_081321076.D</t>
  </si>
  <si>
    <t>7010_2_081321075.D</t>
  </si>
  <si>
    <t>7010_2_081321074.D</t>
  </si>
  <si>
    <t>7010_2_081321073.D</t>
  </si>
  <si>
    <t>7010_2_081321072.D</t>
  </si>
  <si>
    <t>7010_2_081321071.D</t>
  </si>
  <si>
    <t>7010_2_081321070.D</t>
  </si>
  <si>
    <t>7010_2_081321069.D</t>
  </si>
  <si>
    <t>7010_2_081321068.D</t>
  </si>
  <si>
    <t>7010_2_081321067.D</t>
  </si>
  <si>
    <t>7010_2_081321066.D</t>
  </si>
  <si>
    <t>7010_2_081321065.D</t>
  </si>
  <si>
    <t>7010_2_081321064.D</t>
  </si>
  <si>
    <t>7010_2_081321063.D</t>
  </si>
  <si>
    <t>HepG6 760 T240c</t>
  </si>
  <si>
    <t>7010_2_081321062.D</t>
  </si>
  <si>
    <t>HepG6 760 T240b</t>
  </si>
  <si>
    <t>7010_2_081321061.D</t>
  </si>
  <si>
    <t>HepG6 760 T240a</t>
  </si>
  <si>
    <t>7010_2_081321060.D</t>
  </si>
  <si>
    <t>HepG6 760 T120c</t>
  </si>
  <si>
    <t>7010_2_081321059.D</t>
  </si>
  <si>
    <t>HepG6 760 T120b</t>
  </si>
  <si>
    <t>7010_2_081321058.D</t>
  </si>
  <si>
    <t>HepG6 760 T120a</t>
  </si>
  <si>
    <t>7010_2_081321057.D</t>
  </si>
  <si>
    <t>7010_2_081321056.D</t>
  </si>
  <si>
    <t>HepG6 760 T60c</t>
  </si>
  <si>
    <t>7010_2_081321055.D</t>
  </si>
  <si>
    <t>HepG6 760 T60b</t>
  </si>
  <si>
    <t>7010_2_081321054.D</t>
  </si>
  <si>
    <t>HepG6 760 T60a</t>
  </si>
  <si>
    <t>7010_2_081321053.D</t>
  </si>
  <si>
    <t>HepG6 760 T30c</t>
  </si>
  <si>
    <t>7010_2_081321052.D</t>
  </si>
  <si>
    <t>HepG6 760 T30b</t>
  </si>
  <si>
    <t>7010_2_081321051.D</t>
  </si>
  <si>
    <t>HepG6 760 T30a</t>
  </si>
  <si>
    <t>7010_2_081321050.D</t>
  </si>
  <si>
    <t>HepG6 760 T15c</t>
  </si>
  <si>
    <t>7010_2_081321049.D</t>
  </si>
  <si>
    <t>HepG6 760 T15b</t>
  </si>
  <si>
    <t>7010_2_081321048.D</t>
  </si>
  <si>
    <t>HepG6 760 T15a</t>
  </si>
  <si>
    <t>7010_2_081321047.D</t>
  </si>
  <si>
    <t>HepG6 760 T0c</t>
  </si>
  <si>
    <t>7010_2_081321046.D</t>
  </si>
  <si>
    <t>T240 rep 3</t>
  </si>
  <si>
    <t>7010_2_081321045.D</t>
  </si>
  <si>
    <t>HepG6 760 T0b</t>
  </si>
  <si>
    <t>T240 rep 2</t>
  </si>
  <si>
    <t>7010_2_081321044.D</t>
  </si>
  <si>
    <t>HepG6 760 T0a</t>
  </si>
  <si>
    <t>T240 rep 1</t>
  </si>
  <si>
    <t>7010_2_081321043.D</t>
  </si>
  <si>
    <t>T120 rep 3</t>
  </si>
  <si>
    <t>7010_2_081321042.D</t>
  </si>
  <si>
    <t>T120 rep 2</t>
  </si>
  <si>
    <t>7010_2_081321041.D</t>
  </si>
  <si>
    <t>T120 rep 1</t>
  </si>
  <si>
    <t>7010_2_081321040.D</t>
  </si>
  <si>
    <t>T60 rep 3</t>
  </si>
  <si>
    <t>7010_2_081321039.D</t>
  </si>
  <si>
    <t>T60 rep 2</t>
  </si>
  <si>
    <t>7010_2_081321038.D</t>
  </si>
  <si>
    <t>% of Time 0</t>
  </si>
  <si>
    <t>Time (min)</t>
  </si>
  <si>
    <t>T60 rep 1</t>
  </si>
  <si>
    <t>7010_2_081321037.D</t>
  </si>
  <si>
    <t>T30 rep 3</t>
  </si>
  <si>
    <t>7010_2_081321036.D</t>
  </si>
  <si>
    <t>T30 rep 2</t>
  </si>
  <si>
    <t>7010_2_081321035.D</t>
  </si>
  <si>
    <t>T30 rep 1</t>
  </si>
  <si>
    <t>7010_2_081321034.D</t>
  </si>
  <si>
    <t>T15 rep 3</t>
  </si>
  <si>
    <t>7010_2_081321033.D</t>
  </si>
  <si>
    <t>T15 rep 2</t>
  </si>
  <si>
    <t>7010_2_081321032.D</t>
  </si>
  <si>
    <t>T15 rep 1</t>
  </si>
  <si>
    <t>7010_2_081321031.D</t>
  </si>
  <si>
    <t>T0 rep 3</t>
  </si>
  <si>
    <t>7010_2_081321030.D</t>
  </si>
  <si>
    <t>T0 rep 2</t>
  </si>
  <si>
    <t>7010_2_081321029.D</t>
  </si>
  <si>
    <t>T0 rep 1</t>
  </si>
  <si>
    <t>7010_2_081321028.D</t>
  </si>
  <si>
    <t>SD</t>
  </si>
  <si>
    <t>Average</t>
  </si>
  <si>
    <t>Replicate</t>
  </si>
  <si>
    <t>Time</t>
  </si>
  <si>
    <t>Standard Deviation</t>
  </si>
  <si>
    <t>Final Conc</t>
  </si>
  <si>
    <t>7010_2_081321027.D</t>
  </si>
  <si>
    <t>Hep Clearance Time Course Sample Results</t>
  </si>
  <si>
    <t>7010_2_081321026.D</t>
  </si>
  <si>
    <t>474 HC Stability</t>
  </si>
  <si>
    <t>7010_2_081321025.D</t>
  </si>
  <si>
    <t>7010_2_081321024.D</t>
  </si>
  <si>
    <t>7010_2_081321023.D</t>
  </si>
  <si>
    <t>7010_2_081321022.D</t>
  </si>
  <si>
    <t>7010_2_081321021.D</t>
  </si>
  <si>
    <t>7010_2_081321020.D</t>
  </si>
  <si>
    <t>7010_2_081321019.D</t>
  </si>
  <si>
    <t>7010_2_081321018.D</t>
  </si>
  <si>
    <t>7010_2_081321017.D</t>
  </si>
  <si>
    <t>7010_2_081321016.D</t>
  </si>
  <si>
    <t>7010_2_081321015.D</t>
  </si>
  <si>
    <t>7010_2_081321014.D</t>
  </si>
  <si>
    <t>7010_2_081321013.D</t>
  </si>
  <si>
    <t>7010_2_081321012.D</t>
  </si>
  <si>
    <t>7010_2_081321011.D</t>
  </si>
  <si>
    <t>7010_2_081321010.D</t>
  </si>
  <si>
    <t>7010_2_081321009.D</t>
  </si>
  <si>
    <t>7010_2_081321008.D</t>
  </si>
  <si>
    <t>7010_2_081321007.D</t>
  </si>
  <si>
    <t>7010_2_081321006.D</t>
  </si>
  <si>
    <t>7010_2_081321005.D</t>
  </si>
  <si>
    <t>7010_2_081321004.D</t>
  </si>
  <si>
    <t>7010_2_081321003.D</t>
  </si>
  <si>
    <t>7010_2_081321002.D</t>
  </si>
  <si>
    <t>7010_2_081321001.D</t>
  </si>
  <si>
    <t>7010_2_091521059.D</t>
  </si>
  <si>
    <t>E:\Shark Tank\RawData\G6\G6HepCl</t>
  </si>
  <si>
    <t>7010_2_091521058.D</t>
  </si>
  <si>
    <t>HepG6 Ametryn Media T240c</t>
  </si>
  <si>
    <t>7010_2_091521057.D</t>
  </si>
  <si>
    <t>HepG6 Ametryn Media T240b</t>
  </si>
  <si>
    <t>7010_2_091521056.D</t>
  </si>
  <si>
    <t>HepG6 Ametryn Media T240a</t>
  </si>
  <si>
    <t>7010_2_091521055.D</t>
  </si>
  <si>
    <t>HepG6 Ametryn HITC T240c</t>
  </si>
  <si>
    <t>7010_2_091521054.D</t>
  </si>
  <si>
    <t>HepG6 Ametryn HITC T240b</t>
  </si>
  <si>
    <t>7010_2_091521053.D</t>
  </si>
  <si>
    <t>HepG6 Ametryn HITC T240a</t>
  </si>
  <si>
    <t>7010_2_091521052.D</t>
  </si>
  <si>
    <t>7010_2_091521051.D</t>
  </si>
  <si>
    <t>7010_2_091521050.D</t>
  </si>
  <si>
    <t>7010_2_091521049.D</t>
  </si>
  <si>
    <t>7010_2_091521048.D</t>
  </si>
  <si>
    <t>7010_2_091521047.D</t>
  </si>
  <si>
    <t>7010_2_091521046.D</t>
  </si>
  <si>
    <t>7010_2_091521045.D</t>
  </si>
  <si>
    <t>7010_2_091521044.D</t>
  </si>
  <si>
    <t>7010_2_091521043.D</t>
  </si>
  <si>
    <t>7010_2_091521042.D</t>
  </si>
  <si>
    <t>7010_2_091521041.D</t>
  </si>
  <si>
    <t>7010_2_091521040.D</t>
  </si>
  <si>
    <t>7010_2_091521039.D</t>
  </si>
  <si>
    <t>7010_2_091521038.D</t>
  </si>
  <si>
    <t>7010_2_091521037.D</t>
  </si>
  <si>
    <t>7010_2_091521036.D</t>
  </si>
  <si>
    <t>7010_2_091521035.D</t>
  </si>
  <si>
    <t>7010_2_091521034.D</t>
  </si>
  <si>
    <t>7010_2_091521033.D</t>
  </si>
  <si>
    <t>HepG6 Ametryn Media T0c</t>
  </si>
  <si>
    <t>7010_2_091521032.D</t>
  </si>
  <si>
    <t>HepG6 Ametryn Media T0b</t>
  </si>
  <si>
    <t>7010_2_091521031.D</t>
  </si>
  <si>
    <t>HepG6 Ametryn Media T0a</t>
  </si>
  <si>
    <t>7010_2_091521030.D</t>
  </si>
  <si>
    <t>HepG6 Ametryn HITC T0c</t>
  </si>
  <si>
    <t>7010_2_091521029.D</t>
  </si>
  <si>
    <t>HepG6 Ametryn HITC T0b</t>
  </si>
  <si>
    <t>7010_2_091521028.D</t>
  </si>
  <si>
    <t>HepG6 Ametryn HITC T0a</t>
  </si>
  <si>
    <t>7010_2_091521027.D</t>
  </si>
  <si>
    <t>7010_2_091521026.D</t>
  </si>
  <si>
    <t>7010_2_091521025.D</t>
  </si>
  <si>
    <t>7010_2_091521024.D</t>
  </si>
  <si>
    <t>7010_2_091521023.D</t>
  </si>
  <si>
    <t>7010_2_091521022.D</t>
  </si>
  <si>
    <t>7010_2_091521021.D</t>
  </si>
  <si>
    <t>7010_2_091521020.D</t>
  </si>
  <si>
    <t>7010_2_091521019.D</t>
  </si>
  <si>
    <t>7010_2_091521018.D</t>
  </si>
  <si>
    <t>7010_2_091521017.D</t>
  </si>
  <si>
    <t>7010_2_091521016.D</t>
  </si>
  <si>
    <t>7010_2_091521015.D</t>
  </si>
  <si>
    <t>7010_2_091521014.D</t>
  </si>
  <si>
    <t>7010_2_091521013.D</t>
  </si>
  <si>
    <t>7010_2_091521012.D</t>
  </si>
  <si>
    <t>7010_2_091521011.D</t>
  </si>
  <si>
    <t>7010_2_091521010.D</t>
  </si>
  <si>
    <t>7010_2_091521009.D</t>
  </si>
  <si>
    <t>7010_2_091521008.D</t>
  </si>
  <si>
    <t>7010_2_091521007.D</t>
  </si>
  <si>
    <t>7010_2_091521006.D</t>
  </si>
  <si>
    <t>7010_2_091521005.D</t>
  </si>
  <si>
    <t>7010_2_091521004.D</t>
  </si>
  <si>
    <t>7010_2_091521003.D</t>
  </si>
  <si>
    <t>7010_2_091521002.D</t>
  </si>
  <si>
    <t>7010_2_091521001.D</t>
  </si>
  <si>
    <t>MI</t>
  </si>
  <si>
    <t>Ratio</t>
  </si>
  <si>
    <t>Custom Calc.</t>
  </si>
  <si>
    <t>Calc. Conc.</t>
  </si>
  <si>
    <t>Vial</t>
  </si>
  <si>
    <t>Data Path</t>
  </si>
  <si>
    <t>Qualifier (143.0 -&gt; 84.1) Results</t>
  </si>
  <si>
    <t>Qualifier (212.0 -&gt; 122.0) Results</t>
  </si>
  <si>
    <t>Qualifier (212.0 -&gt; 94.0) Results</t>
  </si>
  <si>
    <t>https://www.epa.gov/sites/production/files/2016-12/documents/mdl-procedure_rev2_12-13-2016.pdf</t>
  </si>
  <si>
    <t>Student's t-value at 6 degrees of freedom (0.99 confidence interval)</t>
  </si>
  <si>
    <t>sd</t>
  </si>
  <si>
    <t>7010_2_091521066.D</t>
  </si>
  <si>
    <t>7010_2_091521065.D</t>
  </si>
  <si>
    <t>7010_2_091521064.D</t>
  </si>
  <si>
    <t>7010_2_091521063.D</t>
  </si>
  <si>
    <t>7010_2_091521062.D</t>
  </si>
  <si>
    <t>7010_2_091521061.D</t>
  </si>
  <si>
    <t>7010_2_091521060.D</t>
  </si>
  <si>
    <t>899 Results</t>
  </si>
  <si>
    <t>*eLOQ/sqrt(2) used for T120 points since &lt;eLOQ</t>
  </si>
  <si>
    <t>4NT13C6</t>
  </si>
  <si>
    <t>NA</t>
  </si>
  <si>
    <t>NA-pos slope</t>
  </si>
  <si>
    <t>DTXSID1023869</t>
  </si>
  <si>
    <t>QC Report completed 10/16/21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</si>
</sst>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\ AM/PM"/>
    <numFmt numFmtId="165" formatCode="0.0"/>
    <numFmt numFmtId="166" formatCode="0.000"/>
    <numFmt numFmtId="167" formatCode="0.0000"/>
    <numFmt numFmtId="168" formatCode="0.00000"/>
  </numFmts>
  <fonts count="33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8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2" fontId="0" fillId="0" borderId="6" xfId="0" applyNumberFormat="1" applyBorder="1"/>
    <xf numFmtId="0" fontId="0" fillId="0" borderId="6" xfId="0" applyBorder="1"/>
    <xf numFmtId="14" fontId="0" fillId="0" borderId="6" xfId="0" applyNumberFormat="1" applyBorder="1"/>
    <xf numFmtId="14" fontId="0" fillId="0" borderId="7" xfId="0" applyNumberFormat="1" applyBorder="1"/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7" fillId="0" borderId="12" xfId="0" applyFon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5" fillId="0" borderId="1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  <xf numFmtId="0" fontId="18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19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2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23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68" fontId="0" fillId="0" borderId="0" xfId="0" applyNumberFormat="1"/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3" applyAlignment="1">
      <alignment horizontal="center"/>
    </xf>
    <xf numFmtId="167" fontId="19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0" borderId="0" xfId="0" applyFont="1"/>
    <xf numFmtId="168" fontId="0" fillId="0" borderId="0" xfId="0" applyNumberFormat="1" applyAlignment="1">
      <alignment horizontal="center"/>
    </xf>
    <xf numFmtId="168" fontId="20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6" fillId="0" borderId="0" xfId="0" applyFont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9" fontId="0" fillId="0" borderId="5" xfId="1" applyFont="1" applyBorder="1" applyAlignment="1">
      <alignment vertical="center"/>
    </xf>
    <xf numFmtId="9" fontId="0" fillId="0" borderId="6" xfId="1" applyFont="1" applyBorder="1" applyAlignment="1">
      <alignment vertical="center" wrapText="1"/>
    </xf>
    <xf numFmtId="9" fontId="1" fillId="0" borderId="1" xfId="1" applyFont="1" applyBorder="1" applyAlignment="1">
      <alignment horizontal="right" vertical="top"/>
    </xf>
    <xf numFmtId="2" fontId="0" fillId="4" borderId="22" xfId="0" applyNumberFormat="1" applyFill="1" applyBorder="1"/>
    <xf numFmtId="0" fontId="0" fillId="0" borderId="7" xfId="0" applyBorder="1"/>
    <xf numFmtId="9" fontId="0" fillId="0" borderId="8" xfId="1" applyFont="1" applyBorder="1" applyAlignment="1">
      <alignment vertical="center"/>
    </xf>
    <xf numFmtId="9" fontId="0" fillId="0" borderId="0" xfId="1" applyFont="1" applyAlignment="1">
      <alignment vertical="center" wrapText="1"/>
    </xf>
    <xf numFmtId="2" fontId="0" fillId="4" borderId="23" xfId="0" applyNumberFormat="1" applyFill="1" applyBorder="1"/>
    <xf numFmtId="0" fontId="0" fillId="0" borderId="9" xfId="0" applyBorder="1"/>
    <xf numFmtId="0" fontId="0" fillId="0" borderId="8" xfId="0" applyBorder="1"/>
    <xf numFmtId="2" fontId="0" fillId="5" borderId="23" xfId="0" applyNumberFormat="1" applyFill="1" applyBorder="1"/>
    <xf numFmtId="2" fontId="25" fillId="0" borderId="8" xfId="0" applyNumberFormat="1" applyFont="1" applyBorder="1"/>
    <xf numFmtId="2" fontId="25" fillId="0" borderId="0" xfId="0" applyNumberFormat="1" applyFont="1"/>
    <xf numFmtId="2" fontId="0" fillId="4" borderId="24" xfId="0" applyNumberFormat="1" applyFill="1" applyBorder="1"/>
    <xf numFmtId="2" fontId="0" fillId="4" borderId="25" xfId="0" applyNumberFormat="1" applyFill="1" applyBorder="1"/>
    <xf numFmtId="2" fontId="0" fillId="5" borderId="24" xfId="0" applyNumberFormat="1" applyFill="1" applyBorder="1"/>
    <xf numFmtId="2" fontId="0" fillId="5" borderId="25" xfId="0" applyNumberFormat="1" applyFill="1" applyBorder="1"/>
    <xf numFmtId="2" fontId="25" fillId="0" borderId="7" xfId="0" applyNumberFormat="1" applyFont="1" applyBorder="1"/>
    <xf numFmtId="2" fontId="0" fillId="0" borderId="0" xfId="0" applyNumberFormat="1"/>
    <xf numFmtId="2" fontId="0" fillId="0" borderId="9" xfId="0" applyNumberFormat="1" applyBorder="1"/>
    <xf numFmtId="2" fontId="0" fillId="6" borderId="26" xfId="0" applyNumberFormat="1" applyFill="1" applyBorder="1"/>
    <xf numFmtId="2" fontId="0" fillId="6" borderId="0" xfId="0" applyNumberFormat="1" applyFill="1"/>
    <xf numFmtId="2" fontId="0" fillId="6" borderId="24" xfId="0" applyNumberFormat="1" applyFill="1" applyBorder="1"/>
    <xf numFmtId="2" fontId="0" fillId="6" borderId="25" xfId="0" applyNumberFormat="1" applyFill="1" applyBorder="1"/>
    <xf numFmtId="2" fontId="0" fillId="6" borderId="23" xfId="0" applyNumberFormat="1" applyFill="1" applyBorder="1"/>
    <xf numFmtId="2" fontId="0" fillId="7" borderId="24" xfId="0" applyNumberFormat="1" applyFill="1" applyBorder="1"/>
    <xf numFmtId="2" fontId="0" fillId="7" borderId="25" xfId="0" applyNumberFormat="1" applyFill="1" applyBorder="1"/>
    <xf numFmtId="2" fontId="0" fillId="7" borderId="23" xfId="0" applyNumberFormat="1" applyFill="1" applyBorder="1"/>
    <xf numFmtId="2" fontId="28" fillId="0" borderId="0" xfId="0" applyNumberFormat="1" applyFont="1"/>
    <xf numFmtId="2" fontId="29" fillId="0" borderId="11" xfId="0" applyNumberFormat="1" applyFont="1" applyBorder="1"/>
    <xf numFmtId="2" fontId="0" fillId="0" borderId="11" xfId="0" applyNumberFormat="1" applyBorder="1"/>
    <xf numFmtId="0" fontId="29" fillId="0" borderId="12" xfId="0" applyFont="1" applyBorder="1"/>
    <xf numFmtId="14" fontId="5" fillId="0" borderId="0" xfId="0" applyNumberFormat="1" applyFont="1"/>
    <xf numFmtId="0" fontId="10" fillId="0" borderId="0" xfId="0" applyFont="1"/>
    <xf numFmtId="2" fontId="0" fillId="8" borderId="5" xfId="0" applyNumberFormat="1" applyFill="1" applyBorder="1" applyAlignment="1">
      <alignment horizontal="center" vertical="center"/>
    </xf>
    <xf numFmtId="9" fontId="0" fillId="8" borderId="6" xfId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/>
    <xf numFmtId="2" fontId="0" fillId="8" borderId="8" xfId="0" applyNumberFormat="1" applyFill="1" applyBorder="1" applyAlignment="1">
      <alignment horizontal="center" vertical="center"/>
    </xf>
    <xf numFmtId="9" fontId="0" fillId="8" borderId="0" xfId="1" applyFont="1" applyFill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9" fontId="0" fillId="8" borderId="1" xfId="1" applyFont="1" applyFill="1" applyBorder="1"/>
    <xf numFmtId="2" fontId="0" fillId="8" borderId="10" xfId="0" applyNumberFormat="1" applyFill="1" applyBorder="1" applyAlignment="1">
      <alignment horizontal="center" vertical="center"/>
    </xf>
    <xf numFmtId="9" fontId="0" fillId="8" borderId="11" xfId="1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9" fontId="0" fillId="0" borderId="1" xfId="1" applyFont="1" applyBorder="1"/>
    <xf numFmtId="0" fontId="0" fillId="0" borderId="1" xfId="0" applyBorder="1"/>
    <xf numFmtId="2" fontId="0" fillId="0" borderId="8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0" fillId="0" borderId="0" xfId="0" quotePrefix="1" applyFont="1" applyAlignment="1">
      <alignment horizontal="left" vertical="center"/>
    </xf>
    <xf numFmtId="9" fontId="0" fillId="0" borderId="6" xfId="1" applyFont="1" applyBorder="1"/>
    <xf numFmtId="9" fontId="0" fillId="8" borderId="10" xfId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8" fillId="0" borderId="0" xfId="4"/>
    <xf numFmtId="0" fontId="32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27" fillId="0" borderId="18" xfId="0" applyFont="1" applyBorder="1" applyAlignment="1">
      <alignment horizontal="center" vertical="center"/>
    </xf>
    <xf numFmtId="0" fontId="24" fillId="0" borderId="18" xfId="0" applyFont="1" applyBorder="1"/>
    <xf numFmtId="0" fontId="24" fillId="0" borderId="18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8" xfId="0" applyBorder="1" applyAlignment="1"/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Hyperlink" xfId="4" builtinId="8"/>
    <cellStyle name="Hyperlink 2" xfId="2" xr:uid="{EE9D3126-C55F-4928-A371-859B432FBAC1}"/>
    <cellStyle name="Normal" xfId="0" builtinId="0"/>
    <cellStyle name="Normal 3" xfId="3" xr:uid="{A40A36B0-A849-4FFE-B5CE-7D4D711DFBC0}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205740</xdr:colOff>
      <xdr:row>13</xdr:row>
      <xdr:rowOff>11430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248793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4</xdr:col>
          <xdr:colOff>114300</xdr:colOff>
          <xdr:row>25</xdr:row>
          <xdr:rowOff>114300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10</xdr:col>
          <xdr:colOff>266700</xdr:colOff>
          <xdr:row>25</xdr:row>
          <xdr:rowOff>114300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C2D7F07F-DA60-4E9B-9E21-0B1BD79FF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99</xdr:row>
      <xdr:rowOff>0</xdr:rowOff>
    </xdr:from>
    <xdr:to>
      <xdr:col>16</xdr:col>
      <xdr:colOff>228600</xdr:colOff>
      <xdr:row>117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859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16</xdr:col>
      <xdr:colOff>228600</xdr:colOff>
      <xdr:row>137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2669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16</xdr:col>
      <xdr:colOff>228600</xdr:colOff>
      <xdr:row>157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6479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16</xdr:col>
      <xdr:colOff>228600</xdr:colOff>
      <xdr:row>176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0099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62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1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48</xdr:row>
          <xdr:rowOff>0</xdr:rowOff>
        </xdr:from>
        <xdr:to>
          <xdr:col>24</xdr:col>
          <xdr:colOff>190500</xdr:colOff>
          <xdr:row>63</xdr:row>
          <xdr:rowOff>114300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60D75B36-F5DF-42B5-B10C-96BCF91C5C75}" userId="S::kreutz.anna@epa.gov::e5deb76a-04f0-47e9-bce9-c5afea2e81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6-04T18:42:19.74" personId="{60D75B36-F5DF-42B5-B10C-96BCF91C5C75}" id="{1F439926-0554-48CD-935A-0AB49D41F95E}">
    <text>drop?</text>
  </threadedComment>
  <threadedComment ref="D40" dT="2021-06-04T18:41:59.40" personId="{60D75B36-F5DF-42B5-B10C-96BCF91C5C75}" id="{DF3ED4D0-B09E-4CD0-B272-CE0EFA1E180D}">
    <text>drop?</text>
  </threadedComment>
  <threadedComment ref="D77" dT="2021-06-04T18:42:19.74" personId="{60D75B36-F5DF-42B5-B10C-96BCF91C5C75}" id="{F4470450-1413-42F5-A69F-DE73C3E43B17}">
    <text>drop?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9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6223-12C4-4633-9FD7-E0B847F66CB9}">
  <dimension ref="A1:G71"/>
  <sheetViews>
    <sheetView topLeftCell="A50" workbookViewId="0">
      <selection activeCell="A71" sqref="A71:C71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8.140625" customWidth="1"/>
  </cols>
  <sheetData>
    <row r="1" spans="1:6" ht="18.75">
      <c r="A1" s="45" t="s">
        <v>330</v>
      </c>
    </row>
    <row r="2" spans="1:6">
      <c r="A2" s="16" t="s">
        <v>329</v>
      </c>
      <c r="B2" t="s">
        <v>328</v>
      </c>
    </row>
    <row r="3" spans="1:6">
      <c r="A3" s="16" t="s">
        <v>327</v>
      </c>
      <c r="B3" s="16" t="s">
        <v>381</v>
      </c>
      <c r="C3" s="37" t="s">
        <v>326</v>
      </c>
    </row>
    <row r="4" spans="1:6">
      <c r="A4" s="44" t="s">
        <v>325</v>
      </c>
      <c r="B4" t="s">
        <v>232</v>
      </c>
      <c r="C4" s="28" t="s">
        <v>324</v>
      </c>
    </row>
    <row r="5" spans="1:6">
      <c r="A5" s="16" t="s">
        <v>322</v>
      </c>
      <c r="B5" s="43">
        <v>44420</v>
      </c>
      <c r="C5" s="24" t="s">
        <v>323</v>
      </c>
    </row>
    <row r="6" spans="1:6">
      <c r="A6" s="16" t="s">
        <v>319</v>
      </c>
      <c r="B6" s="43" t="s">
        <v>257</v>
      </c>
    </row>
    <row r="7" spans="1:6">
      <c r="A7" s="16" t="s">
        <v>322</v>
      </c>
      <c r="B7" s="43">
        <v>44420</v>
      </c>
      <c r="C7" s="24" t="s">
        <v>321</v>
      </c>
    </row>
    <row r="8" spans="1:6">
      <c r="A8" s="16" t="s">
        <v>320</v>
      </c>
      <c r="B8" s="43">
        <v>44446</v>
      </c>
      <c r="C8" s="24"/>
    </row>
    <row r="9" spans="1:6">
      <c r="A9" s="16" t="s">
        <v>319</v>
      </c>
      <c r="B9" t="s">
        <v>254</v>
      </c>
    </row>
    <row r="10" spans="1:6">
      <c r="A10" s="16" t="s">
        <v>318</v>
      </c>
      <c r="B10" t="s">
        <v>254</v>
      </c>
    </row>
    <row r="11" spans="1:6">
      <c r="A11" s="16" t="s">
        <v>317</v>
      </c>
      <c r="B11" t="s">
        <v>316</v>
      </c>
      <c r="C11" s="24" t="s">
        <v>315</v>
      </c>
    </row>
    <row r="12" spans="1:6" ht="30">
      <c r="A12" s="16" t="s">
        <v>314</v>
      </c>
      <c r="B12" s="42" t="s">
        <v>313</v>
      </c>
      <c r="C12" s="28" t="s">
        <v>312</v>
      </c>
    </row>
    <row r="13" spans="1:6">
      <c r="A13" s="16"/>
    </row>
    <row r="14" spans="1:6" ht="15" customHeight="1">
      <c r="A14" s="16" t="s">
        <v>311</v>
      </c>
      <c r="B14" s="142"/>
      <c r="C14" s="142"/>
      <c r="D14" s="142"/>
      <c r="E14" t="s">
        <v>310</v>
      </c>
    </row>
    <row r="15" spans="1:6">
      <c r="A15" s="16"/>
      <c r="B15" s="142"/>
      <c r="C15" s="142"/>
      <c r="D15" s="142"/>
      <c r="E15" t="s">
        <v>309</v>
      </c>
      <c r="F15" s="41" t="s">
        <v>308</v>
      </c>
    </row>
    <row r="16" spans="1:6">
      <c r="A16" s="16"/>
      <c r="B16" s="142"/>
      <c r="C16" s="142"/>
      <c r="D16" s="142"/>
      <c r="E16" t="s">
        <v>307</v>
      </c>
    </row>
    <row r="17" spans="1:6">
      <c r="A17" s="16"/>
      <c r="B17" s="142"/>
      <c r="C17" s="142"/>
      <c r="D17" s="142"/>
      <c r="E17" s="40"/>
    </row>
    <row r="18" spans="1:6">
      <c r="A18" s="16"/>
      <c r="B18" s="142"/>
      <c r="C18" s="142"/>
      <c r="D18" s="142"/>
      <c r="E18" s="40"/>
    </row>
    <row r="19" spans="1:6">
      <c r="A19" s="16"/>
      <c r="B19" s="142"/>
      <c r="C19" s="142"/>
      <c r="D19" s="142"/>
      <c r="E19" s="40"/>
    </row>
    <row r="20" spans="1:6">
      <c r="A20" s="16"/>
      <c r="B20" s="142"/>
      <c r="C20" s="142"/>
      <c r="D20" s="142"/>
      <c r="E20" s="40"/>
    </row>
    <row r="21" spans="1:6">
      <c r="A21" s="16"/>
      <c r="B21" s="142"/>
      <c r="C21" s="142"/>
      <c r="D21" s="142"/>
    </row>
    <row r="22" spans="1:6">
      <c r="A22" s="16" t="s">
        <v>306</v>
      </c>
      <c r="B22" s="39" t="s">
        <v>305</v>
      </c>
      <c r="C22" s="24"/>
      <c r="D22" s="24"/>
      <c r="E22" s="24"/>
    </row>
    <row r="23" spans="1:6">
      <c r="A23" s="16"/>
      <c r="B23" s="38"/>
      <c r="C23" s="38"/>
      <c r="D23" s="38"/>
    </row>
    <row r="24" spans="1:6">
      <c r="A24" s="16" t="s">
        <v>304</v>
      </c>
      <c r="B24" s="37"/>
    </row>
    <row r="25" spans="1:6" ht="15.75" thickBot="1">
      <c r="A25" s="15" t="s">
        <v>303</v>
      </c>
      <c r="B25" s="15" t="s">
        <v>302</v>
      </c>
      <c r="C25" s="15" t="s">
        <v>299</v>
      </c>
      <c r="D25" s="15" t="s">
        <v>101</v>
      </c>
      <c r="E25" s="15"/>
      <c r="F25" s="15"/>
    </row>
    <row r="26" spans="1:6" ht="15.75">
      <c r="A26" s="36" t="s">
        <v>301</v>
      </c>
      <c r="B26" s="143" t="s">
        <v>300</v>
      </c>
      <c r="C26" s="143" t="s">
        <v>299</v>
      </c>
      <c r="D26" s="35" t="s">
        <v>298</v>
      </c>
      <c r="E26" s="35" t="s">
        <v>297</v>
      </c>
      <c r="F26" s="34"/>
    </row>
    <row r="27" spans="1:6" ht="16.5" thickBot="1">
      <c r="A27" s="31" t="s">
        <v>296</v>
      </c>
      <c r="B27" s="144"/>
      <c r="C27" s="144"/>
      <c r="D27" s="33" t="s">
        <v>295</v>
      </c>
      <c r="E27" s="33" t="s">
        <v>294</v>
      </c>
    </row>
    <row r="28" spans="1:6" ht="18.75">
      <c r="A28" s="139" t="s">
        <v>293</v>
      </c>
      <c r="B28" s="139" t="s">
        <v>292</v>
      </c>
      <c r="C28" s="32" t="s">
        <v>291</v>
      </c>
      <c r="D28" s="139" t="s">
        <v>290</v>
      </c>
      <c r="E28" s="139" t="s">
        <v>289</v>
      </c>
    </row>
    <row r="29" spans="1:6" ht="16.5" thickBot="1">
      <c r="A29" s="140"/>
      <c r="B29" s="140"/>
      <c r="C29" s="30" t="s">
        <v>288</v>
      </c>
      <c r="D29" s="140"/>
      <c r="E29" s="140"/>
    </row>
    <row r="30" spans="1:6" ht="16.5" thickBot="1">
      <c r="A30" s="31" t="s">
        <v>287</v>
      </c>
      <c r="B30" s="30" t="s">
        <v>286</v>
      </c>
      <c r="C30" s="30" t="s">
        <v>285</v>
      </c>
      <c r="D30" s="30" t="s">
        <v>276</v>
      </c>
      <c r="E30" s="30" t="s">
        <v>271</v>
      </c>
    </row>
    <row r="31" spans="1:6" ht="32.25" thickBot="1">
      <c r="A31" s="31" t="s">
        <v>284</v>
      </c>
      <c r="B31" s="30" t="s">
        <v>283</v>
      </c>
      <c r="C31" s="30" t="s">
        <v>282</v>
      </c>
      <c r="D31" s="30" t="s">
        <v>281</v>
      </c>
      <c r="E31" s="30" t="s">
        <v>280</v>
      </c>
    </row>
    <row r="32" spans="1:6" ht="16.5" thickBot="1">
      <c r="A32" s="31" t="s">
        <v>279</v>
      </c>
      <c r="B32" s="30" t="s">
        <v>278</v>
      </c>
      <c r="C32" s="30" t="s">
        <v>277</v>
      </c>
      <c r="D32" s="30" t="s">
        <v>276</v>
      </c>
      <c r="E32" s="30" t="s">
        <v>271</v>
      </c>
    </row>
    <row r="33" spans="1:6" ht="48" thickBot="1">
      <c r="A33" s="31" t="s">
        <v>275</v>
      </c>
      <c r="B33" s="30" t="s">
        <v>274</v>
      </c>
      <c r="C33" s="30" t="s">
        <v>273</v>
      </c>
      <c r="D33" s="30" t="s">
        <v>272</v>
      </c>
      <c r="E33" s="30" t="s">
        <v>271</v>
      </c>
    </row>
    <row r="35" spans="1:6">
      <c r="A35" s="16" t="s">
        <v>270</v>
      </c>
      <c r="B35" s="24"/>
    </row>
    <row r="36" spans="1:6">
      <c r="A36" s="15" t="s">
        <v>269</v>
      </c>
      <c r="B36" s="15" t="s">
        <v>99</v>
      </c>
      <c r="C36" s="15" t="s">
        <v>235</v>
      </c>
      <c r="D36" s="15" t="s">
        <v>268</v>
      </c>
      <c r="E36" s="15" t="s">
        <v>267</v>
      </c>
      <c r="F36" s="15" t="s">
        <v>266</v>
      </c>
    </row>
    <row r="37" spans="1:6">
      <c r="A37" s="24" t="s">
        <v>379</v>
      </c>
      <c r="B37" s="24" t="s">
        <v>380</v>
      </c>
      <c r="C37" s="24">
        <v>474</v>
      </c>
      <c r="D37" s="24" t="s">
        <v>376</v>
      </c>
      <c r="E37" s="24" t="s">
        <v>377</v>
      </c>
      <c r="F37" s="24">
        <v>523.91200000000003</v>
      </c>
    </row>
    <row r="38" spans="1:6">
      <c r="A38" s="29"/>
      <c r="B38" s="24"/>
      <c r="C38" s="24"/>
      <c r="D38" s="28"/>
      <c r="E38" s="28"/>
      <c r="F38" s="24"/>
    </row>
    <row r="39" spans="1:6">
      <c r="D39" s="27"/>
      <c r="E39" s="27"/>
    </row>
    <row r="40" spans="1:6">
      <c r="A40" s="15" t="s">
        <v>265</v>
      </c>
      <c r="D40" s="27"/>
      <c r="E40" s="27"/>
    </row>
    <row r="41" spans="1:6">
      <c r="A41" s="24" t="s">
        <v>182</v>
      </c>
      <c r="B41" s="26" t="s">
        <v>264</v>
      </c>
    </row>
    <row r="42" spans="1:6">
      <c r="A42" s="24" t="s">
        <v>49</v>
      </c>
      <c r="B42" s="26" t="s">
        <v>263</v>
      </c>
    </row>
    <row r="43" spans="1:6">
      <c r="A43" s="24" t="s">
        <v>262</v>
      </c>
      <c r="B43" s="26" t="s">
        <v>261</v>
      </c>
    </row>
    <row r="44" spans="1:6">
      <c r="A44" s="24"/>
    </row>
    <row r="45" spans="1:6">
      <c r="A45" s="141" t="s">
        <v>260</v>
      </c>
      <c r="B45" s="141"/>
    </row>
    <row r="46" spans="1:6">
      <c r="A46" s="25" t="s">
        <v>259</v>
      </c>
      <c r="B46" s="25" t="s">
        <v>258</v>
      </c>
    </row>
    <row r="47" spans="1:6">
      <c r="A47" s="24" t="s">
        <v>257</v>
      </c>
      <c r="B47" s="23" t="s">
        <v>382</v>
      </c>
    </row>
    <row r="48" spans="1:6">
      <c r="A48" s="24" t="s">
        <v>257</v>
      </c>
      <c r="B48" s="23" t="s">
        <v>383</v>
      </c>
    </row>
    <row r="49" spans="1:7">
      <c r="A49" s="24" t="s">
        <v>254</v>
      </c>
      <c r="B49" s="23" t="s">
        <v>384</v>
      </c>
    </row>
    <row r="50" spans="1:7">
      <c r="A50" s="24" t="s">
        <v>256</v>
      </c>
      <c r="B50" s="23" t="s">
        <v>255</v>
      </c>
    </row>
    <row r="51" spans="1:7">
      <c r="A51" s="24" t="s">
        <v>254</v>
      </c>
      <c r="B51" s="23" t="s">
        <v>728</v>
      </c>
    </row>
    <row r="52" spans="1:7">
      <c r="B52" s="22"/>
    </row>
    <row r="53" spans="1:7">
      <c r="A53" s="16" t="s">
        <v>253</v>
      </c>
    </row>
    <row r="54" spans="1:7">
      <c r="A54" s="21" t="s">
        <v>252</v>
      </c>
    </row>
    <row r="55" spans="1:7">
      <c r="A55" t="s">
        <v>251</v>
      </c>
    </row>
    <row r="56" spans="1:7" ht="15" customHeight="1"/>
    <row r="57" spans="1:7">
      <c r="A57" s="192" t="s">
        <v>250</v>
      </c>
      <c r="B57" s="121"/>
      <c r="C57" s="121"/>
      <c r="D57" s="121"/>
      <c r="E57" s="121"/>
      <c r="F57" s="193" t="s">
        <v>249</v>
      </c>
      <c r="G57" s="121"/>
    </row>
    <row r="58" spans="1:7">
      <c r="A58" s="7" t="s">
        <v>244</v>
      </c>
      <c r="B58" s="7" t="s">
        <v>243</v>
      </c>
      <c r="C58" s="7" t="s">
        <v>248</v>
      </c>
      <c r="D58" s="7" t="s">
        <v>242</v>
      </c>
      <c r="E58" s="7" t="s">
        <v>247</v>
      </c>
      <c r="F58" s="193"/>
      <c r="G58" s="7" t="s">
        <v>239</v>
      </c>
    </row>
    <row r="59" spans="1:7">
      <c r="A59" s="194">
        <v>44420</v>
      </c>
      <c r="B59" s="194">
        <v>44446</v>
      </c>
      <c r="C59" s="194" t="s">
        <v>246</v>
      </c>
      <c r="D59" s="6">
        <v>474</v>
      </c>
      <c r="E59" s="195">
        <v>1000</v>
      </c>
      <c r="F59" s="196">
        <f>'Hep Clearance Calcs'!Z7</f>
        <v>5.7460000000000004</v>
      </c>
      <c r="G59" s="6" t="s">
        <v>238</v>
      </c>
    </row>
    <row r="60" spans="1:7">
      <c r="A60" s="194"/>
      <c r="B60" s="194"/>
      <c r="C60" s="194"/>
      <c r="D60" s="6" t="s">
        <v>377</v>
      </c>
      <c r="E60" s="195">
        <v>1000</v>
      </c>
      <c r="F60" s="196">
        <f>'Hep Clearance Calcs'!Z8</f>
        <v>33.44</v>
      </c>
      <c r="G60" s="6"/>
    </row>
    <row r="62" spans="1:7">
      <c r="A62" s="20" t="s">
        <v>245</v>
      </c>
      <c r="B62" s="19"/>
      <c r="C62" s="19"/>
      <c r="D62" s="19"/>
      <c r="E62" s="19"/>
      <c r="F62" s="18"/>
    </row>
    <row r="63" spans="1:7">
      <c r="A63" s="17" t="s">
        <v>244</v>
      </c>
      <c r="B63" s="16" t="s">
        <v>243</v>
      </c>
      <c r="C63" s="15" t="s">
        <v>242</v>
      </c>
      <c r="D63" s="15" t="s">
        <v>241</v>
      </c>
      <c r="E63" s="15" t="s">
        <v>240</v>
      </c>
      <c r="F63" s="14" t="s">
        <v>239</v>
      </c>
    </row>
    <row r="64" spans="1:7">
      <c r="A64" s="13">
        <v>44420</v>
      </c>
      <c r="B64" s="12">
        <v>44421</v>
      </c>
      <c r="C64" s="11">
        <v>474</v>
      </c>
      <c r="D64" s="133">
        <f>'474_stability'!Y45</f>
        <v>0.35362807778533895</v>
      </c>
      <c r="E64" s="10">
        <f>'474_stability'!Z45</f>
        <v>0.14910630784116738</v>
      </c>
      <c r="F64" s="9" t="s">
        <v>238</v>
      </c>
    </row>
    <row r="68" spans="1:5" ht="18.75">
      <c r="C68" s="8" t="s">
        <v>237</v>
      </c>
    </row>
    <row r="69" spans="1:5">
      <c r="A69" s="7" t="s">
        <v>236</v>
      </c>
      <c r="B69" s="7" t="s">
        <v>99</v>
      </c>
      <c r="C69" s="7" t="s">
        <v>235</v>
      </c>
      <c r="D69" s="7" t="s">
        <v>234</v>
      </c>
      <c r="E69" s="7" t="s">
        <v>233</v>
      </c>
    </row>
    <row r="70" spans="1:5">
      <c r="A70" s="6" t="s">
        <v>232</v>
      </c>
      <c r="B70" s="6" t="s">
        <v>231</v>
      </c>
      <c r="C70" s="6">
        <v>474</v>
      </c>
      <c r="D70" s="6">
        <f>'474 MDL'!I15</f>
        <v>15.12</v>
      </c>
      <c r="E70" s="6">
        <v>7</v>
      </c>
    </row>
    <row r="71" spans="1:5">
      <c r="A71" s="197" t="s">
        <v>727</v>
      </c>
      <c r="B71" s="135" t="s">
        <v>377</v>
      </c>
      <c r="C71" s="135" t="s">
        <v>377</v>
      </c>
      <c r="D71" s="6">
        <f>'Ametryn MDL'!I15</f>
        <v>25.74</v>
      </c>
      <c r="E71" s="6">
        <v>80</v>
      </c>
    </row>
  </sheetData>
  <mergeCells count="12">
    <mergeCell ref="A59:A60"/>
    <mergeCell ref="B59:B60"/>
    <mergeCell ref="C59:C60"/>
    <mergeCell ref="E28:E29"/>
    <mergeCell ref="A45:B45"/>
    <mergeCell ref="F57:F58"/>
    <mergeCell ref="B14:D21"/>
    <mergeCell ref="B26:B27"/>
    <mergeCell ref="C26:C27"/>
    <mergeCell ref="A28:A29"/>
    <mergeCell ref="B28:B29"/>
    <mergeCell ref="D28:D29"/>
  </mergeCells>
  <hyperlinks>
    <hyperlink ref="F15" r:id="rId1" xr:uid="{294F8CF1-5810-458E-87C4-1465B9D53AB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F789-1D89-44FA-913F-7B50E6D2A6D0}">
  <sheetPr>
    <pageSetUpPr fitToPage="1"/>
  </sheetPr>
  <dimension ref="A1:HV680"/>
  <sheetViews>
    <sheetView zoomScaleNormal="100" workbookViewId="0">
      <selection activeCell="B5" sqref="B5:B6"/>
    </sheetView>
  </sheetViews>
  <sheetFormatPr defaultRowHeight="15"/>
  <cols>
    <col min="1" max="1" width="17.7109375" customWidth="1"/>
    <col min="2" max="2" width="35.28515625" bestFit="1" customWidth="1"/>
    <col min="3" max="3" width="13.42578125" customWidth="1"/>
    <col min="4" max="4" width="9.28515625" style="24" bestFit="1" customWidth="1"/>
    <col min="5" max="7" width="20.5703125" style="24" customWidth="1"/>
    <col min="8" max="8" width="18.7109375" style="46" bestFit="1" customWidth="1"/>
    <col min="9" max="11" width="9.140625" style="24"/>
    <col min="12" max="13" width="9.28515625" style="24" bestFit="1" customWidth="1"/>
    <col min="14" max="14" width="9.5703125" style="24" bestFit="1" customWidth="1"/>
    <col min="15" max="16" width="9.140625" style="24"/>
    <col min="17" max="17" width="12.7109375" style="24" bestFit="1" customWidth="1"/>
    <col min="18" max="18" width="9.5703125" style="24" customWidth="1"/>
    <col min="19" max="19" width="9" style="24" bestFit="1" customWidth="1"/>
    <col min="20" max="20" width="8" style="24" bestFit="1" customWidth="1"/>
    <col min="21" max="21" width="9.5703125" style="24" customWidth="1"/>
    <col min="22" max="22" width="12.140625" style="24" customWidth="1"/>
    <col min="23" max="24" width="9.5703125" style="24" customWidth="1"/>
    <col min="25" max="25" width="10.5703125" style="24" bestFit="1" customWidth="1"/>
    <col min="26" max="26" width="13.28515625" style="24" customWidth="1"/>
  </cols>
  <sheetData>
    <row r="1" spans="1:29">
      <c r="A1" s="65" t="s">
        <v>352</v>
      </c>
    </row>
    <row r="2" spans="1:29">
      <c r="H2" s="24"/>
    </row>
    <row r="3" spans="1:29">
      <c r="H3"/>
      <c r="I3" s="74" t="s">
        <v>351</v>
      </c>
    </row>
    <row r="4" spans="1:29" ht="15.75" thickBot="1">
      <c r="S4" s="73"/>
      <c r="T4" s="73"/>
      <c r="U4" s="73"/>
    </row>
    <row r="5" spans="1:29" ht="30" customHeight="1">
      <c r="A5" s="148" t="s">
        <v>269</v>
      </c>
      <c r="B5" s="146" t="s">
        <v>99</v>
      </c>
      <c r="C5" s="146" t="s">
        <v>235</v>
      </c>
      <c r="D5" s="146" t="s">
        <v>268</v>
      </c>
      <c r="E5" s="146" t="s">
        <v>267</v>
      </c>
      <c r="F5" s="146" t="s">
        <v>350</v>
      </c>
      <c r="G5" s="146" t="s">
        <v>349</v>
      </c>
      <c r="H5" s="146" t="s">
        <v>348</v>
      </c>
      <c r="I5" s="147" t="s">
        <v>347</v>
      </c>
      <c r="J5" s="147"/>
      <c r="K5" s="147"/>
      <c r="L5" s="147"/>
      <c r="M5" s="147"/>
      <c r="N5" s="147"/>
      <c r="O5" s="147"/>
      <c r="P5" s="147"/>
      <c r="Q5" s="147"/>
      <c r="R5" s="145" t="s">
        <v>346</v>
      </c>
      <c r="S5" s="145"/>
      <c r="T5" s="145"/>
      <c r="U5" s="145"/>
      <c r="V5" s="145" t="s">
        <v>345</v>
      </c>
      <c r="W5" s="145"/>
      <c r="X5" s="145"/>
      <c r="Y5" s="145"/>
      <c r="Z5" s="182" t="s">
        <v>249</v>
      </c>
    </row>
    <row r="6" spans="1:29" ht="33.75" customHeight="1">
      <c r="A6" s="149"/>
      <c r="B6" s="174"/>
      <c r="C6" s="174"/>
      <c r="D6" s="174"/>
      <c r="E6" s="174"/>
      <c r="F6" s="174" t="s">
        <v>344</v>
      </c>
      <c r="G6" s="174" t="s">
        <v>344</v>
      </c>
      <c r="H6" s="174"/>
      <c r="I6" s="175" t="s">
        <v>336</v>
      </c>
      <c r="J6" s="175" t="s">
        <v>343</v>
      </c>
      <c r="K6" s="175" t="s">
        <v>342</v>
      </c>
      <c r="L6" s="175" t="s">
        <v>341</v>
      </c>
      <c r="M6" s="175" t="s">
        <v>340</v>
      </c>
      <c r="N6" s="176" t="s">
        <v>339</v>
      </c>
      <c r="O6" s="175" t="s">
        <v>338</v>
      </c>
      <c r="P6" s="175" t="s">
        <v>335</v>
      </c>
      <c r="Q6" s="175" t="s">
        <v>334</v>
      </c>
      <c r="R6" s="175" t="s">
        <v>337</v>
      </c>
      <c r="S6" s="175" t="s">
        <v>336</v>
      </c>
      <c r="T6" s="175" t="s">
        <v>335</v>
      </c>
      <c r="U6" s="175" t="s">
        <v>334</v>
      </c>
      <c r="V6" s="175" t="s">
        <v>337</v>
      </c>
      <c r="W6" s="175" t="s">
        <v>336</v>
      </c>
      <c r="X6" s="175" t="s">
        <v>335</v>
      </c>
      <c r="Y6" s="175" t="s">
        <v>334</v>
      </c>
      <c r="Z6" s="183"/>
    </row>
    <row r="7" spans="1:29">
      <c r="A7" s="184" t="s">
        <v>379</v>
      </c>
      <c r="B7" s="177" t="s">
        <v>380</v>
      </c>
      <c r="C7" s="177">
        <v>474</v>
      </c>
      <c r="D7" s="178" t="s">
        <v>376</v>
      </c>
      <c r="E7" s="179" t="s">
        <v>377</v>
      </c>
      <c r="F7" s="180">
        <f>'Hep Data for Prism'!N36</f>
        <v>0.90978384895776965</v>
      </c>
      <c r="G7" s="180">
        <f>'Hep Data for Prism'!P36</f>
        <v>2.7056935577300163E-2</v>
      </c>
      <c r="H7" s="181">
        <v>1000</v>
      </c>
      <c r="I7" s="177">
        <v>-7.143E-3</v>
      </c>
      <c r="J7" s="177">
        <v>0.92769999999999997</v>
      </c>
      <c r="K7" s="177">
        <v>0.17419999999999999</v>
      </c>
      <c r="L7" s="177">
        <v>206.1</v>
      </c>
      <c r="M7" s="177">
        <v>1</v>
      </c>
      <c r="N7" s="177">
        <v>16</v>
      </c>
      <c r="O7" s="177" t="s">
        <v>333</v>
      </c>
      <c r="P7" s="177">
        <f>0.693/(-I7)</f>
        <v>97.018059638807216</v>
      </c>
      <c r="Q7" s="177">
        <f>((2000*0.693)/(P7))</f>
        <v>14.286000000000001</v>
      </c>
      <c r="R7" s="177" t="s">
        <v>333</v>
      </c>
      <c r="S7" s="177">
        <v>-9.9909999999999999E-3</v>
      </c>
      <c r="T7" s="177">
        <f>0.693/(-S7)</f>
        <v>69.362426183565205</v>
      </c>
      <c r="U7" s="177">
        <f>((2000*0.693)/(T7))</f>
        <v>19.981999999999999</v>
      </c>
      <c r="V7" s="177">
        <v>1.7899999999999999E-2</v>
      </c>
      <c r="W7" s="177">
        <v>-4.2700000000000004E-3</v>
      </c>
      <c r="X7" s="177">
        <f>0.693/(-W7)</f>
        <v>162.29508196721309</v>
      </c>
      <c r="Y7" s="177">
        <f>((2000*0.693)/(X7))</f>
        <v>8.5400000000000009</v>
      </c>
      <c r="Z7" s="185">
        <f>Q7-Y7</f>
        <v>5.7460000000000004</v>
      </c>
    </row>
    <row r="8" spans="1:29" ht="15.75" thickBot="1">
      <c r="A8" s="197" t="s">
        <v>727</v>
      </c>
      <c r="B8" s="135" t="s">
        <v>377</v>
      </c>
      <c r="C8" s="135" t="s">
        <v>377</v>
      </c>
      <c r="D8" s="191" t="s">
        <v>724</v>
      </c>
      <c r="E8" s="72" t="s">
        <v>725</v>
      </c>
      <c r="F8" s="186">
        <f>'Hep Data for Prism'!N110</f>
        <v>-0.37995718590127459</v>
      </c>
      <c r="G8" s="186">
        <f>'Hep Data for Prism'!P110</f>
        <v>0.17204196363418336</v>
      </c>
      <c r="H8" s="187">
        <v>1000</v>
      </c>
      <c r="I8" s="188">
        <v>-1.6719999999999999E-2</v>
      </c>
      <c r="J8" s="188">
        <v>0.75180000000000002</v>
      </c>
      <c r="K8" s="188">
        <v>0.43769999999999998</v>
      </c>
      <c r="L8" s="188">
        <v>39.380000000000003</v>
      </c>
      <c r="M8" s="72">
        <v>1</v>
      </c>
      <c r="N8" s="189">
        <v>13</v>
      </c>
      <c r="O8" s="188" t="s">
        <v>333</v>
      </c>
      <c r="P8" s="72">
        <f>0.693/(-I8)</f>
        <v>41.44736842105263</v>
      </c>
      <c r="Q8" s="72">
        <f>((2000*0.693)/(P8))</f>
        <v>33.44</v>
      </c>
      <c r="R8" s="188" t="s">
        <v>726</v>
      </c>
      <c r="S8" s="188">
        <v>1.3359999999999999E-3</v>
      </c>
      <c r="T8" s="72"/>
      <c r="U8" s="72"/>
      <c r="V8" s="188" t="s">
        <v>726</v>
      </c>
      <c r="W8" s="188">
        <v>6.7650000000000002E-4</v>
      </c>
      <c r="X8" s="72"/>
      <c r="Y8" s="72"/>
      <c r="Z8" s="190">
        <f>Q8-Y8</f>
        <v>33.44</v>
      </c>
    </row>
    <row r="9" spans="1:29">
      <c r="A9" s="29" t="s">
        <v>378</v>
      </c>
      <c r="C9" s="24"/>
      <c r="D9" s="70"/>
      <c r="I9" s="58"/>
      <c r="J9" s="58"/>
      <c r="K9" s="58"/>
      <c r="L9" s="58"/>
      <c r="N9" s="58"/>
      <c r="O9" s="58"/>
      <c r="P9" s="58"/>
      <c r="Q9" s="58"/>
      <c r="R9" s="69"/>
      <c r="S9" s="69"/>
      <c r="T9" s="69"/>
      <c r="Y9" s="58"/>
    </row>
    <row r="10" spans="1:29">
      <c r="C10" s="24"/>
      <c r="D10" s="70"/>
      <c r="I10" s="58"/>
      <c r="K10" s="58"/>
      <c r="L10" s="58"/>
      <c r="N10" s="58"/>
      <c r="P10" s="58"/>
      <c r="Q10" s="58"/>
      <c r="R10" s="69"/>
      <c r="S10" s="69"/>
      <c r="T10" s="69"/>
      <c r="Y10" s="58"/>
    </row>
    <row r="12" spans="1:29">
      <c r="A12" s="71"/>
      <c r="C12" s="24"/>
      <c r="D12" s="70"/>
      <c r="I12" s="58"/>
      <c r="J12" s="58"/>
      <c r="K12" s="58"/>
      <c r="L12" s="58"/>
      <c r="O12" s="58"/>
      <c r="R12" s="69"/>
      <c r="S12" s="69"/>
      <c r="T12" s="69"/>
      <c r="U12" s="49"/>
      <c r="V12" s="49"/>
    </row>
    <row r="13" spans="1:29">
      <c r="C13" s="24"/>
      <c r="D13" s="70"/>
      <c r="K13" s="50"/>
      <c r="R13" s="69"/>
      <c r="S13" s="69"/>
      <c r="T13" s="69"/>
    </row>
    <row r="14" spans="1:29">
      <c r="C14" s="24"/>
      <c r="D14" s="70"/>
      <c r="K14" s="50"/>
      <c r="R14" s="28"/>
      <c r="S14" s="28"/>
      <c r="T14" s="28"/>
      <c r="V14" s="68"/>
    </row>
    <row r="15" spans="1:29">
      <c r="A15" s="71"/>
      <c r="C15" s="24"/>
      <c r="D15" s="70"/>
      <c r="I15" s="58"/>
      <c r="J15" s="58"/>
      <c r="K15" s="58"/>
      <c r="L15" s="58"/>
      <c r="M15" s="58"/>
      <c r="N15" s="58"/>
      <c r="O15" s="58"/>
      <c r="R15" s="28"/>
      <c r="S15" s="28"/>
      <c r="T15" s="28"/>
      <c r="U15" s="28"/>
      <c r="V15" s="68"/>
    </row>
    <row r="16" spans="1:29">
      <c r="R16" s="28"/>
      <c r="S16" s="28"/>
      <c r="T16" s="28"/>
      <c r="AB16" s="24"/>
      <c r="AC16" s="24"/>
    </row>
    <row r="17" spans="1:32">
      <c r="D17" s="70"/>
      <c r="I17" s="58"/>
      <c r="J17" s="58"/>
      <c r="K17" s="58"/>
      <c r="L17" s="58"/>
      <c r="M17" s="58"/>
      <c r="N17" s="58"/>
      <c r="O17" s="58"/>
      <c r="P17" s="58"/>
      <c r="Q17" s="58"/>
      <c r="T17" s="67"/>
      <c r="W17" s="58"/>
      <c r="X17" s="58"/>
      <c r="Y17" s="58"/>
      <c r="Z17" s="58"/>
      <c r="AA17" s="61"/>
      <c r="AB17" s="61"/>
      <c r="AC17" s="61"/>
      <c r="AD17" s="61"/>
      <c r="AE17" s="61"/>
      <c r="AF17" s="61"/>
    </row>
    <row r="18" spans="1:32">
      <c r="A18" s="71"/>
      <c r="C18" s="24"/>
      <c r="D18" s="70"/>
      <c r="I18" s="58"/>
      <c r="J18" s="58"/>
      <c r="K18" s="58"/>
      <c r="L18" s="58"/>
      <c r="M18" s="58"/>
      <c r="N18" s="58"/>
      <c r="O18" s="58"/>
      <c r="P18" s="58"/>
      <c r="R18" s="67"/>
      <c r="S18" s="58"/>
      <c r="T18" s="69"/>
      <c r="V18" s="68"/>
      <c r="AA18" s="57"/>
      <c r="AB18" s="57"/>
      <c r="AC18" s="57"/>
      <c r="AD18" s="57"/>
      <c r="AE18" s="57"/>
      <c r="AF18" s="57"/>
    </row>
    <row r="19" spans="1:32">
      <c r="H19"/>
      <c r="AB19" s="24"/>
      <c r="AC19" s="24"/>
    </row>
    <row r="20" spans="1:32">
      <c r="H20"/>
      <c r="I20" s="58"/>
      <c r="J20" s="58"/>
      <c r="K20" s="58"/>
      <c r="L20" s="58"/>
      <c r="M20" s="58"/>
      <c r="N20" s="58"/>
      <c r="O20" s="58"/>
      <c r="P20" s="58"/>
      <c r="Q20" s="58"/>
      <c r="R20" s="67"/>
      <c r="S20" s="67"/>
      <c r="T20" s="67"/>
      <c r="U20" s="67"/>
      <c r="W20" s="58"/>
      <c r="X20" s="58"/>
      <c r="Y20" s="58"/>
      <c r="Z20" s="58"/>
      <c r="AA20" s="61"/>
      <c r="AB20" s="61"/>
      <c r="AC20" s="61"/>
      <c r="AD20" s="61"/>
      <c r="AE20" s="61"/>
    </row>
    <row r="21" spans="1:32">
      <c r="H21"/>
      <c r="M21" s="58"/>
      <c r="N21" s="58"/>
      <c r="X21" s="58"/>
      <c r="AA21" s="57"/>
      <c r="AB21" s="57"/>
      <c r="AC21" s="57"/>
      <c r="AD21" s="57"/>
      <c r="AE21" s="57"/>
    </row>
    <row r="22" spans="1:32">
      <c r="H22"/>
    </row>
    <row r="23" spans="1:32">
      <c r="H23"/>
    </row>
    <row r="24" spans="1:32">
      <c r="H24" s="61"/>
      <c r="P24" s="60"/>
      <c r="Q24" s="60"/>
      <c r="W24" s="60"/>
    </row>
    <row r="25" spans="1:32">
      <c r="H25" s="61"/>
      <c r="P25" s="66"/>
    </row>
    <row r="26" spans="1:32">
      <c r="H26" s="61"/>
    </row>
    <row r="27" spans="1:32">
      <c r="H27" s="61"/>
    </row>
    <row r="28" spans="1:32">
      <c r="H28" s="61"/>
      <c r="W28" s="58"/>
      <c r="X28" s="58"/>
      <c r="Y28" s="58"/>
      <c r="Z28" s="58"/>
    </row>
    <row r="29" spans="1:32">
      <c r="H29" s="61"/>
      <c r="W29" s="58"/>
      <c r="X29" s="58"/>
      <c r="Y29" s="58"/>
      <c r="Z29" s="58"/>
    </row>
    <row r="30" spans="1:32">
      <c r="H30" s="61"/>
      <c r="S30" s="48"/>
      <c r="T30" s="48"/>
      <c r="U30" s="48"/>
    </row>
    <row r="31" spans="1:32">
      <c r="H31" s="61"/>
      <c r="R31" s="48"/>
      <c r="S31" s="48"/>
      <c r="T31" s="48"/>
      <c r="U31" s="48"/>
    </row>
    <row r="32" spans="1:32">
      <c r="H32" s="61"/>
      <c r="R32" s="48"/>
      <c r="S32" s="48"/>
      <c r="T32" s="48"/>
      <c r="U32" s="48"/>
    </row>
    <row r="33" spans="8:230">
      <c r="H33" s="61"/>
      <c r="P33" s="58"/>
      <c r="Q33" s="58"/>
      <c r="W33" s="58"/>
      <c r="X33" s="58"/>
      <c r="Y33" s="58"/>
      <c r="Z33" s="58"/>
    </row>
    <row r="34" spans="8:230">
      <c r="H34" s="61"/>
      <c r="P34" s="58"/>
      <c r="Q34" s="58"/>
      <c r="W34" s="58"/>
      <c r="X34" s="58"/>
      <c r="Y34" s="58"/>
      <c r="Z34" s="58"/>
    </row>
    <row r="35" spans="8:230">
      <c r="H35" s="61"/>
      <c r="Y35" s="58"/>
      <c r="Z35" s="58"/>
    </row>
    <row r="36" spans="8:230">
      <c r="H36" s="61"/>
      <c r="Y36" s="58"/>
      <c r="Z36" s="58"/>
    </row>
    <row r="37" spans="8:230">
      <c r="H37" s="61"/>
      <c r="Y37" s="58"/>
      <c r="Z37" s="58"/>
    </row>
    <row r="38" spans="8:230">
      <c r="H38" s="61"/>
    </row>
    <row r="39" spans="8:230">
      <c r="H39" s="65"/>
      <c r="R39" s="64"/>
      <c r="S39" s="64"/>
      <c r="T39" s="64"/>
      <c r="U39" s="64"/>
      <c r="V39" s="64"/>
    </row>
    <row r="42" spans="8:230">
      <c r="J42" s="63"/>
    </row>
    <row r="43" spans="8:230">
      <c r="K43" s="62"/>
    </row>
    <row r="44" spans="8:230">
      <c r="H44"/>
      <c r="K44" s="62"/>
    </row>
    <row r="45" spans="8:230">
      <c r="H45"/>
      <c r="J45" s="23"/>
      <c r="K45" s="23"/>
      <c r="L45" s="23"/>
      <c r="M45" s="23"/>
      <c r="N45" s="23"/>
      <c r="O45" s="23"/>
      <c r="P45" s="23"/>
      <c r="Q45" s="23"/>
      <c r="W45" s="23"/>
      <c r="X45" s="23"/>
      <c r="Y45" s="23"/>
      <c r="Z45" s="23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</row>
    <row r="46" spans="8:230">
      <c r="H46"/>
      <c r="J46" s="23"/>
      <c r="K46" s="23"/>
      <c r="L46" s="23"/>
      <c r="M46" s="23"/>
      <c r="N46" s="23"/>
      <c r="O46" s="23"/>
      <c r="P46" s="23"/>
      <c r="Q46" s="23"/>
      <c r="W46" s="23"/>
      <c r="X46" s="23"/>
      <c r="Y46" s="23"/>
      <c r="Z46" s="23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</row>
    <row r="47" spans="8:230">
      <c r="H47"/>
      <c r="J47" s="23"/>
      <c r="K47" s="23"/>
      <c r="L47" s="23"/>
      <c r="M47" s="23"/>
      <c r="N47" s="23"/>
      <c r="O47" s="23"/>
      <c r="P47" s="23"/>
      <c r="Q47" s="23"/>
      <c r="W47" s="23"/>
      <c r="X47" s="23"/>
      <c r="Y47" s="23"/>
      <c r="Z47" s="23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</row>
    <row r="48" spans="8:230">
      <c r="H48"/>
      <c r="J48" s="23"/>
      <c r="K48" s="23"/>
      <c r="L48" s="23"/>
      <c r="M48" s="23"/>
      <c r="N48" s="23"/>
      <c r="O48" s="23"/>
      <c r="P48" s="23"/>
      <c r="Q48" s="23"/>
      <c r="W48" s="23"/>
      <c r="X48" s="23"/>
      <c r="Y48" s="23"/>
      <c r="Z48" s="23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</row>
    <row r="49" spans="5:228">
      <c r="H49"/>
      <c r="J49" s="23"/>
      <c r="K49" s="23"/>
      <c r="L49" s="23"/>
      <c r="M49" s="23"/>
      <c r="N49" s="23"/>
      <c r="O49" s="23"/>
      <c r="P49" s="23"/>
      <c r="Q49" s="23"/>
      <c r="W49" s="23"/>
      <c r="X49" s="23"/>
      <c r="Y49" s="23"/>
      <c r="Z49" s="23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</row>
    <row r="50" spans="5:228">
      <c r="H50"/>
      <c r="J50" s="23"/>
      <c r="K50" s="23"/>
      <c r="L50" s="23"/>
      <c r="M50" s="23"/>
      <c r="N50" s="23"/>
      <c r="O50" s="23"/>
      <c r="P50" s="23"/>
      <c r="Q50" s="23"/>
      <c r="W50" s="23"/>
      <c r="X50" s="23"/>
      <c r="Y50" s="23"/>
      <c r="Z50" s="23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</row>
    <row r="51" spans="5:228">
      <c r="H51"/>
      <c r="J51" s="23"/>
      <c r="K51" s="23"/>
      <c r="L51" s="23"/>
      <c r="M51" s="23"/>
      <c r="N51" s="23"/>
      <c r="O51" s="23"/>
      <c r="P51" s="23"/>
      <c r="Q51" s="23"/>
      <c r="W51" s="23"/>
      <c r="X51" s="23"/>
      <c r="Y51" s="23"/>
      <c r="Z51" s="23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</row>
    <row r="52" spans="5:228">
      <c r="H52"/>
      <c r="J52" s="23"/>
      <c r="K52" s="23"/>
      <c r="L52" s="23"/>
      <c r="M52" s="23"/>
      <c r="N52" s="23"/>
      <c r="O52" s="23"/>
      <c r="P52" s="23"/>
      <c r="Q52" s="23"/>
      <c r="W52" s="23"/>
      <c r="X52" s="23"/>
      <c r="Y52" s="23"/>
      <c r="Z52" s="23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</row>
    <row r="53" spans="5:228">
      <c r="H53" s="61"/>
      <c r="L53" s="48"/>
    </row>
    <row r="54" spans="5:228">
      <c r="H54" s="61"/>
      <c r="L54" s="48"/>
    </row>
    <row r="55" spans="5:228">
      <c r="H55" s="61"/>
      <c r="L55" s="48"/>
    </row>
    <row r="56" spans="5:228">
      <c r="H56" s="61"/>
      <c r="K56" s="48"/>
    </row>
    <row r="57" spans="5:228">
      <c r="H57" s="61"/>
      <c r="K57" s="48"/>
    </row>
    <row r="58" spans="5:228">
      <c r="H58" s="61"/>
      <c r="K58" s="48"/>
    </row>
    <row r="59" spans="5:228">
      <c r="H59" s="61"/>
      <c r="L59" s="48"/>
    </row>
    <row r="60" spans="5:228">
      <c r="H60" t="s">
        <v>332</v>
      </c>
      <c r="L60" s="48"/>
    </row>
    <row r="61" spans="5:228">
      <c r="H61" s="60" t="s">
        <v>331</v>
      </c>
      <c r="L61" s="48"/>
    </row>
    <row r="62" spans="5:228" s="24" customFormat="1">
      <c r="E62" s="58"/>
      <c r="F62" s="58"/>
      <c r="G62" s="58"/>
      <c r="H62" s="59">
        <f>-1*H58</f>
        <v>0</v>
      </c>
    </row>
    <row r="63" spans="5:228" s="24" customFormat="1">
      <c r="E63" s="58"/>
      <c r="F63" s="58"/>
      <c r="G63" s="58"/>
      <c r="H63" s="57"/>
    </row>
    <row r="64" spans="5:228" s="24" customFormat="1">
      <c r="E64" s="58"/>
      <c r="F64" s="58"/>
      <c r="G64" s="58"/>
      <c r="H64" s="57"/>
    </row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pans="16:16" s="24" customFormat="1"/>
    <row r="98" spans="16:16" s="24" customFormat="1"/>
    <row r="99" spans="16:16" s="24" customFormat="1"/>
    <row r="100" spans="16:16" s="24" customFormat="1">
      <c r="P100" s="52"/>
    </row>
    <row r="101" spans="16:16" s="24" customFormat="1">
      <c r="P101" s="52"/>
    </row>
    <row r="102" spans="16:16" s="24" customFormat="1"/>
    <row r="103" spans="16:16" s="24" customFormat="1"/>
    <row r="104" spans="16:16" s="24" customFormat="1"/>
    <row r="105" spans="16:16" s="24" customFormat="1"/>
    <row r="106" spans="16:16" s="24" customFormat="1"/>
    <row r="107" spans="16:16" s="24" customFormat="1"/>
    <row r="108" spans="16:16" s="24" customFormat="1"/>
    <row r="109" spans="16:16" s="24" customFormat="1"/>
    <row r="110" spans="16:16" s="24" customFormat="1"/>
    <row r="111" spans="16:16" s="24" customFormat="1"/>
    <row r="112" spans="16:16" s="24" customFormat="1"/>
    <row r="113" spans="8:26" s="24" customFormat="1"/>
    <row r="114" spans="8:26" s="24" customFormat="1"/>
    <row r="115" spans="8:26" s="24" customFormat="1"/>
    <row r="116" spans="8:26" s="24" customFormat="1"/>
    <row r="117" spans="8:26" s="24" customFormat="1"/>
    <row r="118" spans="8:26" s="24" customFormat="1"/>
    <row r="119" spans="8:26" s="24" customFormat="1"/>
    <row r="120" spans="8:26" s="24" customFormat="1"/>
    <row r="121" spans="8:26" s="24" customFormat="1"/>
    <row r="122" spans="8:26" s="24" customFormat="1"/>
    <row r="123" spans="8:26" s="24" customFormat="1"/>
    <row r="124" spans="8:26" s="24" customFormat="1"/>
    <row r="125" spans="8:26" s="24" customFormat="1">
      <c r="I125" s="52"/>
      <c r="J125" s="52"/>
    </row>
    <row r="126" spans="8:26">
      <c r="H126" s="24"/>
      <c r="I126" s="52"/>
      <c r="J126" s="52"/>
    </row>
    <row r="127" spans="8:26">
      <c r="H127" s="24"/>
      <c r="I127" s="52"/>
      <c r="J127" s="52"/>
    </row>
    <row r="128" spans="8:26">
      <c r="H128" s="24"/>
      <c r="I128" s="54"/>
      <c r="J128" s="54"/>
      <c r="M128" s="52"/>
      <c r="N128" s="52"/>
      <c r="O128" s="54"/>
      <c r="Q128" s="52"/>
      <c r="W128" s="52"/>
      <c r="X128" s="52"/>
      <c r="Y128" s="52"/>
      <c r="Z128" s="54"/>
    </row>
    <row r="129" spans="8:26">
      <c r="H129" s="24"/>
      <c r="I129" s="54"/>
      <c r="J129" s="54"/>
      <c r="M129" s="52"/>
      <c r="N129" s="52"/>
      <c r="O129" s="54"/>
      <c r="Q129" s="52"/>
      <c r="W129" s="52"/>
      <c r="X129" s="52"/>
      <c r="Y129" s="52"/>
      <c r="Z129" s="54"/>
    </row>
    <row r="130" spans="8:26">
      <c r="H130" s="24"/>
    </row>
    <row r="131" spans="8:26">
      <c r="H131" s="24"/>
    </row>
    <row r="132" spans="8:26">
      <c r="H132" s="24"/>
    </row>
    <row r="133" spans="8:26">
      <c r="H133" s="24"/>
    </row>
    <row r="134" spans="8:26">
      <c r="H134" s="24"/>
    </row>
    <row r="135" spans="8:26">
      <c r="H135" s="24"/>
    </row>
    <row r="136" spans="8:26">
      <c r="H136" s="24"/>
    </row>
    <row r="137" spans="8:26">
      <c r="H137" s="24"/>
    </row>
    <row r="138" spans="8:26">
      <c r="H138" s="24"/>
    </row>
    <row r="139" spans="8:26">
      <c r="H139" s="24"/>
    </row>
    <row r="140" spans="8:26">
      <c r="H140" s="24"/>
    </row>
    <row r="141" spans="8:26">
      <c r="H141" s="24"/>
    </row>
    <row r="142" spans="8:26" s="24" customFormat="1"/>
    <row r="143" spans="8:26" s="24" customFormat="1"/>
    <row r="144" spans="8:26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pans="9:12" s="24" customFormat="1">
      <c r="L161" s="52"/>
    </row>
    <row r="162" spans="9:12" s="24" customFormat="1"/>
    <row r="163" spans="9:12" s="24" customFormat="1"/>
    <row r="164" spans="9:12" s="24" customFormat="1"/>
    <row r="165" spans="9:12" s="24" customFormat="1">
      <c r="I165" s="56"/>
      <c r="J165" s="56"/>
    </row>
    <row r="166" spans="9:12" s="24" customFormat="1">
      <c r="I166" s="53"/>
      <c r="J166" s="53"/>
    </row>
    <row r="167" spans="9:12" s="24" customFormat="1">
      <c r="I167" s="53"/>
      <c r="J167" s="53"/>
    </row>
    <row r="168" spans="9:12" s="24" customFormat="1"/>
    <row r="169" spans="9:12" s="24" customFormat="1"/>
    <row r="170" spans="9:12" s="24" customFormat="1"/>
    <row r="171" spans="9:12" s="24" customFormat="1"/>
    <row r="172" spans="9:12" s="24" customFormat="1"/>
    <row r="173" spans="9:12" s="24" customFormat="1"/>
    <row r="174" spans="9:12" s="24" customFormat="1"/>
    <row r="175" spans="9:12" s="24" customFormat="1"/>
    <row r="176" spans="9:12" s="24" customFormat="1"/>
    <row r="177" spans="8:26">
      <c r="H177" s="24"/>
    </row>
    <row r="178" spans="8:26">
      <c r="H178" s="24"/>
    </row>
    <row r="179" spans="8:26">
      <c r="H179" s="24"/>
    </row>
    <row r="180" spans="8:26">
      <c r="H180" s="24"/>
    </row>
    <row r="181" spans="8:26">
      <c r="H181" s="24"/>
    </row>
    <row r="182" spans="8:26">
      <c r="H182" s="24"/>
    </row>
    <row r="183" spans="8:26">
      <c r="H183" s="24"/>
      <c r="I183" s="52"/>
      <c r="J183" s="52"/>
      <c r="M183" s="52"/>
      <c r="N183" s="52"/>
      <c r="O183" s="52"/>
      <c r="Q183" s="52"/>
      <c r="W183" s="52"/>
      <c r="X183" s="52"/>
      <c r="Y183" s="52"/>
      <c r="Z183" s="52"/>
    </row>
    <row r="184" spans="8:26">
      <c r="H184" s="24"/>
      <c r="I184" s="52"/>
      <c r="J184" s="52"/>
      <c r="M184" s="52"/>
      <c r="N184" s="52"/>
      <c r="O184" s="52"/>
      <c r="Q184" s="52"/>
      <c r="W184" s="52"/>
      <c r="X184" s="52"/>
      <c r="Y184" s="52"/>
      <c r="Z184" s="52"/>
    </row>
    <row r="185" spans="8:26">
      <c r="H185" s="24"/>
      <c r="I185" s="52"/>
      <c r="J185" s="52"/>
      <c r="M185" s="52"/>
      <c r="N185" s="52"/>
      <c r="O185" s="52"/>
      <c r="Q185" s="52"/>
      <c r="W185" s="52"/>
      <c r="X185" s="52"/>
      <c r="Y185" s="52"/>
      <c r="Z185" s="52"/>
    </row>
    <row r="186" spans="8:26">
      <c r="H186" s="24"/>
      <c r="I186" s="52"/>
      <c r="J186" s="52"/>
      <c r="M186" s="52"/>
      <c r="N186" s="52"/>
      <c r="O186" s="52"/>
      <c r="Q186" s="52"/>
      <c r="W186" s="52"/>
      <c r="X186" s="52"/>
      <c r="Y186" s="52"/>
      <c r="Z186" s="52"/>
    </row>
    <row r="187" spans="8:26">
      <c r="H187" s="24"/>
      <c r="I187" s="51"/>
      <c r="J187" s="51"/>
      <c r="M187" s="52"/>
      <c r="N187" s="52"/>
      <c r="O187" s="52"/>
      <c r="Q187" s="52"/>
      <c r="W187" s="52"/>
      <c r="X187" s="52"/>
      <c r="Y187" s="52"/>
      <c r="Z187" s="52"/>
    </row>
    <row r="188" spans="8:26">
      <c r="H188" s="24"/>
    </row>
    <row r="189" spans="8:26">
      <c r="H189" s="24"/>
    </row>
    <row r="190" spans="8:26" s="24" customFormat="1"/>
    <row r="191" spans="8:26" s="24" customFormat="1"/>
    <row r="192" spans="8:26" s="24" customFormat="1"/>
    <row r="193" spans="12:12" s="24" customFormat="1"/>
    <row r="194" spans="12:12" s="24" customFormat="1">
      <c r="L194" s="51"/>
    </row>
    <row r="195" spans="12:12" s="24" customFormat="1"/>
    <row r="196" spans="12:12" s="24" customFormat="1"/>
    <row r="197" spans="12:12" s="24" customFormat="1"/>
    <row r="198" spans="12:12" s="24" customFormat="1"/>
    <row r="199" spans="12:12" s="24" customFormat="1"/>
    <row r="200" spans="12:12" s="24" customFormat="1">
      <c r="L200" s="51"/>
    </row>
    <row r="201" spans="12:12" s="24" customFormat="1"/>
    <row r="202" spans="12:12" s="24" customFormat="1"/>
    <row r="203" spans="12:12" s="24" customFormat="1"/>
    <row r="204" spans="12:12" s="24" customFormat="1">
      <c r="L204" s="51"/>
    </row>
    <row r="205" spans="12:12" s="24" customFormat="1">
      <c r="L205" s="51"/>
    </row>
    <row r="206" spans="12:12" s="24" customFormat="1">
      <c r="L206" s="51"/>
    </row>
    <row r="207" spans="12:12" s="24" customFormat="1">
      <c r="L207" s="51"/>
    </row>
    <row r="208" spans="12:12" s="24" customFormat="1">
      <c r="L208" s="51"/>
    </row>
    <row r="209" spans="8:12" s="24" customFormat="1">
      <c r="L209" s="51"/>
    </row>
    <row r="210" spans="8:12" s="24" customFormat="1"/>
    <row r="211" spans="8:12" s="24" customFormat="1"/>
    <row r="212" spans="8:12" s="24" customFormat="1"/>
    <row r="213" spans="8:12" s="24" customFormat="1">
      <c r="L213" s="51"/>
    </row>
    <row r="214" spans="8:12" s="24" customFormat="1">
      <c r="L214" s="51"/>
    </row>
    <row r="215" spans="8:12" s="24" customFormat="1">
      <c r="L215" s="51"/>
    </row>
    <row r="216" spans="8:12" s="24" customFormat="1">
      <c r="L216" s="51"/>
    </row>
    <row r="217" spans="8:12" s="24" customFormat="1">
      <c r="L217" s="51"/>
    </row>
    <row r="218" spans="8:12" s="24" customFormat="1">
      <c r="H218" s="46"/>
      <c r="K218" s="51"/>
    </row>
    <row r="219" spans="8:12" s="24" customFormat="1">
      <c r="H219" s="46"/>
      <c r="K219" s="51"/>
    </row>
    <row r="220" spans="8:12" s="24" customFormat="1">
      <c r="H220" s="46"/>
      <c r="K220" s="51"/>
    </row>
    <row r="221" spans="8:12" s="24" customFormat="1">
      <c r="H221" s="46"/>
      <c r="K221" s="51"/>
    </row>
    <row r="228" spans="8:11" s="24" customFormat="1">
      <c r="H228" s="46"/>
      <c r="K228" s="51"/>
    </row>
    <row r="229" spans="8:11" s="24" customFormat="1">
      <c r="H229" s="46"/>
      <c r="K229" s="51"/>
    </row>
    <row r="230" spans="8:11" s="24" customFormat="1">
      <c r="H230" s="46"/>
      <c r="K230" s="51"/>
    </row>
    <row r="231" spans="8:11" s="24" customFormat="1">
      <c r="H231" s="46"/>
      <c r="K231" s="51"/>
    </row>
    <row r="232" spans="8:11" s="24" customFormat="1">
      <c r="H232" s="46"/>
      <c r="K232" s="51"/>
    </row>
    <row r="239" spans="8:11" s="24" customFormat="1">
      <c r="H239" s="46"/>
      <c r="K239" s="51"/>
    </row>
    <row r="250" spans="8:15" s="24" customFormat="1">
      <c r="H250" s="46"/>
      <c r="O250" s="54"/>
    </row>
    <row r="252" spans="8:15" s="24" customFormat="1">
      <c r="H252" s="46"/>
      <c r="J252" s="49"/>
    </row>
    <row r="253" spans="8:15" s="24" customFormat="1">
      <c r="H253" s="46"/>
      <c r="J253" s="49"/>
      <c r="K253" s="52"/>
    </row>
    <row r="254" spans="8:15" s="24" customFormat="1">
      <c r="H254" s="46"/>
      <c r="J254" s="49"/>
    </row>
    <row r="255" spans="8:15" s="24" customFormat="1">
      <c r="H255" s="46"/>
      <c r="J255" s="49"/>
      <c r="K255" s="51"/>
    </row>
    <row r="256" spans="8:15" s="24" customFormat="1">
      <c r="H256" s="46"/>
      <c r="J256" s="49"/>
      <c r="K256" s="51"/>
    </row>
    <row r="257" spans="8:11" s="24" customFormat="1">
      <c r="H257" s="46"/>
      <c r="J257" s="49"/>
      <c r="K257" s="51"/>
    </row>
    <row r="264" spans="8:11" s="24" customFormat="1">
      <c r="H264" s="46"/>
      <c r="K264" s="51"/>
    </row>
    <row r="265" spans="8:11" s="24" customFormat="1">
      <c r="H265" s="46"/>
      <c r="K265" s="51"/>
    </row>
    <row r="273" spans="9:26">
      <c r="I273" s="52"/>
      <c r="L273" s="52"/>
      <c r="M273" s="52"/>
      <c r="N273" s="52"/>
      <c r="P273" s="54"/>
      <c r="Q273" s="54"/>
      <c r="R273" s="52"/>
      <c r="S273" s="52"/>
      <c r="T273" s="52"/>
      <c r="U273" s="52"/>
      <c r="V273" s="52"/>
      <c r="W273" s="54"/>
      <c r="X273" s="54"/>
      <c r="Y273" s="53"/>
      <c r="Z273" s="53"/>
    </row>
    <row r="277" spans="9:26">
      <c r="I277" s="52"/>
      <c r="L277" s="55"/>
      <c r="M277" s="53"/>
      <c r="N277" s="53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338" spans="8:15" s="24" customFormat="1">
      <c r="H338" s="46"/>
      <c r="J338" s="48"/>
    </row>
    <row r="339" spans="8:15" s="24" customFormat="1">
      <c r="H339" s="46"/>
      <c r="J339" s="48"/>
    </row>
    <row r="340" spans="8:15" s="24" customFormat="1">
      <c r="H340" s="46"/>
      <c r="J340" s="49"/>
      <c r="O340" s="52"/>
    </row>
    <row r="341" spans="8:15" s="24" customFormat="1">
      <c r="H341" s="46"/>
      <c r="J341" s="49"/>
      <c r="O341" s="52"/>
    </row>
    <row r="342" spans="8:15" s="24" customFormat="1">
      <c r="H342" s="46"/>
      <c r="J342" s="49"/>
    </row>
    <row r="343" spans="8:15" s="24" customFormat="1">
      <c r="H343" s="46"/>
      <c r="J343" s="49"/>
    </row>
    <row r="344" spans="8:15" s="24" customFormat="1">
      <c r="H344" s="46"/>
      <c r="J344" s="49"/>
    </row>
    <row r="345" spans="8:15" s="24" customFormat="1">
      <c r="H345" s="46"/>
      <c r="J345" s="49"/>
    </row>
    <row r="346" spans="8:15" s="24" customFormat="1">
      <c r="H346" s="46"/>
      <c r="J346" s="48"/>
    </row>
    <row r="347" spans="8:15" s="24" customFormat="1">
      <c r="H347" s="46"/>
      <c r="J347" s="48"/>
    </row>
    <row r="348" spans="8:15" s="24" customFormat="1">
      <c r="H348" s="46"/>
      <c r="J348" s="48"/>
    </row>
    <row r="349" spans="8:15" s="24" customFormat="1">
      <c r="H349" s="46"/>
      <c r="J349" s="48"/>
    </row>
    <row r="350" spans="8:15" s="24" customFormat="1">
      <c r="H350" s="46"/>
      <c r="J350" s="48"/>
    </row>
    <row r="351" spans="8:15" s="24" customFormat="1">
      <c r="H351" s="46"/>
      <c r="J351" s="48"/>
    </row>
    <row r="352" spans="8:15" s="24" customFormat="1">
      <c r="H352" s="46"/>
      <c r="J352" s="48"/>
    </row>
    <row r="353" spans="8:25" s="24" customFormat="1">
      <c r="H353" s="46"/>
      <c r="J353" s="48"/>
    </row>
    <row r="364" spans="8:25" s="24" customFormat="1">
      <c r="H364" s="46"/>
      <c r="I364" s="52"/>
      <c r="L364" s="52"/>
      <c r="R364" s="52"/>
      <c r="S364" s="52"/>
      <c r="T364" s="52"/>
      <c r="U364" s="52"/>
      <c r="V364" s="52"/>
    </row>
    <row r="365" spans="8:25" s="24" customFormat="1">
      <c r="H365" s="46"/>
      <c r="I365" s="54"/>
      <c r="K365" s="53"/>
      <c r="L365" s="55"/>
      <c r="M365" s="52"/>
      <c r="N365" s="52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8:25" s="24" customFormat="1">
      <c r="H366" s="46"/>
      <c r="I366" s="54"/>
      <c r="L366" s="55"/>
      <c r="M366" s="52"/>
      <c r="N366" s="52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8" spans="8:25" s="24" customFormat="1">
      <c r="H368" s="46"/>
      <c r="J368" s="49"/>
    </row>
    <row r="369" spans="8:11" s="24" customFormat="1">
      <c r="H369" s="46"/>
      <c r="J369" s="49"/>
    </row>
    <row r="370" spans="8:11" s="24" customFormat="1">
      <c r="H370" s="46"/>
      <c r="J370" s="49"/>
    </row>
    <row r="371" spans="8:11" s="24" customFormat="1">
      <c r="H371" s="46"/>
      <c r="J371" s="49"/>
    </row>
    <row r="372" spans="8:11" s="24" customFormat="1">
      <c r="H372" s="46"/>
      <c r="J372" s="49"/>
    </row>
    <row r="375" spans="8:11" s="24" customFormat="1">
      <c r="H375" s="46"/>
      <c r="K375" s="53"/>
    </row>
    <row r="376" spans="8:11" s="24" customFormat="1">
      <c r="H376" s="46"/>
      <c r="K376" s="53"/>
    </row>
    <row r="377" spans="8:11" s="24" customFormat="1">
      <c r="H377" s="46"/>
      <c r="K377" s="52"/>
    </row>
    <row r="379" spans="8:11" s="24" customFormat="1">
      <c r="H379" s="46"/>
      <c r="K379" s="52"/>
    </row>
    <row r="394" spans="8:22" s="24" customFormat="1">
      <c r="H394" s="46"/>
      <c r="I394" s="53"/>
      <c r="L394" s="53"/>
      <c r="R394" s="53"/>
      <c r="S394" s="53"/>
      <c r="T394" s="53"/>
      <c r="U394" s="53"/>
      <c r="V394" s="53"/>
    </row>
    <row r="395" spans="8:22" s="24" customFormat="1">
      <c r="H395" s="46"/>
      <c r="I395" s="53"/>
      <c r="L395" s="53"/>
      <c r="R395" s="53"/>
      <c r="S395" s="53"/>
      <c r="T395" s="53"/>
      <c r="U395" s="53"/>
      <c r="V395" s="53"/>
    </row>
    <row r="396" spans="8:22" s="24" customFormat="1">
      <c r="H396" s="46"/>
      <c r="I396" s="53"/>
      <c r="L396" s="53"/>
      <c r="R396" s="53"/>
      <c r="S396" s="53"/>
      <c r="T396" s="53"/>
      <c r="U396" s="53"/>
      <c r="V396" s="53"/>
    </row>
    <row r="397" spans="8:22" s="24" customFormat="1">
      <c r="H397" s="46"/>
      <c r="I397" s="53"/>
      <c r="L397" s="53"/>
      <c r="R397" s="53"/>
      <c r="S397" s="53"/>
      <c r="T397" s="53"/>
      <c r="U397" s="53"/>
      <c r="V397" s="53"/>
    </row>
    <row r="398" spans="8:22" s="24" customFormat="1">
      <c r="H398" s="46"/>
      <c r="I398" s="53"/>
      <c r="L398" s="53"/>
      <c r="R398" s="53"/>
      <c r="S398" s="53"/>
      <c r="T398" s="53"/>
      <c r="U398" s="53"/>
      <c r="V398" s="53"/>
    </row>
    <row r="448" spans="8:11" s="24" customFormat="1">
      <c r="H448" s="46"/>
      <c r="K448" s="52"/>
    </row>
    <row r="449" spans="8:13" s="24" customFormat="1">
      <c r="H449" s="46"/>
      <c r="K449" s="52"/>
    </row>
    <row r="451" spans="8:13" s="24" customFormat="1">
      <c r="H451" s="46"/>
      <c r="M451" s="51"/>
    </row>
    <row r="452" spans="8:13" s="24" customFormat="1">
      <c r="H452" s="46"/>
      <c r="M452" s="51"/>
    </row>
    <row r="453" spans="8:13" s="24" customFormat="1">
      <c r="H453" s="46"/>
      <c r="M453" s="51"/>
    </row>
    <row r="454" spans="8:13" s="24" customFormat="1">
      <c r="H454" s="46"/>
      <c r="M454" s="51"/>
    </row>
    <row r="455" spans="8:13" s="24" customFormat="1">
      <c r="H455" s="46"/>
      <c r="M455" s="51"/>
    </row>
    <row r="456" spans="8:13" s="24" customFormat="1">
      <c r="H456" s="46"/>
      <c r="M456" s="51"/>
    </row>
    <row r="457" spans="8:13" s="24" customFormat="1">
      <c r="H457" s="46"/>
      <c r="M457" s="51"/>
    </row>
    <row r="463" spans="8:13" s="24" customFormat="1">
      <c r="H463" s="46"/>
      <c r="M463" s="51"/>
    </row>
    <row r="464" spans="8:13" s="24" customFormat="1">
      <c r="H464" s="46"/>
      <c r="M464" s="51"/>
    </row>
    <row r="465" spans="8:13" s="24" customFormat="1">
      <c r="H465" s="46"/>
      <c r="M465" s="51"/>
    </row>
    <row r="466" spans="8:13" s="24" customFormat="1">
      <c r="H466" s="46"/>
      <c r="M466" s="51"/>
    </row>
    <row r="467" spans="8:13" s="24" customFormat="1">
      <c r="H467" s="46"/>
      <c r="M467" s="51"/>
    </row>
    <row r="468" spans="8:13" s="24" customFormat="1">
      <c r="H468" s="46"/>
      <c r="M468" s="51"/>
    </row>
    <row r="469" spans="8:13" s="24" customFormat="1">
      <c r="H469" s="46"/>
      <c r="M469" s="51"/>
    </row>
    <row r="470" spans="8:13" s="24" customFormat="1">
      <c r="H470" s="46"/>
      <c r="M470" s="51"/>
    </row>
    <row r="471" spans="8:13" s="24" customFormat="1">
      <c r="H471" s="46"/>
      <c r="M471" s="51"/>
    </row>
    <row r="475" spans="8:13" s="24" customFormat="1">
      <c r="H475" s="46"/>
      <c r="M475" s="51"/>
    </row>
    <row r="476" spans="8:13" s="24" customFormat="1">
      <c r="H476" s="46"/>
      <c r="M476" s="51"/>
    </row>
    <row r="521" spans="8:15" s="24" customFormat="1">
      <c r="H521" s="46"/>
      <c r="O521" s="47"/>
    </row>
    <row r="522" spans="8:15" s="24" customFormat="1">
      <c r="H522" s="46"/>
      <c r="O522" s="47"/>
    </row>
    <row r="523" spans="8:15" s="24" customFormat="1">
      <c r="H523" s="46"/>
      <c r="J523" s="48"/>
      <c r="O523" s="47"/>
    </row>
    <row r="524" spans="8:15" s="24" customFormat="1">
      <c r="H524" s="46"/>
      <c r="J524" s="48"/>
      <c r="O524" s="47"/>
    </row>
    <row r="525" spans="8:15" s="24" customFormat="1">
      <c r="H525" s="46"/>
      <c r="J525" s="48"/>
    </row>
    <row r="526" spans="8:15" s="24" customFormat="1">
      <c r="H526" s="46"/>
      <c r="J526" s="48"/>
    </row>
    <row r="527" spans="8:15" s="24" customFormat="1">
      <c r="H527" s="46"/>
      <c r="J527" s="48"/>
    </row>
    <row r="528" spans="8:15" s="24" customFormat="1">
      <c r="H528" s="46"/>
      <c r="J528" s="48"/>
    </row>
    <row r="529" spans="8:10" s="24" customFormat="1">
      <c r="H529" s="46"/>
      <c r="J529" s="48"/>
    </row>
    <row r="530" spans="8:10" s="24" customFormat="1">
      <c r="H530" s="46"/>
      <c r="J530" s="48"/>
    </row>
    <row r="531" spans="8:10" s="24" customFormat="1">
      <c r="H531" s="46"/>
      <c r="J531" s="48"/>
    </row>
    <row r="532" spans="8:10" s="24" customFormat="1">
      <c r="H532" s="46"/>
      <c r="J532" s="48"/>
    </row>
    <row r="533" spans="8:10" s="24" customFormat="1">
      <c r="H533" s="46"/>
      <c r="J533" s="50"/>
    </row>
    <row r="546" spans="8:16" s="24" customFormat="1">
      <c r="H546" s="46"/>
      <c r="K546" s="47"/>
      <c r="L546" s="47"/>
      <c r="M546" s="47"/>
      <c r="N546" s="47"/>
      <c r="P546" s="47"/>
    </row>
    <row r="547" spans="8:16" s="24" customFormat="1">
      <c r="H547" s="46"/>
      <c r="K547" s="47"/>
      <c r="L547" s="47"/>
      <c r="M547" s="47"/>
      <c r="N547" s="47"/>
      <c r="P547" s="47"/>
    </row>
    <row r="548" spans="8:16" s="24" customFormat="1">
      <c r="H548" s="46"/>
      <c r="K548" s="47"/>
      <c r="L548" s="47"/>
      <c r="M548" s="47"/>
      <c r="N548" s="47"/>
      <c r="P548" s="47"/>
    </row>
    <row r="549" spans="8:16" s="24" customFormat="1">
      <c r="H549" s="46"/>
      <c r="K549" s="47"/>
      <c r="L549" s="47"/>
      <c r="M549" s="47"/>
      <c r="N549" s="47"/>
      <c r="P549" s="47"/>
    </row>
    <row r="550" spans="8:16" s="24" customFormat="1">
      <c r="H550" s="46"/>
      <c r="K550" s="47"/>
      <c r="L550" s="47"/>
      <c r="M550" s="47"/>
      <c r="N550" s="47"/>
      <c r="P550" s="47"/>
    </row>
    <row r="551" spans="8:16" s="24" customFormat="1">
      <c r="H551" s="46"/>
      <c r="K551" s="47"/>
      <c r="L551" s="47"/>
      <c r="M551" s="47"/>
      <c r="N551" s="47"/>
      <c r="P551" s="47"/>
    </row>
    <row r="578" spans="8:10" s="24" customFormat="1">
      <c r="H578" s="46"/>
      <c r="J578" s="49"/>
    </row>
    <row r="593" spans="8:11" s="24" customFormat="1">
      <c r="H593" s="46"/>
      <c r="K593" s="49"/>
    </row>
    <row r="594" spans="8:11" s="24" customFormat="1">
      <c r="H594" s="46"/>
      <c r="K594" s="49"/>
    </row>
    <row r="595" spans="8:11" s="24" customFormat="1">
      <c r="H595" s="46"/>
      <c r="K595" s="49"/>
    </row>
    <row r="596" spans="8:11" s="24" customFormat="1">
      <c r="H596" s="46"/>
      <c r="K596" s="49"/>
    </row>
    <row r="597" spans="8:11" s="24" customFormat="1">
      <c r="H597" s="46"/>
      <c r="K597" s="49"/>
    </row>
    <row r="598" spans="8:11" s="24" customFormat="1">
      <c r="H598" s="46"/>
      <c r="K598" s="49"/>
    </row>
    <row r="607" spans="8:11" s="24" customFormat="1">
      <c r="H607" s="46"/>
      <c r="J607" s="48"/>
    </row>
    <row r="608" spans="8:11" s="24" customFormat="1">
      <c r="H608" s="46"/>
      <c r="J608" s="48"/>
    </row>
    <row r="609" spans="8:10" s="24" customFormat="1">
      <c r="H609" s="46"/>
      <c r="J609" s="48"/>
    </row>
    <row r="610" spans="8:10" s="24" customFormat="1">
      <c r="H610" s="46"/>
      <c r="J610" s="48"/>
    </row>
    <row r="611" spans="8:10" s="24" customFormat="1">
      <c r="H611" s="46"/>
      <c r="J611" s="48"/>
    </row>
    <row r="612" spans="8:10" s="24" customFormat="1">
      <c r="H612" s="46"/>
      <c r="J612" s="48"/>
    </row>
    <row r="613" spans="8:10" s="24" customFormat="1">
      <c r="H613" s="46"/>
      <c r="J613" s="48"/>
    </row>
    <row r="614" spans="8:10" s="24" customFormat="1">
      <c r="H614" s="46"/>
      <c r="J614" s="48"/>
    </row>
    <row r="615" spans="8:10" s="24" customFormat="1">
      <c r="H615" s="46"/>
      <c r="J615" s="48"/>
    </row>
    <row r="616" spans="8:10" s="24" customFormat="1">
      <c r="H616" s="46"/>
      <c r="J616" s="48"/>
    </row>
    <row r="617" spans="8:10" s="24" customFormat="1">
      <c r="H617" s="46"/>
      <c r="J617" s="48"/>
    </row>
    <row r="618" spans="8:10" s="24" customFormat="1">
      <c r="H618" s="46"/>
      <c r="J618" s="48"/>
    </row>
    <row r="619" spans="8:10" s="24" customFormat="1">
      <c r="H619" s="46"/>
      <c r="J619" s="48"/>
    </row>
    <row r="651" spans="8:10" s="24" customFormat="1">
      <c r="H651" s="46"/>
      <c r="J651" s="48"/>
    </row>
    <row r="652" spans="8:10" s="24" customFormat="1">
      <c r="H652" s="46"/>
      <c r="J652" s="48"/>
    </row>
    <row r="653" spans="8:10" s="24" customFormat="1">
      <c r="H653" s="46"/>
      <c r="J653" s="48"/>
    </row>
    <row r="654" spans="8:10" s="24" customFormat="1">
      <c r="H654" s="46"/>
      <c r="J654" s="48"/>
    </row>
    <row r="655" spans="8:10" s="24" customFormat="1">
      <c r="H655" s="46"/>
      <c r="J655" s="48"/>
    </row>
    <row r="656" spans="8:10" s="24" customFormat="1">
      <c r="H656" s="46"/>
      <c r="J656" s="48"/>
    </row>
    <row r="657" spans="8:10" s="24" customFormat="1">
      <c r="H657" s="46"/>
      <c r="J657" s="48"/>
    </row>
    <row r="658" spans="8:10" s="24" customFormat="1">
      <c r="H658" s="46"/>
      <c r="J658" s="48"/>
    </row>
    <row r="659" spans="8:10" s="24" customFormat="1">
      <c r="H659" s="46"/>
      <c r="J659" s="48"/>
    </row>
    <row r="672" spans="8:10" s="24" customFormat="1">
      <c r="H672" s="46"/>
      <c r="J672" s="47"/>
    </row>
    <row r="673" spans="8:10" s="24" customFormat="1">
      <c r="H673" s="46"/>
      <c r="J673" s="47"/>
    </row>
    <row r="674" spans="8:10" s="24" customFormat="1">
      <c r="H674" s="46"/>
      <c r="J674" s="47"/>
    </row>
    <row r="675" spans="8:10" s="24" customFormat="1">
      <c r="H675" s="46"/>
      <c r="J675" s="47"/>
    </row>
    <row r="676" spans="8:10" s="24" customFormat="1">
      <c r="H676" s="46"/>
      <c r="J676" s="47"/>
    </row>
    <row r="677" spans="8:10" s="24" customFormat="1">
      <c r="H677" s="46"/>
      <c r="J677" s="47"/>
    </row>
    <row r="678" spans="8:10" s="24" customFormat="1">
      <c r="H678" s="46"/>
      <c r="J678" s="47"/>
    </row>
    <row r="679" spans="8:10" s="24" customFormat="1">
      <c r="H679" s="46"/>
      <c r="J679" s="47"/>
    </row>
    <row r="680" spans="8:10" s="24" customFormat="1">
      <c r="H680" s="46"/>
      <c r="J680" s="47"/>
    </row>
  </sheetData>
  <mergeCells count="12">
    <mergeCell ref="A5:A6"/>
    <mergeCell ref="B5:B6"/>
    <mergeCell ref="C5:C6"/>
    <mergeCell ref="D5:D6"/>
    <mergeCell ref="E5:E6"/>
    <mergeCell ref="V5:Y5"/>
    <mergeCell ref="Z5:Z6"/>
    <mergeCell ref="F5:F6"/>
    <mergeCell ref="G5:G6"/>
    <mergeCell ref="H5:H6"/>
    <mergeCell ref="I5:Q5"/>
    <mergeCell ref="R5:U5"/>
  </mergeCells>
  <pageMargins left="0.7" right="0.7" top="0.75" bottom="0.75" header="0.3" footer="0.3"/>
  <pageSetup scale="59" fitToHeight="13" orientation="landscape" r:id="rId1"/>
  <drawing r:id="rId2"/>
  <legacyDrawing r:id="rId3"/>
  <oleObjects>
    <mc:AlternateContent xmlns:mc="http://schemas.openxmlformats.org/markup-compatibility/2006">
      <mc:Choice Requires="x14">
        <oleObject progId="Prism9.Document" shapeId="3075" r:id="rId4">
          <object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4</xdr:col>
                <xdr:colOff>114300</xdr:colOff>
                <xdr:row>25</xdr:row>
                <xdr:rowOff>114300</xdr:rowOff>
              </to>
            </anchor>
          </objectPr>
        </oleObject>
      </mc:Choice>
      <mc:Fallback>
        <oleObject progId="Prism9.Document" shapeId="3075" r:id="rId4"/>
      </mc:Fallback>
    </mc:AlternateContent>
    <mc:AlternateContent xmlns:mc="http://schemas.openxmlformats.org/markup-compatibility/2006">
      <mc:Choice Requires="x14">
        <oleObject progId="Prism9.Document" shapeId="3076" r:id="rId6">
          <objectPr defaultSize="0" r:id="rId7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10</xdr:col>
                <xdr:colOff>266700</xdr:colOff>
                <xdr:row>25</xdr:row>
                <xdr:rowOff>114300</xdr:rowOff>
              </to>
            </anchor>
          </objectPr>
        </oleObject>
      </mc:Choice>
      <mc:Fallback>
        <oleObject progId="Prism9.Document" shapeId="307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C09E-14BA-49D7-AAB7-9CDBC41A966A}">
  <dimension ref="A1:P112"/>
  <sheetViews>
    <sheetView topLeftCell="B81" zoomScaleNormal="100" workbookViewId="0">
      <selection activeCell="N80" sqref="N80:P84"/>
    </sheetView>
  </sheetViews>
  <sheetFormatPr defaultRowHeight="15"/>
  <cols>
    <col min="1" max="1" width="11.5703125" customWidth="1"/>
    <col min="4" max="4" width="11.140625" customWidth="1"/>
    <col min="6" max="7" width="10.140625" customWidth="1"/>
    <col min="8" max="8" width="13.140625" bestFit="1" customWidth="1"/>
    <col min="15" max="15" width="12.7109375" customWidth="1"/>
  </cols>
  <sheetData>
    <row r="1" spans="1:16">
      <c r="A1" s="16"/>
    </row>
    <row r="2" spans="1:16">
      <c r="D2" s="108" t="s">
        <v>375</v>
      </c>
    </row>
    <row r="3" spans="1:16" ht="18.75">
      <c r="D3" s="106">
        <v>474</v>
      </c>
      <c r="E3" s="105"/>
      <c r="F3" s="105"/>
      <c r="G3" s="105"/>
      <c r="H3" s="105"/>
      <c r="I3" s="19"/>
      <c r="J3" s="19"/>
      <c r="K3" s="19"/>
      <c r="L3" s="19"/>
      <c r="M3" s="104" t="s">
        <v>374</v>
      </c>
      <c r="N3" s="19"/>
      <c r="O3" s="19"/>
      <c r="P3" s="18"/>
    </row>
    <row r="4" spans="1:16">
      <c r="A4" s="107"/>
      <c r="B4" s="16" t="s">
        <v>246</v>
      </c>
      <c r="C4" s="16" t="s">
        <v>373</v>
      </c>
      <c r="D4" s="92" t="s">
        <v>242</v>
      </c>
      <c r="E4" s="87" t="s">
        <v>101</v>
      </c>
      <c r="F4" s="87" t="s">
        <v>247</v>
      </c>
      <c r="G4" s="87" t="s">
        <v>276</v>
      </c>
      <c r="H4" s="87"/>
      <c r="I4" s="87" t="s">
        <v>364</v>
      </c>
      <c r="J4" s="87" t="s">
        <v>363</v>
      </c>
      <c r="K4" s="87"/>
      <c r="L4" s="87"/>
      <c r="M4" s="103" t="s">
        <v>246</v>
      </c>
      <c r="P4" s="84"/>
    </row>
    <row r="5" spans="1:16">
      <c r="D5" s="83">
        <v>474</v>
      </c>
      <c r="E5" s="102" t="s">
        <v>370</v>
      </c>
      <c r="F5" s="1">
        <v>475.134194577914</v>
      </c>
      <c r="G5">
        <f>100*(F5/AVERAGE(F$5:F$7))</f>
        <v>110.7461286337889</v>
      </c>
      <c r="I5" s="150">
        <f>AVERAGE(F5:F7)</f>
        <v>429.03007124435902</v>
      </c>
      <c r="J5" s="150">
        <f>100*(STDEV(F5:F7)/I5)</f>
        <v>11.99221469296435</v>
      </c>
      <c r="K5" s="57" t="s">
        <v>371</v>
      </c>
      <c r="M5" s="87" t="s">
        <v>358</v>
      </c>
      <c r="N5" s="87" t="s">
        <v>357</v>
      </c>
      <c r="O5" s="87" t="s">
        <v>356</v>
      </c>
      <c r="P5" s="86" t="s">
        <v>355</v>
      </c>
    </row>
    <row r="6" spans="1:16">
      <c r="D6" s="83">
        <v>474</v>
      </c>
      <c r="E6" s="101" t="s">
        <v>370</v>
      </c>
      <c r="F6" s="1">
        <v>373.52910845789398</v>
      </c>
      <c r="G6">
        <f>100*(F6/AVERAGE(F$5:F$7))</f>
        <v>87.063619427540345</v>
      </c>
      <c r="I6" s="150"/>
      <c r="J6" s="150"/>
      <c r="M6">
        <v>0</v>
      </c>
      <c r="N6">
        <f>LN(F5)</f>
        <v>6.1635972790356925</v>
      </c>
      <c r="O6">
        <f>LN(F6)</f>
        <v>5.9229959358277027</v>
      </c>
      <c r="P6" s="84">
        <f>LN(F7)</f>
        <v>6.0831931176396479</v>
      </c>
    </row>
    <row r="7" spans="1:16">
      <c r="D7" s="83">
        <v>474</v>
      </c>
      <c r="E7" s="100" t="s">
        <v>370</v>
      </c>
      <c r="F7" s="1">
        <v>438.42691069726902</v>
      </c>
      <c r="G7">
        <f>100*(F7/AVERAGE(F$5:F$7))</f>
        <v>102.19025193867073</v>
      </c>
      <c r="I7" s="150"/>
      <c r="J7" s="150"/>
      <c r="M7">
        <v>15</v>
      </c>
      <c r="N7">
        <f>LN(F8)</f>
        <v>6.2650733808246768</v>
      </c>
      <c r="O7">
        <f>LN(F9)</f>
        <v>6.2028018066854944</v>
      </c>
      <c r="P7" s="84">
        <f>LN(F10)</f>
        <v>5.9140239870321691</v>
      </c>
    </row>
    <row r="8" spans="1:16">
      <c r="D8" s="83">
        <v>474</v>
      </c>
      <c r="E8" s="99" t="s">
        <v>369</v>
      </c>
      <c r="F8" s="1">
        <v>525.88017406434903</v>
      </c>
      <c r="G8">
        <f>100*(F8/AVERAGE(F$8:F$10))</f>
        <v>113.48261807968316</v>
      </c>
      <c r="I8" s="150">
        <f>AVERAGE(F8:F10)</f>
        <v>463.40151730998667</v>
      </c>
      <c r="J8" s="150">
        <f>100*(STDEV(F8:F10)/I8)</f>
        <v>17.752895957061039</v>
      </c>
      <c r="M8">
        <v>30</v>
      </c>
      <c r="N8">
        <f>LN(F11)</f>
        <v>6.0143157557378188</v>
      </c>
      <c r="O8">
        <f>LN(F12)</f>
        <v>5.8297998363288333</v>
      </c>
      <c r="P8" s="84">
        <f>LN(F13)</f>
        <v>5.7197107226774628</v>
      </c>
    </row>
    <row r="9" spans="1:16">
      <c r="D9" s="83">
        <v>474</v>
      </c>
      <c r="E9" s="98" t="s">
        <v>369</v>
      </c>
      <c r="F9" s="1">
        <v>494.131564528149</v>
      </c>
      <c r="G9">
        <f>100*(F9/AVERAGE(F$8:F$10))</f>
        <v>106.63140841586969</v>
      </c>
      <c r="I9" s="150"/>
      <c r="J9" s="150"/>
      <c r="M9">
        <v>60</v>
      </c>
      <c r="N9">
        <f>LN(F14)</f>
        <v>5.8744558480627536</v>
      </c>
      <c r="O9">
        <f>LN(F15)</f>
        <v>5.518069558372499</v>
      </c>
      <c r="P9" s="84">
        <f>LN(F16)</f>
        <v>5.7862934504633552</v>
      </c>
    </row>
    <row r="10" spans="1:16">
      <c r="D10" s="83">
        <v>474</v>
      </c>
      <c r="E10" s="97" t="s">
        <v>369</v>
      </c>
      <c r="F10" s="1">
        <v>370.19281333746198</v>
      </c>
      <c r="G10">
        <f>100*(F10/AVERAGE(F$8:F$10))</f>
        <v>79.885973504447136</v>
      </c>
      <c r="I10" s="150"/>
      <c r="J10" s="150"/>
      <c r="M10">
        <v>120</v>
      </c>
      <c r="N10">
        <f>LN(F17)</f>
        <v>5.0514048594038261</v>
      </c>
      <c r="O10">
        <f>LN(F18)</f>
        <v>5.1681991674038237</v>
      </c>
      <c r="P10" s="84">
        <f>LN(F19)</f>
        <v>5.0852396036790477</v>
      </c>
    </row>
    <row r="11" spans="1:16">
      <c r="D11" s="83">
        <v>474</v>
      </c>
      <c r="E11" s="102" t="s">
        <v>368</v>
      </c>
      <c r="F11" s="1">
        <v>409.245719057271</v>
      </c>
      <c r="G11">
        <f>100*(F11/AVERAGE(F$11:F$13))</f>
        <v>116.44460102098191</v>
      </c>
      <c r="I11" s="150">
        <f>AVERAGE(F11:F13)</f>
        <v>351.45100371251209</v>
      </c>
      <c r="J11" s="150">
        <f>100*(STDEV(F11:F13)/I11)</f>
        <v>15.109220089362738</v>
      </c>
      <c r="M11">
        <v>240</v>
      </c>
      <c r="N11">
        <f>LN(F20)</f>
        <v>4.4182425866709139</v>
      </c>
      <c r="O11">
        <f>LN(F21)</f>
        <v>4.7115412280996658</v>
      </c>
      <c r="P11" s="84">
        <f>LN(F22)</f>
        <v>4.221485449170296</v>
      </c>
    </row>
    <row r="12" spans="1:16">
      <c r="D12" s="83">
        <v>474</v>
      </c>
      <c r="E12" s="101" t="s">
        <v>368</v>
      </c>
      <c r="F12" s="1">
        <v>340.29055844689702</v>
      </c>
      <c r="G12">
        <f>100*(F12/AVERAGE(F$11:F$13))</f>
        <v>96.824466242030041</v>
      </c>
      <c r="I12" s="150"/>
      <c r="J12" s="150"/>
      <c r="P12" s="84"/>
    </row>
    <row r="13" spans="1:16">
      <c r="D13" s="83">
        <v>474</v>
      </c>
      <c r="E13" s="100" t="s">
        <v>368</v>
      </c>
      <c r="F13" s="1">
        <v>304.81673363336802</v>
      </c>
      <c r="G13">
        <f>100*(F13/AVERAGE(F$11:F$13))</f>
        <v>86.730932736987981</v>
      </c>
      <c r="I13" s="150"/>
      <c r="J13" s="150"/>
      <c r="P13" s="84"/>
    </row>
    <row r="14" spans="1:16">
      <c r="D14" s="83">
        <v>474</v>
      </c>
      <c r="E14" s="99" t="s">
        <v>367</v>
      </c>
      <c r="F14" s="1">
        <v>355.830981862096</v>
      </c>
      <c r="G14">
        <f>100*(F14/AVERAGE(F$14:F$16))</f>
        <v>114.68704210063314</v>
      </c>
      <c r="I14" s="150">
        <f>AVERAGE(F14:F16)</f>
        <v>310.26258533188866</v>
      </c>
      <c r="J14" s="150">
        <f>100*(STDEV(F14:F16)/I14)</f>
        <v>17.730285266829522</v>
      </c>
      <c r="P14" s="84"/>
    </row>
    <row r="15" spans="1:16">
      <c r="D15" s="83">
        <v>474</v>
      </c>
      <c r="E15" s="98" t="s">
        <v>367</v>
      </c>
      <c r="F15" s="1">
        <v>249.153596168626</v>
      </c>
      <c r="G15">
        <f>100*(F15/AVERAGE(F$14:F$16))</f>
        <v>80.304106246683205</v>
      </c>
      <c r="I15" s="150"/>
      <c r="J15" s="150"/>
      <c r="P15" s="84"/>
    </row>
    <row r="16" spans="1:16">
      <c r="D16" s="83">
        <v>474</v>
      </c>
      <c r="E16" s="97" t="s">
        <v>367</v>
      </c>
      <c r="F16" s="1">
        <v>325.80317796494398</v>
      </c>
      <c r="G16">
        <f>100*(F16/AVERAGE(F$14:F$16))</f>
        <v>105.00885165268366</v>
      </c>
      <c r="I16" s="150"/>
      <c r="J16" s="150"/>
      <c r="P16" s="84"/>
    </row>
    <row r="17" spans="4:16">
      <c r="D17" s="83">
        <v>474</v>
      </c>
      <c r="E17" s="96" t="s">
        <v>366</v>
      </c>
      <c r="F17" s="1">
        <v>156.241808150266</v>
      </c>
      <c r="G17">
        <f>100*(F17/AVERAGE(F$17:F$19))</f>
        <v>94.987753327918114</v>
      </c>
      <c r="I17" s="150">
        <f>AVERAGE(F17:F19)</f>
        <v>164.48626551981468</v>
      </c>
      <c r="J17" s="150">
        <f>100*(STDEV(F17:F19)/I17)</f>
        <v>6.0745508446794192</v>
      </c>
      <c r="P17" s="84"/>
    </row>
    <row r="18" spans="4:16">
      <c r="D18" s="83">
        <v>474</v>
      </c>
      <c r="E18" s="96" t="s">
        <v>366</v>
      </c>
      <c r="F18" s="1">
        <v>175.59832938516001</v>
      </c>
      <c r="G18">
        <f>100*(F18/AVERAGE(F$17:F$19))</f>
        <v>106.7556180634466</v>
      </c>
      <c r="I18" s="150"/>
      <c r="J18" s="150"/>
      <c r="P18" s="84"/>
    </row>
    <row r="19" spans="4:16">
      <c r="D19" s="83">
        <v>474</v>
      </c>
      <c r="E19" s="95" t="s">
        <v>366</v>
      </c>
      <c r="F19" s="1">
        <v>161.618659024018</v>
      </c>
      <c r="G19">
        <f>100*(F19/AVERAGE(F$17:F$19))</f>
        <v>98.256628608635268</v>
      </c>
      <c r="I19" s="150"/>
      <c r="J19" s="150"/>
      <c r="P19" s="84"/>
    </row>
    <row r="20" spans="4:16">
      <c r="D20" s="83">
        <v>474</v>
      </c>
      <c r="E20" s="96" t="s">
        <v>365</v>
      </c>
      <c r="F20" s="1">
        <v>82.950379085224696</v>
      </c>
      <c r="G20">
        <f>100*(F20/AVERAGE(F$20:F$22))</f>
        <v>94.869661951668448</v>
      </c>
      <c r="I20" s="150">
        <f>AVERAGE(F20:F22)</f>
        <v>87.436149111065603</v>
      </c>
      <c r="J20" s="150">
        <f>100*(STDEV(F20:F22)/I20)</f>
        <v>25.037535405083698</v>
      </c>
      <c r="P20" s="84"/>
    </row>
    <row r="21" spans="4:16">
      <c r="D21" s="83">
        <v>474</v>
      </c>
      <c r="E21" s="96" t="s">
        <v>365</v>
      </c>
      <c r="F21" s="1">
        <v>111.22344857862601</v>
      </c>
      <c r="G21">
        <f>100*(F21/AVERAGE(F$20:F$22))</f>
        <v>127.20533750559466</v>
      </c>
      <c r="I21" s="150"/>
      <c r="J21" s="150"/>
      <c r="P21" s="84"/>
    </row>
    <row r="22" spans="4:16">
      <c r="D22" s="83">
        <v>474</v>
      </c>
      <c r="E22" s="95" t="s">
        <v>365</v>
      </c>
      <c r="F22" s="1">
        <v>68.134619669346094</v>
      </c>
      <c r="G22">
        <f>100*(F22/AVERAGE(F$20:F$22))</f>
        <v>77.925000542736882</v>
      </c>
      <c r="I22" s="150"/>
      <c r="J22" s="150"/>
      <c r="P22" s="84"/>
    </row>
    <row r="23" spans="4:16">
      <c r="D23" s="94"/>
      <c r="E23" s="93"/>
      <c r="F23" s="93"/>
      <c r="G23" s="93"/>
      <c r="H23" s="93"/>
      <c r="P23" s="84"/>
    </row>
    <row r="24" spans="4:16">
      <c r="D24" s="94"/>
      <c r="E24" s="93"/>
      <c r="F24" s="93"/>
      <c r="G24" s="93"/>
      <c r="H24" s="93"/>
      <c r="P24" s="84"/>
    </row>
    <row r="25" spans="4:16">
      <c r="D25" s="92" t="s">
        <v>242</v>
      </c>
      <c r="E25" s="87" t="s">
        <v>101</v>
      </c>
      <c r="F25" s="87" t="s">
        <v>247</v>
      </c>
      <c r="G25" s="87" t="s">
        <v>276</v>
      </c>
      <c r="H25" s="87"/>
      <c r="I25" s="87" t="s">
        <v>364</v>
      </c>
      <c r="J25" s="87" t="s">
        <v>363</v>
      </c>
      <c r="P25" s="84"/>
    </row>
    <row r="26" spans="4:16">
      <c r="D26" s="83">
        <v>474</v>
      </c>
      <c r="E26" s="85" t="s">
        <v>361</v>
      </c>
      <c r="F26" s="1">
        <v>429.67150675565199</v>
      </c>
      <c r="G26">
        <f>100*(F26/AVERAGE(F$26:F$28))</f>
        <v>88.100334967420025</v>
      </c>
      <c r="I26" s="150">
        <f>AVERAGE(F26:F28)</f>
        <v>487.70700691949332</v>
      </c>
      <c r="J26" s="150">
        <f>100*(STDEV(F26:F28)/I26)</f>
        <v>31.686476560583472</v>
      </c>
      <c r="M26" t="s">
        <v>362</v>
      </c>
      <c r="P26" s="84"/>
    </row>
    <row r="27" spans="4:16">
      <c r="D27" s="83">
        <v>474</v>
      </c>
      <c r="E27" s="91" t="s">
        <v>361</v>
      </c>
      <c r="F27" s="1">
        <v>662.86046909582501</v>
      </c>
      <c r="G27">
        <f>100*(F27/AVERAGE(F$26:F$28))</f>
        <v>135.91366531365924</v>
      </c>
      <c r="I27" s="150"/>
      <c r="J27" s="150"/>
      <c r="M27" s="87" t="s">
        <v>358</v>
      </c>
      <c r="N27" s="87" t="s">
        <v>357</v>
      </c>
      <c r="O27" s="87" t="s">
        <v>356</v>
      </c>
      <c r="P27" s="86" t="s">
        <v>355</v>
      </c>
    </row>
    <row r="28" spans="4:16">
      <c r="D28" s="83">
        <v>474</v>
      </c>
      <c r="E28" s="90" t="s">
        <v>361</v>
      </c>
      <c r="F28" s="1">
        <v>370.58904490700297</v>
      </c>
      <c r="G28">
        <f>100*(F28/AVERAGE(F$26:F$28))</f>
        <v>75.985999718920752</v>
      </c>
      <c r="I28" s="150"/>
      <c r="J28" s="150"/>
      <c r="M28">
        <v>0</v>
      </c>
      <c r="N28">
        <f>LN(F26)</f>
        <v>6.0630209789608935</v>
      </c>
      <c r="O28">
        <f>LN(F27)</f>
        <v>6.4965645141848922</v>
      </c>
      <c r="P28" s="84">
        <f>LN(F28)</f>
        <v>5.9150937529907122</v>
      </c>
    </row>
    <row r="29" spans="4:16">
      <c r="D29" s="83">
        <v>474</v>
      </c>
      <c r="E29" s="82" t="s">
        <v>360</v>
      </c>
      <c r="F29" s="1">
        <v>350.251915815659</v>
      </c>
      <c r="G29">
        <f>100*(F29/AVERAGE(F$29:F$31))</f>
        <v>89.1430751491949</v>
      </c>
      <c r="I29" s="150">
        <f>AVERAGE(F29:F31)</f>
        <v>392.9098421043447</v>
      </c>
      <c r="J29" s="150">
        <f>100*(STDEV(F29:F31)/I29)</f>
        <v>20.331081474417417</v>
      </c>
      <c r="M29">
        <v>240</v>
      </c>
      <c r="N29">
        <f>LN(F32)</f>
        <v>4.9640954241808775</v>
      </c>
      <c r="O29">
        <f>LN(F33)</f>
        <v>5.529177602480269</v>
      </c>
      <c r="P29" s="84">
        <f>LN(F34)</f>
        <v>4.9072268694628072</v>
      </c>
    </row>
    <row r="30" spans="4:16">
      <c r="D30" s="83">
        <v>474</v>
      </c>
      <c r="E30" s="89" t="s">
        <v>360</v>
      </c>
      <c r="F30" s="1">
        <v>485.06599595793801</v>
      </c>
      <c r="G30">
        <f>100*(F30/AVERAGE(F$29:F$31))</f>
        <v>123.45478376413881</v>
      </c>
      <c r="I30" s="150"/>
      <c r="J30" s="150"/>
      <c r="P30" s="84"/>
    </row>
    <row r="31" spans="4:16">
      <c r="D31" s="83">
        <v>474</v>
      </c>
      <c r="E31" s="88" t="s">
        <v>360</v>
      </c>
      <c r="F31" s="1">
        <v>343.41161453943698</v>
      </c>
      <c r="G31">
        <f>100*(F31/AVERAGE(F$29:F$31))</f>
        <v>87.402141086666262</v>
      </c>
      <c r="I31" s="150"/>
      <c r="J31" s="150"/>
      <c r="M31" t="s">
        <v>359</v>
      </c>
      <c r="P31" s="84"/>
    </row>
    <row r="32" spans="4:16">
      <c r="D32" s="83">
        <v>474</v>
      </c>
      <c r="E32" s="85" t="s">
        <v>354</v>
      </c>
      <c r="F32" s="1">
        <v>143.17897543806001</v>
      </c>
      <c r="G32">
        <f>100*(F32/AVERAGE(F$32:F$34))</f>
        <v>80.986728979781105</v>
      </c>
      <c r="I32" s="150">
        <f>AVERAGE(F32:F34)</f>
        <v>176.79313295120934</v>
      </c>
      <c r="J32" s="150">
        <f>100*(STDEV(F32:F34)/I32)</f>
        <v>36.877229624399611</v>
      </c>
      <c r="M32" s="87" t="s">
        <v>358</v>
      </c>
      <c r="N32" s="87" t="s">
        <v>357</v>
      </c>
      <c r="O32" s="87" t="s">
        <v>356</v>
      </c>
      <c r="P32" s="86" t="s">
        <v>355</v>
      </c>
    </row>
    <row r="33" spans="4:16">
      <c r="D33" s="83">
        <v>474</v>
      </c>
      <c r="E33" s="85" t="s">
        <v>354</v>
      </c>
      <c r="F33" s="1">
        <v>251.93663374031601</v>
      </c>
      <c r="G33">
        <f>100*(F33/AVERAGE(F$32:F$34))</f>
        <v>142.50363095824795</v>
      </c>
      <c r="I33" s="150"/>
      <c r="J33" s="150"/>
      <c r="M33">
        <v>0</v>
      </c>
      <c r="N33">
        <f>LN(F29)</f>
        <v>5.8586526550541453</v>
      </c>
      <c r="O33">
        <f>LN(F30)</f>
        <v>6.1842849558203152</v>
      </c>
      <c r="P33" s="84">
        <f>LN(F31)</f>
        <v>5.8389297700796448</v>
      </c>
    </row>
    <row r="34" spans="4:16">
      <c r="D34" s="83">
        <v>474</v>
      </c>
      <c r="E34" s="85" t="s">
        <v>354</v>
      </c>
      <c r="F34" s="1">
        <v>135.26378967525201</v>
      </c>
      <c r="G34">
        <f>100*(F34/AVERAGE(F$32:F$34))</f>
        <v>76.509640061970941</v>
      </c>
      <c r="I34" s="150"/>
      <c r="J34" s="150"/>
      <c r="M34">
        <v>240</v>
      </c>
      <c r="N34">
        <f>LN(F35)</f>
        <v>3.598737948902976</v>
      </c>
      <c r="O34">
        <f>LN(F36)</f>
        <v>3.4214660674277222</v>
      </c>
      <c r="P34" s="84">
        <f>LN(F37)</f>
        <v>3.6680158533259122</v>
      </c>
    </row>
    <row r="35" spans="4:16">
      <c r="D35" s="83">
        <v>474</v>
      </c>
      <c r="E35" s="82" t="s">
        <v>353</v>
      </c>
      <c r="F35" s="1">
        <v>36.552074735830999</v>
      </c>
      <c r="G35">
        <f>100*(F35/AVERAGE(F$35:F$37))</f>
        <v>103.11808301058771</v>
      </c>
      <c r="H35" s="77">
        <f>(F29-F35)/F29</f>
        <v>0.89564061441117504</v>
      </c>
      <c r="I35" s="150">
        <f>AVERAGE(F35:F37)</f>
        <v>35.446813661264429</v>
      </c>
      <c r="J35" s="150">
        <f>100*(STDEV(F35:F37)/I35)</f>
        <v>12.372472866420706</v>
      </c>
      <c r="P35" s="84"/>
    </row>
    <row r="36" spans="4:16">
      <c r="D36" s="83">
        <v>474</v>
      </c>
      <c r="E36" s="82" t="s">
        <v>353</v>
      </c>
      <c r="F36" s="1">
        <v>30.6142647130002</v>
      </c>
      <c r="G36">
        <f>100*(F36/AVERAGE(F$35:F$37))</f>
        <v>86.366760650351083</v>
      </c>
      <c r="H36" s="77">
        <f>(F30-F36)/F30</f>
        <v>0.93688639284528441</v>
      </c>
      <c r="I36" s="150"/>
      <c r="J36" s="150"/>
      <c r="M36" s="152" t="s">
        <v>350</v>
      </c>
      <c r="N36" s="81">
        <f>(I29-I35)/I29</f>
        <v>0.90978384895776965</v>
      </c>
      <c r="O36" s="152" t="s">
        <v>349</v>
      </c>
      <c r="P36" s="80">
        <f>STDEV(H35:H37)</f>
        <v>2.7056935577300163E-2</v>
      </c>
    </row>
    <row r="37" spans="4:16">
      <c r="D37" s="79">
        <v>474</v>
      </c>
      <c r="E37" s="78" t="s">
        <v>353</v>
      </c>
      <c r="F37" s="1">
        <v>39.174101534962098</v>
      </c>
      <c r="G37" s="11">
        <f>100*(F37/AVERAGE(F$35:F$37))</f>
        <v>110.51515633906124</v>
      </c>
      <c r="H37" s="77">
        <f>(F31-F37)/F31</f>
        <v>0.88592668425760712</v>
      </c>
      <c r="I37" s="151"/>
      <c r="J37" s="151"/>
      <c r="K37" s="11"/>
      <c r="L37" s="11"/>
      <c r="M37" s="153"/>
      <c r="N37" s="76"/>
      <c r="O37" s="153"/>
      <c r="P37" s="75"/>
    </row>
    <row r="38" spans="4:16">
      <c r="D38" s="93"/>
      <c r="E38" s="93"/>
      <c r="F38" s="93"/>
      <c r="G38" s="93"/>
      <c r="H38" s="93"/>
    </row>
    <row r="39" spans="4:16">
      <c r="D39" s="93"/>
      <c r="E39" s="93"/>
      <c r="F39" s="93"/>
      <c r="G39" s="93"/>
      <c r="H39" s="93"/>
    </row>
    <row r="40" spans="4:16" ht="18.75">
      <c r="D40" s="106">
        <v>3096</v>
      </c>
      <c r="E40" s="19"/>
      <c r="F40" s="19"/>
      <c r="G40" s="19"/>
      <c r="H40" s="19"/>
      <c r="I40" s="19"/>
      <c r="J40" s="19"/>
      <c r="K40" s="19"/>
      <c r="L40" s="19"/>
      <c r="M40" s="104"/>
      <c r="N40" s="19"/>
      <c r="O40" s="19"/>
      <c r="P40" s="18"/>
    </row>
    <row r="41" spans="4:16">
      <c r="D41" s="92" t="s">
        <v>242</v>
      </c>
      <c r="E41" s="87" t="s">
        <v>101</v>
      </c>
      <c r="F41" s="87" t="s">
        <v>247</v>
      </c>
      <c r="G41" s="87" t="s">
        <v>276</v>
      </c>
      <c r="H41" s="87"/>
      <c r="I41" s="87" t="s">
        <v>364</v>
      </c>
      <c r="J41" s="87" t="s">
        <v>363</v>
      </c>
      <c r="K41" s="87"/>
      <c r="L41" s="87"/>
      <c r="M41" s="103" t="s">
        <v>246</v>
      </c>
      <c r="P41" s="84"/>
    </row>
    <row r="42" spans="4:16">
      <c r="D42" s="83">
        <v>3096</v>
      </c>
      <c r="E42" s="102" t="s">
        <v>370</v>
      </c>
      <c r="F42" s="1">
        <v>1120.4432377137</v>
      </c>
      <c r="G42" s="11">
        <f>100*(F42/AVERAGE(F42:F44))</f>
        <v>98.361658770639266</v>
      </c>
      <c r="I42" s="150">
        <f>AVERAGE(F42:F44)</f>
        <v>1139.1056756437599</v>
      </c>
      <c r="J42" s="150">
        <f>100*(STDEV(F42:F44)/I42)</f>
        <v>4.8092624165568942</v>
      </c>
      <c r="K42" s="57" t="s">
        <v>371</v>
      </c>
      <c r="M42" s="87" t="s">
        <v>358</v>
      </c>
      <c r="N42" s="87" t="s">
        <v>357</v>
      </c>
      <c r="O42" s="87" t="s">
        <v>356</v>
      </c>
      <c r="P42" s="86" t="s">
        <v>355</v>
      </c>
    </row>
    <row r="43" spans="4:16">
      <c r="D43" s="83">
        <v>3096</v>
      </c>
      <c r="E43" s="101" t="s">
        <v>370</v>
      </c>
      <c r="F43" s="1">
        <v>1200.7811039794101</v>
      </c>
      <c r="G43" s="11">
        <f>100*(F43/AVERAGE(F42:F44))</f>
        <v>105.41437284129015</v>
      </c>
      <c r="I43" s="150"/>
      <c r="J43" s="150"/>
      <c r="M43">
        <v>0</v>
      </c>
      <c r="N43">
        <f>LN(F42)</f>
        <v>7.0214796339602312</v>
      </c>
      <c r="O43">
        <f>LN(F43)</f>
        <v>7.0907275440024078</v>
      </c>
      <c r="P43" s="84">
        <f>LN(F44)</f>
        <v>6.9995070307555363</v>
      </c>
    </row>
    <row r="44" spans="4:16">
      <c r="D44" s="83">
        <v>3096</v>
      </c>
      <c r="E44" s="100" t="s">
        <v>370</v>
      </c>
      <c r="F44" s="1">
        <v>1096.0926852381699</v>
      </c>
      <c r="G44" s="11">
        <f>100*(F44/AVERAGE(F42:F44))</f>
        <v>96.223968388070631</v>
      </c>
      <c r="I44" s="150"/>
      <c r="J44" s="150"/>
      <c r="M44">
        <v>15</v>
      </c>
      <c r="N44">
        <f>LN(F45)</f>
        <v>6.8401515773284567</v>
      </c>
      <c r="O44">
        <f>LN(F46)</f>
        <v>7.050757196957381</v>
      </c>
      <c r="P44" s="84">
        <f>LN(F47)</f>
        <v>6.8038283044298442</v>
      </c>
    </row>
    <row r="45" spans="4:16">
      <c r="D45" s="83">
        <v>3096</v>
      </c>
      <c r="E45" s="99" t="s">
        <v>369</v>
      </c>
      <c r="F45" s="1">
        <v>934.63079283153104</v>
      </c>
      <c r="G45" s="11">
        <f>100*(F45/AVERAGE(F45:F47))</f>
        <v>93.786520244973488</v>
      </c>
      <c r="I45" s="150">
        <f>AVERAGE(F45:F47)</f>
        <v>996.55130650998092</v>
      </c>
      <c r="J45" s="150">
        <f>100*(STDEV(F45:F47)/I45)</f>
        <v>13.761398760756794</v>
      </c>
      <c r="M45">
        <v>30</v>
      </c>
      <c r="N45">
        <f>LN(F48)</f>
        <v>6.6625285164742021</v>
      </c>
      <c r="O45">
        <f>LN(F49)</f>
        <v>6.6050006592668682</v>
      </c>
      <c r="P45" s="84">
        <f>LN(F50)</f>
        <v>6.5340473728751123</v>
      </c>
    </row>
    <row r="46" spans="4:16">
      <c r="D46" s="83">
        <v>3096</v>
      </c>
      <c r="E46" s="98" t="s">
        <v>369</v>
      </c>
      <c r="F46" s="1">
        <v>1153.7320144933301</v>
      </c>
      <c r="G46" s="11">
        <f>100*(F46/AVERAGE(F45:F47))</f>
        <v>115.77246519637923</v>
      </c>
      <c r="I46" s="150"/>
      <c r="J46" s="150"/>
      <c r="M46">
        <v>60</v>
      </c>
      <c r="N46">
        <f>LN(F51)</f>
        <v>6.3051072395372172</v>
      </c>
      <c r="O46">
        <f>LN(F52)</f>
        <v>6.4490163513607195</v>
      </c>
      <c r="P46" s="84">
        <f>LN(F53)</f>
        <v>6.1520531302833357</v>
      </c>
    </row>
    <row r="47" spans="4:16">
      <c r="D47" s="83">
        <v>3096</v>
      </c>
      <c r="E47" s="97" t="s">
        <v>369</v>
      </c>
      <c r="F47" s="1">
        <v>901.29111220508196</v>
      </c>
      <c r="G47" s="11">
        <f>100*(F47/AVERAGE(F45:F47))</f>
        <v>90.441014558647325</v>
      </c>
      <c r="I47" s="150"/>
      <c r="J47" s="150"/>
      <c r="M47">
        <v>120</v>
      </c>
      <c r="N47">
        <f>LN(F54)</f>
        <v>5.6625154129991691</v>
      </c>
      <c r="O47">
        <f>LN(F55)</f>
        <v>5.7570203027951115</v>
      </c>
      <c r="P47" s="84">
        <f>LN(F56)</f>
        <v>5.8504363430622126</v>
      </c>
    </row>
    <row r="48" spans="4:16">
      <c r="D48" s="83">
        <v>3096</v>
      </c>
      <c r="E48" s="102" t="s">
        <v>368</v>
      </c>
      <c r="F48" s="1">
        <v>782.52707032010005</v>
      </c>
      <c r="G48" s="11">
        <f>100*(F48/AVERAGE(F48:F50))</f>
        <v>106.25013834620154</v>
      </c>
      <c r="I48" s="150">
        <f>AVERAGE(F48:F50)</f>
        <v>736.4951072066774</v>
      </c>
      <c r="J48" s="150">
        <f>100*(STDEV(F48:F50)/I48)</f>
        <v>6.4109160420707632</v>
      </c>
      <c r="M48">
        <v>240</v>
      </c>
      <c r="N48">
        <f>LN(F57)</f>
        <v>4.27831956983011</v>
      </c>
      <c r="O48">
        <f>LN(F58)</f>
        <v>4.6346212456102007</v>
      </c>
      <c r="P48" s="84">
        <f>LN(F59)</f>
        <v>4.7666028417864146</v>
      </c>
    </row>
    <row r="49" spans="1:16">
      <c r="D49" s="83">
        <v>3096</v>
      </c>
      <c r="E49" s="101" t="s">
        <v>368</v>
      </c>
      <c r="F49" s="1">
        <v>738.780356264945</v>
      </c>
      <c r="G49" s="11">
        <f>100*(F49/AVERAGE(F48:F50))</f>
        <v>100.31028706584826</v>
      </c>
      <c r="I49" s="150"/>
      <c r="J49" s="150"/>
      <c r="P49" s="84"/>
    </row>
    <row r="50" spans="1:16">
      <c r="D50" s="83">
        <v>3096</v>
      </c>
      <c r="E50" s="100" t="s">
        <v>368</v>
      </c>
      <c r="F50" s="1">
        <v>688.17789503498705</v>
      </c>
      <c r="G50" s="11">
        <f>100*(F50/AVERAGE(F48:F50))</f>
        <v>93.43957458795019</v>
      </c>
      <c r="I50" s="150"/>
      <c r="J50" s="150"/>
      <c r="P50" s="84"/>
    </row>
    <row r="51" spans="1:16">
      <c r="D51" s="83">
        <v>3096</v>
      </c>
      <c r="E51" s="99" t="s">
        <v>367</v>
      </c>
      <c r="F51" s="1">
        <v>547.36028370109796</v>
      </c>
      <c r="G51" s="11">
        <f>100*(F51/AVERAGE(F51:F53))</f>
        <v>99.57308245709244</v>
      </c>
      <c r="I51" s="150">
        <f>AVERAGE(F51:F53)</f>
        <v>549.70707965876602</v>
      </c>
      <c r="J51" s="150">
        <f>100*(STDEV(F51:F53)/I51)</f>
        <v>14.776086786979322</v>
      </c>
      <c r="P51" s="84"/>
    </row>
    <row r="52" spans="1:16">
      <c r="A52" s="107"/>
      <c r="B52" s="16"/>
      <c r="C52" s="16"/>
      <c r="D52" s="83">
        <v>3096</v>
      </c>
      <c r="E52" s="98" t="s">
        <v>367</v>
      </c>
      <c r="F52" s="1">
        <v>632.08024205270704</v>
      </c>
      <c r="G52" s="11">
        <f>100*(F52/AVERAGE(F51:F53))</f>
        <v>114.984919321955</v>
      </c>
      <c r="I52" s="150"/>
      <c r="J52" s="150"/>
      <c r="P52" s="84"/>
    </row>
    <row r="53" spans="1:16">
      <c r="D53" s="83">
        <v>3096</v>
      </c>
      <c r="E53" s="97" t="s">
        <v>367</v>
      </c>
      <c r="F53" s="1">
        <v>469.68071322249301</v>
      </c>
      <c r="G53" s="11">
        <f>100*(F53/AVERAGE(F51:F53))</f>
        <v>85.441998220952541</v>
      </c>
      <c r="I53" s="150"/>
      <c r="J53" s="150"/>
      <c r="P53" s="84"/>
    </row>
    <row r="54" spans="1:16">
      <c r="D54" s="83">
        <v>3096</v>
      </c>
      <c r="E54" s="96" t="s">
        <v>366</v>
      </c>
      <c r="F54" s="1">
        <v>287.871849184582</v>
      </c>
      <c r="G54" s="11">
        <f>100*(F54/AVERAGE(F54:F56))</f>
        <v>90.748146803741818</v>
      </c>
      <c r="I54" s="150">
        <f>AVERAGE(F54:F56)</f>
        <v>317.22063681052731</v>
      </c>
      <c r="J54" s="150">
        <f>100*(STDEV(F54:F56)/I54)</f>
        <v>9.3831975879991614</v>
      </c>
      <c r="P54" s="84"/>
    </row>
    <row r="55" spans="1:16">
      <c r="D55" s="83">
        <v>3096</v>
      </c>
      <c r="E55" s="96" t="s">
        <v>366</v>
      </c>
      <c r="F55" s="1">
        <v>316.40413439468199</v>
      </c>
      <c r="G55" s="11">
        <f>100*(F55/AVERAGE(F54:F56))</f>
        <v>99.742607409134919</v>
      </c>
      <c r="I55" s="150"/>
      <c r="J55" s="150"/>
      <c r="P55" s="84"/>
    </row>
    <row r="56" spans="1:16">
      <c r="D56" s="83">
        <v>3096</v>
      </c>
      <c r="E56" s="95" t="s">
        <v>366</v>
      </c>
      <c r="F56" s="1">
        <v>347.38592685231799</v>
      </c>
      <c r="G56" s="11">
        <f>100*(F56/AVERAGE(F54:F56))</f>
        <v>109.50924578712326</v>
      </c>
      <c r="I56" s="150"/>
      <c r="J56" s="150"/>
      <c r="P56" s="84"/>
    </row>
    <row r="57" spans="1:16">
      <c r="D57" s="83">
        <v>3096</v>
      </c>
      <c r="E57" s="96" t="s">
        <v>365</v>
      </c>
      <c r="F57" s="1">
        <v>72.119146933264204</v>
      </c>
      <c r="G57" s="11">
        <f>100*(F57/AVERAGE(F57:F59))</f>
        <v>73.936157240412243</v>
      </c>
      <c r="I57" s="150">
        <f>AVERAGE(F57:F59)</f>
        <v>97.542460448357076</v>
      </c>
      <c r="J57" s="150">
        <f>100*(STDEV(F57:F59)/I57)</f>
        <v>23.769086468349425</v>
      </c>
      <c r="P57" s="84"/>
    </row>
    <row r="58" spans="1:16">
      <c r="D58" s="83">
        <v>3096</v>
      </c>
      <c r="E58" s="96" t="s">
        <v>365</v>
      </c>
      <c r="F58" s="1">
        <v>102.98890310801301</v>
      </c>
      <c r="G58" s="11">
        <f>100*(F58/AVERAGE(F57:F59))</f>
        <v>105.58366339604433</v>
      </c>
      <c r="I58" s="150"/>
      <c r="J58" s="150"/>
      <c r="P58" s="84"/>
    </row>
    <row r="59" spans="1:16">
      <c r="D59" s="83">
        <v>3096</v>
      </c>
      <c r="E59" s="95" t="s">
        <v>365</v>
      </c>
      <c r="F59" s="1">
        <v>117.519331303794</v>
      </c>
      <c r="G59" s="11">
        <f>100*(F59/AVERAGE(F57:F59))</f>
        <v>120.48017936354343</v>
      </c>
      <c r="I59" s="150"/>
      <c r="J59" s="150"/>
      <c r="P59" s="84"/>
    </row>
    <row r="60" spans="1:16">
      <c r="D60" s="94"/>
      <c r="E60" s="93"/>
      <c r="F60" s="93"/>
      <c r="G60" s="93"/>
      <c r="H60" s="93"/>
      <c r="P60" s="84"/>
    </row>
    <row r="61" spans="1:16">
      <c r="D61" s="94"/>
      <c r="E61" s="93"/>
      <c r="F61" s="93"/>
      <c r="G61" s="93"/>
      <c r="H61" s="93"/>
      <c r="P61" s="84"/>
    </row>
    <row r="62" spans="1:16">
      <c r="D62" s="92" t="s">
        <v>242</v>
      </c>
      <c r="E62" s="87" t="s">
        <v>101</v>
      </c>
      <c r="F62" s="87" t="s">
        <v>247</v>
      </c>
      <c r="G62" s="87" t="s">
        <v>276</v>
      </c>
      <c r="H62" s="87" t="s">
        <v>372</v>
      </c>
      <c r="I62" s="87" t="s">
        <v>364</v>
      </c>
      <c r="J62" s="87" t="s">
        <v>363</v>
      </c>
      <c r="P62" s="84"/>
    </row>
    <row r="63" spans="1:16">
      <c r="D63" s="83">
        <v>3096</v>
      </c>
      <c r="E63" s="85" t="s">
        <v>361</v>
      </c>
      <c r="F63" s="1">
        <v>1148.49354548064</v>
      </c>
      <c r="G63" s="1">
        <f>100*(F63/AVERAGE(F63:F65))</f>
        <v>97.733601159169822</v>
      </c>
      <c r="H63" s="77"/>
      <c r="I63" s="150">
        <f>AVERAGE(F63:F65)</f>
        <v>1175.1266011473301</v>
      </c>
      <c r="J63" s="150">
        <f>100*(STDEV(F63:F65)/I63)</f>
        <v>7.0846664684510605</v>
      </c>
      <c r="M63" t="s">
        <v>362</v>
      </c>
      <c r="P63" s="84"/>
    </row>
    <row r="64" spans="1:16">
      <c r="D64" s="83">
        <v>3096</v>
      </c>
      <c r="E64" s="91" t="s">
        <v>361</v>
      </c>
      <c r="F64" s="1">
        <v>1108.4480946388901</v>
      </c>
      <c r="G64" s="1">
        <f>100*(F64/AVERAGE(F63:F65))</f>
        <v>94.325844854219227</v>
      </c>
      <c r="H64" s="77"/>
      <c r="I64" s="150"/>
      <c r="J64" s="150"/>
      <c r="M64" s="87" t="s">
        <v>358</v>
      </c>
      <c r="N64" s="87" t="s">
        <v>357</v>
      </c>
      <c r="O64" s="87" t="s">
        <v>356</v>
      </c>
      <c r="P64" s="86" t="s">
        <v>355</v>
      </c>
    </row>
    <row r="65" spans="4:16">
      <c r="D65" s="83">
        <v>3096</v>
      </c>
      <c r="E65" s="90" t="s">
        <v>361</v>
      </c>
      <c r="F65" s="1">
        <v>1268.43816332246</v>
      </c>
      <c r="G65" s="1">
        <f>100*(F65/AVERAGE(F63:F65))</f>
        <v>107.94055398661094</v>
      </c>
      <c r="H65" s="77"/>
      <c r="I65" s="150"/>
      <c r="J65" s="150"/>
      <c r="M65">
        <v>0</v>
      </c>
      <c r="N65">
        <f>LN(F63)</f>
        <v>7.0462064021574529</v>
      </c>
      <c r="O65">
        <f>LN(F64)</f>
        <v>7.0107162030966199</v>
      </c>
      <c r="P65" s="84">
        <f>LN(F65)</f>
        <v>7.1455416299776164</v>
      </c>
    </row>
    <row r="66" spans="4:16">
      <c r="D66" s="83">
        <v>3096</v>
      </c>
      <c r="E66" s="82" t="s">
        <v>360</v>
      </c>
      <c r="F66" s="1">
        <v>1091.62165793341</v>
      </c>
      <c r="G66" s="1">
        <f>100*(F66/AVERAGE(F66:F68))</f>
        <v>101.24478296312151</v>
      </c>
      <c r="H66" s="77"/>
      <c r="I66" s="150">
        <f>AVERAGE(F66:F68)</f>
        <v>1078.2004030084533</v>
      </c>
      <c r="J66" s="150">
        <f>100*(STDEV(F66:F68)/I66)</f>
        <v>4.8808333803915565</v>
      </c>
      <c r="M66">
        <v>240</v>
      </c>
      <c r="N66">
        <f>LN(F69)</f>
        <v>4.9854958494851758</v>
      </c>
      <c r="O66">
        <f>LN(F70)</f>
        <v>4.9062783143420212</v>
      </c>
      <c r="P66" s="84">
        <f>LN(F71)</f>
        <v>4.9436537138239753</v>
      </c>
    </row>
    <row r="67" spans="4:16">
      <c r="D67" s="83">
        <v>3096</v>
      </c>
      <c r="E67" s="89" t="s">
        <v>360</v>
      </c>
      <c r="F67" s="1">
        <v>1122.8153096118201</v>
      </c>
      <c r="G67" s="1">
        <f>100*(F67/AVERAGE(F66:F68))</f>
        <v>104.13790483465594</v>
      </c>
      <c r="H67" s="77"/>
      <c r="I67" s="150"/>
      <c r="J67" s="150"/>
      <c r="P67" s="84"/>
    </row>
    <row r="68" spans="4:16">
      <c r="D68" s="83">
        <v>3096</v>
      </c>
      <c r="E68" s="88" t="s">
        <v>360</v>
      </c>
      <c r="F68" s="1">
        <v>1020.16424148013</v>
      </c>
      <c r="G68" s="1">
        <f>100*(F68/AVERAGE(F66:F68))</f>
        <v>94.61731220222255</v>
      </c>
      <c r="H68" s="77"/>
      <c r="I68" s="150"/>
      <c r="J68" s="150"/>
      <c r="M68" t="s">
        <v>359</v>
      </c>
      <c r="P68" s="84"/>
    </row>
    <row r="69" spans="4:16">
      <c r="D69" s="83">
        <v>3096</v>
      </c>
      <c r="E69" s="85" t="s">
        <v>354</v>
      </c>
      <c r="F69" s="1">
        <v>146.27608796983199</v>
      </c>
      <c r="G69" s="1">
        <f>100*(F69/AVERAGE(F69:F71))</f>
        <v>104.06332242848664</v>
      </c>
      <c r="H69" s="77"/>
      <c r="I69" s="150">
        <f>AVERAGE(F69:F71)</f>
        <v>140.56449914940433</v>
      </c>
      <c r="J69" s="150">
        <f>100*(STDEV(F69:F71)/I69)</f>
        <v>3.9666107577591676</v>
      </c>
      <c r="M69" s="87" t="s">
        <v>358</v>
      </c>
      <c r="N69" s="87" t="s">
        <v>357</v>
      </c>
      <c r="O69" s="87" t="s">
        <v>356</v>
      </c>
      <c r="P69" s="86" t="s">
        <v>355</v>
      </c>
    </row>
    <row r="70" spans="4:16">
      <c r="D70" s="83">
        <v>3096</v>
      </c>
      <c r="E70" s="85" t="s">
        <v>354</v>
      </c>
      <c r="F70" s="1">
        <v>135.13554534792101</v>
      </c>
      <c r="G70" s="1">
        <f>100*(F70/AVERAGE(F69:F71))</f>
        <v>96.137748980478392</v>
      </c>
      <c r="H70" s="77"/>
      <c r="I70" s="150"/>
      <c r="J70" s="150"/>
      <c r="M70">
        <v>0</v>
      </c>
      <c r="N70">
        <f>LN(F66)</f>
        <v>6.995419629177313</v>
      </c>
      <c r="O70">
        <f>LN(F67)</f>
        <v>7.0235944796030161</v>
      </c>
      <c r="P70" s="84">
        <f>LN(F68)</f>
        <v>6.9277189143747684</v>
      </c>
    </row>
    <row r="71" spans="4:16">
      <c r="D71" s="83">
        <v>3096</v>
      </c>
      <c r="E71" s="85" t="s">
        <v>354</v>
      </c>
      <c r="F71" s="1">
        <v>140.28186413046001</v>
      </c>
      <c r="G71" s="1">
        <f>100*(F71/AVERAGE(F69:F71))</f>
        <v>99.798928591034979</v>
      </c>
      <c r="H71" s="77"/>
      <c r="I71" s="150"/>
      <c r="J71" s="150"/>
      <c r="M71">
        <v>240</v>
      </c>
      <c r="N71">
        <f>LN(F72)</f>
        <v>5.0290912671566348</v>
      </c>
      <c r="O71">
        <f>LN(F73)</f>
        <v>4.9890298845969179</v>
      </c>
      <c r="P71" s="84">
        <f>LN(F74)</f>
        <v>4.5186318687625864</v>
      </c>
    </row>
    <row r="72" spans="4:16">
      <c r="D72" s="83">
        <v>3096</v>
      </c>
      <c r="E72" s="82" t="s">
        <v>353</v>
      </c>
      <c r="F72" s="1">
        <v>152.794100570708</v>
      </c>
      <c r="G72" s="1">
        <f>100*(F72/AVERAGE(F72:F74))</f>
        <v>117.14401757241559</v>
      </c>
      <c r="H72" s="77">
        <f>(F66-F72)/F66</f>
        <v>0.86003016753994399</v>
      </c>
      <c r="I72" s="150">
        <f>AVERAGE(F72:F74)</f>
        <v>130.43269621195498</v>
      </c>
      <c r="J72" s="150">
        <f>100*(STDEV(F72:F74)/I72)</f>
        <v>25.813107210581194</v>
      </c>
      <c r="P72" s="84"/>
    </row>
    <row r="73" spans="4:16">
      <c r="D73" s="83">
        <v>3096</v>
      </c>
      <c r="E73" s="82" t="s">
        <v>353</v>
      </c>
      <c r="F73" s="1">
        <v>146.79394732832401</v>
      </c>
      <c r="G73" s="1">
        <f>100*(F73/AVERAGE(F72:F74))</f>
        <v>112.54382650327321</v>
      </c>
      <c r="H73" s="77">
        <f>(F67-F73)/F67</f>
        <v>0.8692626061724491</v>
      </c>
      <c r="I73" s="150"/>
      <c r="J73" s="150"/>
      <c r="M73" s="152" t="s">
        <v>350</v>
      </c>
      <c r="N73" s="81">
        <f>(I66-I72)/I66</f>
        <v>0.87902740914581878</v>
      </c>
      <c r="O73" s="152" t="s">
        <v>349</v>
      </c>
      <c r="P73" s="80">
        <f>STDEV(H72:H74)</f>
        <v>2.6647089803338339E-2</v>
      </c>
    </row>
    <row r="74" spans="4:16">
      <c r="D74" s="79">
        <v>3096</v>
      </c>
      <c r="E74" s="78" t="s">
        <v>353</v>
      </c>
      <c r="F74" s="1">
        <v>91.710040736832894</v>
      </c>
      <c r="G74" s="1">
        <f>100*(F74/AVERAGE(F72:F74))</f>
        <v>70.31215592431117</v>
      </c>
      <c r="H74" s="77">
        <f>(F68-F74)/F68</f>
        <v>0.91010267071920392</v>
      </c>
      <c r="I74" s="151"/>
      <c r="J74" s="151"/>
      <c r="K74" s="11"/>
      <c r="L74" s="11"/>
      <c r="M74" s="153"/>
      <c r="N74" s="76"/>
      <c r="O74" s="153"/>
      <c r="P74" s="75"/>
    </row>
    <row r="77" spans="4:16" ht="18.75">
      <c r="D77" s="106" t="s">
        <v>377</v>
      </c>
      <c r="E77" s="105"/>
      <c r="F77" s="105"/>
      <c r="G77" s="105"/>
      <c r="H77" s="105"/>
      <c r="I77" s="19"/>
      <c r="J77" s="19"/>
      <c r="K77" s="19"/>
      <c r="L77" s="19"/>
      <c r="M77" s="104" t="s">
        <v>374</v>
      </c>
      <c r="N77" s="19"/>
      <c r="O77" s="19"/>
      <c r="P77" s="18"/>
    </row>
    <row r="78" spans="4:16">
      <c r="D78" s="92" t="s">
        <v>242</v>
      </c>
      <c r="E78" s="87" t="s">
        <v>101</v>
      </c>
      <c r="F78" s="87" t="s">
        <v>247</v>
      </c>
      <c r="G78" s="87" t="s">
        <v>276</v>
      </c>
      <c r="H78" s="87"/>
      <c r="I78" s="87" t="s">
        <v>364</v>
      </c>
      <c r="J78" s="87" t="s">
        <v>363</v>
      </c>
      <c r="K78" s="87"/>
      <c r="L78" s="87"/>
      <c r="M78" s="103" t="s">
        <v>246</v>
      </c>
      <c r="P78" s="84"/>
    </row>
    <row r="79" spans="4:16">
      <c r="D79" s="83" t="s">
        <v>377</v>
      </c>
      <c r="E79" s="102" t="s">
        <v>370</v>
      </c>
      <c r="F79" s="1">
        <v>555.40841147843605</v>
      </c>
      <c r="G79" s="11">
        <f>100*(F79/AVERAGE(F79:F81))</f>
        <v>85.909550142350952</v>
      </c>
      <c r="I79" s="150">
        <f>AVERAGE(F79:F81)</f>
        <v>646.50368970403395</v>
      </c>
      <c r="J79" s="150">
        <f>100*(STDEV(F79:F81)/I79)</f>
        <v>12.235459503438232</v>
      </c>
      <c r="K79" s="57" t="s">
        <v>371</v>
      </c>
      <c r="M79" s="87" t="s">
        <v>358</v>
      </c>
      <c r="N79" s="87" t="s">
        <v>357</v>
      </c>
      <c r="O79" s="87" t="s">
        <v>356</v>
      </c>
      <c r="P79" s="86" t="s">
        <v>355</v>
      </c>
    </row>
    <row r="80" spans="4:16">
      <c r="D80" s="83" t="s">
        <v>377</v>
      </c>
      <c r="E80" s="101" t="s">
        <v>370</v>
      </c>
      <c r="F80" s="1">
        <v>697.83703611024703</v>
      </c>
      <c r="G80" s="11">
        <f>100*(F80/AVERAGE(F79:F81))</f>
        <v>107.94014747691745</v>
      </c>
      <c r="I80" s="150"/>
      <c r="J80" s="150"/>
      <c r="M80">
        <v>0</v>
      </c>
      <c r="N80">
        <f>LN(F79)</f>
        <v>6.3197037196597741</v>
      </c>
      <c r="O80">
        <f>LN(F80)</f>
        <v>6.5479856028819743</v>
      </c>
      <c r="P80" s="84">
        <f>LN(F81)</f>
        <v>6.5312647561689072</v>
      </c>
    </row>
    <row r="81" spans="4:16">
      <c r="D81" s="83" t="s">
        <v>377</v>
      </c>
      <c r="E81" s="100" t="s">
        <v>370</v>
      </c>
      <c r="F81" s="1">
        <v>686.26562152341899</v>
      </c>
      <c r="G81" s="11">
        <f>100*(F81/AVERAGE(F79:F81))</f>
        <v>106.15030238073165</v>
      </c>
      <c r="I81" s="150"/>
      <c r="J81" s="150"/>
      <c r="M81">
        <v>15</v>
      </c>
      <c r="N81">
        <f>LN(F82)</f>
        <v>6.6948831510700098</v>
      </c>
      <c r="O81">
        <f>LN(F83)</f>
        <v>6.4727001600966085</v>
      </c>
      <c r="P81" s="84">
        <f>LN(F84)</f>
        <v>6.4177277137911259</v>
      </c>
    </row>
    <row r="82" spans="4:16">
      <c r="D82" s="83" t="s">
        <v>377</v>
      </c>
      <c r="E82" s="99" t="s">
        <v>369</v>
      </c>
      <c r="F82" s="1">
        <v>808.25948443655295</v>
      </c>
      <c r="G82" s="11">
        <f>100*(F82/AVERAGE(F82:F84))</f>
        <v>117.24678777094648</v>
      </c>
      <c r="I82" s="150">
        <f>AVERAGE(F82:F84)</f>
        <v>689.36599441476392</v>
      </c>
      <c r="J82" s="150">
        <f>100*(STDEV(F82:F84)/I82)</f>
        <v>15.145749039039439</v>
      </c>
      <c r="M82">
        <v>30</v>
      </c>
      <c r="N82">
        <f>LN(F85)</f>
        <v>6.2989411623296494</v>
      </c>
      <c r="O82">
        <f>LN(F86)</f>
        <v>6.347029715620546</v>
      </c>
      <c r="P82" s="84">
        <f>LN(F87)</f>
        <v>6.3327500840965429</v>
      </c>
    </row>
    <row r="83" spans="4:16">
      <c r="D83" s="83" t="s">
        <v>377</v>
      </c>
      <c r="E83" s="98" t="s">
        <v>369</v>
      </c>
      <c r="F83" s="1">
        <v>647.22899155414996</v>
      </c>
      <c r="G83" s="11">
        <f>100*(F83/AVERAGE(F82:F84))</f>
        <v>93.887571594478473</v>
      </c>
      <c r="I83" s="150"/>
      <c r="J83" s="150"/>
      <c r="M83">
        <v>60</v>
      </c>
      <c r="N83">
        <f>LN(F88)</f>
        <v>5.6457751493819455</v>
      </c>
      <c r="O83">
        <f>LN(F89)</f>
        <v>6.1915695886717499</v>
      </c>
      <c r="P83" s="84">
        <f>LN(F90)</f>
        <v>6.2804675353336616</v>
      </c>
    </row>
    <row r="84" spans="4:16">
      <c r="D84" s="83" t="s">
        <v>377</v>
      </c>
      <c r="E84" s="97" t="s">
        <v>369</v>
      </c>
      <c r="F84" s="1">
        <v>612.60950725358896</v>
      </c>
      <c r="G84" s="11">
        <f>100*(F84/AVERAGE(F82:F84))</f>
        <v>88.865640634575072</v>
      </c>
      <c r="I84" s="150"/>
      <c r="J84" s="150"/>
      <c r="M84">
        <v>120</v>
      </c>
      <c r="N84">
        <f>LN(F91)</f>
        <v>4.0354788093550642</v>
      </c>
      <c r="O84">
        <f>LN(F92)</f>
        <v>5.5564711841063739</v>
      </c>
      <c r="P84" s="84">
        <f>LN(F93)</f>
        <v>4.0354788093550642</v>
      </c>
    </row>
    <row r="85" spans="4:16">
      <c r="D85" s="83" t="s">
        <v>377</v>
      </c>
      <c r="E85" s="102" t="s">
        <v>368</v>
      </c>
      <c r="F85" s="1">
        <v>543.99560203547401</v>
      </c>
      <c r="G85" s="11">
        <f>100*(F85/AVERAGE(F85:F87))</f>
        <v>97.287289665101454</v>
      </c>
      <c r="I85" s="150">
        <f>AVERAGE(F85:F87)</f>
        <v>559.16410448693398</v>
      </c>
      <c r="J85" s="150">
        <f>100*(STDEV(F85:F87)/I85)</f>
        <v>2.458205091600373</v>
      </c>
      <c r="M85">
        <v>240</v>
      </c>
      <c r="P85" s="84"/>
    </row>
    <row r="86" spans="4:16">
      <c r="D86" s="83" t="s">
        <v>377</v>
      </c>
      <c r="E86" s="101" t="s">
        <v>368</v>
      </c>
      <c r="F86" s="1">
        <v>570.79476579819595</v>
      </c>
      <c r="G86" s="11">
        <f>100*(F86/AVERAGE(F85:F87))</f>
        <v>102.08000857314219</v>
      </c>
      <c r="I86" s="150"/>
      <c r="J86" s="150"/>
      <c r="P86" s="84"/>
    </row>
    <row r="87" spans="4:16">
      <c r="D87" s="83" t="s">
        <v>377</v>
      </c>
      <c r="E87" s="100" t="s">
        <v>368</v>
      </c>
      <c r="F87" s="1">
        <v>562.70194562713198</v>
      </c>
      <c r="G87" s="11">
        <f>100*(F87/AVERAGE(F85:F87))</f>
        <v>100.63270176175637</v>
      </c>
      <c r="I87" s="150"/>
      <c r="J87" s="150"/>
      <c r="P87" s="84"/>
    </row>
    <row r="88" spans="4:16">
      <c r="D88" s="83" t="s">
        <v>377</v>
      </c>
      <c r="E88" s="99" t="s">
        <v>367</v>
      </c>
      <c r="F88" s="1">
        <v>283.092910490235</v>
      </c>
      <c r="G88" s="11">
        <f>100*(F88/AVERAGE(F88:F90))</f>
        <v>65.041767508641826</v>
      </c>
      <c r="I88" s="150">
        <f>AVERAGE(F88:F90)</f>
        <v>435.24787430264968</v>
      </c>
      <c r="J88" s="150">
        <f>100*(STDEV(F88:F90)/I88)</f>
        <v>30.721167086120232</v>
      </c>
      <c r="P88" s="84"/>
    </row>
    <row r="89" spans="4:16">
      <c r="D89" s="83" t="s">
        <v>377</v>
      </c>
      <c r="E89" s="98" t="s">
        <v>367</v>
      </c>
      <c r="F89" s="1">
        <v>488.61242518177102</v>
      </c>
      <c r="G89" s="11">
        <f>100*(F89/AVERAGE(F88:F90))</f>
        <v>112.26072636532034</v>
      </c>
      <c r="I89" s="150"/>
      <c r="J89" s="150"/>
      <c r="P89" s="84"/>
    </row>
    <row r="90" spans="4:16">
      <c r="D90" s="83" t="s">
        <v>377</v>
      </c>
      <c r="E90" s="97" t="s">
        <v>367</v>
      </c>
      <c r="F90" s="1">
        <v>534.03828723594302</v>
      </c>
      <c r="G90" s="11">
        <f>100*(F90/AVERAGE(F88:F90))</f>
        <v>122.69750612603782</v>
      </c>
      <c r="I90" s="150"/>
      <c r="J90" s="150"/>
      <c r="P90" s="84"/>
    </row>
    <row r="91" spans="4:16">
      <c r="D91" s="83" t="s">
        <v>377</v>
      </c>
      <c r="E91" s="96" t="s">
        <v>366</v>
      </c>
      <c r="F91" s="1">
        <v>56.57</v>
      </c>
      <c r="G91" s="11">
        <f>100*(F91/AVERAGE(F91:F93))</f>
        <v>45.615132782321382</v>
      </c>
      <c r="I91" s="150">
        <f>AVERAGE(F91:F93)</f>
        <v>124.01586173157932</v>
      </c>
      <c r="J91" s="150">
        <f>100*(STDEV(F91:F93)/I91)</f>
        <v>94.197353183906458</v>
      </c>
      <c r="P91" s="84"/>
    </row>
    <row r="92" spans="4:16">
      <c r="D92" s="83" t="s">
        <v>377</v>
      </c>
      <c r="E92" s="96" t="s">
        <v>366</v>
      </c>
      <c r="F92" s="1">
        <v>258.90758519473798</v>
      </c>
      <c r="G92" s="11">
        <f>100*(F92/AVERAGE(F91:F93))</f>
        <v>208.76973443535724</v>
      </c>
      <c r="I92" s="150"/>
      <c r="J92" s="150"/>
      <c r="P92" s="84"/>
    </row>
    <row r="93" spans="4:16">
      <c r="D93" s="83" t="s">
        <v>377</v>
      </c>
      <c r="E93" s="95" t="s">
        <v>366</v>
      </c>
      <c r="F93" s="1">
        <v>56.57</v>
      </c>
      <c r="G93" s="11">
        <f>100*(F93/AVERAGE(F91:F93))</f>
        <v>45.615132782321382</v>
      </c>
      <c r="I93" s="150"/>
      <c r="J93" s="150"/>
      <c r="P93" s="84"/>
    </row>
    <row r="94" spans="4:16">
      <c r="D94" s="83" t="s">
        <v>377</v>
      </c>
      <c r="E94" s="96" t="s">
        <v>365</v>
      </c>
      <c r="F94" s="1"/>
      <c r="G94" s="11" t="e">
        <f>100*(F94/AVERAGE(F94:F96))</f>
        <v>#DIV/0!</v>
      </c>
      <c r="I94" s="150"/>
      <c r="J94" s="150"/>
      <c r="P94" s="84"/>
    </row>
    <row r="95" spans="4:16">
      <c r="D95" s="83" t="s">
        <v>377</v>
      </c>
      <c r="E95" s="96" t="s">
        <v>365</v>
      </c>
      <c r="F95" s="1"/>
      <c r="G95" s="11" t="e">
        <f>100*(F95/AVERAGE(F94:F96))</f>
        <v>#DIV/0!</v>
      </c>
      <c r="I95" s="150"/>
      <c r="J95" s="150"/>
      <c r="P95" s="84"/>
    </row>
    <row r="96" spans="4:16">
      <c r="D96" s="83" t="s">
        <v>377</v>
      </c>
      <c r="E96" s="95" t="s">
        <v>365</v>
      </c>
      <c r="F96" s="1"/>
      <c r="G96" s="11" t="e">
        <f>100*(F96/AVERAGE(F94:F96))</f>
        <v>#DIV/0!</v>
      </c>
      <c r="I96" s="150"/>
      <c r="J96" s="150"/>
      <c r="P96" s="84"/>
    </row>
    <row r="97" spans="4:16">
      <c r="D97" s="94"/>
      <c r="E97" s="93"/>
      <c r="F97" s="93"/>
      <c r="G97" s="93"/>
      <c r="H97" s="93"/>
      <c r="P97" s="84"/>
    </row>
    <row r="98" spans="4:16">
      <c r="D98" s="94"/>
      <c r="E98" s="93"/>
      <c r="F98" s="93"/>
      <c r="G98" s="93"/>
      <c r="H98" s="93"/>
      <c r="P98" s="84"/>
    </row>
    <row r="99" spans="4:16">
      <c r="D99" s="92" t="s">
        <v>242</v>
      </c>
      <c r="E99" s="87" t="s">
        <v>101</v>
      </c>
      <c r="F99" s="87" t="s">
        <v>247</v>
      </c>
      <c r="G99" s="87" t="s">
        <v>276</v>
      </c>
      <c r="H99" s="87"/>
      <c r="I99" s="87" t="s">
        <v>364</v>
      </c>
      <c r="J99" s="87" t="s">
        <v>363</v>
      </c>
      <c r="P99" s="84"/>
    </row>
    <row r="100" spans="4:16">
      <c r="D100" s="83" t="s">
        <v>377</v>
      </c>
      <c r="E100" s="85" t="s">
        <v>361</v>
      </c>
      <c r="F100" s="1">
        <v>674.33139099627397</v>
      </c>
      <c r="G100" s="1">
        <f>100*(F100/AVERAGE(F100:F102))</f>
        <v>94.141477207538045</v>
      </c>
      <c r="I100" s="150">
        <f>AVERAGE(F100:F102)</f>
        <v>716.29574019715858</v>
      </c>
      <c r="J100" s="150">
        <f>100*(STDEV(F100:F102)/I100)</f>
        <v>7.6955349259021988</v>
      </c>
      <c r="M100" t="s">
        <v>362</v>
      </c>
      <c r="P100" s="84"/>
    </row>
    <row r="101" spans="4:16">
      <c r="D101" s="83" t="s">
        <v>377</v>
      </c>
      <c r="E101" s="91" t="s">
        <v>361</v>
      </c>
      <c r="F101" s="1">
        <v>695.83196326102598</v>
      </c>
      <c r="G101" s="1">
        <f>100*(F101/AVERAGE(F100:F102))</f>
        <v>97.143110619295328</v>
      </c>
      <c r="I101" s="150"/>
      <c r="J101" s="150"/>
      <c r="M101" s="87" t="s">
        <v>358</v>
      </c>
      <c r="N101" s="87" t="s">
        <v>357</v>
      </c>
      <c r="O101" s="87" t="s">
        <v>356</v>
      </c>
      <c r="P101" s="86" t="s">
        <v>355</v>
      </c>
    </row>
    <row r="102" spans="4:16">
      <c r="D102" s="83" t="s">
        <v>377</v>
      </c>
      <c r="E102" s="90" t="s">
        <v>361</v>
      </c>
      <c r="F102" s="1">
        <v>778.72386633417602</v>
      </c>
      <c r="G102" s="1">
        <f>100*(F102/AVERAGE(F100:F102))</f>
        <v>108.71541217316667</v>
      </c>
      <c r="I102" s="150"/>
      <c r="J102" s="150"/>
      <c r="M102">
        <v>0</v>
      </c>
      <c r="N102">
        <f>LN(F100)</f>
        <v>6.5137216681142824</v>
      </c>
      <c r="O102">
        <f>LN(F101)</f>
        <v>6.5451081990887721</v>
      </c>
      <c r="P102" s="84">
        <f>LN(F102)</f>
        <v>6.6576565110591757</v>
      </c>
    </row>
    <row r="103" spans="4:16">
      <c r="D103" s="83" t="s">
        <v>377</v>
      </c>
      <c r="E103" s="82" t="s">
        <v>360</v>
      </c>
      <c r="F103" s="1">
        <v>594.89775522367995</v>
      </c>
      <c r="G103" s="1">
        <f>100*(F103/AVERAGE(F103:F105))</f>
        <v>95.997223377233027</v>
      </c>
      <c r="I103" s="150">
        <f>AVERAGE(F103:F105)</f>
        <v>619.70308545899832</v>
      </c>
      <c r="J103" s="150">
        <f>100*(STDEV(F103:F105)/I103)</f>
        <v>4.7011442248375621</v>
      </c>
      <c r="M103">
        <v>240</v>
      </c>
      <c r="N103">
        <f>LN(F106)</f>
        <v>6.7555506496334958</v>
      </c>
      <c r="O103">
        <f>LN(F107)</f>
        <v>6.723078389980242</v>
      </c>
      <c r="P103" s="84">
        <f>LN(F108)</f>
        <v>6.7249077357603468</v>
      </c>
    </row>
    <row r="104" spans="4:16">
      <c r="D104" s="83" t="s">
        <v>377</v>
      </c>
      <c r="E104" s="89" t="s">
        <v>360</v>
      </c>
      <c r="F104" s="1">
        <v>651.78470624629904</v>
      </c>
      <c r="G104" s="1">
        <f>100*(F104/AVERAGE(F103:F105))</f>
        <v>105.1769341705857</v>
      </c>
      <c r="I104" s="150"/>
      <c r="J104" s="150"/>
      <c r="P104" s="84"/>
    </row>
    <row r="105" spans="4:16">
      <c r="D105" s="83" t="s">
        <v>377</v>
      </c>
      <c r="E105" s="88" t="s">
        <v>360</v>
      </c>
      <c r="F105" s="1">
        <v>612.42679490701596</v>
      </c>
      <c r="G105" s="1">
        <f>100*(F105/AVERAGE(F103:F105))</f>
        <v>98.825842452181277</v>
      </c>
      <c r="I105" s="150"/>
      <c r="J105" s="150"/>
      <c r="M105" t="s">
        <v>359</v>
      </c>
      <c r="P105" s="84"/>
    </row>
    <row r="106" spans="4:16">
      <c r="D106" s="83" t="s">
        <v>377</v>
      </c>
      <c r="E106" s="85" t="s">
        <v>354</v>
      </c>
      <c r="F106" s="1">
        <v>858.81252451180001</v>
      </c>
      <c r="G106" s="1">
        <f>100*(F106/AVERAGE(F106:F108))</f>
        <v>102.11475836453386</v>
      </c>
      <c r="I106" s="150">
        <f>AVERAGE(F106:F108)</f>
        <v>841.02683908429026</v>
      </c>
      <c r="J106" s="150">
        <f>100*(STDEV(F106:F108)/I106)</f>
        <v>1.8336691290325855</v>
      </c>
      <c r="M106" s="87" t="s">
        <v>358</v>
      </c>
      <c r="N106" s="87" t="s">
        <v>357</v>
      </c>
      <c r="O106" s="87" t="s">
        <v>356</v>
      </c>
      <c r="P106" s="86" t="s">
        <v>355</v>
      </c>
    </row>
    <row r="107" spans="4:16">
      <c r="D107" s="83" t="s">
        <v>377</v>
      </c>
      <c r="E107" s="85" t="s">
        <v>354</v>
      </c>
      <c r="F107" s="1">
        <v>831.37286617542497</v>
      </c>
      <c r="G107" s="1">
        <f>100*(F107/AVERAGE(F106:F108))</f>
        <v>98.852120710038633</v>
      </c>
      <c r="I107" s="150"/>
      <c r="J107" s="150"/>
      <c r="M107">
        <v>0</v>
      </c>
      <c r="N107">
        <f>LN(F103)</f>
        <v>6.3883895508192508</v>
      </c>
      <c r="O107">
        <f>LN(F104)</f>
        <v>6.4797143022532167</v>
      </c>
      <c r="P107" s="84">
        <f>LN(F105)</f>
        <v>6.4174294167568169</v>
      </c>
    </row>
    <row r="108" spans="4:16">
      <c r="D108" s="83" t="s">
        <v>377</v>
      </c>
      <c r="E108" s="85" t="s">
        <v>354</v>
      </c>
      <c r="F108" s="1">
        <v>832.89512656564602</v>
      </c>
      <c r="G108" s="1">
        <f>100*(F108/AVERAGE(F106:F108))</f>
        <v>99.033120925427525</v>
      </c>
      <c r="I108" s="150"/>
      <c r="J108" s="150"/>
      <c r="M108">
        <v>240</v>
      </c>
      <c r="N108">
        <f>LN(F109)</f>
        <v>6.8168057825415715</v>
      </c>
      <c r="O108">
        <f>LN(F110)</f>
        <v>6.6597762704759065</v>
      </c>
      <c r="P108" s="84">
        <f>LN(F111)</f>
        <v>6.7708479435662445</v>
      </c>
    </row>
    <row r="109" spans="4:16">
      <c r="D109" s="83" t="s">
        <v>377</v>
      </c>
      <c r="E109" s="82" t="s">
        <v>353</v>
      </c>
      <c r="F109" s="1">
        <v>913.06382270788799</v>
      </c>
      <c r="G109" s="1">
        <f>100*(F109/AVERAGE(F109:F111))</f>
        <v>106.77064462039971</v>
      </c>
      <c r="H109" s="77">
        <f>(F103-F109)/F103</f>
        <v>-0.53482479079884648</v>
      </c>
      <c r="I109" s="150">
        <f>AVERAGE(F109:F111)</f>
        <v>855.16372590433639</v>
      </c>
      <c r="J109" s="150">
        <f>100*(STDEV(F109:F111)/I109)</f>
        <v>7.9442775172880546</v>
      </c>
      <c r="P109" s="84"/>
    </row>
    <row r="110" spans="4:16" ht="15" customHeight="1">
      <c r="D110" s="83" t="s">
        <v>377</v>
      </c>
      <c r="E110" s="82" t="s">
        <v>353</v>
      </c>
      <c r="F110" s="1">
        <v>780.37632437085301</v>
      </c>
      <c r="G110" s="1">
        <f>100*(F110/AVERAGE(F109:F111))</f>
        <v>91.254610167848782</v>
      </c>
      <c r="H110" s="77">
        <f>(F104-F110)/F104</f>
        <v>-0.19729155485271735</v>
      </c>
      <c r="I110" s="150"/>
      <c r="J110" s="150"/>
      <c r="M110" s="152" t="s">
        <v>350</v>
      </c>
      <c r="N110" s="81">
        <f>(I103-I109)/I103</f>
        <v>-0.37995718590127459</v>
      </c>
      <c r="O110" s="152" t="s">
        <v>349</v>
      </c>
      <c r="P110" s="80">
        <f>STDEV(H109:H111)</f>
        <v>0.17204196363418336</v>
      </c>
    </row>
    <row r="111" spans="4:16">
      <c r="D111" s="79" t="s">
        <v>377</v>
      </c>
      <c r="E111" s="78" t="s">
        <v>353</v>
      </c>
      <c r="F111" s="1">
        <v>872.05103063426805</v>
      </c>
      <c r="G111" s="1">
        <f>100*(F111/AVERAGE(F109:F111))</f>
        <v>101.97474521175151</v>
      </c>
      <c r="H111" s="77">
        <f>(F105-F111)/F105</f>
        <v>-0.42392697035189408</v>
      </c>
      <c r="I111" s="151"/>
      <c r="J111" s="151"/>
      <c r="K111" s="11"/>
      <c r="L111" s="11"/>
      <c r="M111" s="153"/>
      <c r="N111" s="76"/>
      <c r="O111" s="153"/>
      <c r="P111" s="75"/>
    </row>
    <row r="112" spans="4:16">
      <c r="M112" t="s">
        <v>723</v>
      </c>
    </row>
  </sheetData>
  <mergeCells count="66"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20:I22"/>
    <mergeCell ref="J20:J22"/>
    <mergeCell ref="I26:I28"/>
    <mergeCell ref="J26:J28"/>
    <mergeCell ref="I29:I31"/>
    <mergeCell ref="J29:J31"/>
    <mergeCell ref="I32:I34"/>
    <mergeCell ref="J32:J34"/>
    <mergeCell ref="I35:I37"/>
    <mergeCell ref="J35:J37"/>
    <mergeCell ref="M36:M37"/>
    <mergeCell ref="O36:O37"/>
    <mergeCell ref="I42:I44"/>
    <mergeCell ref="J42:J44"/>
    <mergeCell ref="I45:I47"/>
    <mergeCell ref="J45:J47"/>
    <mergeCell ref="I48:I50"/>
    <mergeCell ref="J48:J50"/>
    <mergeCell ref="I51:I53"/>
    <mergeCell ref="J51:J53"/>
    <mergeCell ref="I54:I56"/>
    <mergeCell ref="J54:J56"/>
    <mergeCell ref="I57:I59"/>
    <mergeCell ref="J57:J59"/>
    <mergeCell ref="I63:I65"/>
    <mergeCell ref="J63:J65"/>
    <mergeCell ref="M73:M74"/>
    <mergeCell ref="O73:O74"/>
    <mergeCell ref="I66:I68"/>
    <mergeCell ref="J66:J68"/>
    <mergeCell ref="I69:I71"/>
    <mergeCell ref="J69:J71"/>
    <mergeCell ref="I72:I74"/>
    <mergeCell ref="J72:J74"/>
    <mergeCell ref="I79:I81"/>
    <mergeCell ref="J79:J81"/>
    <mergeCell ref="I82:I84"/>
    <mergeCell ref="J82:J84"/>
    <mergeCell ref="I85:I87"/>
    <mergeCell ref="J85:J87"/>
    <mergeCell ref="I88:I90"/>
    <mergeCell ref="J88:J90"/>
    <mergeCell ref="I91:I93"/>
    <mergeCell ref="J91:J93"/>
    <mergeCell ref="I94:I96"/>
    <mergeCell ref="J94:J96"/>
    <mergeCell ref="I109:I111"/>
    <mergeCell ref="J109:J111"/>
    <mergeCell ref="M110:M111"/>
    <mergeCell ref="O110:O111"/>
    <mergeCell ref="I100:I102"/>
    <mergeCell ref="J100:J102"/>
    <mergeCell ref="I103:I105"/>
    <mergeCell ref="J103:J105"/>
    <mergeCell ref="I106:I108"/>
    <mergeCell ref="J106:J10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140"/>
  <sheetViews>
    <sheetView topLeftCell="B1" zoomScaleNormal="100" workbookViewId="0">
      <selection activeCell="A17" sqref="A15:XFD17"/>
    </sheetView>
  </sheetViews>
  <sheetFormatPr defaultColWidth="9.140625" defaultRowHeight="15"/>
  <cols>
    <col min="1" max="2" width="4" customWidth="1"/>
    <col min="3" max="3" width="20.42578125" customWidth="1"/>
    <col min="4" max="4" width="7.85546875" customWidth="1"/>
    <col min="5" max="5" width="4" customWidth="1"/>
    <col min="6" max="6" width="17.42578125" customWidth="1"/>
    <col min="7" max="7" width="12.5703125" customWidth="1"/>
    <col min="8" max="8" width="4.7109375" customWidth="1"/>
    <col min="9" max="9" width="17.7109375" customWidth="1"/>
    <col min="10" max="10" width="8.7109375" customWidth="1"/>
    <col min="11" max="11" width="9" customWidth="1"/>
    <col min="12" max="12" width="3.28515625" customWidth="1"/>
    <col min="13" max="13" width="6.85546875" customWidth="1"/>
    <col min="14" max="14" width="7.5703125" customWidth="1"/>
    <col min="15" max="15" width="3.28515625" customWidth="1"/>
    <col min="16" max="16" width="9.42578125" customWidth="1"/>
    <col min="19" max="19" width="5.5703125" customWidth="1"/>
    <col min="20" max="20" width="6.85546875" customWidth="1"/>
    <col min="21" max="21" width="7.5703125" customWidth="1"/>
    <col min="22" max="22" width="5.5703125" customWidth="1"/>
    <col min="23" max="23" width="6.85546875" customWidth="1"/>
    <col min="26" max="26" width="5.5703125" customWidth="1"/>
    <col min="27" max="27" width="6.85546875" customWidth="1"/>
    <col min="28" max="28" width="7.5703125" customWidth="1"/>
    <col min="29" max="29" width="5.5703125" customWidth="1"/>
    <col min="30" max="30" width="6" customWidth="1"/>
    <col min="33" max="33" width="6.42578125" customWidth="1"/>
    <col min="34" max="34" width="6.85546875" customWidth="1"/>
    <col min="35" max="35" width="7.5703125" customWidth="1"/>
    <col min="36" max="36" width="6.42578125" customWidth="1"/>
    <col min="37" max="37" width="7.7109375" customWidth="1"/>
  </cols>
  <sheetData>
    <row r="1" spans="1:37" ht="15" customHeight="1">
      <c r="A1" s="154" t="s">
        <v>46</v>
      </c>
      <c r="B1" s="155"/>
      <c r="C1" s="155"/>
      <c r="D1" s="155"/>
      <c r="E1" s="155"/>
      <c r="F1" s="155"/>
      <c r="G1" s="155"/>
      <c r="H1" s="155"/>
      <c r="I1" s="156"/>
      <c r="J1" s="4" t="s">
        <v>97</v>
      </c>
      <c r="K1" s="154" t="s">
        <v>20</v>
      </c>
      <c r="L1" s="155"/>
      <c r="M1" s="155"/>
      <c r="N1" s="156"/>
      <c r="O1" s="154" t="s">
        <v>162</v>
      </c>
      <c r="P1" s="156"/>
      <c r="Q1" s="4" t="s">
        <v>44</v>
      </c>
      <c r="R1" s="154" t="s">
        <v>45</v>
      </c>
      <c r="S1" s="155"/>
      <c r="T1" s="155"/>
      <c r="U1" s="156"/>
      <c r="V1" s="154" t="s">
        <v>62</v>
      </c>
      <c r="W1" s="156"/>
      <c r="X1" s="4" t="s">
        <v>1</v>
      </c>
      <c r="Y1" s="154" t="s">
        <v>96</v>
      </c>
      <c r="Z1" s="155"/>
      <c r="AA1" s="155"/>
      <c r="AB1" s="156"/>
      <c r="AC1" s="154" t="s">
        <v>11</v>
      </c>
      <c r="AD1" s="156"/>
      <c r="AE1" s="4" t="s">
        <v>2</v>
      </c>
      <c r="AF1" s="154" t="s">
        <v>191</v>
      </c>
      <c r="AG1" s="155"/>
      <c r="AH1" s="155"/>
      <c r="AI1" s="156"/>
      <c r="AJ1" s="154" t="s">
        <v>36</v>
      </c>
      <c r="AK1" s="156"/>
    </row>
    <row r="2" spans="1:37" ht="15" customHeight="1">
      <c r="A2" s="4" t="s">
        <v>187</v>
      </c>
      <c r="B2" s="4" t="s">
        <v>187</v>
      </c>
      <c r="C2" s="4" t="s">
        <v>99</v>
      </c>
      <c r="D2" s="4" t="s">
        <v>68</v>
      </c>
      <c r="E2" s="4" t="s">
        <v>142</v>
      </c>
      <c r="F2" s="4" t="s">
        <v>87</v>
      </c>
      <c r="G2" s="4" t="s">
        <v>101</v>
      </c>
      <c r="H2" s="4" t="s">
        <v>47</v>
      </c>
      <c r="I2" s="4" t="s">
        <v>105</v>
      </c>
      <c r="J2" s="4" t="s">
        <v>32</v>
      </c>
      <c r="K2" s="4" t="s">
        <v>38</v>
      </c>
      <c r="L2" s="4" t="s">
        <v>12</v>
      </c>
      <c r="M2" s="4" t="s">
        <v>109</v>
      </c>
      <c r="N2" s="4" t="s">
        <v>3</v>
      </c>
      <c r="O2" s="4" t="s">
        <v>12</v>
      </c>
      <c r="P2" s="4" t="s">
        <v>184</v>
      </c>
      <c r="Q2" s="4" t="s">
        <v>32</v>
      </c>
      <c r="R2" s="4" t="s">
        <v>38</v>
      </c>
      <c r="S2" s="4" t="s">
        <v>12</v>
      </c>
      <c r="T2" s="4" t="s">
        <v>109</v>
      </c>
      <c r="U2" s="4" t="s">
        <v>3</v>
      </c>
      <c r="V2" s="4" t="s">
        <v>12</v>
      </c>
      <c r="W2" s="4" t="s">
        <v>184</v>
      </c>
      <c r="X2" s="4" t="s">
        <v>32</v>
      </c>
      <c r="Y2" s="4" t="s">
        <v>38</v>
      </c>
      <c r="Z2" s="4" t="s">
        <v>12</v>
      </c>
      <c r="AA2" s="4" t="s">
        <v>109</v>
      </c>
      <c r="AB2" s="4" t="s">
        <v>3</v>
      </c>
      <c r="AC2" s="4" t="s">
        <v>12</v>
      </c>
      <c r="AD2" s="4" t="s">
        <v>184</v>
      </c>
      <c r="AE2" s="4" t="s">
        <v>32</v>
      </c>
      <c r="AF2" s="4" t="s">
        <v>38</v>
      </c>
      <c r="AG2" s="4" t="s">
        <v>12</v>
      </c>
      <c r="AH2" s="4" t="s">
        <v>109</v>
      </c>
      <c r="AI2" s="4" t="s">
        <v>3</v>
      </c>
      <c r="AJ2" s="4" t="s">
        <v>12</v>
      </c>
      <c r="AK2" s="4" t="s">
        <v>184</v>
      </c>
    </row>
    <row r="3" spans="1:37">
      <c r="A3" s="3"/>
      <c r="B3" s="3"/>
      <c r="C3" s="3" t="s">
        <v>153</v>
      </c>
      <c r="D3" s="3" t="s">
        <v>187</v>
      </c>
      <c r="E3" s="3" t="s">
        <v>187</v>
      </c>
      <c r="F3" s="3" t="s">
        <v>209</v>
      </c>
      <c r="G3" s="3" t="s">
        <v>74</v>
      </c>
      <c r="H3" s="3" t="s">
        <v>217</v>
      </c>
      <c r="I3" s="2">
        <v>44446.543845844899</v>
      </c>
      <c r="J3" s="1">
        <v>5000</v>
      </c>
      <c r="K3" s="1">
        <v>4867.4012966748696</v>
      </c>
      <c r="L3" s="1">
        <v>5.1436833333333301</v>
      </c>
      <c r="M3" s="1">
        <v>446335.95811492699</v>
      </c>
      <c r="N3" s="1">
        <v>97.348025933497397</v>
      </c>
      <c r="O3" s="1">
        <v>5.8432166666666703</v>
      </c>
      <c r="P3" s="1">
        <v>128540.694262832</v>
      </c>
      <c r="Q3" s="1">
        <v>5000</v>
      </c>
      <c r="R3" s="1">
        <v>4891.9515754441099</v>
      </c>
      <c r="S3" s="1">
        <v>6.9895666666666703</v>
      </c>
      <c r="T3" s="1">
        <v>516543.66204537399</v>
      </c>
      <c r="U3" s="1">
        <v>97.839031508882101</v>
      </c>
      <c r="V3" s="1">
        <v>6.5232666666666699</v>
      </c>
      <c r="W3" s="1">
        <v>117991.91478844501</v>
      </c>
      <c r="X3" s="1">
        <v>5000</v>
      </c>
      <c r="Y3" s="1">
        <v>4791.4799482996796</v>
      </c>
      <c r="Z3" s="1">
        <v>8.10551666666667</v>
      </c>
      <c r="AA3" s="1">
        <v>553005.16996511503</v>
      </c>
      <c r="AB3" s="1">
        <v>95.829598965993597</v>
      </c>
      <c r="AC3" s="1">
        <v>7.3513333333333302</v>
      </c>
      <c r="AD3" s="1">
        <v>54092.816526563998</v>
      </c>
      <c r="AE3" s="1">
        <v>5000</v>
      </c>
      <c r="AF3" s="1">
        <v>4684.3761407679804</v>
      </c>
      <c r="AG3" s="1">
        <v>16.655833333333302</v>
      </c>
      <c r="AH3" s="1">
        <v>120611.452330195</v>
      </c>
      <c r="AI3" s="1">
        <v>93.6875228153595</v>
      </c>
      <c r="AJ3" s="1">
        <v>11.0779833333333</v>
      </c>
      <c r="AK3" s="1">
        <v>1283004.3965304301</v>
      </c>
    </row>
    <row r="4" spans="1:37">
      <c r="A4" s="3"/>
      <c r="B4" s="3"/>
      <c r="C4" s="3" t="s">
        <v>213</v>
      </c>
      <c r="D4" s="3" t="s">
        <v>187</v>
      </c>
      <c r="E4" s="3" t="s">
        <v>187</v>
      </c>
      <c r="F4" s="3" t="s">
        <v>164</v>
      </c>
      <c r="G4" s="3" t="s">
        <v>74</v>
      </c>
      <c r="H4" s="3" t="s">
        <v>222</v>
      </c>
      <c r="I4" s="2">
        <v>44446.562372175897</v>
      </c>
      <c r="J4" s="1">
        <v>3500</v>
      </c>
      <c r="K4" s="1">
        <v>3519.8573110770299</v>
      </c>
      <c r="L4" s="1">
        <v>5.1254</v>
      </c>
      <c r="M4" s="1">
        <v>292357.74772099103</v>
      </c>
      <c r="N4" s="1">
        <v>100.56735174505801</v>
      </c>
      <c r="O4" s="1">
        <v>5.8296333333333301</v>
      </c>
      <c r="P4" s="1">
        <v>116430.15286222</v>
      </c>
      <c r="Q4" s="1">
        <v>3500</v>
      </c>
      <c r="R4" s="1">
        <v>3488.40581195206</v>
      </c>
      <c r="S4" s="1">
        <v>6.9929500000000004</v>
      </c>
      <c r="T4" s="1">
        <v>342141.11488262803</v>
      </c>
      <c r="U4" s="1">
        <v>99.668737484344504</v>
      </c>
      <c r="V4" s="1">
        <v>6.5300500000000001</v>
      </c>
      <c r="W4" s="1">
        <v>109598.756332091</v>
      </c>
      <c r="X4" s="1">
        <v>3500</v>
      </c>
      <c r="Y4" s="1">
        <v>3612.8417987143098</v>
      </c>
      <c r="Z4" s="1">
        <v>8.1098499999999998</v>
      </c>
      <c r="AA4" s="1">
        <v>384702.43090174702</v>
      </c>
      <c r="AB4" s="1">
        <v>103.22405139183699</v>
      </c>
      <c r="AC4" s="1">
        <v>7.3479333333333301</v>
      </c>
      <c r="AD4" s="1">
        <v>49906.379452941699</v>
      </c>
      <c r="AE4" s="1">
        <v>3500</v>
      </c>
      <c r="AF4" s="1">
        <v>3845.63410891278</v>
      </c>
      <c r="AG4" s="1">
        <v>16.660150000000002</v>
      </c>
      <c r="AH4" s="1">
        <v>102122.614172506</v>
      </c>
      <c r="AI4" s="1">
        <v>109.875260254651</v>
      </c>
      <c r="AJ4" s="1">
        <v>11.0779666666667</v>
      </c>
      <c r="AK4" s="1">
        <v>1209976.1149389199</v>
      </c>
    </row>
    <row r="5" spans="1:37">
      <c r="A5" s="3"/>
      <c r="B5" s="3"/>
      <c r="C5" s="3" t="s">
        <v>132</v>
      </c>
      <c r="D5" s="3" t="s">
        <v>187</v>
      </c>
      <c r="E5" s="3" t="s">
        <v>187</v>
      </c>
      <c r="F5" s="3" t="s">
        <v>21</v>
      </c>
      <c r="G5" s="3" t="s">
        <v>74</v>
      </c>
      <c r="H5" s="3" t="s">
        <v>75</v>
      </c>
      <c r="I5" s="2">
        <v>44446.5809592593</v>
      </c>
      <c r="J5" s="1">
        <v>2500</v>
      </c>
      <c r="K5" s="1">
        <v>3687.0792480257601</v>
      </c>
      <c r="L5" s="1">
        <v>5.1416500000000003</v>
      </c>
      <c r="M5" s="1">
        <v>326921.67560065899</v>
      </c>
      <c r="N5" s="1">
        <v>147.48316992103</v>
      </c>
      <c r="O5" s="1">
        <v>5.8398166666666702</v>
      </c>
      <c r="P5" s="1">
        <v>124290.278868832</v>
      </c>
      <c r="Q5" s="1">
        <v>2500</v>
      </c>
      <c r="R5" s="1">
        <v>3674.0418560778498</v>
      </c>
      <c r="S5" s="1">
        <v>6.9895666666666703</v>
      </c>
      <c r="T5" s="1">
        <v>375893.91467175999</v>
      </c>
      <c r="U5" s="1">
        <v>146.961674243114</v>
      </c>
      <c r="V5" s="1">
        <v>6.5266666666666699</v>
      </c>
      <c r="W5" s="1">
        <v>114326.933933109</v>
      </c>
      <c r="X5" s="1">
        <v>2500</v>
      </c>
      <c r="Y5" s="1">
        <v>3407.0580775511198</v>
      </c>
      <c r="Z5" s="1">
        <v>8.1098666666666706</v>
      </c>
      <c r="AA5" s="1">
        <v>385750.34071864601</v>
      </c>
      <c r="AB5" s="1">
        <v>136.28232310204501</v>
      </c>
      <c r="AC5" s="1">
        <v>7.34795</v>
      </c>
      <c r="AD5" s="1">
        <v>53064.840135935898</v>
      </c>
      <c r="AE5" s="1">
        <v>2500</v>
      </c>
      <c r="AF5" s="1">
        <v>2720.6510144777199</v>
      </c>
      <c r="AG5" s="1">
        <v>16.660166666666701</v>
      </c>
      <c r="AH5" s="1">
        <v>87823.460613416697</v>
      </c>
      <c r="AI5" s="1">
        <v>108.82604057910901</v>
      </c>
      <c r="AJ5" s="1">
        <v>11.0779833333333</v>
      </c>
      <c r="AK5" s="1">
        <v>1319329.50465518</v>
      </c>
    </row>
    <row r="6" spans="1:37">
      <c r="A6" s="3"/>
      <c r="B6" s="3"/>
      <c r="C6" s="3" t="s">
        <v>77</v>
      </c>
      <c r="D6" s="3" t="s">
        <v>187</v>
      </c>
      <c r="E6" s="3" t="s">
        <v>187</v>
      </c>
      <c r="F6" s="3" t="s">
        <v>130</v>
      </c>
      <c r="G6" s="3" t="s">
        <v>74</v>
      </c>
      <c r="H6" s="3" t="s">
        <v>225</v>
      </c>
      <c r="I6" s="2">
        <v>44446.599502812503</v>
      </c>
      <c r="J6" s="1">
        <v>1500</v>
      </c>
      <c r="K6" s="1">
        <v>1865.1204438744001</v>
      </c>
      <c r="L6" s="1">
        <v>5.1274333333333297</v>
      </c>
      <c r="M6" s="1">
        <v>160816.01079128601</v>
      </c>
      <c r="N6" s="1">
        <v>124.34136292495999</v>
      </c>
      <c r="O6" s="1">
        <v>5.8330500000000001</v>
      </c>
      <c r="P6" s="1">
        <v>120864.377822025</v>
      </c>
      <c r="Q6" s="1">
        <v>1500</v>
      </c>
      <c r="R6" s="1">
        <v>1813.0310856455801</v>
      </c>
      <c r="S6" s="1">
        <v>6.9929666666666703</v>
      </c>
      <c r="T6" s="1">
        <v>182291.554168059</v>
      </c>
      <c r="U6" s="1">
        <v>120.868739043039</v>
      </c>
      <c r="V6" s="1">
        <v>6.53006666666667</v>
      </c>
      <c r="W6" s="1">
        <v>112354.03097325801</v>
      </c>
      <c r="X6" s="1">
        <v>1500</v>
      </c>
      <c r="Y6" s="1">
        <v>1825.6184504534799</v>
      </c>
      <c r="Z6" s="1">
        <v>8.1098666666666706</v>
      </c>
      <c r="AA6" s="1">
        <v>205327.22502548699</v>
      </c>
      <c r="AB6" s="1">
        <v>121.707896696899</v>
      </c>
      <c r="AC6" s="1">
        <v>7.34795</v>
      </c>
      <c r="AD6" s="1">
        <v>52712.862435203599</v>
      </c>
      <c r="AE6" s="1">
        <v>1500</v>
      </c>
      <c r="AF6" s="1">
        <v>1265.54615891547</v>
      </c>
      <c r="AG6" s="1">
        <v>16.660166666666701</v>
      </c>
      <c r="AH6" s="1">
        <v>44905.239196671297</v>
      </c>
      <c r="AI6" s="1">
        <v>84.369743927698195</v>
      </c>
      <c r="AJ6" s="1">
        <v>11.0779833333333</v>
      </c>
      <c r="AK6" s="1">
        <v>1279731.21257283</v>
      </c>
    </row>
    <row r="7" spans="1:37">
      <c r="A7" s="3"/>
      <c r="B7" s="3"/>
      <c r="C7" s="3" t="s">
        <v>58</v>
      </c>
      <c r="D7" s="3" t="s">
        <v>187</v>
      </c>
      <c r="E7" s="3" t="s">
        <v>187</v>
      </c>
      <c r="F7" s="3" t="s">
        <v>64</v>
      </c>
      <c r="G7" s="3" t="s">
        <v>74</v>
      </c>
      <c r="H7" s="3" t="s">
        <v>156</v>
      </c>
      <c r="I7" s="2">
        <v>44446.618072199097</v>
      </c>
      <c r="J7" s="1">
        <v>800</v>
      </c>
      <c r="K7" s="1">
        <v>756.13269152196403</v>
      </c>
      <c r="L7" s="1">
        <v>5.1213333333333297</v>
      </c>
      <c r="M7" s="1">
        <v>63031.093341420703</v>
      </c>
      <c r="N7" s="1">
        <v>94.516586440245504</v>
      </c>
      <c r="O7" s="1">
        <v>5.82965</v>
      </c>
      <c r="P7" s="1">
        <v>116851.083484799</v>
      </c>
      <c r="Q7" s="1">
        <v>800</v>
      </c>
      <c r="R7" s="1">
        <v>838.274385536978</v>
      </c>
      <c r="S7" s="1">
        <v>6.9929666666666703</v>
      </c>
      <c r="T7" s="1">
        <v>81288.350147798497</v>
      </c>
      <c r="U7" s="1">
        <v>104.78429819212199</v>
      </c>
      <c r="V7" s="1">
        <v>6.5334500000000002</v>
      </c>
      <c r="W7" s="1">
        <v>108360.119249546</v>
      </c>
      <c r="X7" s="1">
        <v>800</v>
      </c>
      <c r="Y7" s="1">
        <v>911.47603445314098</v>
      </c>
      <c r="Z7" s="1">
        <v>8.1098666666666706</v>
      </c>
      <c r="AA7" s="1">
        <v>97629.880858099001</v>
      </c>
      <c r="AB7" s="1">
        <v>113.93450430664301</v>
      </c>
      <c r="AC7" s="1">
        <v>7.3445499999999999</v>
      </c>
      <c r="AD7" s="1">
        <v>50201.602861352701</v>
      </c>
      <c r="AE7" s="1">
        <v>800</v>
      </c>
      <c r="AF7" s="1">
        <v>698.86479299670805</v>
      </c>
      <c r="AG7" s="1">
        <v>16.655833333333302</v>
      </c>
      <c r="AH7" s="1">
        <v>24330.1473465171</v>
      </c>
      <c r="AI7" s="1">
        <v>87.358099124588506</v>
      </c>
      <c r="AJ7" s="1">
        <v>11.0779833333333</v>
      </c>
      <c r="AK7" s="1">
        <v>1200630.59364127</v>
      </c>
    </row>
    <row r="8" spans="1:37">
      <c r="A8" s="3"/>
      <c r="B8" s="3"/>
      <c r="C8" s="3" t="s">
        <v>146</v>
      </c>
      <c r="D8" s="3" t="s">
        <v>187</v>
      </c>
      <c r="E8" s="3" t="s">
        <v>187</v>
      </c>
      <c r="F8" s="3" t="s">
        <v>24</v>
      </c>
      <c r="G8" s="3" t="s">
        <v>74</v>
      </c>
      <c r="H8" s="3" t="s">
        <v>69</v>
      </c>
      <c r="I8" s="2">
        <v>44446.636654340298</v>
      </c>
      <c r="J8" s="1">
        <v>500</v>
      </c>
      <c r="K8" s="1">
        <v>587.37329941866699</v>
      </c>
      <c r="L8" s="1">
        <v>5.1132166666666699</v>
      </c>
      <c r="M8" s="1">
        <v>46816.904090561897</v>
      </c>
      <c r="N8" s="1">
        <v>117.474659883733</v>
      </c>
      <c r="O8" s="1">
        <v>5.8228666666666697</v>
      </c>
      <c r="P8" s="1">
        <v>111728.61341422101</v>
      </c>
      <c r="Q8" s="1">
        <v>500</v>
      </c>
      <c r="R8" s="1">
        <v>567.44234425677098</v>
      </c>
      <c r="S8" s="1">
        <v>6.9929833333333304</v>
      </c>
      <c r="T8" s="1">
        <v>53150.513369535904</v>
      </c>
      <c r="U8" s="1">
        <v>113.488468851354</v>
      </c>
      <c r="V8" s="1">
        <v>6.5334666666666701</v>
      </c>
      <c r="W8" s="1">
        <v>104667.79709175001</v>
      </c>
      <c r="X8" s="1">
        <v>500</v>
      </c>
      <c r="Y8" s="1">
        <v>562.09952256101701</v>
      </c>
      <c r="Z8" s="1">
        <v>8.1098666666666706</v>
      </c>
      <c r="AA8" s="1">
        <v>58000.514624099596</v>
      </c>
      <c r="AB8" s="1">
        <v>112.419904512203</v>
      </c>
      <c r="AC8" s="1">
        <v>7.3445666666666698</v>
      </c>
      <c r="AD8" s="1">
        <v>48361.382686048601</v>
      </c>
      <c r="AE8" s="1">
        <v>500</v>
      </c>
      <c r="AF8" s="1">
        <v>370.513485888498</v>
      </c>
      <c r="AG8" s="1">
        <v>16.6601833333333</v>
      </c>
      <c r="AH8" s="1">
        <v>12488.4822824408</v>
      </c>
      <c r="AI8" s="1">
        <v>74.102697177699696</v>
      </c>
      <c r="AJ8" s="1">
        <v>11.0779833333333</v>
      </c>
      <c r="AK8" s="1">
        <v>1133663.38301142</v>
      </c>
    </row>
    <row r="9" spans="1:37">
      <c r="A9" s="3"/>
      <c r="B9" s="3"/>
      <c r="C9" s="3" t="s">
        <v>127</v>
      </c>
      <c r="D9" s="3" t="s">
        <v>187</v>
      </c>
      <c r="E9" s="3" t="s">
        <v>187</v>
      </c>
      <c r="F9" s="3" t="s">
        <v>143</v>
      </c>
      <c r="G9" s="3" t="s">
        <v>74</v>
      </c>
      <c r="H9" s="3" t="s">
        <v>159</v>
      </c>
      <c r="I9" s="2">
        <v>44446.655223738402</v>
      </c>
      <c r="J9" s="1">
        <v>350</v>
      </c>
      <c r="K9" s="1">
        <v>449.63749895117701</v>
      </c>
      <c r="L9" s="1">
        <v>5.1172833333333303</v>
      </c>
      <c r="M9" s="1">
        <v>37035.409994241498</v>
      </c>
      <c r="N9" s="1">
        <v>128.467856843193</v>
      </c>
      <c r="O9" s="1">
        <v>5.8262499999999999</v>
      </c>
      <c r="P9" s="1">
        <v>115459.73378305401</v>
      </c>
      <c r="Q9" s="1">
        <v>350</v>
      </c>
      <c r="R9" s="1">
        <v>468.282827198326</v>
      </c>
      <c r="S9" s="1">
        <v>6.9929666666666703</v>
      </c>
      <c r="T9" s="1">
        <v>44289.721741902198</v>
      </c>
      <c r="U9" s="1">
        <v>133.79509348523601</v>
      </c>
      <c r="V9" s="1">
        <v>6.5334500000000002</v>
      </c>
      <c r="W9" s="1">
        <v>105687.124343327</v>
      </c>
      <c r="X9" s="1">
        <v>350</v>
      </c>
      <c r="Y9" s="1">
        <v>422.69538201633901</v>
      </c>
      <c r="Z9" s="1">
        <v>8.1098499999999998</v>
      </c>
      <c r="AA9" s="1">
        <v>44778.6911144107</v>
      </c>
      <c r="AB9" s="1">
        <v>120.77010914752501</v>
      </c>
      <c r="AC9" s="1">
        <v>7.3445499999999999</v>
      </c>
      <c r="AD9" s="1">
        <v>49650.539331473701</v>
      </c>
      <c r="AE9" s="1">
        <v>350</v>
      </c>
      <c r="AF9" s="1">
        <v>294.62646808617501</v>
      </c>
      <c r="AG9" s="1">
        <v>16.660166666666701</v>
      </c>
      <c r="AH9" s="1">
        <v>10525.835322687701</v>
      </c>
      <c r="AI9" s="1">
        <v>84.178990881764307</v>
      </c>
      <c r="AJ9" s="1">
        <v>11.0779666666667</v>
      </c>
      <c r="AK9" s="1">
        <v>1194777.9750799399</v>
      </c>
    </row>
    <row r="10" spans="1:37">
      <c r="A10" s="3"/>
      <c r="B10" s="3"/>
      <c r="C10" s="3" t="s">
        <v>183</v>
      </c>
      <c r="D10" s="3" t="s">
        <v>187</v>
      </c>
      <c r="E10" s="3" t="s">
        <v>187</v>
      </c>
      <c r="F10" s="3" t="s">
        <v>13</v>
      </c>
      <c r="G10" s="3" t="s">
        <v>74</v>
      </c>
      <c r="H10" s="3" t="s">
        <v>102</v>
      </c>
      <c r="I10" s="2">
        <v>44446.673756574099</v>
      </c>
      <c r="J10" s="1">
        <v>200</v>
      </c>
      <c r="K10" s="1">
        <v>215.248983159359</v>
      </c>
      <c r="L10" s="1">
        <v>5.1436833333333301</v>
      </c>
      <c r="M10" s="1">
        <v>19971.068814969902</v>
      </c>
      <c r="N10" s="1">
        <v>107.624491579679</v>
      </c>
      <c r="O10" s="1">
        <v>5.8432166666666703</v>
      </c>
      <c r="P10" s="1">
        <v>130057.714552933</v>
      </c>
      <c r="Q10" s="1">
        <v>200</v>
      </c>
      <c r="R10" s="1">
        <v>221.60285076514299</v>
      </c>
      <c r="S10" s="1">
        <v>6.9895666666666703</v>
      </c>
      <c r="T10" s="1">
        <v>23904.350607823799</v>
      </c>
      <c r="U10" s="1">
        <v>110.801425382571</v>
      </c>
      <c r="V10" s="1">
        <v>6.53006666666667</v>
      </c>
      <c r="W10" s="1">
        <v>120539.384142529</v>
      </c>
      <c r="X10" s="1">
        <v>200</v>
      </c>
      <c r="Y10" s="1">
        <v>236.74798017110299</v>
      </c>
      <c r="Z10" s="1">
        <v>8.1098499999999998</v>
      </c>
      <c r="AA10" s="1">
        <v>29019.0877541671</v>
      </c>
      <c r="AB10" s="1">
        <v>118.373990085551</v>
      </c>
      <c r="AC10" s="1">
        <v>7.3445499999999999</v>
      </c>
      <c r="AD10" s="1">
        <v>57448.3489794243</v>
      </c>
      <c r="AE10" s="1">
        <v>200</v>
      </c>
      <c r="AF10" s="1">
        <v>184.37298819512699</v>
      </c>
      <c r="AG10" s="1">
        <v>16.6601833333333</v>
      </c>
      <c r="AH10" s="1">
        <v>7753.6834030296504</v>
      </c>
      <c r="AI10" s="1">
        <v>92.186494097563298</v>
      </c>
      <c r="AJ10" s="1">
        <v>11.0779833333333</v>
      </c>
      <c r="AK10" s="1">
        <v>1394892.4633560099</v>
      </c>
    </row>
    <row r="11" spans="1:37">
      <c r="A11" s="3"/>
      <c r="B11" s="3"/>
      <c r="C11" s="3" t="s">
        <v>100</v>
      </c>
      <c r="D11" s="3" t="s">
        <v>187</v>
      </c>
      <c r="E11" s="3" t="s">
        <v>187</v>
      </c>
      <c r="F11" s="3" t="s">
        <v>9</v>
      </c>
      <c r="G11" s="3" t="s">
        <v>74</v>
      </c>
      <c r="H11" s="3" t="s">
        <v>195</v>
      </c>
      <c r="I11" s="2">
        <v>44446.692433784701</v>
      </c>
      <c r="J11" s="1">
        <v>125</v>
      </c>
      <c r="K11" s="1">
        <v>128.65426901802999</v>
      </c>
      <c r="L11" s="1">
        <v>5.1274333333333297</v>
      </c>
      <c r="M11" s="1">
        <v>11134.3475363257</v>
      </c>
      <c r="N11" s="1">
        <v>102.923415214424</v>
      </c>
      <c r="O11" s="1">
        <v>5.8330500000000001</v>
      </c>
      <c r="P11" s="1">
        <v>121315.55508135501</v>
      </c>
      <c r="Q11" s="1">
        <v>125</v>
      </c>
      <c r="R11" s="1">
        <v>145.393183355395</v>
      </c>
      <c r="S11" s="1">
        <v>6.9929666666666703</v>
      </c>
      <c r="T11" s="1">
        <v>15124.251174908601</v>
      </c>
      <c r="U11" s="1">
        <v>116.314546684316</v>
      </c>
      <c r="V11" s="1">
        <v>6.53006666666667</v>
      </c>
      <c r="W11" s="1">
        <v>116240.427103077</v>
      </c>
      <c r="X11" s="1">
        <v>125</v>
      </c>
      <c r="Y11" s="1">
        <v>160.00659781164001</v>
      </c>
      <c r="Z11" s="1">
        <v>8.1098666666666706</v>
      </c>
      <c r="AA11" s="1">
        <v>18810.2728545598</v>
      </c>
      <c r="AB11" s="1">
        <v>128.005278249312</v>
      </c>
      <c r="AC11" s="1">
        <v>7.3445666666666698</v>
      </c>
      <c r="AD11" s="1">
        <v>55098.183730875702</v>
      </c>
      <c r="AE11" s="1">
        <v>125</v>
      </c>
      <c r="AF11" s="1">
        <v>95.326814779648799</v>
      </c>
      <c r="AG11" s="1">
        <v>16.655833333333302</v>
      </c>
      <c r="AH11" s="1">
        <v>3726.0948495419302</v>
      </c>
      <c r="AI11" s="1">
        <v>76.261451823719</v>
      </c>
      <c r="AJ11" s="1">
        <v>11.0779666666667</v>
      </c>
      <c r="AK11" s="1">
        <v>1287967.19857952</v>
      </c>
    </row>
    <row r="12" spans="1:37">
      <c r="A12" s="3"/>
      <c r="B12" s="3"/>
      <c r="C12" s="3" t="s">
        <v>67</v>
      </c>
      <c r="D12" s="3" t="s">
        <v>187</v>
      </c>
      <c r="E12" s="3" t="s">
        <v>187</v>
      </c>
      <c r="F12" s="3" t="s">
        <v>95</v>
      </c>
      <c r="G12" s="3" t="s">
        <v>74</v>
      </c>
      <c r="H12" s="3" t="s">
        <v>199</v>
      </c>
      <c r="I12" s="2">
        <v>44446.710944571802</v>
      </c>
      <c r="J12" s="1">
        <v>80</v>
      </c>
      <c r="K12" s="1">
        <v>67.889876957863606</v>
      </c>
      <c r="L12" s="1">
        <v>5.1213499999999996</v>
      </c>
      <c r="M12" s="1">
        <v>5916.0409846756002</v>
      </c>
      <c r="N12" s="1">
        <v>84.862346197329501</v>
      </c>
      <c r="O12" s="1">
        <v>5.8262499999999999</v>
      </c>
      <c r="P12" s="1">
        <v>122152.418747793</v>
      </c>
      <c r="Q12" s="1">
        <v>80</v>
      </c>
      <c r="R12" s="1">
        <v>65.984075709983998</v>
      </c>
      <c r="S12" s="1">
        <v>6.9929666666666703</v>
      </c>
      <c r="T12" s="1">
        <v>6664.5365718994499</v>
      </c>
      <c r="U12" s="1">
        <v>82.480094637479993</v>
      </c>
      <c r="V12" s="1">
        <v>6.53006666666667</v>
      </c>
      <c r="W12" s="1">
        <v>112864.712370318</v>
      </c>
      <c r="X12" s="1">
        <v>80</v>
      </c>
      <c r="Y12" s="1">
        <v>91.657533557677198</v>
      </c>
      <c r="Z12" s="1">
        <v>8.1098666666666706</v>
      </c>
      <c r="AA12" s="1">
        <v>10379.528510091501</v>
      </c>
      <c r="AB12" s="1">
        <v>114.571916947096</v>
      </c>
      <c r="AC12" s="1">
        <v>7.3445499999999999</v>
      </c>
      <c r="AD12" s="1">
        <v>53074.943221781803</v>
      </c>
      <c r="AE12" s="1">
        <v>80</v>
      </c>
      <c r="AF12" s="1">
        <v>58.9959443642894</v>
      </c>
      <c r="AG12" s="1">
        <v>16.6645166666667</v>
      </c>
      <c r="AH12" s="1">
        <v>2278.8002938268501</v>
      </c>
      <c r="AI12" s="1">
        <v>73.744930455361796</v>
      </c>
      <c r="AJ12" s="1">
        <v>11.0779833333333</v>
      </c>
      <c r="AK12" s="1">
        <v>1269366.3659709799</v>
      </c>
    </row>
    <row r="13" spans="1:37">
      <c r="A13" s="3"/>
      <c r="B13" s="3"/>
      <c r="C13" s="3" t="s">
        <v>30</v>
      </c>
      <c r="D13" s="3" t="s">
        <v>187</v>
      </c>
      <c r="E13" s="3" t="s">
        <v>187</v>
      </c>
      <c r="F13" s="3" t="s">
        <v>165</v>
      </c>
      <c r="G13" s="3" t="s">
        <v>74</v>
      </c>
      <c r="H13" s="3" t="s">
        <v>211</v>
      </c>
      <c r="I13" s="2">
        <v>44446.729625624997</v>
      </c>
      <c r="J13" s="1">
        <v>50</v>
      </c>
      <c r="K13" s="1">
        <v>47.067622813893699</v>
      </c>
      <c r="L13" s="1">
        <v>5.1274333333333297</v>
      </c>
      <c r="M13" s="1">
        <v>4188.1511382151402</v>
      </c>
      <c r="N13" s="1">
        <v>94.135245627787398</v>
      </c>
      <c r="O13" s="1">
        <v>5.8364333333333303</v>
      </c>
      <c r="P13" s="1">
        <v>124731.458226788</v>
      </c>
      <c r="Q13" s="1">
        <v>50</v>
      </c>
      <c r="R13" s="1">
        <v>50.931405556461101</v>
      </c>
      <c r="S13" s="1">
        <v>6.9929666666666703</v>
      </c>
      <c r="T13" s="1">
        <v>5356.5481900635205</v>
      </c>
      <c r="U13" s="1">
        <v>101.862811112922</v>
      </c>
      <c r="V13" s="1">
        <v>6.5334500000000002</v>
      </c>
      <c r="W13" s="1">
        <v>117524.04099665199</v>
      </c>
      <c r="X13" s="1">
        <v>50</v>
      </c>
      <c r="Y13" s="1">
        <v>65.3733374336651</v>
      </c>
      <c r="Z13" s="1">
        <v>8.1098499999999998</v>
      </c>
      <c r="AA13" s="1">
        <v>7702.39768703757</v>
      </c>
      <c r="AB13" s="1">
        <v>130.74667486733</v>
      </c>
      <c r="AC13" s="1">
        <v>7.3445499999999999</v>
      </c>
      <c r="AD13" s="1">
        <v>55221.138931114801</v>
      </c>
      <c r="AE13" s="1">
        <v>50</v>
      </c>
      <c r="AF13" s="1">
        <v>46.301734861029203</v>
      </c>
      <c r="AG13" s="1">
        <v>16.655816666666698</v>
      </c>
      <c r="AH13" s="1">
        <v>1845.82963469832</v>
      </c>
      <c r="AI13" s="1">
        <v>92.603469722058406</v>
      </c>
      <c r="AJ13" s="1">
        <v>11.0779666666667</v>
      </c>
      <c r="AK13" s="1">
        <v>1308855.09225733</v>
      </c>
    </row>
    <row r="14" spans="1:37">
      <c r="A14" s="3"/>
      <c r="B14" s="3"/>
      <c r="C14" s="3" t="s">
        <v>149</v>
      </c>
      <c r="D14" s="3" t="s">
        <v>187</v>
      </c>
      <c r="E14" s="3" t="s">
        <v>187</v>
      </c>
      <c r="F14" s="3" t="s">
        <v>129</v>
      </c>
      <c r="G14" s="3" t="s">
        <v>74</v>
      </c>
      <c r="H14" s="3" t="s">
        <v>193</v>
      </c>
      <c r="I14" s="2">
        <v>44446.748190856502</v>
      </c>
      <c r="J14" s="1">
        <v>30</v>
      </c>
      <c r="K14" s="1">
        <v>26.738376520241999</v>
      </c>
      <c r="L14" s="1">
        <v>5.1294666666666702</v>
      </c>
      <c r="M14" s="1">
        <v>2373.3909416126098</v>
      </c>
      <c r="N14" s="1">
        <v>89.127921734140003</v>
      </c>
      <c r="O14" s="1">
        <v>5.8432166666666703</v>
      </c>
      <c r="P14" s="1">
        <v>124425.72053153699</v>
      </c>
      <c r="Q14" s="1">
        <v>30</v>
      </c>
      <c r="R14" s="1">
        <v>25.445107227533601</v>
      </c>
      <c r="S14" s="1">
        <v>6.9895833333333304</v>
      </c>
      <c r="T14" s="1">
        <v>2727.4678563233001</v>
      </c>
      <c r="U14" s="1">
        <v>84.817024091778507</v>
      </c>
      <c r="V14" s="1">
        <v>6.5334666666666701</v>
      </c>
      <c r="W14" s="1">
        <v>119779.560963285</v>
      </c>
      <c r="X14" s="1">
        <v>30</v>
      </c>
      <c r="Y14" s="1">
        <v>30.045184454720701</v>
      </c>
      <c r="Z14" s="1">
        <v>8.1098666666666706</v>
      </c>
      <c r="AA14" s="1">
        <v>3675.6934228761202</v>
      </c>
      <c r="AB14" s="1">
        <v>100.150614849069</v>
      </c>
      <c r="AC14" s="1">
        <v>7.34795</v>
      </c>
      <c r="AD14" s="1">
        <v>57338.2567761791</v>
      </c>
      <c r="AE14" s="1">
        <v>30</v>
      </c>
      <c r="AF14" s="1">
        <v>0</v>
      </c>
      <c r="AG14" s="1">
        <v>16.64715</v>
      </c>
      <c r="AH14" s="1">
        <v>0</v>
      </c>
      <c r="AI14" s="1">
        <v>0</v>
      </c>
      <c r="AJ14" s="1">
        <v>11.0779833333333</v>
      </c>
      <c r="AK14" s="1">
        <v>1349490.6495047701</v>
      </c>
    </row>
    <row r="15" spans="1:37">
      <c r="A15" s="3"/>
      <c r="B15" s="3"/>
      <c r="C15" s="3" t="s">
        <v>163</v>
      </c>
      <c r="D15" s="3" t="s">
        <v>187</v>
      </c>
      <c r="E15" s="3" t="s">
        <v>187</v>
      </c>
      <c r="F15" s="3" t="s">
        <v>223</v>
      </c>
      <c r="G15" s="3" t="s">
        <v>74</v>
      </c>
      <c r="H15" s="3" t="s">
        <v>92</v>
      </c>
      <c r="I15" s="2">
        <v>44446.766782812498</v>
      </c>
      <c r="J15" s="1">
        <v>20</v>
      </c>
      <c r="K15" s="1">
        <v>21.019650062511499</v>
      </c>
      <c r="L15" s="1">
        <v>5.1274333333333297</v>
      </c>
      <c r="M15" s="1">
        <v>1829.6434065311601</v>
      </c>
      <c r="N15" s="1">
        <v>105.098250312557</v>
      </c>
      <c r="O15" s="1">
        <v>5.8330333333333302</v>
      </c>
      <c r="P15" s="1">
        <v>122016.03040684501</v>
      </c>
      <c r="Q15" s="1">
        <v>20</v>
      </c>
      <c r="R15" s="1">
        <v>17.6240650032803</v>
      </c>
      <c r="S15" s="1">
        <v>6.9929500000000004</v>
      </c>
      <c r="T15" s="1">
        <v>1858.99301013181</v>
      </c>
      <c r="U15" s="1">
        <v>88.120325016401395</v>
      </c>
      <c r="V15" s="1">
        <v>6.5300500000000001</v>
      </c>
      <c r="W15" s="1">
        <v>117868.84613103799</v>
      </c>
      <c r="X15" s="1">
        <v>20</v>
      </c>
      <c r="Y15" s="1">
        <v>27.980300870289899</v>
      </c>
      <c r="Z15" s="1">
        <v>8.1098499999999998</v>
      </c>
      <c r="AA15" s="1">
        <v>3350.3193275672102</v>
      </c>
      <c r="AB15" s="1">
        <v>139.90150435144901</v>
      </c>
      <c r="AC15" s="1">
        <v>7.3445499999999999</v>
      </c>
      <c r="AD15" s="1">
        <v>56119.513982794298</v>
      </c>
      <c r="AE15" s="1">
        <v>20</v>
      </c>
      <c r="AF15" s="1">
        <v>21.954182565344599</v>
      </c>
      <c r="AG15" s="1">
        <v>16.660166666666701</v>
      </c>
      <c r="AH15" s="1">
        <v>867.890849798212</v>
      </c>
      <c r="AI15" s="1">
        <v>109.77091282672301</v>
      </c>
      <c r="AJ15" s="1">
        <v>11.0779666666667</v>
      </c>
      <c r="AK15" s="1">
        <v>1295591.3922868699</v>
      </c>
    </row>
    <row r="16" spans="1:37">
      <c r="A16" s="3"/>
      <c r="B16" s="3"/>
      <c r="C16" s="3" t="s">
        <v>27</v>
      </c>
      <c r="D16" s="3" t="s">
        <v>187</v>
      </c>
      <c r="E16" s="3" t="s">
        <v>187</v>
      </c>
      <c r="F16" s="3" t="s">
        <v>90</v>
      </c>
      <c r="G16" s="3" t="s">
        <v>74</v>
      </c>
      <c r="H16" s="3" t="s">
        <v>39</v>
      </c>
      <c r="I16" s="2">
        <v>44446.785330208302</v>
      </c>
      <c r="J16" s="1">
        <v>12</v>
      </c>
      <c r="K16" s="1">
        <v>14.763568121252201</v>
      </c>
      <c r="L16" s="1">
        <v>5.1558666666666699</v>
      </c>
      <c r="M16" s="1">
        <v>1380.29069880425</v>
      </c>
      <c r="N16" s="1">
        <v>123.029734343768</v>
      </c>
      <c r="O16" s="1">
        <v>5.8533833333333298</v>
      </c>
      <c r="P16" s="1">
        <v>131055.46860012101</v>
      </c>
      <c r="Q16" s="1">
        <v>12</v>
      </c>
      <c r="R16" s="1">
        <v>9.8027897951790202</v>
      </c>
      <c r="S16" s="1">
        <v>6.9895833333333304</v>
      </c>
      <c r="T16" s="1">
        <v>1108.64600659179</v>
      </c>
      <c r="U16" s="1">
        <v>81.689914959825202</v>
      </c>
      <c r="V16" s="1">
        <v>6.52328333333333</v>
      </c>
      <c r="W16" s="1">
        <v>126377.735208144</v>
      </c>
      <c r="X16" s="1">
        <v>12</v>
      </c>
      <c r="Y16" s="1">
        <v>13.138575378585999</v>
      </c>
      <c r="Z16" s="1">
        <v>8.1055333333333301</v>
      </c>
      <c r="AA16" s="1">
        <v>1702.69969376121</v>
      </c>
      <c r="AB16" s="1">
        <v>109.488128154883</v>
      </c>
      <c r="AC16" s="1">
        <v>7.3377833333333298</v>
      </c>
      <c r="AD16" s="1">
        <v>60739.310763917703</v>
      </c>
      <c r="AE16" s="1">
        <v>12</v>
      </c>
      <c r="AF16" s="1">
        <v>0</v>
      </c>
      <c r="AG16" s="1">
        <v>16.668849999999999</v>
      </c>
      <c r="AH16" s="1">
        <v>0</v>
      </c>
      <c r="AI16" s="1">
        <v>0</v>
      </c>
      <c r="AJ16" s="1">
        <v>11.0779833333333</v>
      </c>
      <c r="AK16" s="1">
        <v>1407896.1775088301</v>
      </c>
    </row>
    <row r="17" spans="1:37">
      <c r="A17" s="3"/>
      <c r="B17" s="3"/>
      <c r="C17" s="3" t="s">
        <v>160</v>
      </c>
      <c r="D17" s="3" t="s">
        <v>187</v>
      </c>
      <c r="E17" s="3" t="s">
        <v>187</v>
      </c>
      <c r="F17" s="3" t="s">
        <v>71</v>
      </c>
      <c r="G17" s="3" t="s">
        <v>74</v>
      </c>
      <c r="H17" s="3" t="s">
        <v>140</v>
      </c>
      <c r="I17" s="2">
        <v>44446.804063750002</v>
      </c>
      <c r="J17" s="1">
        <v>7</v>
      </c>
      <c r="K17" s="1">
        <v>6.9251162642608204</v>
      </c>
      <c r="L17" s="1">
        <v>5.1314833333333301</v>
      </c>
      <c r="M17" s="1">
        <v>649.78805003906803</v>
      </c>
      <c r="N17" s="1">
        <v>98.930232346583196</v>
      </c>
      <c r="O17" s="1">
        <v>5.8398166666666702</v>
      </c>
      <c r="P17" s="1">
        <v>131528.71268292499</v>
      </c>
      <c r="Q17" s="1">
        <v>7</v>
      </c>
      <c r="R17" s="1">
        <v>0</v>
      </c>
      <c r="S17" s="1">
        <v>6.9895666666666703</v>
      </c>
      <c r="T17" s="1">
        <v>0</v>
      </c>
      <c r="U17" s="1">
        <v>0</v>
      </c>
      <c r="V17" s="1">
        <v>6.5334500000000002</v>
      </c>
      <c r="W17" s="1">
        <v>125505.719750522</v>
      </c>
      <c r="X17" s="1">
        <v>7</v>
      </c>
      <c r="Y17" s="1">
        <v>0</v>
      </c>
      <c r="Z17" s="1">
        <v>8.0100499999999997</v>
      </c>
      <c r="AA17" s="1">
        <v>0</v>
      </c>
      <c r="AB17" s="1">
        <v>0</v>
      </c>
      <c r="AC17" s="1">
        <v>7.3445499999999999</v>
      </c>
      <c r="AD17" s="1">
        <v>57872.744452179999</v>
      </c>
      <c r="AE17" s="1">
        <v>7</v>
      </c>
      <c r="AF17" s="1" t="s">
        <v>187</v>
      </c>
      <c r="AG17" s="1" t="s">
        <v>187</v>
      </c>
      <c r="AH17" s="1" t="s">
        <v>187</v>
      </c>
      <c r="AI17" s="1" t="s">
        <v>187</v>
      </c>
      <c r="AJ17" s="1">
        <v>11.0779666666667</v>
      </c>
      <c r="AK17" s="1">
        <v>1392480.9031356</v>
      </c>
    </row>
    <row r="18" spans="1:37">
      <c r="A18" s="3"/>
      <c r="B18" s="3"/>
      <c r="C18" s="3" t="s">
        <v>35</v>
      </c>
      <c r="D18" s="3" t="s">
        <v>187</v>
      </c>
      <c r="E18" s="3" t="s">
        <v>187</v>
      </c>
      <c r="F18" s="3" t="s">
        <v>116</v>
      </c>
      <c r="G18" s="3" t="s">
        <v>206</v>
      </c>
      <c r="H18" s="3" t="s">
        <v>187</v>
      </c>
      <c r="I18" s="2">
        <v>44446.415565810203</v>
      </c>
      <c r="J18" s="1"/>
      <c r="K18" s="1">
        <v>0</v>
      </c>
      <c r="L18" s="1">
        <v>4.9081000000000001</v>
      </c>
      <c r="M18" s="1">
        <v>0</v>
      </c>
      <c r="N18" s="1"/>
      <c r="O18" s="1">
        <v>5.8398166666666702</v>
      </c>
      <c r="P18" s="1">
        <v>121721.64093425</v>
      </c>
      <c r="Q18" s="1"/>
      <c r="R18" s="1">
        <v>0</v>
      </c>
      <c r="S18" s="1">
        <v>7.3391333333333302</v>
      </c>
      <c r="T18" s="1">
        <v>0</v>
      </c>
      <c r="U18" s="1"/>
      <c r="V18" s="1">
        <v>6.52328333333333</v>
      </c>
      <c r="W18" s="1">
        <v>111351.320214465</v>
      </c>
      <c r="X18" s="1"/>
      <c r="Y18" s="1">
        <v>0</v>
      </c>
      <c r="Z18" s="1">
        <v>8.00573333333333</v>
      </c>
      <c r="AA18" s="1">
        <v>0</v>
      </c>
      <c r="AB18" s="1"/>
      <c r="AC18" s="1">
        <v>7.3343833333333297</v>
      </c>
      <c r="AD18" s="1">
        <v>51111.322702534097</v>
      </c>
      <c r="AE18" s="1"/>
      <c r="AF18" s="1" t="s">
        <v>187</v>
      </c>
      <c r="AG18" s="1" t="s">
        <v>187</v>
      </c>
      <c r="AH18" s="1" t="s">
        <v>187</v>
      </c>
      <c r="AI18" s="1" t="s">
        <v>187</v>
      </c>
      <c r="AJ18" s="1">
        <v>11.0779833333333</v>
      </c>
      <c r="AK18" s="1">
        <v>1277902.46304395</v>
      </c>
    </row>
    <row r="19" spans="1:37">
      <c r="A19" s="3"/>
      <c r="B19" s="3"/>
      <c r="C19" s="3" t="s">
        <v>35</v>
      </c>
      <c r="D19" s="3" t="s">
        <v>187</v>
      </c>
      <c r="E19" s="3" t="s">
        <v>187</v>
      </c>
      <c r="F19" s="3" t="s">
        <v>131</v>
      </c>
      <c r="G19" s="3" t="s">
        <v>206</v>
      </c>
      <c r="H19" s="3" t="s">
        <v>187</v>
      </c>
      <c r="I19" s="2">
        <v>44446.433678819398</v>
      </c>
      <c r="J19" s="1"/>
      <c r="K19" s="1">
        <v>0</v>
      </c>
      <c r="L19" s="1">
        <v>4.9060666666666704</v>
      </c>
      <c r="M19" s="1">
        <v>0</v>
      </c>
      <c r="N19" s="1"/>
      <c r="O19" s="1">
        <v>5.8432166666666703</v>
      </c>
      <c r="P19" s="1">
        <v>122521.753119696</v>
      </c>
      <c r="Q19" s="1"/>
      <c r="R19" s="1">
        <v>0</v>
      </c>
      <c r="S19" s="1">
        <v>7.3391333333333302</v>
      </c>
      <c r="T19" s="1">
        <v>0</v>
      </c>
      <c r="U19" s="1"/>
      <c r="V19" s="1">
        <v>6.5266666666666699</v>
      </c>
      <c r="W19" s="1">
        <v>112955.41502898499</v>
      </c>
      <c r="X19" s="1"/>
      <c r="Y19" s="1">
        <v>0</v>
      </c>
      <c r="Z19" s="1">
        <v>8.0014000000000003</v>
      </c>
      <c r="AA19" s="1">
        <v>0</v>
      </c>
      <c r="AB19" s="1"/>
      <c r="AC19" s="1">
        <v>7.3377666666666697</v>
      </c>
      <c r="AD19" s="1">
        <v>52420.836061898903</v>
      </c>
      <c r="AE19" s="1"/>
      <c r="AF19" s="1">
        <v>0</v>
      </c>
      <c r="AG19" s="1">
        <v>16.543033333333302</v>
      </c>
      <c r="AH19" s="1">
        <v>0</v>
      </c>
      <c r="AI19" s="1"/>
      <c r="AJ19" s="1">
        <v>11.0779833333333</v>
      </c>
      <c r="AK19" s="1">
        <v>1273174.3133382199</v>
      </c>
    </row>
    <row r="20" spans="1:37">
      <c r="A20" s="3"/>
      <c r="B20" s="3"/>
      <c r="C20" s="3" t="s">
        <v>35</v>
      </c>
      <c r="D20" s="3" t="s">
        <v>187</v>
      </c>
      <c r="E20" s="3" t="s">
        <v>187</v>
      </c>
      <c r="F20" s="3" t="s">
        <v>200</v>
      </c>
      <c r="G20" s="3" t="s">
        <v>206</v>
      </c>
      <c r="H20" s="3" t="s">
        <v>187</v>
      </c>
      <c r="I20" s="2">
        <v>44446.451927685201</v>
      </c>
      <c r="J20" s="1"/>
      <c r="K20" s="1">
        <v>0</v>
      </c>
      <c r="L20" s="1">
        <v>4.9040333333333299</v>
      </c>
      <c r="M20" s="1">
        <v>0</v>
      </c>
      <c r="N20" s="1"/>
      <c r="O20" s="1">
        <v>5.8465999999999996</v>
      </c>
      <c r="P20" s="1">
        <v>123850.863710105</v>
      </c>
      <c r="Q20" s="1"/>
      <c r="R20" s="1">
        <v>0</v>
      </c>
      <c r="S20" s="1">
        <v>7.3391166666666701</v>
      </c>
      <c r="T20" s="1">
        <v>0</v>
      </c>
      <c r="U20" s="1"/>
      <c r="V20" s="1">
        <v>6.5266666666666699</v>
      </c>
      <c r="W20" s="1">
        <v>112166.31146666199</v>
      </c>
      <c r="X20" s="1"/>
      <c r="Y20" s="1">
        <v>0</v>
      </c>
      <c r="Z20" s="1">
        <v>8.0100666666666704</v>
      </c>
      <c r="AA20" s="1">
        <v>0</v>
      </c>
      <c r="AB20" s="1"/>
      <c r="AC20" s="1">
        <v>7.3343666666666696</v>
      </c>
      <c r="AD20" s="1">
        <v>50445.029425420798</v>
      </c>
      <c r="AE20" s="1"/>
      <c r="AF20" s="1">
        <v>0</v>
      </c>
      <c r="AG20" s="1">
        <v>16.547350000000002</v>
      </c>
      <c r="AH20" s="1">
        <v>0</v>
      </c>
      <c r="AI20" s="1"/>
      <c r="AJ20" s="1">
        <v>11.0779666666667</v>
      </c>
      <c r="AK20" s="1">
        <v>1254921.2923369301</v>
      </c>
    </row>
    <row r="21" spans="1:37">
      <c r="A21" s="3"/>
      <c r="B21" s="3"/>
      <c r="C21" s="3" t="s">
        <v>35</v>
      </c>
      <c r="D21" s="3" t="s">
        <v>187</v>
      </c>
      <c r="E21" s="3" t="s">
        <v>187</v>
      </c>
      <c r="F21" s="3" t="s">
        <v>122</v>
      </c>
      <c r="G21" s="3" t="s">
        <v>206</v>
      </c>
      <c r="H21" s="3" t="s">
        <v>187</v>
      </c>
      <c r="I21" s="2">
        <v>44448.174171446801</v>
      </c>
      <c r="J21" s="1"/>
      <c r="K21" s="1">
        <v>0</v>
      </c>
      <c r="L21" s="1">
        <v>5.3711333333333302</v>
      </c>
      <c r="M21" s="1">
        <v>0</v>
      </c>
      <c r="N21" s="1"/>
      <c r="O21" s="1">
        <v>5.8296333333333301</v>
      </c>
      <c r="P21" s="1">
        <v>127567.793405391</v>
      </c>
      <c r="Q21" s="1"/>
      <c r="R21" s="1">
        <v>0</v>
      </c>
      <c r="S21" s="1">
        <v>7.3560833333333298</v>
      </c>
      <c r="T21" s="1">
        <v>0</v>
      </c>
      <c r="U21" s="1"/>
      <c r="V21" s="1">
        <v>6.5436333333333296</v>
      </c>
      <c r="W21" s="1">
        <v>116310.59099745299</v>
      </c>
      <c r="X21" s="1"/>
      <c r="Y21" s="1">
        <v>0</v>
      </c>
      <c r="Z21" s="1">
        <v>8.0100666666666704</v>
      </c>
      <c r="AA21" s="1">
        <v>0</v>
      </c>
      <c r="AB21" s="1"/>
      <c r="AC21" s="1">
        <v>7.3615166666666703</v>
      </c>
      <c r="AD21" s="1">
        <v>57362.454430568301</v>
      </c>
      <c r="AE21" s="1"/>
      <c r="AF21" s="1">
        <v>0</v>
      </c>
      <c r="AG21" s="1">
        <v>16.864083333333301</v>
      </c>
      <c r="AH21" s="1">
        <v>0</v>
      </c>
      <c r="AI21" s="1"/>
      <c r="AJ21" s="1">
        <v>11.0779666666667</v>
      </c>
      <c r="AK21" s="1">
        <v>1293578.8327399001</v>
      </c>
    </row>
    <row r="22" spans="1:37">
      <c r="A22" s="3"/>
      <c r="B22" s="3"/>
      <c r="C22" s="3" t="s">
        <v>35</v>
      </c>
      <c r="D22" s="3" t="s">
        <v>187</v>
      </c>
      <c r="E22" s="3" t="s">
        <v>187</v>
      </c>
      <c r="F22" s="3" t="s">
        <v>221</v>
      </c>
      <c r="G22" s="3" t="s">
        <v>83</v>
      </c>
      <c r="H22" s="3" t="s">
        <v>187</v>
      </c>
      <c r="I22" s="2">
        <v>44446.8414904167</v>
      </c>
      <c r="J22" s="1"/>
      <c r="K22" s="1">
        <v>0.92794121062988699</v>
      </c>
      <c r="L22" s="1">
        <v>5.1375833333333301</v>
      </c>
      <c r="M22" s="1">
        <v>84.956753551136501</v>
      </c>
      <c r="N22" s="1"/>
      <c r="O22" s="1">
        <v>5.8296333333333301</v>
      </c>
      <c r="P22" s="1">
        <v>128337.437728483</v>
      </c>
      <c r="Q22" s="1"/>
      <c r="R22" s="1">
        <v>2647.2970390420601</v>
      </c>
      <c r="S22" s="1">
        <v>7.3493000000000004</v>
      </c>
      <c r="T22" s="1">
        <v>273912.08538883697</v>
      </c>
      <c r="U22" s="1"/>
      <c r="V22" s="1">
        <v>6.5300500000000001</v>
      </c>
      <c r="W22" s="1">
        <v>115620.77648329599</v>
      </c>
      <c r="X22" s="1"/>
      <c r="Y22" s="1">
        <v>42.773917460687599</v>
      </c>
      <c r="Z22" s="1">
        <v>8.0100499999999997</v>
      </c>
      <c r="AA22" s="1">
        <v>4984.0380103132902</v>
      </c>
      <c r="AB22" s="1"/>
      <c r="AC22" s="1">
        <v>7.3411499999999998</v>
      </c>
      <c r="AD22" s="1">
        <v>54611.285218122903</v>
      </c>
      <c r="AE22" s="1"/>
      <c r="AF22" s="1">
        <v>2.9708745733263902</v>
      </c>
      <c r="AG22" s="1">
        <v>16.716566666666701</v>
      </c>
      <c r="AH22" s="1">
        <v>112.675714070941</v>
      </c>
      <c r="AI22" s="1"/>
      <c r="AJ22" s="1">
        <v>11.0779666666667</v>
      </c>
      <c r="AK22" s="1">
        <v>1241256.0226889199</v>
      </c>
    </row>
    <row r="23" spans="1:37">
      <c r="A23" s="3"/>
      <c r="B23" s="3"/>
      <c r="C23" s="3" t="s">
        <v>153</v>
      </c>
      <c r="D23" s="3" t="s">
        <v>187</v>
      </c>
      <c r="E23" s="3" t="s">
        <v>187</v>
      </c>
      <c r="F23" s="3" t="s">
        <v>81</v>
      </c>
      <c r="G23" s="3" t="s">
        <v>49</v>
      </c>
      <c r="H23" s="3" t="s">
        <v>217</v>
      </c>
      <c r="I23" s="2">
        <v>44446.470221990698</v>
      </c>
      <c r="J23" s="1">
        <v>5000</v>
      </c>
      <c r="K23" s="1">
        <v>5428.7488805963303</v>
      </c>
      <c r="L23" s="1">
        <v>5.1538500000000003</v>
      </c>
      <c r="M23" s="1">
        <v>503690.88269919198</v>
      </c>
      <c r="N23" s="1">
        <v>108.574977611927</v>
      </c>
      <c r="O23" s="1">
        <v>5.8466166666666703</v>
      </c>
      <c r="P23" s="1">
        <v>130058.95356066999</v>
      </c>
      <c r="Q23" s="1">
        <v>5000</v>
      </c>
      <c r="R23" s="1">
        <v>5312.2179383442099</v>
      </c>
      <c r="S23" s="1">
        <v>6.9861833333333303</v>
      </c>
      <c r="T23" s="1">
        <v>568707.185346424</v>
      </c>
      <c r="U23" s="1">
        <v>106.24435876688401</v>
      </c>
      <c r="V23" s="1">
        <v>6.5266666666666699</v>
      </c>
      <c r="W23" s="1">
        <v>119630.02474458001</v>
      </c>
      <c r="X23" s="1">
        <v>5000</v>
      </c>
      <c r="Y23" s="1">
        <v>4941.3169404894797</v>
      </c>
      <c r="Z23" s="1">
        <v>8.1055333333333301</v>
      </c>
      <c r="AA23" s="1">
        <v>587143.704360364</v>
      </c>
      <c r="AB23" s="1">
        <v>98.826338809789604</v>
      </c>
      <c r="AC23" s="1">
        <v>7.3513500000000001</v>
      </c>
      <c r="AD23" s="1">
        <v>55690.5845326587</v>
      </c>
      <c r="AE23" s="1">
        <v>5000</v>
      </c>
      <c r="AF23" s="1">
        <v>4594.2362571538997</v>
      </c>
      <c r="AG23" s="1">
        <v>16.660166666666701</v>
      </c>
      <c r="AH23" s="1">
        <v>130747.152049108</v>
      </c>
      <c r="AI23" s="1">
        <v>91.8847251430781</v>
      </c>
      <c r="AJ23" s="1">
        <v>11.0779833333333</v>
      </c>
      <c r="AK23" s="1">
        <v>1403984.34773056</v>
      </c>
    </row>
    <row r="24" spans="1:37">
      <c r="A24" s="3"/>
      <c r="B24" s="3"/>
      <c r="C24" s="3" t="s">
        <v>153</v>
      </c>
      <c r="D24" s="3" t="s">
        <v>187</v>
      </c>
      <c r="E24" s="3" t="s">
        <v>187</v>
      </c>
      <c r="F24" s="3" t="s">
        <v>151</v>
      </c>
      <c r="G24" s="3" t="s">
        <v>49</v>
      </c>
      <c r="H24" s="3" t="s">
        <v>217</v>
      </c>
      <c r="I24" s="2">
        <v>44446.488658055598</v>
      </c>
      <c r="J24" s="1">
        <v>5000</v>
      </c>
      <c r="K24" s="1">
        <v>5374.3485735640897</v>
      </c>
      <c r="L24" s="1">
        <v>5.1578999999999997</v>
      </c>
      <c r="M24" s="1">
        <v>510112.48610600998</v>
      </c>
      <c r="N24" s="1">
        <v>107.486971471282</v>
      </c>
      <c r="O24" s="1">
        <v>5.8533833333333298</v>
      </c>
      <c r="P24" s="1">
        <v>133050.35620717399</v>
      </c>
      <c r="Q24" s="1">
        <v>5000</v>
      </c>
      <c r="R24" s="1">
        <v>5205.8322427585099</v>
      </c>
      <c r="S24" s="1">
        <v>6.9861833333333303</v>
      </c>
      <c r="T24" s="1">
        <v>583068.49494099605</v>
      </c>
      <c r="U24" s="1">
        <v>104.11664485516999</v>
      </c>
      <c r="V24" s="1">
        <v>6.5232666666666699</v>
      </c>
      <c r="W24" s="1">
        <v>125157.467844111</v>
      </c>
      <c r="X24" s="1">
        <v>5000</v>
      </c>
      <c r="Y24" s="1">
        <v>4938.0171470237301</v>
      </c>
      <c r="Z24" s="1">
        <v>8.10551666666667</v>
      </c>
      <c r="AA24" s="1">
        <v>601786.95730410097</v>
      </c>
      <c r="AB24" s="1">
        <v>98.760342940474501</v>
      </c>
      <c r="AC24" s="1">
        <v>7.3513333333333302</v>
      </c>
      <c r="AD24" s="1">
        <v>57117.6401306357</v>
      </c>
      <c r="AE24" s="1">
        <v>5000</v>
      </c>
      <c r="AF24" s="1">
        <v>4462.3440077790201</v>
      </c>
      <c r="AG24" s="1">
        <v>16.660150000000002</v>
      </c>
      <c r="AH24" s="1">
        <v>130257.264199924</v>
      </c>
      <c r="AI24" s="1">
        <v>89.2468801555803</v>
      </c>
      <c r="AJ24" s="1">
        <v>11.0779666666667</v>
      </c>
      <c r="AK24" s="1">
        <v>1419376.8260895601</v>
      </c>
    </row>
    <row r="25" spans="1:37">
      <c r="A25" s="3"/>
      <c r="B25" s="3"/>
      <c r="C25" s="3" t="s">
        <v>153</v>
      </c>
      <c r="D25" s="3" t="s">
        <v>187</v>
      </c>
      <c r="E25" s="3" t="s">
        <v>187</v>
      </c>
      <c r="F25" s="3" t="s">
        <v>60</v>
      </c>
      <c r="G25" s="3" t="s">
        <v>49</v>
      </c>
      <c r="H25" s="3" t="s">
        <v>217</v>
      </c>
      <c r="I25" s="2">
        <v>44446.5069862616</v>
      </c>
      <c r="J25" s="1">
        <v>5000</v>
      </c>
      <c r="K25" s="1">
        <v>5335.3210181508202</v>
      </c>
      <c r="L25" s="1">
        <v>5.1680666666666699</v>
      </c>
      <c r="M25" s="1">
        <v>521512.44425560202</v>
      </c>
      <c r="N25" s="1">
        <v>106.70642036301599</v>
      </c>
      <c r="O25" s="1">
        <v>5.8567999999999998</v>
      </c>
      <c r="P25" s="1">
        <v>137018.761932711</v>
      </c>
      <c r="Q25" s="1">
        <v>5000</v>
      </c>
      <c r="R25" s="1">
        <v>4996.7816570775603</v>
      </c>
      <c r="S25" s="1">
        <v>6.9862000000000002</v>
      </c>
      <c r="T25" s="1">
        <v>581366.34553000098</v>
      </c>
      <c r="U25" s="1">
        <v>99.935633141551193</v>
      </c>
      <c r="V25" s="1">
        <v>6.5232999999999999</v>
      </c>
      <c r="W25" s="1">
        <v>130013.028882381</v>
      </c>
      <c r="X25" s="1">
        <v>5000</v>
      </c>
      <c r="Y25" s="1">
        <v>4914.31776669389</v>
      </c>
      <c r="Z25" s="1">
        <v>8.1055333333333301</v>
      </c>
      <c r="AA25" s="1">
        <v>623848.50061440596</v>
      </c>
      <c r="AB25" s="1">
        <v>98.286355333877694</v>
      </c>
      <c r="AC25" s="1">
        <v>7.3445666666666698</v>
      </c>
      <c r="AD25" s="1">
        <v>59497.124817274504</v>
      </c>
      <c r="AE25" s="1">
        <v>5000</v>
      </c>
      <c r="AF25" s="1">
        <v>5255.2657576332904</v>
      </c>
      <c r="AG25" s="1">
        <v>16.6601833333333</v>
      </c>
      <c r="AH25" s="1">
        <v>145813.08426878101</v>
      </c>
      <c r="AI25" s="1">
        <v>105.10531515266599</v>
      </c>
      <c r="AJ25" s="1">
        <v>11.0779833333333</v>
      </c>
      <c r="AK25" s="1">
        <v>1476692.97113659</v>
      </c>
    </row>
    <row r="26" spans="1:37">
      <c r="A26" s="3"/>
      <c r="B26" s="3"/>
      <c r="C26" s="3" t="s">
        <v>153</v>
      </c>
      <c r="D26" s="3" t="s">
        <v>187</v>
      </c>
      <c r="E26" s="3" t="s">
        <v>187</v>
      </c>
      <c r="F26" s="3" t="s">
        <v>179</v>
      </c>
      <c r="G26" s="3" t="s">
        <v>49</v>
      </c>
      <c r="H26" s="3" t="s">
        <v>217</v>
      </c>
      <c r="I26" s="2">
        <v>44446.525384756897</v>
      </c>
      <c r="J26" s="1">
        <v>5000</v>
      </c>
      <c r="K26" s="1">
        <v>5045.3550648651899</v>
      </c>
      <c r="L26" s="1">
        <v>5.1457166666666696</v>
      </c>
      <c r="M26" s="1">
        <v>454924.918606313</v>
      </c>
      <c r="N26" s="1">
        <v>100.907101297304</v>
      </c>
      <c r="O26" s="1">
        <v>5.8432166666666703</v>
      </c>
      <c r="P26" s="1">
        <v>126393.25825776201</v>
      </c>
      <c r="Q26" s="1">
        <v>5000</v>
      </c>
      <c r="R26" s="1">
        <v>5095.2234988405498</v>
      </c>
      <c r="S26" s="1">
        <v>6.9861833333333303</v>
      </c>
      <c r="T26" s="1">
        <v>533129.74075558304</v>
      </c>
      <c r="U26" s="1">
        <v>101.904469976811</v>
      </c>
      <c r="V26" s="1">
        <v>6.5232666666666699</v>
      </c>
      <c r="W26" s="1">
        <v>116922.214640188</v>
      </c>
      <c r="X26" s="1">
        <v>5000</v>
      </c>
      <c r="Y26" s="1">
        <v>4874.1591060596302</v>
      </c>
      <c r="Z26" s="1">
        <v>8.10551666666667</v>
      </c>
      <c r="AA26" s="1">
        <v>552175.74598051305</v>
      </c>
      <c r="AB26" s="1">
        <v>97.483182121192598</v>
      </c>
      <c r="AC26" s="1">
        <v>7.3513333333333302</v>
      </c>
      <c r="AD26" s="1">
        <v>53095.498607249101</v>
      </c>
      <c r="AE26" s="1">
        <v>5000</v>
      </c>
      <c r="AF26" s="1"/>
      <c r="AG26" s="1">
        <v>16.660166666666701</v>
      </c>
      <c r="AH26" s="1">
        <v>137252.09964645901</v>
      </c>
      <c r="AI26" s="1"/>
      <c r="AJ26" s="1">
        <v>11.0779833333333</v>
      </c>
      <c r="AK26" s="1">
        <v>1305517.2225989399</v>
      </c>
    </row>
    <row r="27" spans="1:37">
      <c r="A27" s="3"/>
      <c r="B27" s="3"/>
      <c r="C27" s="3" t="s">
        <v>150</v>
      </c>
      <c r="D27" s="3" t="s">
        <v>187</v>
      </c>
      <c r="E27" s="3" t="s">
        <v>187</v>
      </c>
      <c r="F27" s="3" t="s">
        <v>6</v>
      </c>
      <c r="G27" s="3" t="s">
        <v>49</v>
      </c>
      <c r="H27" s="3" t="s">
        <v>156</v>
      </c>
      <c r="I27" s="2">
        <v>44446.822778437498</v>
      </c>
      <c r="J27" s="1">
        <v>800</v>
      </c>
      <c r="K27" s="1">
        <v>160.22298061616701</v>
      </c>
      <c r="L27" s="1">
        <v>5.1254</v>
      </c>
      <c r="M27" s="1">
        <v>14186.2434428254</v>
      </c>
      <c r="N27" s="1">
        <v>20.027872577020801</v>
      </c>
      <c r="O27" s="1">
        <v>5.8364333333333303</v>
      </c>
      <c r="P27" s="1">
        <v>124113.356314057</v>
      </c>
      <c r="Q27" s="1">
        <v>800</v>
      </c>
      <c r="R27" s="1">
        <v>171.09074445767001</v>
      </c>
      <c r="S27" s="1">
        <v>6.9929666666666703</v>
      </c>
      <c r="T27" s="1">
        <v>18250.998746484202</v>
      </c>
      <c r="U27" s="1">
        <v>21.386343057208698</v>
      </c>
      <c r="V27" s="1">
        <v>6.5266666666666699</v>
      </c>
      <c r="W27" s="1">
        <v>119203.080956206</v>
      </c>
      <c r="X27" s="1">
        <v>800</v>
      </c>
      <c r="Y27" s="1">
        <v>188.39565510208899</v>
      </c>
      <c r="Z27" s="1">
        <v>8.1098666666666706</v>
      </c>
      <c r="AA27" s="1">
        <v>22613.432252995401</v>
      </c>
      <c r="AB27" s="1">
        <v>23.549456887761099</v>
      </c>
      <c r="AC27" s="1">
        <v>7.3445666666666698</v>
      </c>
      <c r="AD27" s="1">
        <v>56256.884885759799</v>
      </c>
      <c r="AE27" s="1">
        <v>800</v>
      </c>
      <c r="AF27" s="1">
        <v>141.93069190506901</v>
      </c>
      <c r="AG27" s="1">
        <v>16.651499999999999</v>
      </c>
      <c r="AH27" s="1">
        <v>5566.75470986247</v>
      </c>
      <c r="AI27" s="1">
        <v>17.741336488133701</v>
      </c>
      <c r="AJ27" s="1">
        <v>11.0779833333333</v>
      </c>
      <c r="AK27" s="1">
        <v>1296845.68713899</v>
      </c>
    </row>
    <row r="28" spans="1:37">
      <c r="A28" s="3"/>
      <c r="B28" s="3"/>
      <c r="C28" s="3" t="s">
        <v>76</v>
      </c>
      <c r="D28" s="3" t="s">
        <v>187</v>
      </c>
      <c r="E28" s="3" t="s">
        <v>187</v>
      </c>
      <c r="F28" s="3" t="s">
        <v>118</v>
      </c>
      <c r="G28" s="3" t="s">
        <v>49</v>
      </c>
      <c r="H28" s="3" t="s">
        <v>211</v>
      </c>
      <c r="I28" s="2">
        <v>44447.0445719907</v>
      </c>
      <c r="J28" s="1">
        <v>50</v>
      </c>
      <c r="K28" s="1">
        <v>4.74076133344649</v>
      </c>
      <c r="L28" s="1">
        <v>5.1375833333333301</v>
      </c>
      <c r="M28" s="1">
        <v>427.12829000949802</v>
      </c>
      <c r="N28" s="1">
        <v>9.4815226668929906</v>
      </c>
      <c r="O28" s="1">
        <v>5.8465999999999996</v>
      </c>
      <c r="P28" s="1">
        <v>126295.00182445601</v>
      </c>
      <c r="Q28" s="1">
        <v>50</v>
      </c>
      <c r="R28" s="1">
        <v>11.774302566990601</v>
      </c>
      <c r="S28" s="1">
        <v>6.9929666666666703</v>
      </c>
      <c r="T28" s="1">
        <v>1320.6551883545101</v>
      </c>
      <c r="U28" s="1">
        <v>23.548605133981098</v>
      </c>
      <c r="V28" s="1">
        <v>6.53006666666667</v>
      </c>
      <c r="W28" s="1">
        <v>125337.668355974</v>
      </c>
      <c r="X28" s="1">
        <v>50</v>
      </c>
      <c r="Y28" s="1">
        <v>12.6435168446028</v>
      </c>
      <c r="Z28" s="1">
        <v>8.1098666666666706</v>
      </c>
      <c r="AA28" s="1">
        <v>1577.92352159198</v>
      </c>
      <c r="AB28" s="1">
        <v>25.2870336892056</v>
      </c>
      <c r="AC28" s="1">
        <v>7.3411666666666697</v>
      </c>
      <c r="AD28" s="1">
        <v>58492.224366768001</v>
      </c>
      <c r="AE28" s="1">
        <v>50</v>
      </c>
      <c r="AF28" s="1">
        <v>0</v>
      </c>
      <c r="AG28" s="1">
        <v>16.733933333333301</v>
      </c>
      <c r="AH28" s="1">
        <v>0</v>
      </c>
      <c r="AI28" s="1">
        <v>0</v>
      </c>
      <c r="AJ28" s="1">
        <v>11.0779833333333</v>
      </c>
      <c r="AK28" s="1">
        <v>1363454.9972287</v>
      </c>
    </row>
    <row r="29" spans="1:37">
      <c r="A29" s="3"/>
      <c r="B29" s="3"/>
      <c r="C29" s="3" t="s">
        <v>100</v>
      </c>
      <c r="D29" s="3" t="s">
        <v>187</v>
      </c>
      <c r="E29" s="3" t="s">
        <v>187</v>
      </c>
      <c r="F29" s="3" t="s">
        <v>29</v>
      </c>
      <c r="G29" s="3" t="s">
        <v>49</v>
      </c>
      <c r="H29" s="3" t="s">
        <v>195</v>
      </c>
      <c r="I29" s="2">
        <v>44447.063077222199</v>
      </c>
      <c r="J29" s="1">
        <v>125</v>
      </c>
      <c r="K29" s="1">
        <v>117.51104930917199</v>
      </c>
      <c r="L29" s="1">
        <v>5.1375833333333301</v>
      </c>
      <c r="M29" s="1">
        <v>11208.0056027419</v>
      </c>
      <c r="N29" s="1">
        <v>94.008839447337706</v>
      </c>
      <c r="O29" s="1">
        <v>5.8432166666666703</v>
      </c>
      <c r="P29" s="1">
        <v>133698.197907975</v>
      </c>
      <c r="Q29" s="1">
        <v>125</v>
      </c>
      <c r="R29" s="1">
        <v>134.56578619271801</v>
      </c>
      <c r="S29" s="1">
        <v>6.9895666666666703</v>
      </c>
      <c r="T29" s="1">
        <v>15034.490963356</v>
      </c>
      <c r="U29" s="1">
        <v>107.65262895417401</v>
      </c>
      <c r="V29" s="1">
        <v>6.53006666666667</v>
      </c>
      <c r="W29" s="1">
        <v>124847.95599708</v>
      </c>
      <c r="X29" s="1">
        <v>125</v>
      </c>
      <c r="Y29" s="1">
        <v>151.636659003944</v>
      </c>
      <c r="Z29" s="1">
        <v>8.1098666666666706</v>
      </c>
      <c r="AA29" s="1">
        <v>18598.4912376018</v>
      </c>
      <c r="AB29" s="1">
        <v>121.30932720315499</v>
      </c>
      <c r="AC29" s="1">
        <v>7.34795</v>
      </c>
      <c r="AD29" s="1">
        <v>57484.874287737402</v>
      </c>
      <c r="AE29" s="1">
        <v>125</v>
      </c>
      <c r="AF29" s="1">
        <v>117.53337688846599</v>
      </c>
      <c r="AG29" s="1">
        <v>16.651499999999999</v>
      </c>
      <c r="AH29" s="1">
        <v>4863.3248558647701</v>
      </c>
      <c r="AI29" s="1">
        <v>94.026701510772895</v>
      </c>
      <c r="AJ29" s="1">
        <v>11.0779833333333</v>
      </c>
      <c r="AK29" s="1">
        <v>1365684.8934043499</v>
      </c>
    </row>
    <row r="30" spans="1:37">
      <c r="A30" s="3"/>
      <c r="B30" s="3"/>
      <c r="C30" s="3" t="s">
        <v>51</v>
      </c>
      <c r="D30" s="3" t="s">
        <v>187</v>
      </c>
      <c r="E30" s="3" t="s">
        <v>187</v>
      </c>
      <c r="F30" s="3" t="s">
        <v>0</v>
      </c>
      <c r="G30" s="3" t="s">
        <v>49</v>
      </c>
      <c r="H30" s="3" t="s">
        <v>102</v>
      </c>
      <c r="I30" s="2">
        <v>44447.266679270797</v>
      </c>
      <c r="J30" s="1">
        <v>200</v>
      </c>
      <c r="K30" s="1">
        <v>15.2835929797315</v>
      </c>
      <c r="L30" s="1">
        <v>5.1497666666666699</v>
      </c>
      <c r="M30" s="1">
        <v>1406.58565918509</v>
      </c>
      <c r="N30" s="1">
        <v>7.64179648986575</v>
      </c>
      <c r="O30" s="1">
        <v>5.8432000000000004</v>
      </c>
      <c r="P30" s="1">
        <v>129007.999365304</v>
      </c>
      <c r="Q30" s="1">
        <v>200</v>
      </c>
      <c r="R30" s="1">
        <v>14.791800976454301</v>
      </c>
      <c r="S30" s="1">
        <v>6.9895833333333304</v>
      </c>
      <c r="T30" s="1">
        <v>1734.3693865967</v>
      </c>
      <c r="U30" s="1">
        <v>7.39590048822713</v>
      </c>
      <c r="V30" s="1">
        <v>6.53006666666667</v>
      </c>
      <c r="W30" s="1">
        <v>131023.110566007</v>
      </c>
      <c r="X30" s="1">
        <v>200</v>
      </c>
      <c r="Y30" s="1">
        <v>33.851406186739297</v>
      </c>
      <c r="Z30" s="1">
        <v>8.10551666666667</v>
      </c>
      <c r="AA30" s="1">
        <v>4428.5351429413004</v>
      </c>
      <c r="AB30" s="1">
        <v>16.925703093369599</v>
      </c>
      <c r="AC30" s="1">
        <v>7.34795</v>
      </c>
      <c r="AD30" s="1">
        <v>61314.537968651603</v>
      </c>
      <c r="AE30" s="1">
        <v>200</v>
      </c>
      <c r="AF30" s="1">
        <v>29.507452327112698</v>
      </c>
      <c r="AG30" s="1">
        <v>16.6645</v>
      </c>
      <c r="AH30" s="1">
        <v>1310.27668875428</v>
      </c>
      <c r="AI30" s="1">
        <v>14.7537261635563</v>
      </c>
      <c r="AJ30" s="1">
        <v>11.0779666666667</v>
      </c>
      <c r="AK30" s="1">
        <v>1456104.06420926</v>
      </c>
    </row>
    <row r="31" spans="1:37">
      <c r="A31" s="3"/>
      <c r="B31" s="3"/>
      <c r="C31" s="3" t="s">
        <v>58</v>
      </c>
      <c r="D31" s="3" t="s">
        <v>187</v>
      </c>
      <c r="E31" s="3" t="s">
        <v>187</v>
      </c>
      <c r="F31" s="3" t="s">
        <v>138</v>
      </c>
      <c r="G31" s="3" t="s">
        <v>49</v>
      </c>
      <c r="H31" s="3" t="s">
        <v>156</v>
      </c>
      <c r="I31" s="2">
        <v>44447.285212025497</v>
      </c>
      <c r="J31" s="1">
        <v>800</v>
      </c>
      <c r="K31" s="1">
        <v>684.39723674526203</v>
      </c>
      <c r="L31" s="1">
        <v>5.1457166666666696</v>
      </c>
      <c r="M31" s="1">
        <v>69906.4000460385</v>
      </c>
      <c r="N31" s="1">
        <v>85.549654593157797</v>
      </c>
      <c r="O31" s="1">
        <v>5.8465999999999996</v>
      </c>
      <c r="P31" s="1">
        <v>143180.742088436</v>
      </c>
      <c r="Q31" s="1">
        <v>800</v>
      </c>
      <c r="R31" s="1">
        <v>829.71519975615797</v>
      </c>
      <c r="S31" s="1">
        <v>6.9895666666666703</v>
      </c>
      <c r="T31" s="1">
        <v>102892.93639388301</v>
      </c>
      <c r="U31" s="1">
        <v>103.71439996952</v>
      </c>
      <c r="V31" s="1">
        <v>6.5300500000000001</v>
      </c>
      <c r="W31" s="1">
        <v>138574.67749735399</v>
      </c>
      <c r="X31" s="1">
        <v>800</v>
      </c>
      <c r="Y31" s="1">
        <v>843.62786063539897</v>
      </c>
      <c r="Z31" s="1">
        <v>8.10551666666667</v>
      </c>
      <c r="AA31" s="1">
        <v>118421.070895786</v>
      </c>
      <c r="AB31" s="1">
        <v>105.453482579425</v>
      </c>
      <c r="AC31" s="1">
        <v>7.3513333333333302</v>
      </c>
      <c r="AD31" s="1">
        <v>65789.736799078295</v>
      </c>
      <c r="AE31" s="1">
        <v>800</v>
      </c>
      <c r="AF31" s="1">
        <v>781.848559677705</v>
      </c>
      <c r="AG31" s="1">
        <v>16.6645</v>
      </c>
      <c r="AH31" s="1">
        <v>35056.4988691955</v>
      </c>
      <c r="AI31" s="1">
        <v>97.731069959713096</v>
      </c>
      <c r="AJ31" s="1">
        <v>11.0779833333333</v>
      </c>
      <c r="AK31" s="1">
        <v>1556312.9938520601</v>
      </c>
    </row>
    <row r="32" spans="1:37">
      <c r="A32" s="3"/>
      <c r="B32" s="3"/>
      <c r="C32" s="3" t="s">
        <v>149</v>
      </c>
      <c r="D32" s="3" t="s">
        <v>187</v>
      </c>
      <c r="E32" s="3" t="s">
        <v>187</v>
      </c>
      <c r="F32" s="3" t="s">
        <v>173</v>
      </c>
      <c r="G32" s="3" t="s">
        <v>49</v>
      </c>
      <c r="H32" s="3" t="s">
        <v>193</v>
      </c>
      <c r="I32" s="2">
        <v>44447.488486689799</v>
      </c>
      <c r="J32" s="1">
        <v>30</v>
      </c>
      <c r="K32" s="1">
        <v>23.417179323399701</v>
      </c>
      <c r="L32" s="1">
        <v>5.1233666666666702</v>
      </c>
      <c r="M32" s="1">
        <v>2158.4559065829899</v>
      </c>
      <c r="N32" s="1">
        <v>78.057264411332199</v>
      </c>
      <c r="O32" s="1">
        <v>5.8364333333333303</v>
      </c>
      <c r="P32" s="1">
        <v>129206.54632138299</v>
      </c>
      <c r="Q32" s="1">
        <v>30</v>
      </c>
      <c r="R32" s="1">
        <v>30.8917628098345</v>
      </c>
      <c r="S32" s="1">
        <v>6.9963666666666704</v>
      </c>
      <c r="T32" s="1">
        <v>3455.5724689941399</v>
      </c>
      <c r="U32" s="1">
        <v>102.972542699448</v>
      </c>
      <c r="V32" s="1">
        <v>6.5334500000000002</v>
      </c>
      <c r="W32" s="1">
        <v>124998.463563984</v>
      </c>
      <c r="X32" s="1">
        <v>30</v>
      </c>
      <c r="Y32" s="1">
        <v>34.216456079256702</v>
      </c>
      <c r="Z32" s="1">
        <v>8.10551666666667</v>
      </c>
      <c r="AA32" s="1">
        <v>4352.0221719327001</v>
      </c>
      <c r="AB32" s="1">
        <v>114.054853597522</v>
      </c>
      <c r="AC32" s="1">
        <v>7.3547333333333302</v>
      </c>
      <c r="AD32" s="1">
        <v>59612.337524390197</v>
      </c>
      <c r="AE32" s="1">
        <v>30</v>
      </c>
      <c r="AF32" s="1">
        <v>30.9103724596938</v>
      </c>
      <c r="AG32" s="1">
        <v>16.655833333333302</v>
      </c>
      <c r="AH32" s="1">
        <v>1270.33128982683</v>
      </c>
      <c r="AI32" s="1">
        <v>103.03457486564599</v>
      </c>
      <c r="AJ32" s="1">
        <v>11.0779833333333</v>
      </c>
      <c r="AK32" s="1">
        <v>1347778.82613921</v>
      </c>
    </row>
    <row r="33" spans="1:37">
      <c r="A33" s="3"/>
      <c r="B33" s="3"/>
      <c r="C33" s="3" t="s">
        <v>127</v>
      </c>
      <c r="D33" s="3" t="s">
        <v>187</v>
      </c>
      <c r="E33" s="3" t="s">
        <v>187</v>
      </c>
      <c r="F33" s="3" t="s">
        <v>144</v>
      </c>
      <c r="G33" s="3" t="s">
        <v>49</v>
      </c>
      <c r="H33" s="3" t="s">
        <v>159</v>
      </c>
      <c r="I33" s="2">
        <v>44447.544223541699</v>
      </c>
      <c r="J33" s="1">
        <v>350</v>
      </c>
      <c r="K33" s="1">
        <v>356.32076127043399</v>
      </c>
      <c r="L33" s="1">
        <v>5.1132166666666699</v>
      </c>
      <c r="M33" s="1">
        <v>33033.864340653803</v>
      </c>
      <c r="N33" s="1">
        <v>101.80593179155299</v>
      </c>
      <c r="O33" s="1">
        <v>5.8262499999999999</v>
      </c>
      <c r="P33" s="1">
        <v>129955.352577374</v>
      </c>
      <c r="Q33" s="1">
        <v>350</v>
      </c>
      <c r="R33" s="1">
        <v>407.48330443823397</v>
      </c>
      <c r="S33" s="1">
        <v>6.9929666666666703</v>
      </c>
      <c r="T33" s="1">
        <v>44752.755248718</v>
      </c>
      <c r="U33" s="1">
        <v>116.423801268067</v>
      </c>
      <c r="V33" s="1">
        <v>6.5402500000000003</v>
      </c>
      <c r="W33" s="1">
        <v>122726.209278865</v>
      </c>
      <c r="X33" s="1">
        <v>350</v>
      </c>
      <c r="Y33" s="1">
        <v>380.50667767947402</v>
      </c>
      <c r="Z33" s="1">
        <v>8.1055333333333301</v>
      </c>
      <c r="AA33" s="1">
        <v>48694.1735786227</v>
      </c>
      <c r="AB33" s="1">
        <v>108.716193622707</v>
      </c>
      <c r="AC33" s="1">
        <v>7.3581333333333303</v>
      </c>
      <c r="AD33" s="1">
        <v>59978.388828004798</v>
      </c>
      <c r="AE33" s="1">
        <v>350</v>
      </c>
      <c r="AF33" s="1">
        <v>302.64178149540697</v>
      </c>
      <c r="AG33" s="1">
        <v>16.647166666666699</v>
      </c>
      <c r="AH33" s="1">
        <v>12152.6341227877</v>
      </c>
      <c r="AI33" s="1">
        <v>86.4690804272593</v>
      </c>
      <c r="AJ33" s="1">
        <v>11.0779833333333</v>
      </c>
      <c r="AK33" s="1">
        <v>1343707.67130059</v>
      </c>
    </row>
    <row r="34" spans="1:37">
      <c r="A34" s="3"/>
      <c r="B34" s="3"/>
      <c r="C34" s="3" t="s">
        <v>132</v>
      </c>
      <c r="D34" s="3" t="s">
        <v>187</v>
      </c>
      <c r="E34" s="3" t="s">
        <v>187</v>
      </c>
      <c r="F34" s="3" t="s">
        <v>54</v>
      </c>
      <c r="G34" s="3" t="s">
        <v>49</v>
      </c>
      <c r="H34" s="3" t="s">
        <v>75</v>
      </c>
      <c r="I34" s="2">
        <v>44447.747873449101</v>
      </c>
      <c r="J34" s="1">
        <v>2500</v>
      </c>
      <c r="K34" s="1">
        <v>2875.15036332212</v>
      </c>
      <c r="L34" s="1">
        <v>5.1315</v>
      </c>
      <c r="M34" s="1">
        <v>284890.177155671</v>
      </c>
      <c r="N34" s="1">
        <v>115.006014532885</v>
      </c>
      <c r="O34" s="1">
        <v>5.8465999999999996</v>
      </c>
      <c r="P34" s="1">
        <v>138896.989109685</v>
      </c>
      <c r="Q34" s="1">
        <v>2500</v>
      </c>
      <c r="R34" s="1">
        <v>3270.0097354528598</v>
      </c>
      <c r="S34" s="1">
        <v>6.9895833333333304</v>
      </c>
      <c r="T34" s="1">
        <v>401032.48014185298</v>
      </c>
      <c r="U34" s="1">
        <v>130.80038941811401</v>
      </c>
      <c r="V34" s="1">
        <v>6.5368500000000003</v>
      </c>
      <c r="W34" s="1">
        <v>137043.317607387</v>
      </c>
      <c r="X34" s="1">
        <v>2500</v>
      </c>
      <c r="Y34" s="1">
        <v>3004.35680081292</v>
      </c>
      <c r="Z34" s="1">
        <v>8.10551666666667</v>
      </c>
      <c r="AA34" s="1">
        <v>422738.60174394998</v>
      </c>
      <c r="AB34" s="1">
        <v>120.174272032517</v>
      </c>
      <c r="AC34" s="1">
        <v>7.3581333333333303</v>
      </c>
      <c r="AD34" s="1">
        <v>65947.824949769303</v>
      </c>
      <c r="AE34" s="1">
        <v>2500</v>
      </c>
      <c r="AF34" s="1">
        <v>3791.8827280331998</v>
      </c>
      <c r="AG34" s="1">
        <v>16.655816666666698</v>
      </c>
      <c r="AH34" s="1">
        <v>127009.13102352701</v>
      </c>
      <c r="AI34" s="1">
        <v>151.67530912132801</v>
      </c>
      <c r="AJ34" s="1">
        <v>11.0779666666667</v>
      </c>
      <c r="AK34" s="1">
        <v>1517842.43896324</v>
      </c>
    </row>
    <row r="35" spans="1:37">
      <c r="A35" s="3"/>
      <c r="B35" s="3"/>
      <c r="C35" s="3" t="s">
        <v>127</v>
      </c>
      <c r="D35" s="3" t="s">
        <v>187</v>
      </c>
      <c r="E35" s="3" t="s">
        <v>187</v>
      </c>
      <c r="F35" s="3" t="s">
        <v>125</v>
      </c>
      <c r="G35" s="3" t="s">
        <v>49</v>
      </c>
      <c r="H35" s="3" t="s">
        <v>159</v>
      </c>
      <c r="I35" s="2">
        <v>44447.951846712996</v>
      </c>
      <c r="J35" s="1">
        <v>350</v>
      </c>
      <c r="K35" s="1">
        <v>367.48511820062203</v>
      </c>
      <c r="L35" s="1">
        <v>5.1436666666666699</v>
      </c>
      <c r="M35" s="1">
        <v>37976.643456669299</v>
      </c>
      <c r="N35" s="1">
        <v>104.99574805732099</v>
      </c>
      <c r="O35" s="1">
        <v>5.8499833333333298</v>
      </c>
      <c r="P35" s="1">
        <v>144861.420399347</v>
      </c>
      <c r="Q35" s="1">
        <v>350</v>
      </c>
      <c r="R35" s="1">
        <v>405.68345399707698</v>
      </c>
      <c r="S35" s="1">
        <v>6.9861666666666702</v>
      </c>
      <c r="T35" s="1">
        <v>53404.559431679503</v>
      </c>
      <c r="U35" s="1">
        <v>115.909558284879</v>
      </c>
      <c r="V35" s="1">
        <v>6.5436333333333296</v>
      </c>
      <c r="W35" s="1">
        <v>147101.940814381</v>
      </c>
      <c r="X35" s="1">
        <v>350</v>
      </c>
      <c r="Y35" s="1">
        <v>380.24816926338298</v>
      </c>
      <c r="Z35" s="1">
        <v>8.1054999999999993</v>
      </c>
      <c r="AA35" s="1">
        <v>57998.740454700397</v>
      </c>
      <c r="AB35" s="1">
        <v>108.64233407525199</v>
      </c>
      <c r="AC35" s="1">
        <v>7.3581166666666702</v>
      </c>
      <c r="AD35" s="1">
        <v>71487.730358205503</v>
      </c>
      <c r="AE35" s="1">
        <v>350</v>
      </c>
      <c r="AF35" s="1">
        <v>378.40714551452999</v>
      </c>
      <c r="AG35" s="1">
        <v>16.6514666666667</v>
      </c>
      <c r="AH35" s="1">
        <v>18280.02092621</v>
      </c>
      <c r="AI35" s="1">
        <v>108.11632728986601</v>
      </c>
      <c r="AJ35" s="1">
        <v>11.07795</v>
      </c>
      <c r="AK35" s="1">
        <v>1625751.6669725501</v>
      </c>
    </row>
    <row r="36" spans="1:37">
      <c r="A36" s="3"/>
      <c r="B36" s="3"/>
      <c r="C36" s="3" t="s">
        <v>67</v>
      </c>
      <c r="D36" s="3" t="s">
        <v>187</v>
      </c>
      <c r="E36" s="3" t="s">
        <v>187</v>
      </c>
      <c r="F36" s="3" t="s">
        <v>204</v>
      </c>
      <c r="G36" s="3" t="s">
        <v>49</v>
      </c>
      <c r="H36" s="3" t="s">
        <v>199</v>
      </c>
      <c r="I36" s="2">
        <v>44448.155658356503</v>
      </c>
      <c r="J36" s="1">
        <v>80</v>
      </c>
      <c r="K36" s="1">
        <v>56.203399256437201</v>
      </c>
      <c r="L36" s="1">
        <v>5.1111833333333303</v>
      </c>
      <c r="M36" s="1">
        <v>4962.7907514562003</v>
      </c>
      <c r="N36" s="1">
        <v>70.254249070546507</v>
      </c>
      <c r="O36" s="1">
        <v>5.8262666666666698</v>
      </c>
      <c r="P36" s="1">
        <v>123776.81393724401</v>
      </c>
      <c r="Q36" s="1">
        <v>80</v>
      </c>
      <c r="R36" s="1">
        <v>67.604693761718394</v>
      </c>
      <c r="S36" s="1">
        <v>6.9929833333333304</v>
      </c>
      <c r="T36" s="1">
        <v>7000.5310416871998</v>
      </c>
      <c r="U36" s="1">
        <v>84.505867202147996</v>
      </c>
      <c r="V36" s="1">
        <v>6.5436500000000004</v>
      </c>
      <c r="W36" s="1">
        <v>115712.825137455</v>
      </c>
      <c r="X36" s="1">
        <v>80</v>
      </c>
      <c r="Y36" s="1">
        <v>79.894224224561697</v>
      </c>
      <c r="Z36" s="1">
        <v>8.1098666666666706</v>
      </c>
      <c r="AA36" s="1">
        <v>9727.2220776462109</v>
      </c>
      <c r="AB36" s="1">
        <v>99.867780280702107</v>
      </c>
      <c r="AC36" s="1">
        <v>7.3615333333333304</v>
      </c>
      <c r="AD36" s="1">
        <v>57062.8588024005</v>
      </c>
      <c r="AE36" s="1">
        <v>80</v>
      </c>
      <c r="AF36" s="1">
        <v>79.753412271223695</v>
      </c>
      <c r="AG36" s="1">
        <v>16.651499999999999</v>
      </c>
      <c r="AH36" s="1">
        <v>3052.8644802464601</v>
      </c>
      <c r="AI36" s="1">
        <v>99.6917653390297</v>
      </c>
      <c r="AJ36" s="1">
        <v>11.077999999999999</v>
      </c>
      <c r="AK36" s="1">
        <v>1259868.6830311001</v>
      </c>
    </row>
    <row r="37" spans="1:37">
      <c r="A37" s="3"/>
      <c r="B37" s="3"/>
      <c r="C37" s="3" t="s">
        <v>166</v>
      </c>
      <c r="D37" s="3" t="s">
        <v>187</v>
      </c>
      <c r="E37" s="3" t="s">
        <v>187</v>
      </c>
      <c r="F37" s="3" t="s">
        <v>210</v>
      </c>
      <c r="G37" s="3" t="s">
        <v>46</v>
      </c>
      <c r="H37" s="3" t="s">
        <v>187</v>
      </c>
      <c r="I37" s="2">
        <v>44446.860026504597</v>
      </c>
      <c r="J37" s="1"/>
      <c r="K37" s="1">
        <v>475.134194577914</v>
      </c>
      <c r="L37" s="1">
        <v>5.1416500000000003</v>
      </c>
      <c r="M37" s="1">
        <v>44656.233395452298</v>
      </c>
      <c r="N37" s="1"/>
      <c r="O37" s="1">
        <v>5.8465999999999996</v>
      </c>
      <c r="P37" s="1">
        <v>131747.29904072499</v>
      </c>
      <c r="Q37" s="1"/>
      <c r="R37" s="1">
        <v>0</v>
      </c>
      <c r="S37" s="1">
        <v>7.3425000000000002</v>
      </c>
      <c r="T37" s="1">
        <v>0</v>
      </c>
      <c r="U37" s="1"/>
      <c r="V37" s="1">
        <v>6.5334500000000002</v>
      </c>
      <c r="W37" s="1">
        <v>128225.243655413</v>
      </c>
      <c r="X37" s="1"/>
      <c r="Y37" s="1">
        <v>0</v>
      </c>
      <c r="Z37" s="1">
        <v>8.0057166666666699</v>
      </c>
      <c r="AA37" s="1">
        <v>0</v>
      </c>
      <c r="AB37" s="1"/>
      <c r="AC37" s="1">
        <v>7.3479333333333301</v>
      </c>
      <c r="AD37" s="1">
        <v>60081.786239269801</v>
      </c>
      <c r="AE37" s="1"/>
      <c r="AF37" s="1">
        <v>0</v>
      </c>
      <c r="AG37" s="1">
        <v>16.564716666666701</v>
      </c>
      <c r="AH37" s="1">
        <v>0</v>
      </c>
      <c r="AI37" s="1"/>
      <c r="AJ37" s="1">
        <v>11.0779833333333</v>
      </c>
      <c r="AK37" s="1">
        <v>1421347.8849198299</v>
      </c>
    </row>
    <row r="38" spans="1:37">
      <c r="A38" s="3"/>
      <c r="B38" s="3"/>
      <c r="C38" s="3" t="s">
        <v>174</v>
      </c>
      <c r="D38" s="3" t="s">
        <v>187</v>
      </c>
      <c r="E38" s="3" t="s">
        <v>187</v>
      </c>
      <c r="F38" s="3" t="s">
        <v>145</v>
      </c>
      <c r="G38" s="3" t="s">
        <v>46</v>
      </c>
      <c r="H38" s="3" t="s">
        <v>187</v>
      </c>
      <c r="I38" s="2">
        <v>44446.878432199097</v>
      </c>
      <c r="J38" s="1"/>
      <c r="K38" s="1">
        <v>373.52910845789398</v>
      </c>
      <c r="L38" s="1">
        <v>5.1315</v>
      </c>
      <c r="M38" s="1">
        <v>33802.860350021299</v>
      </c>
      <c r="N38" s="1"/>
      <c r="O38" s="1">
        <v>5.8364333333333303</v>
      </c>
      <c r="P38" s="1">
        <v>126854.219746002</v>
      </c>
      <c r="Q38" s="1"/>
      <c r="R38" s="1">
        <v>0</v>
      </c>
      <c r="S38" s="1">
        <v>7.3493000000000004</v>
      </c>
      <c r="T38" s="1">
        <v>0</v>
      </c>
      <c r="U38" s="1"/>
      <c r="V38" s="1">
        <v>6.53006666666667</v>
      </c>
      <c r="W38" s="1">
        <v>117735.590911887</v>
      </c>
      <c r="X38" s="1"/>
      <c r="Y38" s="1">
        <v>0</v>
      </c>
      <c r="Z38" s="1">
        <v>8.00573333333333</v>
      </c>
      <c r="AA38" s="1">
        <v>0</v>
      </c>
      <c r="AB38" s="1"/>
      <c r="AC38" s="1">
        <v>7.3411666666666697</v>
      </c>
      <c r="AD38" s="1">
        <v>56544.339306642003</v>
      </c>
      <c r="AE38" s="1"/>
      <c r="AF38" s="1">
        <v>0</v>
      </c>
      <c r="AG38" s="1">
        <v>16.673200000000001</v>
      </c>
      <c r="AH38" s="1">
        <v>0</v>
      </c>
      <c r="AI38" s="1"/>
      <c r="AJ38" s="1">
        <v>11.077999999999999</v>
      </c>
      <c r="AK38" s="1">
        <v>1289831.9770422601</v>
      </c>
    </row>
    <row r="39" spans="1:37">
      <c r="A39" s="3"/>
      <c r="B39" s="3"/>
      <c r="C39" s="3" t="s">
        <v>203</v>
      </c>
      <c r="D39" s="3" t="s">
        <v>187</v>
      </c>
      <c r="E39" s="3" t="s">
        <v>187</v>
      </c>
      <c r="F39" s="3" t="s">
        <v>110</v>
      </c>
      <c r="G39" s="3" t="s">
        <v>46</v>
      </c>
      <c r="H39" s="3" t="s">
        <v>217</v>
      </c>
      <c r="I39" s="2">
        <v>44446.896785740697</v>
      </c>
      <c r="J39" s="1"/>
      <c r="K39" s="1">
        <v>438.42691069726902</v>
      </c>
      <c r="L39" s="1">
        <v>5.1396166666666696</v>
      </c>
      <c r="M39" s="1">
        <v>39270.914652806598</v>
      </c>
      <c r="N39" s="1"/>
      <c r="O39" s="1">
        <v>5.8432166666666703</v>
      </c>
      <c r="P39" s="1">
        <v>125559.544519481</v>
      </c>
      <c r="Q39" s="1"/>
      <c r="R39" s="1">
        <v>0</v>
      </c>
      <c r="S39" s="1">
        <v>7.3425166666666701</v>
      </c>
      <c r="T39" s="1">
        <v>0</v>
      </c>
      <c r="U39" s="1"/>
      <c r="V39" s="1">
        <v>6.5334666666666701</v>
      </c>
      <c r="W39" s="1">
        <v>121577.24528762</v>
      </c>
      <c r="X39" s="1"/>
      <c r="Y39" s="1">
        <v>0</v>
      </c>
      <c r="Z39" s="1">
        <v>8.00573333333333</v>
      </c>
      <c r="AA39" s="1">
        <v>0</v>
      </c>
      <c r="AB39" s="1"/>
      <c r="AC39" s="1">
        <v>7.3411666666666697</v>
      </c>
      <c r="AD39" s="1">
        <v>56867.449833130202</v>
      </c>
      <c r="AE39" s="1"/>
      <c r="AF39" s="1">
        <v>43.738199200290602</v>
      </c>
      <c r="AG39" s="1">
        <v>16.655833333333302</v>
      </c>
      <c r="AH39" s="1">
        <v>1789.2268297579401</v>
      </c>
      <c r="AI39" s="1"/>
      <c r="AJ39" s="1">
        <v>11.0779833333333</v>
      </c>
      <c r="AK39" s="1">
        <v>1342826.3192831499</v>
      </c>
    </row>
    <row r="40" spans="1:37">
      <c r="A40" s="3"/>
      <c r="B40" s="3"/>
      <c r="C40" s="3" t="s">
        <v>148</v>
      </c>
      <c r="D40" s="3" t="s">
        <v>187</v>
      </c>
      <c r="E40" s="3" t="s">
        <v>187</v>
      </c>
      <c r="F40" s="3" t="s">
        <v>161</v>
      </c>
      <c r="G40" s="3" t="s">
        <v>46</v>
      </c>
      <c r="H40" s="3" t="s">
        <v>187</v>
      </c>
      <c r="I40" s="2">
        <v>44446.915148472202</v>
      </c>
      <c r="J40" s="1"/>
      <c r="K40" s="1">
        <v>429.67150675565199</v>
      </c>
      <c r="L40" s="1">
        <v>5.1578999999999997</v>
      </c>
      <c r="M40" s="1">
        <v>40701.579540082901</v>
      </c>
      <c r="N40" s="1"/>
      <c r="O40" s="1">
        <v>5.8499833333333298</v>
      </c>
      <c r="P40" s="1">
        <v>132785.49203908601</v>
      </c>
      <c r="Q40" s="1"/>
      <c r="R40" s="1">
        <v>0</v>
      </c>
      <c r="S40" s="1">
        <v>7.3459166666666702</v>
      </c>
      <c r="T40" s="1">
        <v>0</v>
      </c>
      <c r="U40" s="1"/>
      <c r="V40" s="1">
        <v>6.5334500000000002</v>
      </c>
      <c r="W40" s="1">
        <v>134813.28493843001</v>
      </c>
      <c r="X40" s="1"/>
      <c r="Y40" s="1">
        <v>0</v>
      </c>
      <c r="Z40" s="1">
        <v>8.00573333333333</v>
      </c>
      <c r="AA40" s="1">
        <v>0</v>
      </c>
      <c r="AB40" s="1"/>
      <c r="AC40" s="1">
        <v>7.3411666666666697</v>
      </c>
      <c r="AD40" s="1">
        <v>65430.965896131303</v>
      </c>
      <c r="AE40" s="1"/>
      <c r="AF40" s="1">
        <v>27.686215019651002</v>
      </c>
      <c r="AG40" s="1">
        <v>16.651499999999999</v>
      </c>
      <c r="AH40" s="1">
        <v>1286.04636298828</v>
      </c>
      <c r="AI40" s="1"/>
      <c r="AJ40" s="1">
        <v>11.0779833333333</v>
      </c>
      <c r="AK40" s="1">
        <v>1522986.5026517899</v>
      </c>
    </row>
    <row r="41" spans="1:37">
      <c r="A41" s="3"/>
      <c r="B41" s="3"/>
      <c r="C41" s="3" t="s">
        <v>106</v>
      </c>
      <c r="D41" s="3" t="s">
        <v>187</v>
      </c>
      <c r="E41" s="3" t="s">
        <v>187</v>
      </c>
      <c r="F41" s="3" t="s">
        <v>107</v>
      </c>
      <c r="G41" s="3" t="s">
        <v>46</v>
      </c>
      <c r="H41" s="3" t="s">
        <v>187</v>
      </c>
      <c r="I41" s="2">
        <v>44446.933469409698</v>
      </c>
      <c r="J41" s="1"/>
      <c r="K41" s="1">
        <v>662.86046909582501</v>
      </c>
      <c r="L41" s="1">
        <v>5.1477333333333304</v>
      </c>
      <c r="M41" s="1">
        <v>61731.914918897099</v>
      </c>
      <c r="N41" s="1"/>
      <c r="O41" s="1">
        <v>5.8465999999999996</v>
      </c>
      <c r="P41" s="1">
        <v>130545.99345350001</v>
      </c>
      <c r="Q41" s="1"/>
      <c r="R41" s="1">
        <v>0</v>
      </c>
      <c r="S41" s="1">
        <v>7.3425000000000002</v>
      </c>
      <c r="T41" s="1">
        <v>0</v>
      </c>
      <c r="U41" s="1"/>
      <c r="V41" s="1">
        <v>6.5300500000000001</v>
      </c>
      <c r="W41" s="1">
        <v>131520.155609607</v>
      </c>
      <c r="X41" s="1"/>
      <c r="Y41" s="1">
        <v>0</v>
      </c>
      <c r="Z41" s="1">
        <v>8.0100499999999997</v>
      </c>
      <c r="AA41" s="1">
        <v>0</v>
      </c>
      <c r="AB41" s="1"/>
      <c r="AC41" s="1">
        <v>7.3377499999999998</v>
      </c>
      <c r="AD41" s="1">
        <v>61456.106956112701</v>
      </c>
      <c r="AE41" s="1"/>
      <c r="AF41" s="1">
        <v>0</v>
      </c>
      <c r="AG41" s="1">
        <v>16.7556166666667</v>
      </c>
      <c r="AH41" s="1">
        <v>0</v>
      </c>
      <c r="AI41" s="1"/>
      <c r="AJ41" s="1">
        <v>11.0779666666667</v>
      </c>
      <c r="AK41" s="1">
        <v>1455847.87571132</v>
      </c>
    </row>
    <row r="42" spans="1:37">
      <c r="A42" s="3"/>
      <c r="B42" s="3"/>
      <c r="C42" s="3" t="s">
        <v>136</v>
      </c>
      <c r="D42" s="3" t="s">
        <v>187</v>
      </c>
      <c r="E42" s="3" t="s">
        <v>187</v>
      </c>
      <c r="F42" s="3" t="s">
        <v>175</v>
      </c>
      <c r="G42" s="3" t="s">
        <v>46</v>
      </c>
      <c r="H42" s="3" t="s">
        <v>217</v>
      </c>
      <c r="I42" s="2">
        <v>44446.951899479202</v>
      </c>
      <c r="J42" s="1"/>
      <c r="K42" s="1">
        <v>370.58904490700297</v>
      </c>
      <c r="L42" s="1">
        <v>5.1517999999999997</v>
      </c>
      <c r="M42" s="1">
        <v>35715.615497901003</v>
      </c>
      <c r="N42" s="1"/>
      <c r="O42" s="1">
        <v>5.8465999999999996</v>
      </c>
      <c r="P42" s="1">
        <v>135095.685840299</v>
      </c>
      <c r="Q42" s="1"/>
      <c r="R42" s="1">
        <v>0</v>
      </c>
      <c r="S42" s="1">
        <v>7.3425166666666701</v>
      </c>
      <c r="T42" s="1">
        <v>0</v>
      </c>
      <c r="U42" s="1"/>
      <c r="V42" s="1">
        <v>6.53006666666667</v>
      </c>
      <c r="W42" s="1">
        <v>134083.24339744699</v>
      </c>
      <c r="X42" s="1"/>
      <c r="Y42" s="1">
        <v>0</v>
      </c>
      <c r="Z42" s="1">
        <v>8.0100666666666704</v>
      </c>
      <c r="AA42" s="1">
        <v>0</v>
      </c>
      <c r="AB42" s="1"/>
      <c r="AC42" s="1">
        <v>7.3411499999999998</v>
      </c>
      <c r="AD42" s="1">
        <v>63011.533499511097</v>
      </c>
      <c r="AE42" s="1"/>
      <c r="AF42" s="1">
        <v>0</v>
      </c>
      <c r="AG42" s="1">
        <v>16.599416666666698</v>
      </c>
      <c r="AH42" s="1">
        <v>0</v>
      </c>
      <c r="AI42" s="1"/>
      <c r="AJ42" s="1">
        <v>11.0779666666667</v>
      </c>
      <c r="AK42" s="1">
        <v>1502116.9324215699</v>
      </c>
    </row>
    <row r="43" spans="1:37">
      <c r="A43" s="3"/>
      <c r="B43" s="3"/>
      <c r="C43" s="3" t="s">
        <v>50</v>
      </c>
      <c r="D43" s="3" t="s">
        <v>187</v>
      </c>
      <c r="E43" s="3" t="s">
        <v>187</v>
      </c>
      <c r="F43" s="3" t="s">
        <v>158</v>
      </c>
      <c r="G43" s="3" t="s">
        <v>46</v>
      </c>
      <c r="H43" s="3" t="s">
        <v>187</v>
      </c>
      <c r="I43" s="2">
        <v>44446.970469097199</v>
      </c>
      <c r="J43" s="1"/>
      <c r="K43" s="1">
        <v>350.251915815659</v>
      </c>
      <c r="L43" s="1">
        <v>5.1213499999999996</v>
      </c>
      <c r="M43" s="1">
        <v>29470.163023969999</v>
      </c>
      <c r="N43" s="1"/>
      <c r="O43" s="1">
        <v>5.82965</v>
      </c>
      <c r="P43" s="1">
        <v>117944.566168194</v>
      </c>
      <c r="Q43" s="1"/>
      <c r="R43" s="1">
        <v>0</v>
      </c>
      <c r="S43" s="1">
        <v>7.3493000000000004</v>
      </c>
      <c r="T43" s="1">
        <v>0</v>
      </c>
      <c r="U43" s="1"/>
      <c r="V43" s="1">
        <v>6.53006666666667</v>
      </c>
      <c r="W43" s="1">
        <v>113316.67265991701</v>
      </c>
      <c r="X43" s="1"/>
      <c r="Y43" s="1">
        <v>0</v>
      </c>
      <c r="Z43" s="1">
        <v>8.00573333333333</v>
      </c>
      <c r="AA43" s="1">
        <v>0</v>
      </c>
      <c r="AB43" s="1"/>
      <c r="AC43" s="1">
        <v>7.3445499999999999</v>
      </c>
      <c r="AD43" s="1">
        <v>53129.903487135998</v>
      </c>
      <c r="AE43" s="1"/>
      <c r="AF43" s="1">
        <v>0</v>
      </c>
      <c r="AG43" s="1">
        <v>16.7209166666667</v>
      </c>
      <c r="AH43" s="1">
        <v>0</v>
      </c>
      <c r="AI43" s="1"/>
      <c r="AJ43" s="1">
        <v>11.0779833333333</v>
      </c>
      <c r="AK43" s="1">
        <v>1204385.22199918</v>
      </c>
    </row>
    <row r="44" spans="1:37">
      <c r="A44" s="3"/>
      <c r="B44" s="3"/>
      <c r="C44" s="3" t="s">
        <v>201</v>
      </c>
      <c r="D44" s="3" t="s">
        <v>187</v>
      </c>
      <c r="E44" s="3" t="s">
        <v>187</v>
      </c>
      <c r="F44" s="3" t="s">
        <v>41</v>
      </c>
      <c r="G44" s="3" t="s">
        <v>46</v>
      </c>
      <c r="H44" s="3" t="s">
        <v>187</v>
      </c>
      <c r="I44" s="2">
        <v>44446.988937407397</v>
      </c>
      <c r="J44" s="1"/>
      <c r="K44" s="1">
        <v>485.06599595793801</v>
      </c>
      <c r="L44" s="1">
        <v>5.1274333333333297</v>
      </c>
      <c r="M44" s="1">
        <v>43663.678569248797</v>
      </c>
      <c r="N44" s="1"/>
      <c r="O44" s="1">
        <v>5.8330333333333302</v>
      </c>
      <c r="P44" s="1">
        <v>126181.419536063</v>
      </c>
      <c r="Q44" s="1"/>
      <c r="R44" s="1">
        <v>0</v>
      </c>
      <c r="S44" s="1">
        <v>7.3459166666666702</v>
      </c>
      <c r="T44" s="1">
        <v>0</v>
      </c>
      <c r="U44" s="1"/>
      <c r="V44" s="1">
        <v>6.5334666666666701</v>
      </c>
      <c r="W44" s="1">
        <v>121350.439240159</v>
      </c>
      <c r="X44" s="1"/>
      <c r="Y44" s="1">
        <v>0</v>
      </c>
      <c r="Z44" s="1">
        <v>8.00573333333333</v>
      </c>
      <c r="AA44" s="1">
        <v>0</v>
      </c>
      <c r="AB44" s="1"/>
      <c r="AC44" s="1">
        <v>7.3445666666666698</v>
      </c>
      <c r="AD44" s="1">
        <v>57898.220097828198</v>
      </c>
      <c r="AE44" s="1"/>
      <c r="AF44" s="1">
        <v>0</v>
      </c>
      <c r="AG44" s="1">
        <v>16.456250000000001</v>
      </c>
      <c r="AH44" s="1">
        <v>0</v>
      </c>
      <c r="AI44" s="1"/>
      <c r="AJ44" s="1">
        <v>11.0779833333333</v>
      </c>
      <c r="AK44" s="1">
        <v>1325589.6495859399</v>
      </c>
    </row>
    <row r="45" spans="1:37">
      <c r="A45" s="3"/>
      <c r="B45" s="3"/>
      <c r="C45" s="3" t="s">
        <v>198</v>
      </c>
      <c r="D45" s="3" t="s">
        <v>187</v>
      </c>
      <c r="E45" s="3" t="s">
        <v>187</v>
      </c>
      <c r="F45" s="3" t="s">
        <v>216</v>
      </c>
      <c r="G45" s="3" t="s">
        <v>46</v>
      </c>
      <c r="H45" s="3" t="s">
        <v>217</v>
      </c>
      <c r="I45" s="2">
        <v>44447.007435983804</v>
      </c>
      <c r="J45" s="1"/>
      <c r="K45" s="1">
        <v>343.41161453943698</v>
      </c>
      <c r="L45" s="1">
        <v>5.1152499999999996</v>
      </c>
      <c r="M45" s="1">
        <v>26707.507470834498</v>
      </c>
      <c r="N45" s="1"/>
      <c r="O45" s="1">
        <v>5.82965</v>
      </c>
      <c r="P45" s="1">
        <v>109017.017815877</v>
      </c>
      <c r="Q45" s="1"/>
      <c r="R45" s="1">
        <v>0</v>
      </c>
      <c r="S45" s="1">
        <v>7.3493166666666703</v>
      </c>
      <c r="T45" s="1">
        <v>0</v>
      </c>
      <c r="U45" s="1"/>
      <c r="V45" s="1">
        <v>6.53006666666667</v>
      </c>
      <c r="W45" s="1">
        <v>104630.45250174101</v>
      </c>
      <c r="X45" s="1"/>
      <c r="Y45" s="1">
        <v>0</v>
      </c>
      <c r="Z45" s="1">
        <v>8.00573333333333</v>
      </c>
      <c r="AA45" s="1">
        <v>0</v>
      </c>
      <c r="AB45" s="1"/>
      <c r="AC45" s="1">
        <v>7.34795</v>
      </c>
      <c r="AD45" s="1">
        <v>47621.083802463101</v>
      </c>
      <c r="AE45" s="1"/>
      <c r="AF45" s="1">
        <v>0</v>
      </c>
      <c r="AG45" s="1">
        <v>16.7165833333333</v>
      </c>
      <c r="AH45" s="1">
        <v>0</v>
      </c>
      <c r="AI45" s="1"/>
      <c r="AJ45" s="1">
        <v>11.0779833333333</v>
      </c>
      <c r="AK45" s="1">
        <v>1119669.5986397001</v>
      </c>
    </row>
    <row r="46" spans="1:37">
      <c r="A46" s="3"/>
      <c r="B46" s="3"/>
      <c r="C46" s="3" t="s">
        <v>16</v>
      </c>
      <c r="D46" s="3" t="s">
        <v>187</v>
      </c>
      <c r="E46" s="3" t="s">
        <v>187</v>
      </c>
      <c r="F46" s="3" t="s">
        <v>189</v>
      </c>
      <c r="G46" s="3" t="s">
        <v>46</v>
      </c>
      <c r="H46" s="3" t="s">
        <v>187</v>
      </c>
      <c r="I46" s="2">
        <v>44447.026037986099</v>
      </c>
      <c r="J46" s="1"/>
      <c r="K46" s="1">
        <v>525.88017406434903</v>
      </c>
      <c r="L46" s="1">
        <v>5.1416500000000003</v>
      </c>
      <c r="M46" s="1">
        <v>51186.7500938339</v>
      </c>
      <c r="N46" s="1"/>
      <c r="O46" s="1">
        <v>5.8432166666666703</v>
      </c>
      <c r="P46" s="1">
        <v>136441.560235379</v>
      </c>
      <c r="Q46" s="1"/>
      <c r="R46" s="1">
        <v>0</v>
      </c>
      <c r="S46" s="1">
        <v>7.3493000000000004</v>
      </c>
      <c r="T46" s="1">
        <v>0</v>
      </c>
      <c r="U46" s="1"/>
      <c r="V46" s="1">
        <v>6.5368500000000003</v>
      </c>
      <c r="W46" s="1">
        <v>135668.10034616999</v>
      </c>
      <c r="X46" s="1"/>
      <c r="Y46" s="1">
        <v>0</v>
      </c>
      <c r="Z46" s="1">
        <v>8.0100666666666704</v>
      </c>
      <c r="AA46" s="1">
        <v>0</v>
      </c>
      <c r="AB46" s="1"/>
      <c r="AC46" s="1">
        <v>7.34795</v>
      </c>
      <c r="AD46" s="1">
        <v>62507.438041127403</v>
      </c>
      <c r="AE46" s="1"/>
      <c r="AF46" s="1">
        <v>0</v>
      </c>
      <c r="AG46" s="1">
        <v>16.64715</v>
      </c>
      <c r="AH46" s="1">
        <v>0</v>
      </c>
      <c r="AI46" s="1"/>
      <c r="AJ46" s="1">
        <v>11.0779833333333</v>
      </c>
      <c r="AK46" s="1">
        <v>1489084.5336172499</v>
      </c>
    </row>
    <row r="47" spans="1:37">
      <c r="A47" s="3"/>
      <c r="B47" s="3"/>
      <c r="C47" s="3" t="s">
        <v>65</v>
      </c>
      <c r="D47" s="3" t="s">
        <v>187</v>
      </c>
      <c r="E47" s="3" t="s">
        <v>187</v>
      </c>
      <c r="F47" s="3" t="s">
        <v>8</v>
      </c>
      <c r="G47" s="3" t="s">
        <v>46</v>
      </c>
      <c r="H47" s="3" t="s">
        <v>187</v>
      </c>
      <c r="I47" s="2">
        <v>44447.081621967598</v>
      </c>
      <c r="J47" s="1"/>
      <c r="K47" s="1">
        <v>494.131564528149</v>
      </c>
      <c r="L47" s="1">
        <v>5.1457166666666696</v>
      </c>
      <c r="M47" s="1">
        <v>53347.896333245699</v>
      </c>
      <c r="N47" s="1"/>
      <c r="O47" s="1">
        <v>5.85</v>
      </c>
      <c r="P47" s="1">
        <v>151338.91639385201</v>
      </c>
      <c r="Q47" s="1"/>
      <c r="R47" s="1">
        <v>0</v>
      </c>
      <c r="S47" s="1">
        <v>7.3526999999999996</v>
      </c>
      <c r="T47" s="1">
        <v>0</v>
      </c>
      <c r="U47" s="1"/>
      <c r="V47" s="1">
        <v>6.5368500000000003</v>
      </c>
      <c r="W47" s="1">
        <v>152882.03573173701</v>
      </c>
      <c r="X47" s="1"/>
      <c r="Y47" s="1">
        <v>0</v>
      </c>
      <c r="Z47" s="1">
        <v>8.0100666666666704</v>
      </c>
      <c r="AA47" s="1">
        <v>0</v>
      </c>
      <c r="AB47" s="1"/>
      <c r="AC47" s="1">
        <v>7.34795</v>
      </c>
      <c r="AD47" s="1">
        <v>74685.623231964797</v>
      </c>
      <c r="AE47" s="1"/>
      <c r="AF47" s="1">
        <v>0</v>
      </c>
      <c r="AG47" s="1">
        <v>16.673183333333299</v>
      </c>
      <c r="AH47" s="1">
        <v>0</v>
      </c>
      <c r="AI47" s="1"/>
      <c r="AJ47" s="1">
        <v>11.0779833333333</v>
      </c>
      <c r="AK47" s="1">
        <v>1735638.7296174699</v>
      </c>
    </row>
    <row r="48" spans="1:37">
      <c r="A48" s="3"/>
      <c r="B48" s="3"/>
      <c r="C48" s="3" t="s">
        <v>112</v>
      </c>
      <c r="D48" s="3" t="s">
        <v>187</v>
      </c>
      <c r="E48" s="3" t="s">
        <v>187</v>
      </c>
      <c r="F48" s="3" t="s">
        <v>33</v>
      </c>
      <c r="G48" s="3" t="s">
        <v>46</v>
      </c>
      <c r="H48" s="3" t="s">
        <v>187</v>
      </c>
      <c r="I48" s="2">
        <v>44447.100140486102</v>
      </c>
      <c r="J48" s="1"/>
      <c r="K48" s="1">
        <v>370.19281333746198</v>
      </c>
      <c r="L48" s="1">
        <v>5.1497666666666699</v>
      </c>
      <c r="M48" s="1">
        <v>36105.916146690201</v>
      </c>
      <c r="N48" s="1"/>
      <c r="O48" s="1">
        <v>5.8465999999999996</v>
      </c>
      <c r="P48" s="1">
        <v>136718.19128286</v>
      </c>
      <c r="Q48" s="1"/>
      <c r="R48" s="1">
        <v>0</v>
      </c>
      <c r="S48" s="1">
        <v>7.3493000000000004</v>
      </c>
      <c r="T48" s="1">
        <v>0</v>
      </c>
      <c r="U48" s="1"/>
      <c r="V48" s="1">
        <v>6.5334500000000002</v>
      </c>
      <c r="W48" s="1">
        <v>135955.64261123701</v>
      </c>
      <c r="X48" s="1"/>
      <c r="Y48" s="1">
        <v>0</v>
      </c>
      <c r="Z48" s="1">
        <v>8.0057166666666699</v>
      </c>
      <c r="AA48" s="1">
        <v>0</v>
      </c>
      <c r="AB48" s="1"/>
      <c r="AC48" s="1">
        <v>7.3445499999999999</v>
      </c>
      <c r="AD48" s="1">
        <v>66841.908238439093</v>
      </c>
      <c r="AE48" s="1"/>
      <c r="AF48" s="1">
        <v>0</v>
      </c>
      <c r="AG48" s="1">
        <v>16.8337</v>
      </c>
      <c r="AH48" s="1">
        <v>0</v>
      </c>
      <c r="AI48" s="1"/>
      <c r="AJ48" s="1">
        <v>11.0779666666667</v>
      </c>
      <c r="AK48" s="1">
        <v>1517102.39006901</v>
      </c>
    </row>
    <row r="49" spans="1:37">
      <c r="A49" s="3"/>
      <c r="B49" s="3"/>
      <c r="C49" s="3" t="s">
        <v>147</v>
      </c>
      <c r="D49" s="3" t="s">
        <v>187</v>
      </c>
      <c r="E49" s="3" t="s">
        <v>187</v>
      </c>
      <c r="F49" s="3" t="s">
        <v>207</v>
      </c>
      <c r="G49" s="3" t="s">
        <v>46</v>
      </c>
      <c r="H49" s="3" t="s">
        <v>187</v>
      </c>
      <c r="I49" s="2">
        <v>44447.118617754597</v>
      </c>
      <c r="J49" s="1"/>
      <c r="K49" s="1">
        <v>409.245719057271</v>
      </c>
      <c r="L49" s="1">
        <v>5.1315</v>
      </c>
      <c r="M49" s="1">
        <v>38096.973747256998</v>
      </c>
      <c r="N49" s="1"/>
      <c r="O49" s="1">
        <v>5.8398166666666702</v>
      </c>
      <c r="P49" s="1">
        <v>130491.50858635599</v>
      </c>
      <c r="Q49" s="1"/>
      <c r="R49" s="1">
        <v>0</v>
      </c>
      <c r="S49" s="1">
        <v>7.3493000000000004</v>
      </c>
      <c r="T49" s="1">
        <v>0</v>
      </c>
      <c r="U49" s="1"/>
      <c r="V49" s="1">
        <v>6.5368500000000003</v>
      </c>
      <c r="W49" s="1">
        <v>122023.271151886</v>
      </c>
      <c r="X49" s="1"/>
      <c r="Y49" s="1">
        <v>0</v>
      </c>
      <c r="Z49" s="1">
        <v>8.00573333333333</v>
      </c>
      <c r="AA49" s="1">
        <v>0</v>
      </c>
      <c r="AB49" s="1"/>
      <c r="AC49" s="1">
        <v>7.3445499999999999</v>
      </c>
      <c r="AD49" s="1">
        <v>60538.5015638853</v>
      </c>
      <c r="AE49" s="1"/>
      <c r="AF49" s="1">
        <v>0</v>
      </c>
      <c r="AG49" s="1">
        <v>16.920483333333301</v>
      </c>
      <c r="AH49" s="1">
        <v>0</v>
      </c>
      <c r="AI49" s="1"/>
      <c r="AJ49" s="1">
        <v>11.0779666666667</v>
      </c>
      <c r="AK49" s="1">
        <v>1407866.4873472501</v>
      </c>
    </row>
    <row r="50" spans="1:37">
      <c r="A50" s="3"/>
      <c r="B50" s="3"/>
      <c r="C50" s="3" t="s">
        <v>196</v>
      </c>
      <c r="D50" s="3" t="s">
        <v>187</v>
      </c>
      <c r="E50" s="3" t="s">
        <v>187</v>
      </c>
      <c r="F50" s="3" t="s">
        <v>84</v>
      </c>
      <c r="G50" s="3" t="s">
        <v>46</v>
      </c>
      <c r="H50" s="3" t="s">
        <v>187</v>
      </c>
      <c r="I50" s="2">
        <v>44447.137142951397</v>
      </c>
      <c r="J50" s="1"/>
      <c r="K50" s="1">
        <v>340.29055844689702</v>
      </c>
      <c r="L50" s="1">
        <v>5.1416500000000003</v>
      </c>
      <c r="M50" s="1">
        <v>32209.792935601901</v>
      </c>
      <c r="N50" s="1"/>
      <c r="O50" s="1">
        <v>5.8398333333333303</v>
      </c>
      <c r="P50" s="1">
        <v>132682.59347453099</v>
      </c>
      <c r="Q50" s="1"/>
      <c r="R50" s="1">
        <v>0</v>
      </c>
      <c r="S50" s="1">
        <v>7.3459166666666702</v>
      </c>
      <c r="T50" s="1">
        <v>0</v>
      </c>
      <c r="U50" s="1"/>
      <c r="V50" s="1">
        <v>6.5334666666666701</v>
      </c>
      <c r="W50" s="1">
        <v>131700.826335989</v>
      </c>
      <c r="X50" s="1"/>
      <c r="Y50" s="1">
        <v>0</v>
      </c>
      <c r="Z50" s="1">
        <v>8.0100833333333306</v>
      </c>
      <c r="AA50" s="1">
        <v>0</v>
      </c>
      <c r="AB50" s="1"/>
      <c r="AC50" s="1">
        <v>7.3479666666666699</v>
      </c>
      <c r="AD50" s="1">
        <v>64242.726116100399</v>
      </c>
      <c r="AE50" s="1"/>
      <c r="AF50" s="1">
        <v>0</v>
      </c>
      <c r="AG50" s="1">
        <v>16.673200000000001</v>
      </c>
      <c r="AH50" s="1">
        <v>0</v>
      </c>
      <c r="AI50" s="1"/>
      <c r="AJ50" s="1">
        <v>11.0779833333333</v>
      </c>
      <c r="AK50" s="1">
        <v>1475889.28943489</v>
      </c>
    </row>
    <row r="51" spans="1:37">
      <c r="A51" s="3"/>
      <c r="B51" s="3"/>
      <c r="C51" s="3" t="s">
        <v>42</v>
      </c>
      <c r="D51" s="3" t="s">
        <v>187</v>
      </c>
      <c r="E51" s="3" t="s">
        <v>187</v>
      </c>
      <c r="F51" s="3" t="s">
        <v>208</v>
      </c>
      <c r="G51" s="3" t="s">
        <v>46</v>
      </c>
      <c r="H51" s="3" t="s">
        <v>187</v>
      </c>
      <c r="I51" s="2">
        <v>44447.155681215299</v>
      </c>
      <c r="J51" s="1"/>
      <c r="K51" s="1">
        <v>304.81673363336802</v>
      </c>
      <c r="L51" s="1">
        <v>5.1335333333333297</v>
      </c>
      <c r="M51" s="1">
        <v>28671.409522832</v>
      </c>
      <c r="N51" s="1"/>
      <c r="O51" s="1">
        <v>5.8398333333333303</v>
      </c>
      <c r="P51" s="1">
        <v>131851.82866696999</v>
      </c>
      <c r="Q51" s="1"/>
      <c r="R51" s="1">
        <v>0</v>
      </c>
      <c r="S51" s="1">
        <v>7.3459166666666702</v>
      </c>
      <c r="T51" s="1">
        <v>0</v>
      </c>
      <c r="U51" s="1"/>
      <c r="V51" s="1">
        <v>6.5334666666666701</v>
      </c>
      <c r="W51" s="1">
        <v>128645.03393291299</v>
      </c>
      <c r="X51" s="1"/>
      <c r="Y51" s="1">
        <v>0</v>
      </c>
      <c r="Z51" s="1">
        <v>8.00573333333333</v>
      </c>
      <c r="AA51" s="1">
        <v>0</v>
      </c>
      <c r="AB51" s="1"/>
      <c r="AC51" s="1">
        <v>7.3479666666666699</v>
      </c>
      <c r="AD51" s="1">
        <v>60880.2361704211</v>
      </c>
      <c r="AE51" s="1"/>
      <c r="AF51" s="1">
        <v>0</v>
      </c>
      <c r="AG51" s="1">
        <v>16.373816666666698</v>
      </c>
      <c r="AH51" s="1">
        <v>0</v>
      </c>
      <c r="AI51" s="1"/>
      <c r="AJ51" s="1">
        <v>11.0779833333333</v>
      </c>
      <c r="AK51" s="1">
        <v>1394072.13992793</v>
      </c>
    </row>
    <row r="52" spans="1:37">
      <c r="A52" s="3"/>
      <c r="B52" s="3"/>
      <c r="C52" s="3" t="s">
        <v>19</v>
      </c>
      <c r="D52" s="3" t="s">
        <v>187</v>
      </c>
      <c r="E52" s="3" t="s">
        <v>187</v>
      </c>
      <c r="F52" s="3" t="s">
        <v>82</v>
      </c>
      <c r="G52" s="3" t="s">
        <v>46</v>
      </c>
      <c r="H52" s="3" t="s">
        <v>199</v>
      </c>
      <c r="I52" s="2">
        <v>44447.174156053203</v>
      </c>
      <c r="J52" s="1"/>
      <c r="K52" s="1">
        <v>355.830981862096</v>
      </c>
      <c r="L52" s="1">
        <v>5.1152499999999996</v>
      </c>
      <c r="M52" s="1">
        <v>31771.638356576499</v>
      </c>
      <c r="N52" s="1"/>
      <c r="O52" s="1">
        <v>5.8330500000000001</v>
      </c>
      <c r="P52" s="1">
        <v>125161.79126435</v>
      </c>
      <c r="Q52" s="1"/>
      <c r="R52" s="1">
        <v>0</v>
      </c>
      <c r="S52" s="1">
        <v>7.3526999999999996</v>
      </c>
      <c r="T52" s="1">
        <v>0</v>
      </c>
      <c r="U52" s="1"/>
      <c r="V52" s="1">
        <v>6.5334666666666701</v>
      </c>
      <c r="W52" s="1">
        <v>118598.22255270999</v>
      </c>
      <c r="X52" s="1"/>
      <c r="Y52" s="1">
        <v>0</v>
      </c>
      <c r="Z52" s="1">
        <v>8.00573333333333</v>
      </c>
      <c r="AA52" s="1">
        <v>0</v>
      </c>
      <c r="AB52" s="1"/>
      <c r="AC52" s="1">
        <v>7.3547500000000001</v>
      </c>
      <c r="AD52" s="1">
        <v>56600.241694898599</v>
      </c>
      <c r="AE52" s="1"/>
      <c r="AF52" s="1">
        <v>0</v>
      </c>
      <c r="AG52" s="1">
        <v>16.768650000000001</v>
      </c>
      <c r="AH52" s="1">
        <v>0</v>
      </c>
      <c r="AI52" s="1"/>
      <c r="AJ52" s="1">
        <v>11.0779833333333</v>
      </c>
      <c r="AK52" s="1">
        <v>1292939.50340672</v>
      </c>
    </row>
    <row r="53" spans="1:37">
      <c r="A53" s="3"/>
      <c r="B53" s="3"/>
      <c r="C53" s="3" t="s">
        <v>133</v>
      </c>
      <c r="D53" s="3" t="s">
        <v>187</v>
      </c>
      <c r="E53" s="3" t="s">
        <v>187</v>
      </c>
      <c r="F53" s="3" t="s">
        <v>197</v>
      </c>
      <c r="G53" s="3" t="s">
        <v>46</v>
      </c>
      <c r="H53" s="3" t="s">
        <v>217</v>
      </c>
      <c r="I53" s="2">
        <v>44447.1927439352</v>
      </c>
      <c r="J53" s="1"/>
      <c r="K53" s="1">
        <v>249.153596168626</v>
      </c>
      <c r="L53" s="1">
        <v>5.1254166666666698</v>
      </c>
      <c r="M53" s="1">
        <v>23174.4749233119</v>
      </c>
      <c r="N53" s="1"/>
      <c r="O53" s="1">
        <v>5.8364333333333303</v>
      </c>
      <c r="P53" s="1">
        <v>130382.30704277501</v>
      </c>
      <c r="Q53" s="1"/>
      <c r="R53" s="1">
        <v>0</v>
      </c>
      <c r="S53" s="1">
        <v>7.3493166666666703</v>
      </c>
      <c r="T53" s="1">
        <v>0</v>
      </c>
      <c r="U53" s="1"/>
      <c r="V53" s="1">
        <v>6.53006666666667</v>
      </c>
      <c r="W53" s="1">
        <v>128521.00368158</v>
      </c>
      <c r="X53" s="1"/>
      <c r="Y53" s="1">
        <v>0</v>
      </c>
      <c r="Z53" s="1">
        <v>8.00573333333333</v>
      </c>
      <c r="AA53" s="1">
        <v>0</v>
      </c>
      <c r="AB53" s="1"/>
      <c r="AC53" s="1">
        <v>7.3445666666666698</v>
      </c>
      <c r="AD53" s="1">
        <v>62023.489656123602</v>
      </c>
      <c r="AE53" s="1"/>
      <c r="AF53" s="1">
        <v>0</v>
      </c>
      <c r="AG53" s="1">
        <v>16.651499999999999</v>
      </c>
      <c r="AH53" s="1">
        <v>0</v>
      </c>
      <c r="AI53" s="1"/>
      <c r="AJ53" s="1">
        <v>11.0779833333333</v>
      </c>
      <c r="AK53" s="1">
        <v>1390694.4979778701</v>
      </c>
    </row>
    <row r="54" spans="1:37">
      <c r="A54" s="3"/>
      <c r="B54" s="3"/>
      <c r="C54" s="3" t="s">
        <v>34</v>
      </c>
      <c r="D54" s="3" t="s">
        <v>187</v>
      </c>
      <c r="E54" s="3" t="s">
        <v>187</v>
      </c>
      <c r="F54" s="3" t="s">
        <v>80</v>
      </c>
      <c r="G54" s="3" t="s">
        <v>46</v>
      </c>
      <c r="H54" s="3" t="s">
        <v>187</v>
      </c>
      <c r="I54" s="2">
        <v>44447.211221435202</v>
      </c>
      <c r="J54" s="1"/>
      <c r="K54" s="1">
        <v>325.80317796494398</v>
      </c>
      <c r="L54" s="1">
        <v>5.1396166666666696</v>
      </c>
      <c r="M54" s="1">
        <v>32768.378939244198</v>
      </c>
      <c r="N54" s="1"/>
      <c r="O54" s="1">
        <v>5.8432166666666703</v>
      </c>
      <c r="P54" s="1">
        <v>140985.86054151799</v>
      </c>
      <c r="Q54" s="1"/>
      <c r="R54" s="1">
        <v>0</v>
      </c>
      <c r="S54" s="1">
        <v>7.3459000000000003</v>
      </c>
      <c r="T54" s="1">
        <v>0</v>
      </c>
      <c r="U54" s="1"/>
      <c r="V54" s="1">
        <v>6.5402333333333296</v>
      </c>
      <c r="W54" s="1">
        <v>139399.64890668899</v>
      </c>
      <c r="X54" s="1"/>
      <c r="Y54" s="1">
        <v>0</v>
      </c>
      <c r="Z54" s="1">
        <v>8.00573333333333</v>
      </c>
      <c r="AA54" s="1">
        <v>0</v>
      </c>
      <c r="AB54" s="1"/>
      <c r="AC54" s="1">
        <v>7.3445499999999999</v>
      </c>
      <c r="AD54" s="1">
        <v>66806.748364105297</v>
      </c>
      <c r="AE54" s="1"/>
      <c r="AF54" s="1">
        <v>0</v>
      </c>
      <c r="AG54" s="1">
        <v>16.595083333333299</v>
      </c>
      <c r="AH54" s="1">
        <v>0</v>
      </c>
      <c r="AI54" s="1"/>
      <c r="AJ54" s="1">
        <v>11.0779666666667</v>
      </c>
      <c r="AK54" s="1">
        <v>1525822.8912178699</v>
      </c>
    </row>
    <row r="55" spans="1:37">
      <c r="A55" s="3"/>
      <c r="B55" s="3"/>
      <c r="C55" s="3" t="s">
        <v>14</v>
      </c>
      <c r="D55" s="3" t="s">
        <v>187</v>
      </c>
      <c r="E55" s="3" t="s">
        <v>187</v>
      </c>
      <c r="F55" s="3" t="s">
        <v>104</v>
      </c>
      <c r="G55" s="3" t="s">
        <v>46</v>
      </c>
      <c r="H55" s="3" t="s">
        <v>187</v>
      </c>
      <c r="I55" s="2">
        <v>44447.229634212999</v>
      </c>
      <c r="J55" s="1"/>
      <c r="K55" s="1">
        <v>156.241808150266</v>
      </c>
      <c r="L55" s="1">
        <v>5.1416500000000003</v>
      </c>
      <c r="M55" s="1">
        <v>15277.1415523335</v>
      </c>
      <c r="N55" s="1"/>
      <c r="O55" s="1">
        <v>5.8432166666666703</v>
      </c>
      <c r="P55" s="1">
        <v>137063.16774020501</v>
      </c>
      <c r="Q55" s="1"/>
      <c r="R55" s="1">
        <v>0</v>
      </c>
      <c r="S55" s="1">
        <v>7.3493000000000004</v>
      </c>
      <c r="T55" s="1">
        <v>0</v>
      </c>
      <c r="U55" s="1"/>
      <c r="V55" s="1">
        <v>6.5368500000000003</v>
      </c>
      <c r="W55" s="1">
        <v>135064.19962875699</v>
      </c>
      <c r="X55" s="1"/>
      <c r="Y55" s="1">
        <v>0</v>
      </c>
      <c r="Z55" s="1">
        <v>8.00573333333333</v>
      </c>
      <c r="AA55" s="1">
        <v>0</v>
      </c>
      <c r="AB55" s="1"/>
      <c r="AC55" s="1">
        <v>7.34795</v>
      </c>
      <c r="AD55" s="1">
        <v>65840.433737918793</v>
      </c>
      <c r="AE55" s="1"/>
      <c r="AF55" s="1" t="s">
        <v>187</v>
      </c>
      <c r="AG55" s="1" t="s">
        <v>187</v>
      </c>
      <c r="AH55" s="1" t="s">
        <v>187</v>
      </c>
      <c r="AI55" s="1" t="s">
        <v>187</v>
      </c>
      <c r="AJ55" s="1">
        <v>11.0779833333333</v>
      </c>
      <c r="AK55" s="1">
        <v>1529502.64159013</v>
      </c>
    </row>
    <row r="56" spans="1:37">
      <c r="A56" s="3"/>
      <c r="B56" s="3"/>
      <c r="C56" s="3" t="s">
        <v>152</v>
      </c>
      <c r="D56" s="3" t="s">
        <v>187</v>
      </c>
      <c r="E56" s="3" t="s">
        <v>187</v>
      </c>
      <c r="F56" s="3" t="s">
        <v>115</v>
      </c>
      <c r="G56" s="3" t="s">
        <v>46</v>
      </c>
      <c r="H56" s="3" t="s">
        <v>187</v>
      </c>
      <c r="I56" s="2">
        <v>44447.248174236098</v>
      </c>
      <c r="J56" s="1"/>
      <c r="K56" s="1">
        <v>175.59832938516001</v>
      </c>
      <c r="L56" s="1">
        <v>5.1335333333333297</v>
      </c>
      <c r="M56" s="1">
        <v>16812.703121708098</v>
      </c>
      <c r="N56" s="1"/>
      <c r="O56" s="1">
        <v>5.8398166666666702</v>
      </c>
      <c r="P56" s="1">
        <v>134212.536106012</v>
      </c>
      <c r="Q56" s="1"/>
      <c r="R56" s="1">
        <v>0</v>
      </c>
      <c r="S56" s="1">
        <v>7.3493000000000004</v>
      </c>
      <c r="T56" s="1">
        <v>0</v>
      </c>
      <c r="U56" s="1"/>
      <c r="V56" s="1">
        <v>6.5368500000000003</v>
      </c>
      <c r="W56" s="1">
        <v>131699.636289783</v>
      </c>
      <c r="X56" s="1"/>
      <c r="Y56" s="1">
        <v>0</v>
      </c>
      <c r="Z56" s="1">
        <v>8.00573333333333</v>
      </c>
      <c r="AA56" s="1">
        <v>0</v>
      </c>
      <c r="AB56" s="1"/>
      <c r="AC56" s="1">
        <v>7.3513500000000001</v>
      </c>
      <c r="AD56" s="1">
        <v>64066.579244197703</v>
      </c>
      <c r="AE56" s="1"/>
      <c r="AF56" s="1" t="s">
        <v>187</v>
      </c>
      <c r="AG56" s="1" t="s">
        <v>187</v>
      </c>
      <c r="AH56" s="1" t="s">
        <v>187</v>
      </c>
      <c r="AI56" s="1" t="s">
        <v>187</v>
      </c>
      <c r="AJ56" s="1">
        <v>11.0779833333333</v>
      </c>
      <c r="AK56" s="1">
        <v>1456957.1294475801</v>
      </c>
    </row>
    <row r="57" spans="1:37">
      <c r="A57" s="3"/>
      <c r="B57" s="3"/>
      <c r="C57" s="3" t="s">
        <v>89</v>
      </c>
      <c r="D57" s="3" t="s">
        <v>187</v>
      </c>
      <c r="E57" s="3" t="s">
        <v>187</v>
      </c>
      <c r="F57" s="3" t="s">
        <v>212</v>
      </c>
      <c r="G57" s="3" t="s">
        <v>46</v>
      </c>
      <c r="H57" s="3" t="s">
        <v>187</v>
      </c>
      <c r="I57" s="2">
        <v>44447.303760266201</v>
      </c>
      <c r="J57" s="1"/>
      <c r="K57" s="1">
        <v>161.618659024018</v>
      </c>
      <c r="L57" s="1">
        <v>5.1538333333333304</v>
      </c>
      <c r="M57" s="1">
        <v>16373.2754002277</v>
      </c>
      <c r="N57" s="1"/>
      <c r="O57" s="1">
        <v>5.8533833333333298</v>
      </c>
      <c r="P57" s="1">
        <v>142010.34620325599</v>
      </c>
      <c r="Q57" s="1"/>
      <c r="R57" s="1">
        <v>0</v>
      </c>
      <c r="S57" s="1">
        <v>7.3459000000000003</v>
      </c>
      <c r="T57" s="1">
        <v>0</v>
      </c>
      <c r="U57" s="1"/>
      <c r="V57" s="1">
        <v>6.5368500000000003</v>
      </c>
      <c r="W57" s="1">
        <v>150492.41935835601</v>
      </c>
      <c r="X57" s="1"/>
      <c r="Y57" s="1">
        <v>0</v>
      </c>
      <c r="Z57" s="1">
        <v>8.0100666666666704</v>
      </c>
      <c r="AA57" s="1">
        <v>0</v>
      </c>
      <c r="AB57" s="1"/>
      <c r="AC57" s="1">
        <v>7.3479333333333301</v>
      </c>
      <c r="AD57" s="1">
        <v>72601.198872281399</v>
      </c>
      <c r="AE57" s="1"/>
      <c r="AF57" s="1">
        <v>0</v>
      </c>
      <c r="AG57" s="1">
        <v>16.838049999999999</v>
      </c>
      <c r="AH57" s="1">
        <v>0</v>
      </c>
      <c r="AI57" s="1"/>
      <c r="AJ57" s="1">
        <v>11.0779666666667</v>
      </c>
      <c r="AK57" s="1">
        <v>1688252.84041144</v>
      </c>
    </row>
    <row r="58" spans="1:37">
      <c r="A58" s="3"/>
      <c r="B58" s="3"/>
      <c r="C58" s="3" t="s">
        <v>55</v>
      </c>
      <c r="D58" s="3" t="s">
        <v>187</v>
      </c>
      <c r="E58" s="3" t="s">
        <v>187</v>
      </c>
      <c r="F58" s="3" t="s">
        <v>167</v>
      </c>
      <c r="G58" s="3" t="s">
        <v>46</v>
      </c>
      <c r="H58" s="3" t="s">
        <v>187</v>
      </c>
      <c r="I58" s="2">
        <v>44447.322230428203</v>
      </c>
      <c r="J58" s="1"/>
      <c r="K58" s="1">
        <v>82.950379085224696</v>
      </c>
      <c r="L58" s="1">
        <v>5.1578999999999997</v>
      </c>
      <c r="M58" s="1">
        <v>8372.8214458954008</v>
      </c>
      <c r="N58" s="1"/>
      <c r="O58" s="1">
        <v>5.8601666666666699</v>
      </c>
      <c r="P58" s="1">
        <v>141491.18150842399</v>
      </c>
      <c r="Q58" s="1"/>
      <c r="R58" s="1">
        <v>0</v>
      </c>
      <c r="S58" s="1">
        <v>7.3493000000000004</v>
      </c>
      <c r="T58" s="1">
        <v>0</v>
      </c>
      <c r="U58" s="1"/>
      <c r="V58" s="1">
        <v>6.5368500000000003</v>
      </c>
      <c r="W58" s="1">
        <v>153271.55909801999</v>
      </c>
      <c r="X58" s="1"/>
      <c r="Y58" s="1">
        <v>0</v>
      </c>
      <c r="Z58" s="1">
        <v>8.0100833333333306</v>
      </c>
      <c r="AA58" s="1">
        <v>0</v>
      </c>
      <c r="AB58" s="1"/>
      <c r="AC58" s="1">
        <v>7.34795</v>
      </c>
      <c r="AD58" s="1">
        <v>73138.886654681395</v>
      </c>
      <c r="AE58" s="1"/>
      <c r="AF58" s="1">
        <v>0</v>
      </c>
      <c r="AG58" s="1">
        <v>16.53435</v>
      </c>
      <c r="AH58" s="1">
        <v>0</v>
      </c>
      <c r="AI58" s="1"/>
      <c r="AJ58" s="1">
        <v>11.0779833333333</v>
      </c>
      <c r="AK58" s="1">
        <v>1735905.45886323</v>
      </c>
    </row>
    <row r="59" spans="1:37">
      <c r="A59" s="3"/>
      <c r="B59" s="3"/>
      <c r="C59" s="3" t="s">
        <v>17</v>
      </c>
      <c r="D59" s="3" t="s">
        <v>187</v>
      </c>
      <c r="E59" s="3" t="s">
        <v>187</v>
      </c>
      <c r="F59" s="3" t="s">
        <v>190</v>
      </c>
      <c r="G59" s="3" t="s">
        <v>46</v>
      </c>
      <c r="H59" s="3" t="s">
        <v>187</v>
      </c>
      <c r="I59" s="2">
        <v>44447.340791643503</v>
      </c>
      <c r="J59" s="1"/>
      <c r="K59" s="1">
        <v>111.22344857862601</v>
      </c>
      <c r="L59" s="1">
        <v>5.1457166666666696</v>
      </c>
      <c r="M59" s="1">
        <v>11013.7758793131</v>
      </c>
      <c r="N59" s="1"/>
      <c r="O59" s="1">
        <v>5.8466166666666703</v>
      </c>
      <c r="P59" s="1">
        <v>138808.415429685</v>
      </c>
      <c r="Q59" s="1"/>
      <c r="R59" s="1">
        <v>0</v>
      </c>
      <c r="S59" s="1">
        <v>7.3493166666666703</v>
      </c>
      <c r="T59" s="1">
        <v>0</v>
      </c>
      <c r="U59" s="1"/>
      <c r="V59" s="1">
        <v>6.5334666666666701</v>
      </c>
      <c r="W59" s="1">
        <v>143217.46051822699</v>
      </c>
      <c r="X59" s="1"/>
      <c r="Y59" s="1">
        <v>0</v>
      </c>
      <c r="Z59" s="1">
        <v>8.0057500000000008</v>
      </c>
      <c r="AA59" s="1">
        <v>0</v>
      </c>
      <c r="AB59" s="1"/>
      <c r="AC59" s="1">
        <v>7.3479666666666699</v>
      </c>
      <c r="AD59" s="1">
        <v>66291.248352645795</v>
      </c>
      <c r="AE59" s="1"/>
      <c r="AF59" s="1">
        <v>0</v>
      </c>
      <c r="AG59" s="1">
        <v>16.807700000000001</v>
      </c>
      <c r="AH59" s="1">
        <v>0</v>
      </c>
      <c r="AI59" s="1"/>
      <c r="AJ59" s="1">
        <v>11.077999999999999</v>
      </c>
      <c r="AK59" s="1">
        <v>1610421.4611575601</v>
      </c>
    </row>
    <row r="60" spans="1:37">
      <c r="A60" s="3"/>
      <c r="B60" s="3"/>
      <c r="C60" s="3" t="s">
        <v>169</v>
      </c>
      <c r="D60" s="3" t="s">
        <v>187</v>
      </c>
      <c r="E60" s="3" t="s">
        <v>187</v>
      </c>
      <c r="F60" s="3" t="s">
        <v>141</v>
      </c>
      <c r="G60" s="3" t="s">
        <v>46</v>
      </c>
      <c r="H60" s="3" t="s">
        <v>187</v>
      </c>
      <c r="I60" s="2">
        <v>44447.359121955997</v>
      </c>
      <c r="J60" s="1"/>
      <c r="K60" s="1">
        <v>68.134619669346094</v>
      </c>
      <c r="L60" s="1">
        <v>5.1416500000000003</v>
      </c>
      <c r="M60" s="1">
        <v>6753.5131383039597</v>
      </c>
      <c r="N60" s="1"/>
      <c r="O60" s="1">
        <v>5.8432000000000004</v>
      </c>
      <c r="P60" s="1">
        <v>138943.371044306</v>
      </c>
      <c r="Q60" s="1"/>
      <c r="R60" s="1">
        <v>0</v>
      </c>
      <c r="S60" s="1">
        <v>7.3493000000000004</v>
      </c>
      <c r="T60" s="1">
        <v>0</v>
      </c>
      <c r="U60" s="1"/>
      <c r="V60" s="1">
        <v>6.5334500000000002</v>
      </c>
      <c r="W60" s="1">
        <v>139950.03163685801</v>
      </c>
      <c r="X60" s="1"/>
      <c r="Y60" s="1">
        <v>0</v>
      </c>
      <c r="Z60" s="1">
        <v>8.0013833333333295</v>
      </c>
      <c r="AA60" s="1">
        <v>0</v>
      </c>
      <c r="AB60" s="1"/>
      <c r="AC60" s="1">
        <v>7.3479333333333301</v>
      </c>
      <c r="AD60" s="1">
        <v>66827.269515574197</v>
      </c>
      <c r="AE60" s="1"/>
      <c r="AF60" s="1" t="s">
        <v>187</v>
      </c>
      <c r="AG60" s="1" t="s">
        <v>187</v>
      </c>
      <c r="AH60" s="1" t="s">
        <v>187</v>
      </c>
      <c r="AI60" s="1" t="s">
        <v>187</v>
      </c>
      <c r="AJ60" s="1">
        <v>11.0779666666667</v>
      </c>
      <c r="AK60" s="1">
        <v>1577581.9455458999</v>
      </c>
    </row>
    <row r="61" spans="1:37">
      <c r="A61" s="3"/>
      <c r="B61" s="3"/>
      <c r="C61" s="3" t="s">
        <v>219</v>
      </c>
      <c r="D61" s="3" t="s">
        <v>187</v>
      </c>
      <c r="E61" s="3" t="s">
        <v>187</v>
      </c>
      <c r="F61" s="3" t="s">
        <v>120</v>
      </c>
      <c r="G61" s="3" t="s">
        <v>46</v>
      </c>
      <c r="H61" s="3" t="s">
        <v>187</v>
      </c>
      <c r="I61" s="2">
        <v>44447.377656840297</v>
      </c>
      <c r="J61" s="1"/>
      <c r="K61" s="1">
        <v>143.17897543806001</v>
      </c>
      <c r="L61" s="1">
        <v>5.1436833333333301</v>
      </c>
      <c r="M61" s="1">
        <v>14399.1497857618</v>
      </c>
      <c r="N61" s="1"/>
      <c r="O61" s="1">
        <v>5.8533999999999997</v>
      </c>
      <c r="P61" s="1">
        <v>140972.213038769</v>
      </c>
      <c r="Q61" s="1"/>
      <c r="R61" s="1">
        <v>0</v>
      </c>
      <c r="S61" s="1">
        <v>7.3493166666666703</v>
      </c>
      <c r="T61" s="1">
        <v>0</v>
      </c>
      <c r="U61" s="1"/>
      <c r="V61" s="1">
        <v>6.5334666666666701</v>
      </c>
      <c r="W61" s="1">
        <v>141909.59681131199</v>
      </c>
      <c r="X61" s="1"/>
      <c r="Y61" s="1">
        <v>0</v>
      </c>
      <c r="Z61" s="1">
        <v>8.00573333333333</v>
      </c>
      <c r="AA61" s="1">
        <v>0</v>
      </c>
      <c r="AB61" s="1"/>
      <c r="AC61" s="1">
        <v>7.3513500000000001</v>
      </c>
      <c r="AD61" s="1">
        <v>69750.3258119901</v>
      </c>
      <c r="AE61" s="1"/>
      <c r="AF61" s="1">
        <v>0</v>
      </c>
      <c r="AG61" s="1">
        <v>16.890133333333299</v>
      </c>
      <c r="AH61" s="1">
        <v>0</v>
      </c>
      <c r="AI61" s="1"/>
      <c r="AJ61" s="1">
        <v>11.0779833333333</v>
      </c>
      <c r="AK61" s="1">
        <v>1622301.6009863401</v>
      </c>
    </row>
    <row r="62" spans="1:37">
      <c r="A62" s="3"/>
      <c r="B62" s="3"/>
      <c r="C62" s="3" t="s">
        <v>103</v>
      </c>
      <c r="D62" s="3" t="s">
        <v>187</v>
      </c>
      <c r="E62" s="3" t="s">
        <v>187</v>
      </c>
      <c r="F62" s="3" t="s">
        <v>18</v>
      </c>
      <c r="G62" s="3" t="s">
        <v>46</v>
      </c>
      <c r="H62" s="3" t="s">
        <v>187</v>
      </c>
      <c r="I62" s="2">
        <v>44447.395962569397</v>
      </c>
      <c r="J62" s="1"/>
      <c r="K62" s="1">
        <v>251.93663374031601</v>
      </c>
      <c r="L62" s="1">
        <v>5.1457166666666696</v>
      </c>
      <c r="M62" s="1">
        <v>25240.7344402136</v>
      </c>
      <c r="N62" s="1"/>
      <c r="O62" s="1">
        <v>5.85</v>
      </c>
      <c r="P62" s="1">
        <v>140438.629879938</v>
      </c>
      <c r="Q62" s="1"/>
      <c r="R62" s="1">
        <v>0</v>
      </c>
      <c r="S62" s="1">
        <v>7.3459166666666702</v>
      </c>
      <c r="T62" s="1">
        <v>0</v>
      </c>
      <c r="U62" s="1"/>
      <c r="V62" s="1">
        <v>6.5334500000000002</v>
      </c>
      <c r="W62" s="1">
        <v>142249.197547619</v>
      </c>
      <c r="X62" s="1"/>
      <c r="Y62" s="1">
        <v>0</v>
      </c>
      <c r="Z62" s="1">
        <v>8.1011833333333296</v>
      </c>
      <c r="AA62" s="1">
        <v>0</v>
      </c>
      <c r="AB62" s="1"/>
      <c r="AC62" s="1">
        <v>7.34795</v>
      </c>
      <c r="AD62" s="1">
        <v>70192.096099011003</v>
      </c>
      <c r="AE62" s="1"/>
      <c r="AF62" s="1">
        <v>0</v>
      </c>
      <c r="AG62" s="1">
        <v>16.825033333333302</v>
      </c>
      <c r="AH62" s="1">
        <v>0</v>
      </c>
      <c r="AI62" s="1"/>
      <c r="AJ62" s="1">
        <v>11.0779666666667</v>
      </c>
      <c r="AK62" s="1">
        <v>1634789.1089854301</v>
      </c>
    </row>
    <row r="63" spans="1:37">
      <c r="A63" s="3"/>
      <c r="B63" s="3"/>
      <c r="C63" s="3" t="s">
        <v>113</v>
      </c>
      <c r="D63" s="3" t="s">
        <v>187</v>
      </c>
      <c r="E63" s="3" t="s">
        <v>187</v>
      </c>
      <c r="F63" s="3" t="s">
        <v>23</v>
      </c>
      <c r="G63" s="3" t="s">
        <v>46</v>
      </c>
      <c r="H63" s="3" t="s">
        <v>217</v>
      </c>
      <c r="I63" s="2">
        <v>44447.414486921298</v>
      </c>
      <c r="J63" s="1"/>
      <c r="K63" s="1">
        <v>135.26378967525201</v>
      </c>
      <c r="L63" s="1">
        <v>5.1396166666666696</v>
      </c>
      <c r="M63" s="1">
        <v>13904.7353569842</v>
      </c>
      <c r="N63" s="1"/>
      <c r="O63" s="1">
        <v>5.8432166666666703</v>
      </c>
      <c r="P63" s="1">
        <v>144097.715330534</v>
      </c>
      <c r="Q63" s="1"/>
      <c r="R63" s="1">
        <v>0</v>
      </c>
      <c r="S63" s="1">
        <v>7.3493000000000004</v>
      </c>
      <c r="T63" s="1">
        <v>0</v>
      </c>
      <c r="U63" s="1"/>
      <c r="V63" s="1">
        <v>6.5368500000000003</v>
      </c>
      <c r="W63" s="1">
        <v>144227.93745796199</v>
      </c>
      <c r="X63" s="1"/>
      <c r="Y63" s="1">
        <v>0</v>
      </c>
      <c r="Z63" s="1">
        <v>8.00573333333333</v>
      </c>
      <c r="AA63" s="1">
        <v>0</v>
      </c>
      <c r="AB63" s="1"/>
      <c r="AC63" s="1">
        <v>7.3513500000000001</v>
      </c>
      <c r="AD63" s="1">
        <v>67608.921045959301</v>
      </c>
      <c r="AE63" s="1"/>
      <c r="AF63" s="1">
        <v>0</v>
      </c>
      <c r="AG63" s="1">
        <v>16.573399999999999</v>
      </c>
      <c r="AH63" s="1">
        <v>0</v>
      </c>
      <c r="AI63" s="1"/>
      <c r="AJ63" s="1">
        <v>11.0779833333333</v>
      </c>
      <c r="AK63" s="1">
        <v>1560372.75691195</v>
      </c>
    </row>
    <row r="64" spans="1:37">
      <c r="A64" s="3"/>
      <c r="B64" s="3"/>
      <c r="C64" s="3" t="s">
        <v>224</v>
      </c>
      <c r="D64" s="3" t="s">
        <v>187</v>
      </c>
      <c r="E64" s="3" t="s">
        <v>187</v>
      </c>
      <c r="F64" s="3" t="s">
        <v>40</v>
      </c>
      <c r="G64" s="3" t="s">
        <v>46</v>
      </c>
      <c r="H64" s="3" t="s">
        <v>187</v>
      </c>
      <c r="I64" s="2">
        <v>44447.432904768502</v>
      </c>
      <c r="J64" s="1"/>
      <c r="K64" s="1">
        <v>36.552074735830999</v>
      </c>
      <c r="L64" s="1">
        <v>5.1274333333333297</v>
      </c>
      <c r="M64" s="1">
        <v>3435.6996987501898</v>
      </c>
      <c r="N64" s="1"/>
      <c r="O64" s="1">
        <v>5.8398166666666702</v>
      </c>
      <c r="P64" s="1">
        <v>131758.633568486</v>
      </c>
      <c r="Q64" s="1"/>
      <c r="R64" s="1">
        <v>0</v>
      </c>
      <c r="S64" s="1">
        <v>7.3526999999999996</v>
      </c>
      <c r="T64" s="1">
        <v>0</v>
      </c>
      <c r="U64" s="1"/>
      <c r="V64" s="1">
        <v>6.5334500000000002</v>
      </c>
      <c r="W64" s="1">
        <v>130598.07127204099</v>
      </c>
      <c r="X64" s="1"/>
      <c r="Y64" s="1">
        <v>0</v>
      </c>
      <c r="Z64" s="1">
        <v>8.0100666666666704</v>
      </c>
      <c r="AA64" s="1">
        <v>0</v>
      </c>
      <c r="AB64" s="1"/>
      <c r="AC64" s="1">
        <v>7.3513333333333302</v>
      </c>
      <c r="AD64" s="1">
        <v>61598.732588405699</v>
      </c>
      <c r="AE64" s="1"/>
      <c r="AF64" s="1">
        <v>0</v>
      </c>
      <c r="AG64" s="1">
        <v>16.6645</v>
      </c>
      <c r="AH64" s="1">
        <v>0</v>
      </c>
      <c r="AI64" s="1"/>
      <c r="AJ64" s="1">
        <v>11.0779833333333</v>
      </c>
      <c r="AK64" s="1">
        <v>1426086.84189197</v>
      </c>
    </row>
    <row r="65" spans="1:37">
      <c r="A65" s="3"/>
      <c r="B65" s="3"/>
      <c r="C65" s="3" t="s">
        <v>123</v>
      </c>
      <c r="D65" s="3" t="s">
        <v>187</v>
      </c>
      <c r="E65" s="3" t="s">
        <v>187</v>
      </c>
      <c r="F65" s="3" t="s">
        <v>128</v>
      </c>
      <c r="G65" s="3" t="s">
        <v>46</v>
      </c>
      <c r="H65" s="3" t="s">
        <v>187</v>
      </c>
      <c r="I65" s="2">
        <v>44447.451361689797</v>
      </c>
      <c r="J65" s="1"/>
      <c r="K65" s="1">
        <v>30.6142647130002</v>
      </c>
      <c r="L65" s="1">
        <v>5.1172833333333303</v>
      </c>
      <c r="M65" s="1">
        <v>2833.0973699248102</v>
      </c>
      <c r="N65" s="1"/>
      <c r="O65" s="1">
        <v>5.8330333333333302</v>
      </c>
      <c r="P65" s="1">
        <v>129721.985197904</v>
      </c>
      <c r="Q65" s="1"/>
      <c r="R65" s="1">
        <v>0</v>
      </c>
      <c r="S65" s="1">
        <v>7.3493166666666703</v>
      </c>
      <c r="T65" s="1">
        <v>0</v>
      </c>
      <c r="U65" s="1"/>
      <c r="V65" s="1">
        <v>6.5334666666666701</v>
      </c>
      <c r="W65" s="1">
        <v>126589.04167776099</v>
      </c>
      <c r="X65" s="1"/>
      <c r="Y65" s="1">
        <v>0</v>
      </c>
      <c r="Z65" s="1">
        <v>8.0100666666666704</v>
      </c>
      <c r="AA65" s="1">
        <v>0</v>
      </c>
      <c r="AB65" s="1"/>
      <c r="AC65" s="1">
        <v>7.3547333333333302</v>
      </c>
      <c r="AD65" s="1">
        <v>60814.281667588199</v>
      </c>
      <c r="AE65" s="1"/>
      <c r="AF65" s="1">
        <v>0</v>
      </c>
      <c r="AG65" s="1">
        <v>16.7946666666667</v>
      </c>
      <c r="AH65" s="1">
        <v>0</v>
      </c>
      <c r="AI65" s="1"/>
      <c r="AJ65" s="1">
        <v>11.0779833333333</v>
      </c>
      <c r="AK65" s="1">
        <v>1368448.58114926</v>
      </c>
    </row>
    <row r="66" spans="1:37">
      <c r="A66" s="3"/>
      <c r="B66" s="3"/>
      <c r="C66" s="3" t="s">
        <v>73</v>
      </c>
      <c r="D66" s="3" t="s">
        <v>187</v>
      </c>
      <c r="E66" s="3" t="s">
        <v>187</v>
      </c>
      <c r="F66" s="3" t="s">
        <v>26</v>
      </c>
      <c r="G66" s="3" t="s">
        <v>46</v>
      </c>
      <c r="H66" s="3" t="s">
        <v>217</v>
      </c>
      <c r="I66" s="2">
        <v>44447.469918263901</v>
      </c>
      <c r="J66" s="1"/>
      <c r="K66" s="1">
        <v>39.174101534962098</v>
      </c>
      <c r="L66" s="1">
        <v>5.1152499999999996</v>
      </c>
      <c r="M66" s="1">
        <v>3777.06498047081</v>
      </c>
      <c r="N66" s="1"/>
      <c r="O66" s="1">
        <v>5.82965</v>
      </c>
      <c r="P66" s="1">
        <v>135154.75521429299</v>
      </c>
      <c r="Q66" s="1"/>
      <c r="R66" s="1">
        <v>0</v>
      </c>
      <c r="S66" s="1">
        <v>7.3560999999999996</v>
      </c>
      <c r="T66" s="1">
        <v>0</v>
      </c>
      <c r="U66" s="1"/>
      <c r="V66" s="1">
        <v>6.5368500000000003</v>
      </c>
      <c r="W66" s="1">
        <v>133384.72492813299</v>
      </c>
      <c r="X66" s="1"/>
      <c r="Y66" s="1">
        <v>0</v>
      </c>
      <c r="Z66" s="1">
        <v>8.00573333333333</v>
      </c>
      <c r="AA66" s="1">
        <v>0</v>
      </c>
      <c r="AB66" s="1"/>
      <c r="AC66" s="1">
        <v>7.3547333333333302</v>
      </c>
      <c r="AD66" s="1">
        <v>63110.879025929702</v>
      </c>
      <c r="AE66" s="1"/>
      <c r="AF66" s="1" t="s">
        <v>187</v>
      </c>
      <c r="AG66" s="1" t="s">
        <v>187</v>
      </c>
      <c r="AH66" s="1" t="s">
        <v>187</v>
      </c>
      <c r="AI66" s="1" t="s">
        <v>187</v>
      </c>
      <c r="AJ66" s="1">
        <v>11.0779833333333</v>
      </c>
      <c r="AK66" s="1">
        <v>1468577.4581963101</v>
      </c>
    </row>
    <row r="67" spans="1:37">
      <c r="A67" s="3"/>
      <c r="B67" s="3"/>
      <c r="C67" s="3" t="s">
        <v>177</v>
      </c>
      <c r="D67" s="3" t="s">
        <v>187</v>
      </c>
      <c r="E67" s="3" t="s">
        <v>187</v>
      </c>
      <c r="F67" s="3" t="s">
        <v>168</v>
      </c>
      <c r="G67" s="3" t="s">
        <v>46</v>
      </c>
      <c r="H67" s="3" t="s">
        <v>187</v>
      </c>
      <c r="I67" s="2">
        <v>44447.507045590297</v>
      </c>
      <c r="J67" s="1"/>
      <c r="K67" s="1">
        <v>147.316408281636</v>
      </c>
      <c r="L67" s="1">
        <v>5.1375833333333301</v>
      </c>
      <c r="M67" s="1">
        <v>14871.2696237369</v>
      </c>
      <c r="N67" s="1"/>
      <c r="O67" s="1">
        <v>5.8432166666666703</v>
      </c>
      <c r="P67" s="1">
        <v>141505.34493985999</v>
      </c>
      <c r="Q67" s="1"/>
      <c r="R67" s="1">
        <v>0</v>
      </c>
      <c r="S67" s="1">
        <v>7.3493000000000004</v>
      </c>
      <c r="T67" s="1">
        <v>0</v>
      </c>
      <c r="U67" s="1"/>
      <c r="V67" s="1">
        <v>6.5334500000000002</v>
      </c>
      <c r="W67" s="1">
        <v>145425.94028077801</v>
      </c>
      <c r="X67" s="1"/>
      <c r="Y67" s="1">
        <v>0</v>
      </c>
      <c r="Z67" s="1">
        <v>8.1011833333333296</v>
      </c>
      <c r="AA67" s="1">
        <v>0</v>
      </c>
      <c r="AB67" s="1"/>
      <c r="AC67" s="1">
        <v>7.3513333333333302</v>
      </c>
      <c r="AD67" s="1">
        <v>68587.697406639301</v>
      </c>
      <c r="AE67" s="1"/>
      <c r="AF67" s="1">
        <v>0</v>
      </c>
      <c r="AG67" s="1">
        <v>16.690550000000002</v>
      </c>
      <c r="AH67" s="1">
        <v>0</v>
      </c>
      <c r="AI67" s="1"/>
      <c r="AJ67" s="1">
        <v>11.0779833333333</v>
      </c>
      <c r="AK67" s="1">
        <v>1532083.9058184701</v>
      </c>
    </row>
    <row r="68" spans="1:37">
      <c r="A68" s="3"/>
      <c r="B68" s="3"/>
      <c r="C68" s="3" t="s">
        <v>202</v>
      </c>
      <c r="D68" s="3" t="s">
        <v>187</v>
      </c>
      <c r="E68" s="3" t="s">
        <v>187</v>
      </c>
      <c r="F68" s="3" t="s">
        <v>135</v>
      </c>
      <c r="G68" s="3" t="s">
        <v>46</v>
      </c>
      <c r="H68" s="3" t="s">
        <v>187</v>
      </c>
      <c r="I68" s="2">
        <v>44447.525625324102</v>
      </c>
      <c r="J68" s="1"/>
      <c r="K68" s="1">
        <v>136.12372719851399</v>
      </c>
      <c r="L68" s="1">
        <v>5.1456999999999997</v>
      </c>
      <c r="M68" s="1">
        <v>13991.3116909051</v>
      </c>
      <c r="N68" s="1"/>
      <c r="O68" s="1">
        <v>5.8499833333333298</v>
      </c>
      <c r="P68" s="1">
        <v>144078.944463933</v>
      </c>
      <c r="Q68" s="1"/>
      <c r="R68" s="1">
        <v>0</v>
      </c>
      <c r="S68" s="1">
        <v>7.3493000000000004</v>
      </c>
      <c r="T68" s="1">
        <v>0</v>
      </c>
      <c r="U68" s="1"/>
      <c r="V68" s="1">
        <v>6.5334500000000002</v>
      </c>
      <c r="W68" s="1">
        <v>147957.03998384601</v>
      </c>
      <c r="X68" s="1"/>
      <c r="Y68" s="1">
        <v>0</v>
      </c>
      <c r="Z68" s="1">
        <v>8.0100666666666704</v>
      </c>
      <c r="AA68" s="1">
        <v>0</v>
      </c>
      <c r="AB68" s="1"/>
      <c r="AC68" s="1">
        <v>7.3513333333333302</v>
      </c>
      <c r="AD68" s="1">
        <v>69548.373807841097</v>
      </c>
      <c r="AE68" s="1"/>
      <c r="AF68" s="1" t="s">
        <v>187</v>
      </c>
      <c r="AG68" s="1" t="s">
        <v>187</v>
      </c>
      <c r="AH68" s="1" t="s">
        <v>187</v>
      </c>
      <c r="AI68" s="1" t="s">
        <v>187</v>
      </c>
      <c r="AJ68" s="1">
        <v>11.0779833333333</v>
      </c>
      <c r="AK68" s="1">
        <v>1603485.6956162001</v>
      </c>
    </row>
    <row r="69" spans="1:37">
      <c r="A69" s="3"/>
      <c r="B69" s="3"/>
      <c r="C69" s="3" t="s">
        <v>48</v>
      </c>
      <c r="D69" s="3" t="s">
        <v>187</v>
      </c>
      <c r="E69" s="3" t="s">
        <v>187</v>
      </c>
      <c r="F69" s="3" t="s">
        <v>4</v>
      </c>
      <c r="G69" s="3" t="s">
        <v>46</v>
      </c>
      <c r="H69" s="3" t="s">
        <v>187</v>
      </c>
      <c r="I69" s="2">
        <v>44447.5627687616</v>
      </c>
      <c r="J69" s="1"/>
      <c r="K69" s="1">
        <v>0</v>
      </c>
      <c r="L69" s="1">
        <v>4.9426333333333297</v>
      </c>
      <c r="M69" s="1">
        <v>0</v>
      </c>
      <c r="N69" s="1"/>
      <c r="O69" s="1">
        <v>5.8364333333333303</v>
      </c>
      <c r="P69" s="1">
        <v>117671.004830659</v>
      </c>
      <c r="Q69" s="1"/>
      <c r="R69" s="1">
        <v>0</v>
      </c>
      <c r="S69" s="1">
        <v>7.3560999999999996</v>
      </c>
      <c r="T69" s="1">
        <v>0</v>
      </c>
      <c r="U69" s="1"/>
      <c r="V69" s="1">
        <v>6.5368500000000003</v>
      </c>
      <c r="W69" s="1">
        <v>116493.319868184</v>
      </c>
      <c r="X69" s="1"/>
      <c r="Y69" s="1">
        <v>613.68671172223799</v>
      </c>
      <c r="Z69" s="1">
        <v>8.1098666666666706</v>
      </c>
      <c r="AA69" s="1">
        <v>72100.474372819997</v>
      </c>
      <c r="AB69" s="1"/>
      <c r="AC69" s="1">
        <v>7.3513500000000001</v>
      </c>
      <c r="AD69" s="1">
        <v>55064.472245167897</v>
      </c>
      <c r="AE69" s="1"/>
      <c r="AF69" s="1">
        <v>0</v>
      </c>
      <c r="AG69" s="1">
        <v>17.024633333333298</v>
      </c>
      <c r="AH69" s="1">
        <v>0</v>
      </c>
      <c r="AI69" s="1"/>
      <c r="AJ69" s="1">
        <v>11.0779833333333</v>
      </c>
      <c r="AK69" s="1">
        <v>1259137.90924102</v>
      </c>
    </row>
    <row r="70" spans="1:37">
      <c r="A70" s="3"/>
      <c r="B70" s="3"/>
      <c r="C70" s="3" t="s">
        <v>185</v>
      </c>
      <c r="D70" s="3" t="s">
        <v>187</v>
      </c>
      <c r="E70" s="3" t="s">
        <v>187</v>
      </c>
      <c r="F70" s="3" t="s">
        <v>70</v>
      </c>
      <c r="G70" s="3" t="s">
        <v>46</v>
      </c>
      <c r="H70" s="3" t="s">
        <v>187</v>
      </c>
      <c r="I70" s="2">
        <v>44447.581318981502</v>
      </c>
      <c r="J70" s="1"/>
      <c r="K70" s="1">
        <v>0</v>
      </c>
      <c r="L70" s="1">
        <v>4.9934000000000003</v>
      </c>
      <c r="M70" s="1">
        <v>0</v>
      </c>
      <c r="N70" s="1"/>
      <c r="O70" s="1">
        <v>5.8567833333333299</v>
      </c>
      <c r="P70" s="1">
        <v>124070.407633321</v>
      </c>
      <c r="Q70" s="1"/>
      <c r="R70" s="1">
        <v>0</v>
      </c>
      <c r="S70" s="1">
        <v>7.3526999999999996</v>
      </c>
      <c r="T70" s="1">
        <v>0</v>
      </c>
      <c r="U70" s="1"/>
      <c r="V70" s="1">
        <v>6.53006666666667</v>
      </c>
      <c r="W70" s="1">
        <v>131974.84122314499</v>
      </c>
      <c r="X70" s="1"/>
      <c r="Y70" s="1">
        <v>672.87165436748899</v>
      </c>
      <c r="Z70" s="1">
        <v>8.10551666666667</v>
      </c>
      <c r="AA70" s="1">
        <v>92726.1689619112</v>
      </c>
      <c r="AB70" s="1"/>
      <c r="AC70" s="1">
        <v>7.3513500000000001</v>
      </c>
      <c r="AD70" s="1">
        <v>64587.750979015102</v>
      </c>
      <c r="AE70" s="1"/>
      <c r="AF70" s="1">
        <v>0</v>
      </c>
      <c r="AG70" s="1">
        <v>16.8120166666667</v>
      </c>
      <c r="AH70" s="1">
        <v>0</v>
      </c>
      <c r="AI70" s="1"/>
      <c r="AJ70" s="1">
        <v>11.0779833333333</v>
      </c>
      <c r="AK70" s="1">
        <v>1495052.2511883499</v>
      </c>
    </row>
    <row r="71" spans="1:37">
      <c r="A71" s="3"/>
      <c r="B71" s="3"/>
      <c r="C71" s="3" t="s">
        <v>91</v>
      </c>
      <c r="D71" s="3" t="s">
        <v>187</v>
      </c>
      <c r="E71" s="3" t="s">
        <v>187</v>
      </c>
      <c r="F71" s="3" t="s">
        <v>63</v>
      </c>
      <c r="G71" s="3" t="s">
        <v>46</v>
      </c>
      <c r="H71" s="3" t="s">
        <v>195</v>
      </c>
      <c r="I71" s="2">
        <v>44447.599700937499</v>
      </c>
      <c r="J71" s="1"/>
      <c r="K71" s="1">
        <v>0</v>
      </c>
      <c r="L71" s="1">
        <v>5.0076166666666699</v>
      </c>
      <c r="M71" s="1">
        <v>0</v>
      </c>
      <c r="N71" s="1"/>
      <c r="O71" s="1">
        <v>5.8466166666666703</v>
      </c>
      <c r="P71" s="1">
        <v>121920.617040023</v>
      </c>
      <c r="Q71" s="1"/>
      <c r="R71" s="1">
        <v>0</v>
      </c>
      <c r="S71" s="1">
        <v>7.3493166666666703</v>
      </c>
      <c r="T71" s="1">
        <v>0</v>
      </c>
      <c r="U71" s="1"/>
      <c r="V71" s="1">
        <v>6.5368500000000003</v>
      </c>
      <c r="W71" s="1">
        <v>125763.260216681</v>
      </c>
      <c r="X71" s="1"/>
      <c r="Y71" s="1">
        <v>625.12373756488796</v>
      </c>
      <c r="Z71" s="1">
        <v>8.1055333333333301</v>
      </c>
      <c r="AA71" s="1">
        <v>79805.939099237497</v>
      </c>
      <c r="AB71" s="1"/>
      <c r="AC71" s="1">
        <v>7.34795</v>
      </c>
      <c r="AD71" s="1">
        <v>59834.174065277803</v>
      </c>
      <c r="AE71" s="1"/>
      <c r="AF71" s="1">
        <v>0</v>
      </c>
      <c r="AG71" s="1">
        <v>16.577750000000002</v>
      </c>
      <c r="AH71" s="1">
        <v>0</v>
      </c>
      <c r="AI71" s="1"/>
      <c r="AJ71" s="1">
        <v>11.0779833333333</v>
      </c>
      <c r="AK71" s="1">
        <v>1412928.22165364</v>
      </c>
    </row>
    <row r="72" spans="1:37">
      <c r="A72" s="3"/>
      <c r="B72" s="3"/>
      <c r="C72" s="3" t="s">
        <v>178</v>
      </c>
      <c r="D72" s="3" t="s">
        <v>187</v>
      </c>
      <c r="E72" s="3" t="s">
        <v>187</v>
      </c>
      <c r="F72" s="3" t="s">
        <v>108</v>
      </c>
      <c r="G72" s="3" t="s">
        <v>46</v>
      </c>
      <c r="H72" s="3" t="s">
        <v>187</v>
      </c>
      <c r="I72" s="2">
        <v>44447.618193275499</v>
      </c>
      <c r="J72" s="1"/>
      <c r="K72" s="1">
        <v>0</v>
      </c>
      <c r="L72" s="1">
        <v>5.1375833333333301</v>
      </c>
      <c r="M72" s="1">
        <v>0</v>
      </c>
      <c r="N72" s="1"/>
      <c r="O72" s="1">
        <v>5.8398166666666702</v>
      </c>
      <c r="P72" s="1">
        <v>120029.41949577301</v>
      </c>
      <c r="Q72" s="1"/>
      <c r="R72" s="1">
        <v>0</v>
      </c>
      <c r="S72" s="1">
        <v>7.3560833333333298</v>
      </c>
      <c r="T72" s="1">
        <v>0</v>
      </c>
      <c r="U72" s="1"/>
      <c r="V72" s="1">
        <v>6.5470333333333297</v>
      </c>
      <c r="W72" s="1">
        <v>121173.161825748</v>
      </c>
      <c r="X72" s="1"/>
      <c r="Y72" s="1">
        <v>722.87838588359295</v>
      </c>
      <c r="Z72" s="1">
        <v>8.10551666666667</v>
      </c>
      <c r="AA72" s="1">
        <v>90152.143828352404</v>
      </c>
      <c r="AB72" s="1"/>
      <c r="AC72" s="1">
        <v>7.3547333333333302</v>
      </c>
      <c r="AD72" s="1">
        <v>58450.858981452599</v>
      </c>
      <c r="AE72" s="1"/>
      <c r="AF72" s="1">
        <v>0</v>
      </c>
      <c r="AG72" s="1">
        <v>16.820699999999999</v>
      </c>
      <c r="AH72" s="1">
        <v>0</v>
      </c>
      <c r="AI72" s="1"/>
      <c r="AJ72" s="1">
        <v>11.0779833333333</v>
      </c>
      <c r="AK72" s="1">
        <v>1330191.1143488099</v>
      </c>
    </row>
    <row r="73" spans="1:37">
      <c r="A73" s="3"/>
      <c r="B73" s="3"/>
      <c r="C73" s="3" t="s">
        <v>170</v>
      </c>
      <c r="D73" s="3" t="s">
        <v>187</v>
      </c>
      <c r="E73" s="3" t="s">
        <v>187</v>
      </c>
      <c r="F73" s="3" t="s">
        <v>194</v>
      </c>
      <c r="G73" s="3" t="s">
        <v>46</v>
      </c>
      <c r="H73" s="3" t="s">
        <v>187</v>
      </c>
      <c r="I73" s="2">
        <v>44447.636721481504</v>
      </c>
      <c r="J73" s="1"/>
      <c r="K73" s="1">
        <v>0</v>
      </c>
      <c r="L73" s="1">
        <v>5.0421333333333296</v>
      </c>
      <c r="M73" s="1">
        <v>0</v>
      </c>
      <c r="N73" s="1"/>
      <c r="O73" s="1">
        <v>5.8465999999999996</v>
      </c>
      <c r="P73" s="1">
        <v>122974.513310978</v>
      </c>
      <c r="Q73" s="1"/>
      <c r="R73" s="1">
        <v>0</v>
      </c>
      <c r="S73" s="1">
        <v>7.3526999999999996</v>
      </c>
      <c r="T73" s="1">
        <v>0</v>
      </c>
      <c r="U73" s="1"/>
      <c r="V73" s="1">
        <v>6.5334500000000002</v>
      </c>
      <c r="W73" s="1">
        <v>127975.436741802</v>
      </c>
      <c r="X73" s="1"/>
      <c r="Y73" s="1">
        <v>707.35995238452801</v>
      </c>
      <c r="Z73" s="1">
        <v>8.10551666666667</v>
      </c>
      <c r="AA73" s="1">
        <v>93435.677999305495</v>
      </c>
      <c r="AB73" s="1"/>
      <c r="AC73" s="1">
        <v>7.3513333333333302</v>
      </c>
      <c r="AD73" s="1">
        <v>61908.795092983797</v>
      </c>
      <c r="AE73" s="1"/>
      <c r="AF73" s="1">
        <v>0</v>
      </c>
      <c r="AG73" s="1">
        <v>16.447566666666699</v>
      </c>
      <c r="AH73" s="1">
        <v>0</v>
      </c>
      <c r="AI73" s="1"/>
      <c r="AJ73" s="1">
        <v>11.0779666666667</v>
      </c>
      <c r="AK73" s="1">
        <v>1430007.55803537</v>
      </c>
    </row>
    <row r="74" spans="1:37">
      <c r="A74" s="3"/>
      <c r="B74" s="3"/>
      <c r="C74" s="3" t="s">
        <v>10</v>
      </c>
      <c r="D74" s="3" t="s">
        <v>187</v>
      </c>
      <c r="E74" s="3" t="s">
        <v>187</v>
      </c>
      <c r="F74" s="3" t="s">
        <v>88</v>
      </c>
      <c r="G74" s="3" t="s">
        <v>46</v>
      </c>
      <c r="H74" s="3" t="s">
        <v>217</v>
      </c>
      <c r="I74" s="2">
        <v>44447.655064143502</v>
      </c>
      <c r="J74" s="1"/>
      <c r="K74" s="1">
        <v>0</v>
      </c>
      <c r="L74" s="1">
        <v>4.9385666666666701</v>
      </c>
      <c r="M74" s="1">
        <v>0</v>
      </c>
      <c r="N74" s="1"/>
      <c r="O74" s="1">
        <v>5.8499833333333298</v>
      </c>
      <c r="P74" s="1">
        <v>123533.51557778601</v>
      </c>
      <c r="Q74" s="1"/>
      <c r="R74" s="1">
        <v>0</v>
      </c>
      <c r="S74" s="1">
        <v>7.3493000000000004</v>
      </c>
      <c r="T74" s="1">
        <v>0</v>
      </c>
      <c r="U74" s="1"/>
      <c r="V74" s="1">
        <v>6.5402333333333296</v>
      </c>
      <c r="W74" s="1">
        <v>130447.962908951</v>
      </c>
      <c r="X74" s="1"/>
      <c r="Y74" s="1">
        <v>701.41437066382298</v>
      </c>
      <c r="Z74" s="1">
        <v>8.10551666666667</v>
      </c>
      <c r="AA74" s="1">
        <v>93874.246743766795</v>
      </c>
      <c r="AB74" s="1"/>
      <c r="AC74" s="1">
        <v>7.3547333333333302</v>
      </c>
      <c r="AD74" s="1">
        <v>62726.619697958398</v>
      </c>
      <c r="AE74" s="1"/>
      <c r="AF74" s="1">
        <v>0</v>
      </c>
      <c r="AG74" s="1">
        <v>16.53</v>
      </c>
      <c r="AH74" s="1">
        <v>0</v>
      </c>
      <c r="AI74" s="1"/>
      <c r="AJ74" s="1">
        <v>11.0779666666667</v>
      </c>
      <c r="AK74" s="1">
        <v>1452520.0811441899</v>
      </c>
    </row>
    <row r="75" spans="1:37">
      <c r="A75" s="3"/>
      <c r="B75" s="3"/>
      <c r="C75" s="3" t="s">
        <v>53</v>
      </c>
      <c r="D75" s="3" t="s">
        <v>187</v>
      </c>
      <c r="E75" s="3" t="s">
        <v>187</v>
      </c>
      <c r="F75" s="3" t="s">
        <v>137</v>
      </c>
      <c r="G75" s="3" t="s">
        <v>46</v>
      </c>
      <c r="H75" s="3" t="s">
        <v>187</v>
      </c>
      <c r="I75" s="2">
        <v>44447.6735546528</v>
      </c>
      <c r="J75" s="1"/>
      <c r="K75" s="1">
        <v>0</v>
      </c>
      <c r="L75" s="1">
        <v>5.0238666666666703</v>
      </c>
      <c r="M75" s="1">
        <v>0</v>
      </c>
      <c r="N75" s="1"/>
      <c r="O75" s="1">
        <v>5.8567833333333299</v>
      </c>
      <c r="P75" s="1">
        <v>125423.444322176</v>
      </c>
      <c r="Q75" s="1"/>
      <c r="R75" s="1">
        <v>0</v>
      </c>
      <c r="S75" s="1">
        <v>7.3560999999999996</v>
      </c>
      <c r="T75" s="1">
        <v>0</v>
      </c>
      <c r="U75" s="1"/>
      <c r="V75" s="1">
        <v>6.5368500000000003</v>
      </c>
      <c r="W75" s="1">
        <v>135972.69471823401</v>
      </c>
      <c r="X75" s="1"/>
      <c r="Y75" s="1">
        <v>745.53258899542595</v>
      </c>
      <c r="Z75" s="1">
        <v>8.10551666666667</v>
      </c>
      <c r="AA75" s="1">
        <v>104969.74616790201</v>
      </c>
      <c r="AB75" s="1"/>
      <c r="AC75" s="1">
        <v>7.3513333333333302</v>
      </c>
      <c r="AD75" s="1">
        <v>65989.918708865807</v>
      </c>
      <c r="AE75" s="1"/>
      <c r="AF75" s="1">
        <v>0</v>
      </c>
      <c r="AG75" s="1">
        <v>16.790333333333301</v>
      </c>
      <c r="AH75" s="1">
        <v>0</v>
      </c>
      <c r="AI75" s="1"/>
      <c r="AJ75" s="1">
        <v>11.0779833333333</v>
      </c>
      <c r="AK75" s="1">
        <v>1523683.5476951599</v>
      </c>
    </row>
    <row r="76" spans="1:37">
      <c r="A76" s="3"/>
      <c r="B76" s="3"/>
      <c r="C76" s="3" t="s">
        <v>226</v>
      </c>
      <c r="D76" s="3" t="s">
        <v>187</v>
      </c>
      <c r="E76" s="3" t="s">
        <v>187</v>
      </c>
      <c r="F76" s="3" t="s">
        <v>126</v>
      </c>
      <c r="G76" s="3" t="s">
        <v>46</v>
      </c>
      <c r="H76" s="3" t="s">
        <v>187</v>
      </c>
      <c r="I76" s="2">
        <v>44447.692172442097</v>
      </c>
      <c r="J76" s="1"/>
      <c r="K76" s="1">
        <v>0</v>
      </c>
      <c r="L76" s="1">
        <v>4.97105</v>
      </c>
      <c r="M76" s="1">
        <v>0</v>
      </c>
      <c r="N76" s="1"/>
      <c r="O76" s="1">
        <v>5.8533833333333298</v>
      </c>
      <c r="P76" s="1">
        <v>123175.596651414</v>
      </c>
      <c r="Q76" s="1"/>
      <c r="R76" s="1">
        <v>0</v>
      </c>
      <c r="S76" s="1">
        <v>7.3526999999999996</v>
      </c>
      <c r="T76" s="1">
        <v>0</v>
      </c>
      <c r="U76" s="1"/>
      <c r="V76" s="1">
        <v>6.5402500000000003</v>
      </c>
      <c r="W76" s="1">
        <v>128926.560139846</v>
      </c>
      <c r="X76" s="1"/>
      <c r="Y76" s="1">
        <v>710.83374263620306</v>
      </c>
      <c r="Z76" s="1">
        <v>8.10551666666667</v>
      </c>
      <c r="AA76" s="1">
        <v>94549.326135572104</v>
      </c>
      <c r="AB76" s="1"/>
      <c r="AC76" s="1">
        <v>7.3513333333333302</v>
      </c>
      <c r="AD76" s="1">
        <v>62340.528727315599</v>
      </c>
      <c r="AE76" s="1"/>
      <c r="AF76" s="1">
        <v>0</v>
      </c>
      <c r="AG76" s="1">
        <v>16.2176166666667</v>
      </c>
      <c r="AH76" s="1">
        <v>0</v>
      </c>
      <c r="AI76" s="1"/>
      <c r="AJ76" s="1">
        <v>11.0779833333333</v>
      </c>
      <c r="AK76" s="1">
        <v>1447652.04515546</v>
      </c>
    </row>
    <row r="77" spans="1:37">
      <c r="A77" s="3"/>
      <c r="B77" s="3"/>
      <c r="C77" s="3" t="s">
        <v>176</v>
      </c>
      <c r="D77" s="3" t="s">
        <v>187</v>
      </c>
      <c r="E77" s="3" t="s">
        <v>187</v>
      </c>
      <c r="F77" s="3" t="s">
        <v>15</v>
      </c>
      <c r="G77" s="3" t="s">
        <v>46</v>
      </c>
      <c r="H77" s="3" t="s">
        <v>217</v>
      </c>
      <c r="I77" s="2">
        <v>44447.710794201397</v>
      </c>
      <c r="J77" s="1"/>
      <c r="K77" s="1">
        <v>0</v>
      </c>
      <c r="L77" s="1">
        <v>5.1436833333333301</v>
      </c>
      <c r="M77" s="1">
        <v>0</v>
      </c>
      <c r="N77" s="1"/>
      <c r="O77" s="1">
        <v>5.86018333333333</v>
      </c>
      <c r="P77" s="1">
        <v>121140.34925912099</v>
      </c>
      <c r="Q77" s="1"/>
      <c r="R77" s="1">
        <v>0</v>
      </c>
      <c r="S77" s="1">
        <v>7.3526999999999996</v>
      </c>
      <c r="T77" s="1">
        <v>0</v>
      </c>
      <c r="U77" s="1"/>
      <c r="V77" s="1">
        <v>6.5368500000000003</v>
      </c>
      <c r="W77" s="1">
        <v>131251.36537014201</v>
      </c>
      <c r="X77" s="1"/>
      <c r="Y77" s="1">
        <v>598.58024848981302</v>
      </c>
      <c r="Z77" s="1">
        <v>8.10551666666667</v>
      </c>
      <c r="AA77" s="1">
        <v>79992.177124501395</v>
      </c>
      <c r="AB77" s="1"/>
      <c r="AC77" s="1">
        <v>7.3547333333333302</v>
      </c>
      <c r="AD77" s="1">
        <v>62633.288340422798</v>
      </c>
      <c r="AE77" s="1"/>
      <c r="AF77" s="1">
        <v>0</v>
      </c>
      <c r="AG77" s="1">
        <v>16.53435</v>
      </c>
      <c r="AH77" s="1">
        <v>0</v>
      </c>
      <c r="AI77" s="1"/>
      <c r="AJ77" s="1">
        <v>11.0779833333333</v>
      </c>
      <c r="AK77" s="1">
        <v>1472085.04980425</v>
      </c>
    </row>
    <row r="78" spans="1:37">
      <c r="A78" s="3"/>
      <c r="B78" s="3"/>
      <c r="C78" s="3" t="s">
        <v>52</v>
      </c>
      <c r="D78" s="3" t="s">
        <v>187</v>
      </c>
      <c r="E78" s="3" t="s">
        <v>187</v>
      </c>
      <c r="F78" s="3" t="s">
        <v>205</v>
      </c>
      <c r="G78" s="3" t="s">
        <v>46</v>
      </c>
      <c r="H78" s="3" t="s">
        <v>187</v>
      </c>
      <c r="I78" s="2">
        <v>44447.729291192103</v>
      </c>
      <c r="J78" s="1"/>
      <c r="K78" s="1">
        <v>0</v>
      </c>
      <c r="L78" s="1">
        <v>5.14978333333333</v>
      </c>
      <c r="M78" s="1">
        <v>0</v>
      </c>
      <c r="N78" s="1"/>
      <c r="O78" s="1">
        <v>5.8466166666666703</v>
      </c>
      <c r="P78" s="1">
        <v>144943.49639096099</v>
      </c>
      <c r="Q78" s="1"/>
      <c r="R78" s="1">
        <v>0</v>
      </c>
      <c r="S78" s="1">
        <v>7.3628833333333299</v>
      </c>
      <c r="T78" s="1">
        <v>0</v>
      </c>
      <c r="U78" s="1"/>
      <c r="V78" s="1">
        <v>6.5436500000000004</v>
      </c>
      <c r="W78" s="1">
        <v>154582.10068839701</v>
      </c>
      <c r="X78" s="1"/>
      <c r="Y78" s="1">
        <v>0</v>
      </c>
      <c r="Z78" s="1">
        <v>8.00573333333333</v>
      </c>
      <c r="AA78" s="1">
        <v>0</v>
      </c>
      <c r="AB78" s="1"/>
      <c r="AC78" s="1">
        <v>7.3581333333333303</v>
      </c>
      <c r="AD78" s="1">
        <v>76956.5377121825</v>
      </c>
      <c r="AE78" s="1"/>
      <c r="AF78" s="1">
        <v>0</v>
      </c>
      <c r="AG78" s="1">
        <v>16.382516666666699</v>
      </c>
      <c r="AH78" s="1">
        <v>0</v>
      </c>
      <c r="AI78" s="1"/>
      <c r="AJ78" s="1">
        <v>11.0779833333333</v>
      </c>
      <c r="AK78" s="1">
        <v>1792770.66234709</v>
      </c>
    </row>
    <row r="79" spans="1:37">
      <c r="A79" s="3"/>
      <c r="B79" s="3"/>
      <c r="C79" s="3" t="s">
        <v>119</v>
      </c>
      <c r="D79" s="3" t="s">
        <v>187</v>
      </c>
      <c r="E79" s="3" t="s">
        <v>187</v>
      </c>
      <c r="F79" s="3" t="s">
        <v>154</v>
      </c>
      <c r="G79" s="3" t="s">
        <v>46</v>
      </c>
      <c r="H79" s="3" t="s">
        <v>211</v>
      </c>
      <c r="I79" s="2">
        <v>44447.766392071797</v>
      </c>
      <c r="J79" s="1"/>
      <c r="K79" s="1">
        <v>0</v>
      </c>
      <c r="L79" s="1">
        <v>5.2249166666666698</v>
      </c>
      <c r="M79" s="1">
        <v>0</v>
      </c>
      <c r="N79" s="1"/>
      <c r="O79" s="1">
        <v>5.8364166666666701</v>
      </c>
      <c r="P79" s="1">
        <v>149659.07484418701</v>
      </c>
      <c r="Q79" s="1"/>
      <c r="R79" s="1">
        <v>0</v>
      </c>
      <c r="S79" s="1">
        <v>7.3594833333333298</v>
      </c>
      <c r="T79" s="1">
        <v>0</v>
      </c>
      <c r="U79" s="1"/>
      <c r="V79" s="1">
        <v>6.5402333333333296</v>
      </c>
      <c r="W79" s="1">
        <v>152850.724770111</v>
      </c>
      <c r="X79" s="1"/>
      <c r="Y79" s="1">
        <v>0</v>
      </c>
      <c r="Z79" s="1">
        <v>8.0100666666666704</v>
      </c>
      <c r="AA79" s="1">
        <v>0</v>
      </c>
      <c r="AB79" s="1"/>
      <c r="AC79" s="1">
        <v>7.3615166666666703</v>
      </c>
      <c r="AD79" s="1">
        <v>76108.854329580805</v>
      </c>
      <c r="AE79" s="1"/>
      <c r="AF79" s="1">
        <v>0</v>
      </c>
      <c r="AG79" s="1">
        <v>16.477933333333301</v>
      </c>
      <c r="AH79" s="1">
        <v>0</v>
      </c>
      <c r="AI79" s="1"/>
      <c r="AJ79" s="1">
        <v>11.0779666666667</v>
      </c>
      <c r="AK79" s="1">
        <v>1742011.3516894199</v>
      </c>
    </row>
    <row r="80" spans="1:37">
      <c r="A80" s="3"/>
      <c r="B80" s="3"/>
      <c r="C80" s="3" t="s">
        <v>85</v>
      </c>
      <c r="D80" s="3" t="s">
        <v>187</v>
      </c>
      <c r="E80" s="3" t="s">
        <v>187</v>
      </c>
      <c r="F80" s="3" t="s">
        <v>157</v>
      </c>
      <c r="G80" s="3" t="s">
        <v>46</v>
      </c>
      <c r="H80" s="3" t="s">
        <v>211</v>
      </c>
      <c r="I80" s="2">
        <v>44447.784927187502</v>
      </c>
      <c r="J80" s="1"/>
      <c r="K80" s="1">
        <v>0</v>
      </c>
      <c r="L80" s="1">
        <v>5.1172833333333303</v>
      </c>
      <c r="M80" s="1">
        <v>0</v>
      </c>
      <c r="N80" s="1"/>
      <c r="O80" s="1">
        <v>5.8330500000000001</v>
      </c>
      <c r="P80" s="1">
        <v>131508.149026531</v>
      </c>
      <c r="Q80" s="1"/>
      <c r="R80" s="1">
        <v>0</v>
      </c>
      <c r="S80" s="1">
        <v>7.3594999999999997</v>
      </c>
      <c r="T80" s="1">
        <v>0</v>
      </c>
      <c r="U80" s="1"/>
      <c r="V80" s="1">
        <v>6.5436500000000004</v>
      </c>
      <c r="W80" s="1">
        <v>130925.994041739</v>
      </c>
      <c r="X80" s="1"/>
      <c r="Y80" s="1">
        <v>0</v>
      </c>
      <c r="Z80" s="1">
        <v>8.0144166666666692</v>
      </c>
      <c r="AA80" s="1">
        <v>0</v>
      </c>
      <c r="AB80" s="1"/>
      <c r="AC80" s="1">
        <v>7.3581500000000002</v>
      </c>
      <c r="AD80" s="1">
        <v>64551.537754548699</v>
      </c>
      <c r="AE80" s="1"/>
      <c r="AF80" s="1" t="s">
        <v>187</v>
      </c>
      <c r="AG80" s="1" t="s">
        <v>187</v>
      </c>
      <c r="AH80" s="1" t="s">
        <v>187</v>
      </c>
      <c r="AI80" s="1" t="s">
        <v>187</v>
      </c>
      <c r="AJ80" s="1">
        <v>11.0779833333333</v>
      </c>
      <c r="AK80" s="1">
        <v>1459226.57164519</v>
      </c>
    </row>
    <row r="81" spans="1:37">
      <c r="A81" s="3"/>
      <c r="B81" s="3"/>
      <c r="C81" s="3" t="s">
        <v>78</v>
      </c>
      <c r="D81" s="3" t="s">
        <v>187</v>
      </c>
      <c r="E81" s="3" t="s">
        <v>187</v>
      </c>
      <c r="F81" s="3" t="s">
        <v>79</v>
      </c>
      <c r="G81" s="3" t="s">
        <v>46</v>
      </c>
      <c r="H81" s="3" t="s">
        <v>211</v>
      </c>
      <c r="I81" s="2">
        <v>44447.803502835603</v>
      </c>
      <c r="J81" s="1"/>
      <c r="K81" s="1">
        <v>0</v>
      </c>
      <c r="L81" s="1">
        <v>5.0664999999999996</v>
      </c>
      <c r="M81" s="1">
        <v>0</v>
      </c>
      <c r="N81" s="1"/>
      <c r="O81" s="1">
        <v>5.8533833333333298</v>
      </c>
      <c r="P81" s="1">
        <v>128049.297639418</v>
      </c>
      <c r="Q81" s="1"/>
      <c r="R81" s="1">
        <v>0</v>
      </c>
      <c r="S81" s="1">
        <v>7.3560833333333298</v>
      </c>
      <c r="T81" s="1">
        <v>0</v>
      </c>
      <c r="U81" s="1"/>
      <c r="V81" s="1">
        <v>6.5402333333333296</v>
      </c>
      <c r="W81" s="1">
        <v>130661.035853594</v>
      </c>
      <c r="X81" s="1"/>
      <c r="Y81" s="1">
        <v>0</v>
      </c>
      <c r="Z81" s="1">
        <v>8.0057166666666699</v>
      </c>
      <c r="AA81" s="1">
        <v>0</v>
      </c>
      <c r="AB81" s="1"/>
      <c r="AC81" s="1">
        <v>7.3547166666666701</v>
      </c>
      <c r="AD81" s="1">
        <v>63450.556732378798</v>
      </c>
      <c r="AE81" s="1"/>
      <c r="AF81" s="1">
        <v>0</v>
      </c>
      <c r="AG81" s="1">
        <v>16.690516666666699</v>
      </c>
      <c r="AH81" s="1">
        <v>0</v>
      </c>
      <c r="AI81" s="1"/>
      <c r="AJ81" s="1">
        <v>11.0736166666667</v>
      </c>
      <c r="AK81" s="1">
        <v>1454786.43369187</v>
      </c>
    </row>
    <row r="82" spans="1:37">
      <c r="A82" s="3"/>
      <c r="B82" s="3"/>
      <c r="C82" s="3" t="s">
        <v>134</v>
      </c>
      <c r="D82" s="3" t="s">
        <v>187</v>
      </c>
      <c r="E82" s="3" t="s">
        <v>187</v>
      </c>
      <c r="F82" s="3" t="s">
        <v>220</v>
      </c>
      <c r="G82" s="3" t="s">
        <v>46</v>
      </c>
      <c r="H82" s="3" t="s">
        <v>211</v>
      </c>
      <c r="I82" s="2">
        <v>44447.8220436806</v>
      </c>
      <c r="J82" s="1"/>
      <c r="K82" s="1">
        <v>0</v>
      </c>
      <c r="L82" s="1">
        <v>5.0198</v>
      </c>
      <c r="M82" s="1">
        <v>0</v>
      </c>
      <c r="N82" s="1"/>
      <c r="O82" s="1">
        <v>5.8533999999999997</v>
      </c>
      <c r="P82" s="1">
        <v>127367.129033167</v>
      </c>
      <c r="Q82" s="1"/>
      <c r="R82" s="1">
        <v>0</v>
      </c>
      <c r="S82" s="1">
        <v>7.3560999999999996</v>
      </c>
      <c r="T82" s="1">
        <v>0</v>
      </c>
      <c r="U82" s="1"/>
      <c r="V82" s="1">
        <v>6.5368500000000003</v>
      </c>
      <c r="W82" s="1">
        <v>131652.79308251099</v>
      </c>
      <c r="X82" s="1"/>
      <c r="Y82" s="1">
        <v>0</v>
      </c>
      <c r="Z82" s="1">
        <v>8.0014000000000003</v>
      </c>
      <c r="AA82" s="1">
        <v>0</v>
      </c>
      <c r="AB82" s="1"/>
      <c r="AC82" s="1">
        <v>7.34795</v>
      </c>
      <c r="AD82" s="1">
        <v>62361.317921956099</v>
      </c>
      <c r="AE82" s="1"/>
      <c r="AF82" s="1">
        <v>0</v>
      </c>
      <c r="AG82" s="1">
        <v>16.733933333333301</v>
      </c>
      <c r="AH82" s="1">
        <v>0</v>
      </c>
      <c r="AI82" s="1"/>
      <c r="AJ82" s="1">
        <v>11.0779833333333</v>
      </c>
      <c r="AK82" s="1">
        <v>1455143.1569375501</v>
      </c>
    </row>
    <row r="83" spans="1:37">
      <c r="A83" s="3"/>
      <c r="B83" s="3"/>
      <c r="C83" s="3" t="s">
        <v>7</v>
      </c>
      <c r="D83" s="3" t="s">
        <v>187</v>
      </c>
      <c r="E83" s="3" t="s">
        <v>187</v>
      </c>
      <c r="F83" s="3" t="s">
        <v>37</v>
      </c>
      <c r="G83" s="3" t="s">
        <v>46</v>
      </c>
      <c r="H83" s="3" t="s">
        <v>211</v>
      </c>
      <c r="I83" s="2">
        <v>44447.840536331001</v>
      </c>
      <c r="J83" s="1"/>
      <c r="K83" s="1">
        <v>0</v>
      </c>
      <c r="L83" s="1">
        <v>5.0137</v>
      </c>
      <c r="M83" s="1">
        <v>0</v>
      </c>
      <c r="N83" s="1"/>
      <c r="O83" s="1">
        <v>5.8601666666666699</v>
      </c>
      <c r="P83" s="1">
        <v>130029.661351691</v>
      </c>
      <c r="Q83" s="1"/>
      <c r="R83" s="1">
        <v>0</v>
      </c>
      <c r="S83" s="1">
        <v>7.3493000000000004</v>
      </c>
      <c r="T83" s="1">
        <v>0</v>
      </c>
      <c r="U83" s="1"/>
      <c r="V83" s="1">
        <v>6.5334666666666701</v>
      </c>
      <c r="W83" s="1">
        <v>142151.74965737801</v>
      </c>
      <c r="X83" s="1"/>
      <c r="Y83" s="1">
        <v>0</v>
      </c>
      <c r="Z83" s="1">
        <v>8.0144166666666692</v>
      </c>
      <c r="AA83" s="1">
        <v>0</v>
      </c>
      <c r="AB83" s="1"/>
      <c r="AC83" s="1">
        <v>7.3513500000000001</v>
      </c>
      <c r="AD83" s="1">
        <v>68006.2146786784</v>
      </c>
      <c r="AE83" s="1"/>
      <c r="AF83" s="1">
        <v>0</v>
      </c>
      <c r="AG83" s="1">
        <v>16.226299999999998</v>
      </c>
      <c r="AH83" s="1">
        <v>0</v>
      </c>
      <c r="AI83" s="1"/>
      <c r="AJ83" s="1">
        <v>11.073650000000001</v>
      </c>
      <c r="AK83" s="1">
        <v>1636284.6076185501</v>
      </c>
    </row>
    <row r="84" spans="1:37">
      <c r="A84" s="3"/>
      <c r="B84" s="3"/>
      <c r="C84" s="3" t="s">
        <v>94</v>
      </c>
      <c r="D84" s="3" t="s">
        <v>187</v>
      </c>
      <c r="E84" s="3" t="s">
        <v>187</v>
      </c>
      <c r="F84" s="3" t="s">
        <v>111</v>
      </c>
      <c r="G84" s="3" t="s">
        <v>46</v>
      </c>
      <c r="H84" s="3" t="s">
        <v>211</v>
      </c>
      <c r="I84" s="2">
        <v>44447.859112175902</v>
      </c>
      <c r="J84" s="1"/>
      <c r="K84" s="1">
        <v>0</v>
      </c>
      <c r="L84" s="1">
        <v>5.10103333333333</v>
      </c>
      <c r="M84" s="1">
        <v>0</v>
      </c>
      <c r="N84" s="1"/>
      <c r="O84" s="1">
        <v>5.8601666666666699</v>
      </c>
      <c r="P84" s="1">
        <v>126408.297761355</v>
      </c>
      <c r="Q84" s="1"/>
      <c r="R84" s="1">
        <v>0</v>
      </c>
      <c r="S84" s="1">
        <v>7.3526999999999996</v>
      </c>
      <c r="T84" s="1">
        <v>0</v>
      </c>
      <c r="U84" s="1"/>
      <c r="V84" s="1">
        <v>6.5402500000000003</v>
      </c>
      <c r="W84" s="1">
        <v>134501.26318634101</v>
      </c>
      <c r="X84" s="1"/>
      <c r="Y84" s="1">
        <v>0</v>
      </c>
      <c r="Z84" s="1">
        <v>8.0013833333333295</v>
      </c>
      <c r="AA84" s="1">
        <v>0</v>
      </c>
      <c r="AB84" s="1"/>
      <c r="AC84" s="1">
        <v>7.34795</v>
      </c>
      <c r="AD84" s="1">
        <v>65688.428795136002</v>
      </c>
      <c r="AE84" s="1"/>
      <c r="AF84" s="1" t="s">
        <v>187</v>
      </c>
      <c r="AG84" s="1" t="s">
        <v>187</v>
      </c>
      <c r="AH84" s="1" t="s">
        <v>187</v>
      </c>
      <c r="AI84" s="1" t="s">
        <v>187</v>
      </c>
      <c r="AJ84" s="1">
        <v>11.0779666666667</v>
      </c>
      <c r="AK84" s="1">
        <v>1551231.2245507501</v>
      </c>
    </row>
    <row r="85" spans="1:37">
      <c r="A85" s="3"/>
      <c r="B85" s="3"/>
      <c r="C85" s="3" t="s">
        <v>43</v>
      </c>
      <c r="D85" s="3" t="s">
        <v>187</v>
      </c>
      <c r="E85" s="3" t="s">
        <v>187</v>
      </c>
      <c r="F85" s="3" t="s">
        <v>227</v>
      </c>
      <c r="G85" s="3" t="s">
        <v>46</v>
      </c>
      <c r="H85" s="3" t="s">
        <v>211</v>
      </c>
      <c r="I85" s="2">
        <v>44447.877624895802</v>
      </c>
      <c r="J85" s="1"/>
      <c r="K85" s="1">
        <v>0</v>
      </c>
      <c r="L85" s="1">
        <v>5.0888499999999999</v>
      </c>
      <c r="M85" s="1">
        <v>0</v>
      </c>
      <c r="N85" s="1"/>
      <c r="O85" s="1">
        <v>5.8533833333333298</v>
      </c>
      <c r="P85" s="1">
        <v>127339.886481801</v>
      </c>
      <c r="Q85" s="1"/>
      <c r="R85" s="1">
        <v>0</v>
      </c>
      <c r="S85" s="1">
        <v>7.3459166666666702</v>
      </c>
      <c r="T85" s="1">
        <v>0</v>
      </c>
      <c r="U85" s="1"/>
      <c r="V85" s="1">
        <v>6.5436333333333296</v>
      </c>
      <c r="W85" s="1">
        <v>136840.24099541301</v>
      </c>
      <c r="X85" s="1"/>
      <c r="Y85" s="1">
        <v>0</v>
      </c>
      <c r="Z85" s="1">
        <v>8.00573333333333</v>
      </c>
      <c r="AA85" s="1">
        <v>0</v>
      </c>
      <c r="AB85" s="1"/>
      <c r="AC85" s="1">
        <v>7.3513500000000001</v>
      </c>
      <c r="AD85" s="1">
        <v>65463.887784613602</v>
      </c>
      <c r="AE85" s="1"/>
      <c r="AF85" s="1">
        <v>0</v>
      </c>
      <c r="AG85" s="1">
        <v>16.629799999999999</v>
      </c>
      <c r="AH85" s="1">
        <v>0</v>
      </c>
      <c r="AI85" s="1"/>
      <c r="AJ85" s="1">
        <v>11.0736333333333</v>
      </c>
      <c r="AK85" s="1">
        <v>1569148.50028736</v>
      </c>
    </row>
    <row r="86" spans="1:37">
      <c r="A86" s="3"/>
      <c r="B86" s="3"/>
      <c r="C86" s="3" t="s">
        <v>121</v>
      </c>
      <c r="D86" s="3" t="s">
        <v>187</v>
      </c>
      <c r="E86" s="3" t="s">
        <v>187</v>
      </c>
      <c r="F86" s="3" t="s">
        <v>117</v>
      </c>
      <c r="G86" s="3" t="s">
        <v>46</v>
      </c>
      <c r="H86" s="3" t="s">
        <v>140</v>
      </c>
      <c r="I86" s="2">
        <v>44447.896141770798</v>
      </c>
      <c r="J86" s="1"/>
      <c r="K86" s="1">
        <v>0</v>
      </c>
      <c r="L86" s="1">
        <v>4.9223166666666698</v>
      </c>
      <c r="M86" s="1">
        <v>0</v>
      </c>
      <c r="N86" s="1"/>
      <c r="O86" s="1">
        <v>5.8533833333333298</v>
      </c>
      <c r="P86" s="1">
        <v>135432.98727393601</v>
      </c>
      <c r="Q86" s="1"/>
      <c r="R86" s="1">
        <v>0</v>
      </c>
      <c r="S86" s="1">
        <v>7.3526999999999996</v>
      </c>
      <c r="T86" s="1">
        <v>0</v>
      </c>
      <c r="U86" s="1"/>
      <c r="V86" s="1">
        <v>6.5402500000000003</v>
      </c>
      <c r="W86" s="1">
        <v>146705.23034897199</v>
      </c>
      <c r="X86" s="1"/>
      <c r="Y86" s="1">
        <v>0</v>
      </c>
      <c r="Z86" s="1">
        <v>8.0100833333333306</v>
      </c>
      <c r="AA86" s="1">
        <v>0</v>
      </c>
      <c r="AB86" s="1"/>
      <c r="AC86" s="1">
        <v>7.3513500000000001</v>
      </c>
      <c r="AD86" s="1">
        <v>71074.357978848697</v>
      </c>
      <c r="AE86" s="1"/>
      <c r="AF86" s="1">
        <v>0</v>
      </c>
      <c r="AG86" s="1">
        <v>16.6254666666667</v>
      </c>
      <c r="AH86" s="1">
        <v>0</v>
      </c>
      <c r="AI86" s="1"/>
      <c r="AJ86" s="1">
        <v>11.073650000000001</v>
      </c>
      <c r="AK86" s="1">
        <v>1694608.75590576</v>
      </c>
    </row>
    <row r="87" spans="1:37">
      <c r="A87" s="3"/>
      <c r="B87" s="3"/>
      <c r="C87" s="3" t="s">
        <v>56</v>
      </c>
      <c r="D87" s="3" t="s">
        <v>187</v>
      </c>
      <c r="E87" s="3" t="s">
        <v>187</v>
      </c>
      <c r="F87" s="3" t="s">
        <v>61</v>
      </c>
      <c r="G87" s="3" t="s">
        <v>46</v>
      </c>
      <c r="H87" s="3" t="s">
        <v>140</v>
      </c>
      <c r="I87" s="2">
        <v>44447.9147043634</v>
      </c>
      <c r="J87" s="1"/>
      <c r="K87" s="1">
        <v>0</v>
      </c>
      <c r="L87" s="1">
        <v>4.9405999999999999</v>
      </c>
      <c r="M87" s="1">
        <v>0</v>
      </c>
      <c r="N87" s="1"/>
      <c r="O87" s="1">
        <v>5.8567833333333299</v>
      </c>
      <c r="P87" s="1">
        <v>127396.230590607</v>
      </c>
      <c r="Q87" s="1"/>
      <c r="R87" s="1">
        <v>0</v>
      </c>
      <c r="S87" s="1">
        <v>7.3493000000000004</v>
      </c>
      <c r="T87" s="1">
        <v>0</v>
      </c>
      <c r="U87" s="1"/>
      <c r="V87" s="1">
        <v>6.5470333333333297</v>
      </c>
      <c r="W87" s="1">
        <v>138477.41902065801</v>
      </c>
      <c r="X87" s="1"/>
      <c r="Y87" s="1">
        <v>0</v>
      </c>
      <c r="Z87" s="1">
        <v>8.0144166666666692</v>
      </c>
      <c r="AA87" s="1">
        <v>0</v>
      </c>
      <c r="AB87" s="1"/>
      <c r="AC87" s="1">
        <v>7.34795</v>
      </c>
      <c r="AD87" s="1">
        <v>66623.281093746496</v>
      </c>
      <c r="AE87" s="1"/>
      <c r="AF87" s="1">
        <v>0</v>
      </c>
      <c r="AG87" s="1">
        <v>16.673200000000001</v>
      </c>
      <c r="AH87" s="1">
        <v>0</v>
      </c>
      <c r="AI87" s="1"/>
      <c r="AJ87" s="1">
        <v>11.073650000000001</v>
      </c>
      <c r="AK87" s="1">
        <v>1592520.0673439701</v>
      </c>
    </row>
    <row r="88" spans="1:37">
      <c r="A88" s="3"/>
      <c r="B88" s="3"/>
      <c r="C88" s="3" t="s">
        <v>215</v>
      </c>
      <c r="D88" s="3" t="s">
        <v>187</v>
      </c>
      <c r="E88" s="3" t="s">
        <v>187</v>
      </c>
      <c r="F88" s="3" t="s">
        <v>228</v>
      </c>
      <c r="G88" s="3" t="s">
        <v>46</v>
      </c>
      <c r="H88" s="3" t="s">
        <v>140</v>
      </c>
      <c r="I88" s="2">
        <v>44447.933301261597</v>
      </c>
      <c r="J88" s="1"/>
      <c r="K88" s="1">
        <v>0</v>
      </c>
      <c r="L88" s="1">
        <v>5.0116666666666703</v>
      </c>
      <c r="M88" s="1">
        <v>0</v>
      </c>
      <c r="N88" s="1"/>
      <c r="O88" s="1">
        <v>5.8601666666666699</v>
      </c>
      <c r="P88" s="1">
        <v>125119.52364434001</v>
      </c>
      <c r="Q88" s="1"/>
      <c r="R88" s="1">
        <v>0</v>
      </c>
      <c r="S88" s="1">
        <v>7.3493000000000004</v>
      </c>
      <c r="T88" s="1">
        <v>0</v>
      </c>
      <c r="U88" s="1"/>
      <c r="V88" s="1">
        <v>6.5402333333333296</v>
      </c>
      <c r="W88" s="1">
        <v>137366.55431618699</v>
      </c>
      <c r="X88" s="1"/>
      <c r="Y88" s="1">
        <v>0</v>
      </c>
      <c r="Z88" s="1">
        <v>8.0057166666666699</v>
      </c>
      <c r="AA88" s="1">
        <v>0</v>
      </c>
      <c r="AB88" s="1"/>
      <c r="AC88" s="1">
        <v>7.3513333333333302</v>
      </c>
      <c r="AD88" s="1">
        <v>65944.865670978907</v>
      </c>
      <c r="AE88" s="1"/>
      <c r="AF88" s="1" t="s">
        <v>187</v>
      </c>
      <c r="AG88" s="1" t="s">
        <v>187</v>
      </c>
      <c r="AH88" s="1" t="s">
        <v>187</v>
      </c>
      <c r="AI88" s="1" t="s">
        <v>187</v>
      </c>
      <c r="AJ88" s="1">
        <v>11.0736333333333</v>
      </c>
      <c r="AK88" s="1">
        <v>1568237.13670639</v>
      </c>
    </row>
    <row r="89" spans="1:37">
      <c r="A89" s="3"/>
      <c r="B89" s="3"/>
      <c r="C89" s="3" t="s">
        <v>192</v>
      </c>
      <c r="D89" s="3" t="s">
        <v>187</v>
      </c>
      <c r="E89" s="3" t="s">
        <v>187</v>
      </c>
      <c r="F89" s="3" t="s">
        <v>181</v>
      </c>
      <c r="G89" s="3" t="s">
        <v>46</v>
      </c>
      <c r="H89" s="3" t="s">
        <v>140</v>
      </c>
      <c r="I89" s="2">
        <v>44447.9704013542</v>
      </c>
      <c r="J89" s="1"/>
      <c r="K89" s="1">
        <v>0</v>
      </c>
      <c r="L89" s="1">
        <v>4.9304333333333297</v>
      </c>
      <c r="M89" s="1">
        <v>0</v>
      </c>
      <c r="N89" s="1"/>
      <c r="O89" s="1">
        <v>5.8432166666666703</v>
      </c>
      <c r="P89" s="1">
        <v>123260.887343179</v>
      </c>
      <c r="Q89" s="1"/>
      <c r="R89" s="1">
        <v>0</v>
      </c>
      <c r="S89" s="1">
        <v>7.3560999999999996</v>
      </c>
      <c r="T89" s="1">
        <v>0</v>
      </c>
      <c r="U89" s="1"/>
      <c r="V89" s="1">
        <v>6.5368500000000003</v>
      </c>
      <c r="W89" s="1">
        <v>125661.424677521</v>
      </c>
      <c r="X89" s="1"/>
      <c r="Y89" s="1">
        <v>0</v>
      </c>
      <c r="Z89" s="1">
        <v>8.00573333333333</v>
      </c>
      <c r="AA89" s="1">
        <v>0</v>
      </c>
      <c r="AB89" s="1"/>
      <c r="AC89" s="1">
        <v>7.3547333333333302</v>
      </c>
      <c r="AD89" s="1">
        <v>61298.208924337203</v>
      </c>
      <c r="AE89" s="1"/>
      <c r="AF89" s="1">
        <v>0</v>
      </c>
      <c r="AG89" s="1">
        <v>16.595083333333299</v>
      </c>
      <c r="AH89" s="1">
        <v>0</v>
      </c>
      <c r="AI89" s="1"/>
      <c r="AJ89" s="1">
        <v>11.0779833333333</v>
      </c>
      <c r="AK89" s="1">
        <v>1404459.3514999</v>
      </c>
    </row>
    <row r="90" spans="1:37">
      <c r="A90" s="3"/>
      <c r="B90" s="3"/>
      <c r="C90" s="3" t="s">
        <v>214</v>
      </c>
      <c r="D90" s="3" t="s">
        <v>187</v>
      </c>
      <c r="E90" s="3" t="s">
        <v>187</v>
      </c>
      <c r="F90" s="3" t="s">
        <v>22</v>
      </c>
      <c r="G90" s="3" t="s">
        <v>46</v>
      </c>
      <c r="H90" s="3" t="s">
        <v>140</v>
      </c>
      <c r="I90" s="2">
        <v>44447.988935856498</v>
      </c>
      <c r="J90" s="1"/>
      <c r="K90" s="1">
        <v>0</v>
      </c>
      <c r="L90" s="1">
        <v>4.89591666666667</v>
      </c>
      <c r="M90" s="1">
        <v>0</v>
      </c>
      <c r="N90" s="1"/>
      <c r="O90" s="1">
        <v>5.8398333333333303</v>
      </c>
      <c r="P90" s="1">
        <v>119868.166157913</v>
      </c>
      <c r="Q90" s="1"/>
      <c r="R90" s="1">
        <v>0</v>
      </c>
      <c r="S90" s="1">
        <v>7.3628833333333299</v>
      </c>
      <c r="T90" s="1">
        <v>0</v>
      </c>
      <c r="U90" s="1"/>
      <c r="V90" s="1">
        <v>6.5436500000000004</v>
      </c>
      <c r="W90" s="1">
        <v>119513.948502756</v>
      </c>
      <c r="X90" s="1"/>
      <c r="Y90" s="1">
        <v>0</v>
      </c>
      <c r="Z90" s="1">
        <v>8.0057500000000008</v>
      </c>
      <c r="AA90" s="1">
        <v>0</v>
      </c>
      <c r="AB90" s="1"/>
      <c r="AC90" s="1">
        <v>7.3547500000000001</v>
      </c>
      <c r="AD90" s="1">
        <v>56874.9920043971</v>
      </c>
      <c r="AE90" s="1"/>
      <c r="AF90" s="1" t="s">
        <v>187</v>
      </c>
      <c r="AG90" s="1" t="s">
        <v>187</v>
      </c>
      <c r="AH90" s="1" t="s">
        <v>187</v>
      </c>
      <c r="AI90" s="1" t="s">
        <v>187</v>
      </c>
      <c r="AJ90" s="1">
        <v>11.077999999999999</v>
      </c>
      <c r="AK90" s="1">
        <v>1330181.4605356399</v>
      </c>
    </row>
    <row r="91" spans="1:37">
      <c r="A91" s="3"/>
      <c r="B91" s="3"/>
      <c r="C91" s="3" t="s">
        <v>180</v>
      </c>
      <c r="D91" s="3" t="s">
        <v>187</v>
      </c>
      <c r="E91" s="3" t="s">
        <v>187</v>
      </c>
      <c r="F91" s="3" t="s">
        <v>31</v>
      </c>
      <c r="G91" s="3" t="s">
        <v>46</v>
      </c>
      <c r="H91" s="3" t="s">
        <v>140</v>
      </c>
      <c r="I91" s="2">
        <v>44448.007455057901</v>
      </c>
      <c r="J91" s="1"/>
      <c r="K91" s="1">
        <v>0</v>
      </c>
      <c r="L91" s="1">
        <v>5.1761666666666697</v>
      </c>
      <c r="M91" s="1">
        <v>0</v>
      </c>
      <c r="N91" s="1"/>
      <c r="O91" s="1">
        <v>5.8398166666666702</v>
      </c>
      <c r="P91" s="1">
        <v>122006.57733085399</v>
      </c>
      <c r="Q91" s="1"/>
      <c r="R91" s="1">
        <v>0</v>
      </c>
      <c r="S91" s="1">
        <v>7.3594833333333298</v>
      </c>
      <c r="T91" s="1">
        <v>0</v>
      </c>
      <c r="U91" s="1"/>
      <c r="V91" s="1">
        <v>6.5436333333333296</v>
      </c>
      <c r="W91" s="1">
        <v>122906.472658721</v>
      </c>
      <c r="X91" s="1"/>
      <c r="Y91" s="1">
        <v>0</v>
      </c>
      <c r="Z91" s="1">
        <v>8.0100499999999997</v>
      </c>
      <c r="AA91" s="1">
        <v>0</v>
      </c>
      <c r="AB91" s="1"/>
      <c r="AC91" s="1">
        <v>7.3615166666666703</v>
      </c>
      <c r="AD91" s="1">
        <v>60385.685264628402</v>
      </c>
      <c r="AE91" s="1"/>
      <c r="AF91" s="1">
        <v>0</v>
      </c>
      <c r="AG91" s="1">
        <v>16.768633333333302</v>
      </c>
      <c r="AH91" s="1">
        <v>0</v>
      </c>
      <c r="AI91" s="1"/>
      <c r="AJ91" s="1">
        <v>11.0779666666667</v>
      </c>
      <c r="AK91" s="1">
        <v>1359432.2511938601</v>
      </c>
    </row>
    <row r="92" spans="1:37">
      <c r="A92" s="3"/>
      <c r="B92" s="3"/>
      <c r="C92" s="3" t="s">
        <v>114</v>
      </c>
      <c r="D92" s="3" t="s">
        <v>187</v>
      </c>
      <c r="E92" s="3" t="s">
        <v>187</v>
      </c>
      <c r="F92" s="3" t="s">
        <v>86</v>
      </c>
      <c r="G92" s="3" t="s">
        <v>46</v>
      </c>
      <c r="H92" s="3" t="s">
        <v>140</v>
      </c>
      <c r="I92" s="2">
        <v>44448.0260129745</v>
      </c>
      <c r="J92" s="1"/>
      <c r="K92" s="1">
        <v>0</v>
      </c>
      <c r="L92" s="1">
        <v>4.9426166666666704</v>
      </c>
      <c r="M92" s="1">
        <v>0</v>
      </c>
      <c r="N92" s="1"/>
      <c r="O92" s="1">
        <v>5.8364166666666701</v>
      </c>
      <c r="P92" s="1">
        <v>117551.344551635</v>
      </c>
      <c r="Q92" s="1"/>
      <c r="R92" s="1">
        <v>0</v>
      </c>
      <c r="S92" s="1">
        <v>7.3594833333333298</v>
      </c>
      <c r="T92" s="1">
        <v>0</v>
      </c>
      <c r="U92" s="1"/>
      <c r="V92" s="1">
        <v>6.5436333333333296</v>
      </c>
      <c r="W92" s="1">
        <v>118560.91373980101</v>
      </c>
      <c r="X92" s="1"/>
      <c r="Y92" s="1">
        <v>0</v>
      </c>
      <c r="Z92" s="1">
        <v>8.00573333333333</v>
      </c>
      <c r="AA92" s="1">
        <v>0</v>
      </c>
      <c r="AB92" s="1"/>
      <c r="AC92" s="1">
        <v>7.3615166666666703</v>
      </c>
      <c r="AD92" s="1">
        <v>58139.169936919097</v>
      </c>
      <c r="AE92" s="1"/>
      <c r="AF92" s="1">
        <v>0</v>
      </c>
      <c r="AG92" s="1">
        <v>16.638483333333301</v>
      </c>
      <c r="AH92" s="1">
        <v>0</v>
      </c>
      <c r="AI92" s="1"/>
      <c r="AJ92" s="1">
        <v>11.0779833333333</v>
      </c>
      <c r="AK92" s="1">
        <v>1310350.42838266</v>
      </c>
    </row>
    <row r="93" spans="1:37">
      <c r="A93" s="3"/>
      <c r="B93" s="3"/>
      <c r="C93" s="3" t="s">
        <v>188</v>
      </c>
      <c r="D93" s="3" t="s">
        <v>187</v>
      </c>
      <c r="E93" s="3" t="s">
        <v>187</v>
      </c>
      <c r="F93" s="3" t="s">
        <v>186</v>
      </c>
      <c r="G93" s="3" t="s">
        <v>46</v>
      </c>
      <c r="H93" s="3" t="s">
        <v>187</v>
      </c>
      <c r="I93" s="2">
        <v>44448.044508981497</v>
      </c>
      <c r="J93" s="1"/>
      <c r="K93" s="1">
        <v>0</v>
      </c>
      <c r="L93" s="1">
        <v>5.1396166666666696</v>
      </c>
      <c r="M93" s="1">
        <v>0</v>
      </c>
      <c r="N93" s="1"/>
      <c r="O93" s="1">
        <v>5.8601666666666699</v>
      </c>
      <c r="P93" s="1">
        <v>127207.85337919</v>
      </c>
      <c r="Q93" s="1"/>
      <c r="R93" s="1">
        <v>0</v>
      </c>
      <c r="S93" s="1">
        <v>7.3527166666666703</v>
      </c>
      <c r="T93" s="1">
        <v>0</v>
      </c>
      <c r="U93" s="1"/>
      <c r="V93" s="1">
        <v>6.5436500000000004</v>
      </c>
      <c r="W93" s="1">
        <v>137579.52713632901</v>
      </c>
      <c r="X93" s="1"/>
      <c r="Y93" s="1">
        <v>103.592882756612</v>
      </c>
      <c r="Z93" s="1">
        <v>8.1055333333333301</v>
      </c>
      <c r="AA93" s="1">
        <v>14527.421261355699</v>
      </c>
      <c r="AB93" s="1"/>
      <c r="AC93" s="1">
        <v>7.3547500000000001</v>
      </c>
      <c r="AD93" s="1">
        <v>65726.225145603297</v>
      </c>
      <c r="AE93" s="1"/>
      <c r="AF93" s="1">
        <v>0</v>
      </c>
      <c r="AG93" s="1">
        <v>16.42155</v>
      </c>
      <c r="AH93" s="1">
        <v>0</v>
      </c>
      <c r="AI93" s="1"/>
      <c r="AJ93" s="1">
        <v>11.077999999999999</v>
      </c>
      <c r="AK93" s="1">
        <v>1527962.4725985499</v>
      </c>
    </row>
    <row r="94" spans="1:37">
      <c r="A94" s="3"/>
      <c r="B94" s="3"/>
      <c r="C94" s="3" t="s">
        <v>124</v>
      </c>
      <c r="D94" s="3" t="s">
        <v>187</v>
      </c>
      <c r="E94" s="3" t="s">
        <v>187</v>
      </c>
      <c r="F94" s="3" t="s">
        <v>172</v>
      </c>
      <c r="G94" s="3" t="s">
        <v>46</v>
      </c>
      <c r="H94" s="3" t="s">
        <v>187</v>
      </c>
      <c r="I94" s="2">
        <v>44448.063054305603</v>
      </c>
      <c r="J94" s="1"/>
      <c r="K94" s="1">
        <v>0</v>
      </c>
      <c r="L94" s="1">
        <v>4.9223166666666698</v>
      </c>
      <c r="M94" s="1">
        <v>0</v>
      </c>
      <c r="N94" s="1"/>
      <c r="O94" s="1">
        <v>5.8466166666666703</v>
      </c>
      <c r="P94" s="1">
        <v>119876.827052539</v>
      </c>
      <c r="Q94" s="1"/>
      <c r="R94" s="1">
        <v>0</v>
      </c>
      <c r="S94" s="1">
        <v>7.3560999999999996</v>
      </c>
      <c r="T94" s="1">
        <v>0</v>
      </c>
      <c r="U94" s="1"/>
      <c r="V94" s="1">
        <v>6.5402500000000003</v>
      </c>
      <c r="W94" s="1">
        <v>123872.037455347</v>
      </c>
      <c r="X94" s="1"/>
      <c r="Y94" s="1">
        <v>154.74057791803</v>
      </c>
      <c r="Z94" s="1">
        <v>8.10551666666667</v>
      </c>
      <c r="AA94" s="1">
        <v>19746.472542732699</v>
      </c>
      <c r="AB94" s="1"/>
      <c r="AC94" s="1">
        <v>7.3649166666666703</v>
      </c>
      <c r="AD94" s="1">
        <v>59808.841442040502</v>
      </c>
      <c r="AE94" s="1"/>
      <c r="AF94" s="1">
        <v>0</v>
      </c>
      <c r="AG94" s="1">
        <v>16.42155</v>
      </c>
      <c r="AH94" s="1">
        <v>0</v>
      </c>
      <c r="AI94" s="1"/>
      <c r="AJ94" s="1">
        <v>11.0779833333333</v>
      </c>
      <c r="AK94" s="1">
        <v>1388023.5570831699</v>
      </c>
    </row>
    <row r="95" spans="1:37">
      <c r="A95" s="3"/>
      <c r="B95" s="3"/>
      <c r="C95" s="3" t="s">
        <v>57</v>
      </c>
      <c r="D95" s="3" t="s">
        <v>187</v>
      </c>
      <c r="E95" s="3" t="s">
        <v>187</v>
      </c>
      <c r="F95" s="3" t="s">
        <v>155</v>
      </c>
      <c r="G95" s="3" t="s">
        <v>46</v>
      </c>
      <c r="H95" s="3" t="s">
        <v>217</v>
      </c>
      <c r="I95" s="2">
        <v>44448.081605891202</v>
      </c>
      <c r="J95" s="1"/>
      <c r="K95" s="1">
        <v>0</v>
      </c>
      <c r="L95" s="1">
        <v>5.19851666666667</v>
      </c>
      <c r="M95" s="1">
        <v>0</v>
      </c>
      <c r="N95" s="1"/>
      <c r="O95" s="1">
        <v>5.8432166666666703</v>
      </c>
      <c r="P95" s="1">
        <v>120365.12390915801</v>
      </c>
      <c r="Q95" s="1"/>
      <c r="R95" s="1">
        <v>0</v>
      </c>
      <c r="S95" s="1">
        <v>7.3628833333333299</v>
      </c>
      <c r="T95" s="1">
        <v>0</v>
      </c>
      <c r="U95" s="1"/>
      <c r="V95" s="1">
        <v>6.5436500000000004</v>
      </c>
      <c r="W95" s="1">
        <v>122980.785509323</v>
      </c>
      <c r="X95" s="1"/>
      <c r="Y95" s="1">
        <v>157.20969691167201</v>
      </c>
      <c r="Z95" s="1">
        <v>8.1055333333333301</v>
      </c>
      <c r="AA95" s="1">
        <v>20037.822882368298</v>
      </c>
      <c r="AB95" s="1"/>
      <c r="AC95" s="1">
        <v>7.3649166666666703</v>
      </c>
      <c r="AD95" s="1">
        <v>59738.082961553802</v>
      </c>
      <c r="AE95" s="1"/>
      <c r="AF95" s="1">
        <v>0</v>
      </c>
      <c r="AG95" s="1">
        <v>16.7729833333333</v>
      </c>
      <c r="AH95" s="1">
        <v>0</v>
      </c>
      <c r="AI95" s="1"/>
      <c r="AJ95" s="1">
        <v>11.0779833333333</v>
      </c>
      <c r="AK95" s="1">
        <v>1363438.16093976</v>
      </c>
    </row>
    <row r="96" spans="1:37">
      <c r="A96" s="3"/>
      <c r="B96" s="3"/>
      <c r="C96" s="3" t="s">
        <v>98</v>
      </c>
      <c r="D96" s="3" t="s">
        <v>187</v>
      </c>
      <c r="E96" s="3" t="s">
        <v>187</v>
      </c>
      <c r="F96" s="3" t="s">
        <v>72</v>
      </c>
      <c r="G96" s="3" t="s">
        <v>46</v>
      </c>
      <c r="H96" s="3" t="s">
        <v>187</v>
      </c>
      <c r="I96" s="2">
        <v>44448.100125069403</v>
      </c>
      <c r="J96" s="1"/>
      <c r="K96" s="1">
        <v>0</v>
      </c>
      <c r="L96" s="1">
        <v>5.1578999999999997</v>
      </c>
      <c r="M96" s="1">
        <v>0</v>
      </c>
      <c r="N96" s="1"/>
      <c r="O96" s="1">
        <v>5.8432166666666703</v>
      </c>
      <c r="P96" s="1">
        <v>124373.06965095901</v>
      </c>
      <c r="Q96" s="1"/>
      <c r="R96" s="1">
        <v>0</v>
      </c>
      <c r="S96" s="1">
        <v>7.3594999999999997</v>
      </c>
      <c r="T96" s="1">
        <v>0</v>
      </c>
      <c r="U96" s="1"/>
      <c r="V96" s="1">
        <v>6.5436333333333296</v>
      </c>
      <c r="W96" s="1">
        <v>129322.274781271</v>
      </c>
      <c r="X96" s="1"/>
      <c r="Y96" s="1">
        <v>181.14481804640701</v>
      </c>
      <c r="Z96" s="1">
        <v>8.1055333333333301</v>
      </c>
      <c r="AA96" s="1">
        <v>24784.526233010001</v>
      </c>
      <c r="AB96" s="1"/>
      <c r="AC96" s="1">
        <v>7.3547500000000001</v>
      </c>
      <c r="AD96" s="1">
        <v>64126.093713579103</v>
      </c>
      <c r="AE96" s="1"/>
      <c r="AF96" s="1">
        <v>0</v>
      </c>
      <c r="AG96" s="1">
        <v>16.725266666666698</v>
      </c>
      <c r="AH96" s="1">
        <v>0</v>
      </c>
      <c r="AI96" s="1"/>
      <c r="AJ96" s="1">
        <v>11.0779833333333</v>
      </c>
      <c r="AK96" s="1">
        <v>1445416.4433001999</v>
      </c>
    </row>
    <row r="97" spans="1:37">
      <c r="A97" s="3"/>
      <c r="B97" s="3"/>
      <c r="C97" s="3" t="s">
        <v>28</v>
      </c>
      <c r="D97" s="3" t="s">
        <v>187</v>
      </c>
      <c r="E97" s="3" t="s">
        <v>187</v>
      </c>
      <c r="F97" s="3" t="s">
        <v>93</v>
      </c>
      <c r="G97" s="3" t="s">
        <v>46</v>
      </c>
      <c r="H97" s="3" t="s">
        <v>187</v>
      </c>
      <c r="I97" s="2">
        <v>44448.118678669001</v>
      </c>
      <c r="J97" s="1"/>
      <c r="K97" s="1">
        <v>0</v>
      </c>
      <c r="L97" s="1">
        <v>5.17415</v>
      </c>
      <c r="M97" s="1">
        <v>0</v>
      </c>
      <c r="N97" s="1"/>
      <c r="O97" s="1">
        <v>5.8398166666666702</v>
      </c>
      <c r="P97" s="1">
        <v>115217.738038171</v>
      </c>
      <c r="Q97" s="1"/>
      <c r="R97" s="1">
        <v>0</v>
      </c>
      <c r="S97" s="1">
        <v>7.3560833333333298</v>
      </c>
      <c r="T97" s="1">
        <v>0</v>
      </c>
      <c r="U97" s="1"/>
      <c r="V97" s="1">
        <v>6.5402333333333296</v>
      </c>
      <c r="W97" s="1">
        <v>116459.221967587</v>
      </c>
      <c r="X97" s="1"/>
      <c r="Y97" s="1">
        <v>164.64626409471899</v>
      </c>
      <c r="Z97" s="1">
        <v>8.1098499999999998</v>
      </c>
      <c r="AA97" s="1">
        <v>20048.908116752798</v>
      </c>
      <c r="AB97" s="1"/>
      <c r="AC97" s="1">
        <v>7.3547333333333302</v>
      </c>
      <c r="AD97" s="1">
        <v>57071.452179858999</v>
      </c>
      <c r="AE97" s="1"/>
      <c r="AF97" s="1">
        <v>0</v>
      </c>
      <c r="AG97" s="1">
        <v>16.6992166666667</v>
      </c>
      <c r="AH97" s="1">
        <v>0</v>
      </c>
      <c r="AI97" s="1"/>
      <c r="AJ97" s="1">
        <v>11.0779833333333</v>
      </c>
      <c r="AK97" s="1">
        <v>1285403.19613846</v>
      </c>
    </row>
    <row r="98" spans="1:37">
      <c r="A98" s="3"/>
      <c r="B98" s="3"/>
      <c r="C98" s="3" t="s">
        <v>218</v>
      </c>
      <c r="D98" s="3" t="s">
        <v>187</v>
      </c>
      <c r="E98" s="3" t="s">
        <v>187</v>
      </c>
      <c r="F98" s="3" t="s">
        <v>66</v>
      </c>
      <c r="G98" s="3" t="s">
        <v>46</v>
      </c>
      <c r="H98" s="3" t="s">
        <v>217</v>
      </c>
      <c r="I98" s="2">
        <v>44448.137151145798</v>
      </c>
      <c r="J98" s="1"/>
      <c r="K98" s="1">
        <v>0</v>
      </c>
      <c r="L98" s="1">
        <v>5.0908833333333297</v>
      </c>
      <c r="M98" s="1">
        <v>0</v>
      </c>
      <c r="N98" s="1"/>
      <c r="O98" s="1">
        <v>5.82965</v>
      </c>
      <c r="P98" s="1">
        <v>108501.354034326</v>
      </c>
      <c r="Q98" s="1"/>
      <c r="R98" s="1">
        <v>0</v>
      </c>
      <c r="S98" s="1">
        <v>7.3628833333333299</v>
      </c>
      <c r="T98" s="1">
        <v>0</v>
      </c>
      <c r="U98" s="1"/>
      <c r="V98" s="1">
        <v>6.5470333333333297</v>
      </c>
      <c r="W98" s="1">
        <v>108431.54097577999</v>
      </c>
      <c r="X98" s="1"/>
      <c r="Y98" s="1">
        <v>137.61979143562999</v>
      </c>
      <c r="Z98" s="1">
        <v>8.10551666666667</v>
      </c>
      <c r="AA98" s="1">
        <v>15353.7819102053</v>
      </c>
      <c r="AB98" s="1"/>
      <c r="AC98" s="1">
        <v>7.3547333333333302</v>
      </c>
      <c r="AD98" s="1">
        <v>52289.507424538802</v>
      </c>
      <c r="AE98" s="1"/>
      <c r="AF98" s="1">
        <v>0</v>
      </c>
      <c r="AG98" s="1">
        <v>16.764299999999999</v>
      </c>
      <c r="AH98" s="1">
        <v>0</v>
      </c>
      <c r="AI98" s="1"/>
      <c r="AJ98" s="1">
        <v>11.0779833333333</v>
      </c>
      <c r="AK98" s="1">
        <v>1184676.1501673099</v>
      </c>
    </row>
    <row r="100" spans="1:37">
      <c r="R100" s="5" t="s">
        <v>229</v>
      </c>
    </row>
    <row r="120" spans="18:18">
      <c r="R120" t="s">
        <v>229</v>
      </c>
    </row>
    <row r="140" spans="18:18">
      <c r="R140" t="s">
        <v>230</v>
      </c>
    </row>
  </sheetData>
  <sortState xmlns:xlrd2="http://schemas.microsoft.com/office/spreadsheetml/2017/richdata2" ref="A3:AK140">
    <sortCondition ref="G2:G140"/>
  </sortState>
  <mergeCells count="9">
    <mergeCell ref="Y1:AB1"/>
    <mergeCell ref="AC1:AD1"/>
    <mergeCell ref="AF1:AI1"/>
    <mergeCell ref="AJ1:AK1"/>
    <mergeCell ref="A1:I1"/>
    <mergeCell ref="K1:N1"/>
    <mergeCell ref="O1:P1"/>
    <mergeCell ref="R1:U1"/>
    <mergeCell ref="V1:W1"/>
  </mergeCells>
  <conditionalFormatting sqref="N3:N17">
    <cfRule type="cellIs" dxfId="9" priority="7" operator="lessThan">
      <formula>75</formula>
    </cfRule>
    <cfRule type="cellIs" dxfId="8" priority="8" operator="greaterThan">
      <formula>125</formula>
    </cfRule>
  </conditionalFormatting>
  <conditionalFormatting sqref="N23:N36">
    <cfRule type="cellIs" dxfId="7" priority="5" operator="lessThan">
      <formula>75</formula>
    </cfRule>
    <cfRule type="cellIs" dxfId="6" priority="6" operator="greaterThan">
      <formula>125</formula>
    </cfRule>
  </conditionalFormatting>
  <conditionalFormatting sqref="AB3:AB17">
    <cfRule type="cellIs" dxfId="5" priority="3" operator="lessThan">
      <formula>75</formula>
    </cfRule>
    <cfRule type="cellIs" dxfId="4" priority="4" operator="greaterThan">
      <formula>125</formula>
    </cfRule>
  </conditionalFormatting>
  <conditionalFormatting sqref="AB23:AB36">
    <cfRule type="cellIs" dxfId="3" priority="1" operator="lessThan">
      <formula>75</formula>
    </cfRule>
    <cfRule type="cellIs" dxfId="2" priority="2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G3:G98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075A-47E1-45F3-8C2C-C8C7A541156C}">
  <sheetPr>
    <outlinePr summaryBelow="0"/>
  </sheetPr>
  <dimension ref="A1:AC61"/>
  <sheetViews>
    <sheetView tabSelected="1" topLeftCell="A46" zoomScaleNormal="100" workbookViewId="0">
      <selection activeCell="D52" sqref="D52"/>
    </sheetView>
  </sheetViews>
  <sheetFormatPr defaultColWidth="9.140625" defaultRowHeight="15"/>
  <cols>
    <col min="1" max="2" width="4" customWidth="1"/>
    <col min="3" max="3" width="22.85546875" customWidth="1"/>
    <col min="4" max="4" width="28.5703125" customWidth="1"/>
    <col min="5" max="5" width="7.85546875" customWidth="1"/>
    <col min="6" max="6" width="3.57031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1" max="11" width="8.7109375" customWidth="1"/>
    <col min="12" max="12" width="3.28515625" customWidth="1"/>
    <col min="13" max="13" width="5.140625" customWidth="1"/>
    <col min="14" max="14" width="2.85546875" customWidth="1"/>
    <col min="15" max="15" width="9.28515625" customWidth="1"/>
    <col min="16" max="16" width="10.5703125" customWidth="1"/>
    <col min="17" max="17" width="9" customWidth="1"/>
    <col min="18" max="18" width="7.5703125" customWidth="1"/>
    <col min="19" max="19" width="4.7109375" customWidth="1"/>
    <col min="20" max="20" width="2.85546875" customWidth="1"/>
    <col min="21" max="21" width="4.28515625" customWidth="1"/>
    <col min="22" max="22" width="4.7109375" customWidth="1"/>
    <col min="23" max="23" width="2.85546875" customWidth="1"/>
    <col min="24" max="24" width="4.28515625" customWidth="1"/>
    <col min="25" max="25" width="3.28515625" customWidth="1"/>
    <col min="26" max="26" width="5.140625" customWidth="1"/>
    <col min="27" max="27" width="4.7109375" customWidth="1"/>
    <col min="28" max="28" width="2.85546875" customWidth="1"/>
    <col min="29" max="29" width="20.5703125" customWidth="1"/>
  </cols>
  <sheetData>
    <row r="1" spans="1:29" ht="15" customHeight="1">
      <c r="A1" s="154" t="s">
        <v>46</v>
      </c>
      <c r="B1" s="155"/>
      <c r="C1" s="155"/>
      <c r="D1" s="155"/>
      <c r="E1" s="155"/>
      <c r="F1" s="155"/>
      <c r="G1" s="155"/>
      <c r="H1" s="155"/>
      <c r="I1" s="155"/>
      <c r="J1" s="156"/>
      <c r="K1" s="4" t="s">
        <v>2</v>
      </c>
      <c r="L1" s="154" t="s">
        <v>191</v>
      </c>
      <c r="M1" s="155"/>
      <c r="N1" s="155"/>
      <c r="O1" s="155"/>
      <c r="P1" s="155"/>
      <c r="Q1" s="155"/>
      <c r="R1" s="156"/>
      <c r="S1" s="154" t="s">
        <v>711</v>
      </c>
      <c r="T1" s="155"/>
      <c r="U1" s="156"/>
      <c r="V1" s="154" t="s">
        <v>710</v>
      </c>
      <c r="W1" s="155"/>
      <c r="X1" s="156"/>
      <c r="Y1" s="154" t="s">
        <v>36</v>
      </c>
      <c r="Z1" s="156"/>
      <c r="AA1" s="154" t="s">
        <v>709</v>
      </c>
      <c r="AB1" s="155"/>
      <c r="AC1" s="156"/>
    </row>
    <row r="2" spans="1:29" ht="15" customHeight="1">
      <c r="A2" s="4" t="s">
        <v>187</v>
      </c>
      <c r="B2" s="4" t="s">
        <v>187</v>
      </c>
      <c r="C2" s="4" t="s">
        <v>99</v>
      </c>
      <c r="D2" s="4" t="s">
        <v>708</v>
      </c>
      <c r="E2" s="4" t="s">
        <v>68</v>
      </c>
      <c r="F2" s="4" t="s">
        <v>707</v>
      </c>
      <c r="G2" s="4" t="s">
        <v>87</v>
      </c>
      <c r="H2" s="4" t="s">
        <v>101</v>
      </c>
      <c r="I2" s="4" t="s">
        <v>47</v>
      </c>
      <c r="J2" s="4" t="s">
        <v>105</v>
      </c>
      <c r="K2" s="4" t="s">
        <v>32</v>
      </c>
      <c r="L2" s="4" t="s">
        <v>12</v>
      </c>
      <c r="M2" s="4" t="s">
        <v>184</v>
      </c>
      <c r="N2" s="4" t="s">
        <v>703</v>
      </c>
      <c r="O2" s="4" t="s">
        <v>706</v>
      </c>
      <c r="P2" s="4" t="s">
        <v>705</v>
      </c>
      <c r="Q2" s="4" t="s">
        <v>38</v>
      </c>
      <c r="R2" s="4" t="s">
        <v>3</v>
      </c>
      <c r="S2" s="4" t="s">
        <v>704</v>
      </c>
      <c r="T2" s="4" t="s">
        <v>703</v>
      </c>
      <c r="U2" s="4" t="s">
        <v>109</v>
      </c>
      <c r="V2" s="4" t="s">
        <v>704</v>
      </c>
      <c r="W2" s="4" t="s">
        <v>703</v>
      </c>
      <c r="X2" s="4" t="s">
        <v>109</v>
      </c>
      <c r="Y2" s="4" t="s">
        <v>12</v>
      </c>
      <c r="Z2" s="4" t="s">
        <v>184</v>
      </c>
      <c r="AA2" s="4" t="s">
        <v>704</v>
      </c>
      <c r="AB2" s="4" t="s">
        <v>703</v>
      </c>
      <c r="AC2" s="4" t="s">
        <v>109</v>
      </c>
    </row>
    <row r="3" spans="1:29">
      <c r="A3" s="3"/>
      <c r="B3" s="3"/>
      <c r="C3" s="3" t="s">
        <v>153</v>
      </c>
      <c r="D3" s="3" t="s">
        <v>632</v>
      </c>
      <c r="E3" s="3" t="s">
        <v>187</v>
      </c>
      <c r="F3" s="1">
        <v>52</v>
      </c>
      <c r="G3" s="3" t="s">
        <v>695</v>
      </c>
      <c r="H3" s="3" t="s">
        <v>74</v>
      </c>
      <c r="I3" s="3" t="s">
        <v>217</v>
      </c>
      <c r="J3" s="2">
        <v>44454.644802303199</v>
      </c>
      <c r="K3" s="1">
        <v>5000</v>
      </c>
      <c r="L3" s="1">
        <v>16.647166666666699</v>
      </c>
      <c r="M3" s="1">
        <v>332603.03841857403</v>
      </c>
      <c r="N3" s="3" t="b">
        <v>0</v>
      </c>
      <c r="O3" s="1">
        <v>5089.84355974558</v>
      </c>
      <c r="P3" s="1"/>
      <c r="Q3" s="1">
        <v>5089.84355974558</v>
      </c>
      <c r="R3" s="1">
        <v>101.796871194912</v>
      </c>
      <c r="S3" s="1">
        <v>161.831918125816</v>
      </c>
      <c r="T3" s="3" t="b">
        <v>0</v>
      </c>
      <c r="U3" s="1">
        <v>538257.87681752304</v>
      </c>
      <c r="V3" s="1">
        <v>149.69930081550601</v>
      </c>
      <c r="W3" s="3" t="b">
        <v>0</v>
      </c>
      <c r="X3" s="1">
        <v>497904.42300373601</v>
      </c>
      <c r="Y3" s="1">
        <v>11.0736666666667</v>
      </c>
      <c r="Z3" s="1">
        <v>1259748.2104261899</v>
      </c>
      <c r="AA3" s="1">
        <v>53.363888776001502</v>
      </c>
      <c r="AB3" s="3" t="b">
        <v>0</v>
      </c>
      <c r="AC3" s="1">
        <v>672250.63386950095</v>
      </c>
    </row>
    <row r="4" spans="1:29">
      <c r="A4" s="3"/>
      <c r="B4" s="3"/>
      <c r="C4" s="3" t="s">
        <v>213</v>
      </c>
      <c r="D4" s="3" t="s">
        <v>632</v>
      </c>
      <c r="E4" s="3" t="s">
        <v>187</v>
      </c>
      <c r="F4" s="1">
        <v>53</v>
      </c>
      <c r="G4" s="3" t="s">
        <v>694</v>
      </c>
      <c r="H4" s="3" t="s">
        <v>74</v>
      </c>
      <c r="I4" s="3" t="s">
        <v>222</v>
      </c>
      <c r="J4" s="2">
        <v>44454.663104710598</v>
      </c>
      <c r="K4" s="1">
        <v>3500</v>
      </c>
      <c r="L4" s="1">
        <v>16.647166666666699</v>
      </c>
      <c r="M4" s="1">
        <v>186741.66447245001</v>
      </c>
      <c r="N4" s="3" t="b">
        <v>0</v>
      </c>
      <c r="O4" s="1">
        <v>3399.3642191355498</v>
      </c>
      <c r="P4" s="1"/>
      <c r="Q4" s="1">
        <v>3399.3642191355498</v>
      </c>
      <c r="R4" s="1">
        <v>97.124691975301502</v>
      </c>
      <c r="S4" s="1">
        <v>161.19089537043999</v>
      </c>
      <c r="T4" s="3" t="b">
        <v>0</v>
      </c>
      <c r="U4" s="1">
        <v>301010.560992805</v>
      </c>
      <c r="V4" s="1">
        <v>150.05740234340101</v>
      </c>
      <c r="W4" s="3" t="b">
        <v>0</v>
      </c>
      <c r="X4" s="1">
        <v>280219.690800187</v>
      </c>
      <c r="Y4" s="1">
        <v>11.073650000000001</v>
      </c>
      <c r="Z4" s="1">
        <v>1106247.24531506</v>
      </c>
      <c r="AA4" s="1">
        <v>53.108595353825798</v>
      </c>
      <c r="AB4" s="3" t="b">
        <v>0</v>
      </c>
      <c r="AC4" s="1">
        <v>587512.37312721706</v>
      </c>
    </row>
    <row r="5" spans="1:29">
      <c r="A5" s="3"/>
      <c r="B5" s="3"/>
      <c r="C5" s="3" t="s">
        <v>132</v>
      </c>
      <c r="D5" s="3" t="s">
        <v>632</v>
      </c>
      <c r="E5" s="3" t="s">
        <v>187</v>
      </c>
      <c r="F5" s="1">
        <v>54</v>
      </c>
      <c r="G5" s="3" t="s">
        <v>693</v>
      </c>
      <c r="H5" s="3" t="s">
        <v>74</v>
      </c>
      <c r="I5" s="3" t="s">
        <v>75</v>
      </c>
      <c r="J5" s="2">
        <v>44454.681607013903</v>
      </c>
      <c r="K5" s="1">
        <v>2500</v>
      </c>
      <c r="L5" s="1">
        <v>16.647133333333301</v>
      </c>
      <c r="M5" s="1">
        <v>149138.10353824301</v>
      </c>
      <c r="N5" s="3" t="b">
        <v>0</v>
      </c>
      <c r="O5" s="1">
        <v>2404.2515222987099</v>
      </c>
      <c r="P5" s="1"/>
      <c r="Q5" s="1">
        <v>2404.2515222987099</v>
      </c>
      <c r="R5" s="1">
        <v>96.170060891948197</v>
      </c>
      <c r="S5" s="1">
        <v>164.38142210728901</v>
      </c>
      <c r="T5" s="3" t="b">
        <v>0</v>
      </c>
      <c r="U5" s="1">
        <v>245155.33550000601</v>
      </c>
      <c r="V5" s="1">
        <v>150.09556616030301</v>
      </c>
      <c r="W5" s="3" t="b">
        <v>0</v>
      </c>
      <c r="X5" s="1">
        <v>223849.68086646599</v>
      </c>
      <c r="Y5" s="1">
        <v>11.0736333333333</v>
      </c>
      <c r="Z5" s="1">
        <v>1281826.0367387801</v>
      </c>
      <c r="AA5" s="1">
        <v>52.792377986329498</v>
      </c>
      <c r="AB5" s="3" t="b">
        <v>0</v>
      </c>
      <c r="AC5" s="1">
        <v>676706.44644232199</v>
      </c>
    </row>
    <row r="6" spans="1:29">
      <c r="A6" s="3"/>
      <c r="B6" s="3"/>
      <c r="C6" s="3" t="s">
        <v>77</v>
      </c>
      <c r="D6" s="3" t="s">
        <v>632</v>
      </c>
      <c r="E6" s="3" t="s">
        <v>187</v>
      </c>
      <c r="F6" s="1">
        <v>55</v>
      </c>
      <c r="G6" s="3" t="s">
        <v>692</v>
      </c>
      <c r="H6" s="3" t="s">
        <v>74</v>
      </c>
      <c r="I6" s="3" t="s">
        <v>225</v>
      </c>
      <c r="J6" s="2">
        <v>44454.700082430601</v>
      </c>
      <c r="K6" s="1">
        <v>1500</v>
      </c>
      <c r="L6" s="1">
        <v>16.64715</v>
      </c>
      <c r="M6" s="1">
        <v>94025.2509822516</v>
      </c>
      <c r="N6" s="3" t="b">
        <v>0</v>
      </c>
      <c r="O6" s="1">
        <v>1545.2131773032399</v>
      </c>
      <c r="P6" s="1"/>
      <c r="Q6" s="1">
        <v>1545.2131773032399</v>
      </c>
      <c r="R6" s="1">
        <v>103.014211820216</v>
      </c>
      <c r="S6" s="1">
        <v>162.06590050965701</v>
      </c>
      <c r="T6" s="3" t="b">
        <v>0</v>
      </c>
      <c r="U6" s="1">
        <v>152382.869710851</v>
      </c>
      <c r="V6" s="1">
        <v>145.80327060196399</v>
      </c>
      <c r="W6" s="3" t="b">
        <v>0</v>
      </c>
      <c r="X6" s="1">
        <v>137091.89112382801</v>
      </c>
      <c r="Y6" s="1">
        <v>11.0736333333333</v>
      </c>
      <c r="Z6" s="1">
        <v>1284429.26671389</v>
      </c>
      <c r="AA6" s="1">
        <v>53.201610646626101</v>
      </c>
      <c r="AB6" s="3" t="b">
        <v>0</v>
      </c>
      <c r="AC6" s="1">
        <v>683337.05750843999</v>
      </c>
    </row>
    <row r="7" spans="1:29">
      <c r="A7" s="3"/>
      <c r="B7" s="3"/>
      <c r="C7" s="3" t="s">
        <v>58</v>
      </c>
      <c r="D7" s="3" t="s">
        <v>632</v>
      </c>
      <c r="E7" s="3" t="s">
        <v>187</v>
      </c>
      <c r="F7" s="1">
        <v>56</v>
      </c>
      <c r="G7" s="3" t="s">
        <v>691</v>
      </c>
      <c r="H7" s="3" t="s">
        <v>74</v>
      </c>
      <c r="I7" s="3" t="s">
        <v>156</v>
      </c>
      <c r="J7" s="2">
        <v>44454.7185870139</v>
      </c>
      <c r="K7" s="1">
        <v>800</v>
      </c>
      <c r="L7" s="1">
        <v>16.6428333333333</v>
      </c>
      <c r="M7" s="1">
        <v>54988.383442323597</v>
      </c>
      <c r="N7" s="3" t="b">
        <v>0</v>
      </c>
      <c r="O7" s="1">
        <v>859.75202527283102</v>
      </c>
      <c r="P7" s="1"/>
      <c r="Q7" s="1">
        <v>859.75202527283102</v>
      </c>
      <c r="R7" s="1">
        <v>107.46900315910401</v>
      </c>
      <c r="S7" s="1">
        <v>159.059458966569</v>
      </c>
      <c r="T7" s="3" t="b">
        <v>0</v>
      </c>
      <c r="U7" s="1">
        <v>87464.225197822598</v>
      </c>
      <c r="V7" s="1">
        <v>150.93329251533399</v>
      </c>
      <c r="W7" s="3" t="b">
        <v>0</v>
      </c>
      <c r="X7" s="1">
        <v>82995.777630455894</v>
      </c>
      <c r="Y7" s="1">
        <v>11.0736666666667</v>
      </c>
      <c r="Z7" s="1">
        <v>1367859.8504574001</v>
      </c>
      <c r="AA7" s="1">
        <v>52.796045661851998</v>
      </c>
      <c r="AB7" s="3" t="b">
        <v>0</v>
      </c>
      <c r="AC7" s="1">
        <v>722175.91123762995</v>
      </c>
    </row>
    <row r="8" spans="1:29">
      <c r="A8" s="3"/>
      <c r="B8" s="3"/>
      <c r="C8" s="3" t="s">
        <v>146</v>
      </c>
      <c r="D8" s="3" t="s">
        <v>632</v>
      </c>
      <c r="E8" s="3" t="s">
        <v>187</v>
      </c>
      <c r="F8" s="1">
        <v>57</v>
      </c>
      <c r="G8" s="3" t="s">
        <v>690</v>
      </c>
      <c r="H8" s="3" t="s">
        <v>74</v>
      </c>
      <c r="I8" s="3" t="s">
        <v>69</v>
      </c>
      <c r="J8" s="2">
        <v>44454.737186377301</v>
      </c>
      <c r="K8" s="1">
        <v>500</v>
      </c>
      <c r="L8" s="1">
        <v>16.64715</v>
      </c>
      <c r="M8" s="1">
        <v>26629.750659367201</v>
      </c>
      <c r="N8" s="3" t="b">
        <v>0</v>
      </c>
      <c r="O8" s="1">
        <v>460.64318661636997</v>
      </c>
      <c r="P8" s="1"/>
      <c r="Q8" s="1">
        <v>460.64318661636997</v>
      </c>
      <c r="R8" s="1">
        <v>92.128637323273907</v>
      </c>
      <c r="S8" s="1">
        <v>168.56740113025899</v>
      </c>
      <c r="T8" s="3" t="b">
        <v>0</v>
      </c>
      <c r="U8" s="1">
        <v>44889.078613963298</v>
      </c>
      <c r="V8" s="1">
        <v>151.86684538710901</v>
      </c>
      <c r="W8" s="3" t="b">
        <v>0</v>
      </c>
      <c r="X8" s="1">
        <v>40441.762260833901</v>
      </c>
      <c r="Y8" s="1">
        <v>11.0736333333333</v>
      </c>
      <c r="Z8" s="1">
        <v>1234815.34682253</v>
      </c>
      <c r="AA8" s="1">
        <v>53.047592116573398</v>
      </c>
      <c r="AB8" s="3" t="b">
        <v>0</v>
      </c>
      <c r="AC8" s="1">
        <v>655039.80857526499</v>
      </c>
    </row>
    <row r="9" spans="1:29">
      <c r="A9" s="3"/>
      <c r="B9" s="3"/>
      <c r="C9" s="3" t="s">
        <v>127</v>
      </c>
      <c r="D9" s="3" t="s">
        <v>632</v>
      </c>
      <c r="E9" s="3" t="s">
        <v>187</v>
      </c>
      <c r="F9" s="1">
        <v>58</v>
      </c>
      <c r="G9" s="3" t="s">
        <v>689</v>
      </c>
      <c r="H9" s="3" t="s">
        <v>74</v>
      </c>
      <c r="I9" s="3" t="s">
        <v>159</v>
      </c>
      <c r="J9" s="2">
        <v>44454.755751365701</v>
      </c>
      <c r="K9" s="1">
        <v>350</v>
      </c>
      <c r="L9" s="1">
        <v>16.6428166666667</v>
      </c>
      <c r="M9" s="1">
        <v>22866.422497250402</v>
      </c>
      <c r="N9" s="3" t="b">
        <v>0</v>
      </c>
      <c r="O9" s="1">
        <v>380.87769644427698</v>
      </c>
      <c r="P9" s="1"/>
      <c r="Q9" s="1">
        <v>380.87769644427698</v>
      </c>
      <c r="R9" s="1">
        <v>108.82219898407899</v>
      </c>
      <c r="S9" s="1">
        <v>158.895647766574</v>
      </c>
      <c r="T9" s="3" t="b">
        <v>0</v>
      </c>
      <c r="U9" s="1">
        <v>36333.7501480477</v>
      </c>
      <c r="V9" s="1">
        <v>151.11406764957999</v>
      </c>
      <c r="W9" s="3" t="b">
        <v>0</v>
      </c>
      <c r="X9" s="1">
        <v>34554.381161533704</v>
      </c>
      <c r="Y9" s="1">
        <v>11.0736333333333</v>
      </c>
      <c r="Z9" s="1">
        <v>1277965.24215573</v>
      </c>
      <c r="AA9" s="1">
        <v>52.619262529782802</v>
      </c>
      <c r="AB9" s="3" t="b">
        <v>0</v>
      </c>
      <c r="AC9" s="1">
        <v>672455.8858093</v>
      </c>
    </row>
    <row r="10" spans="1:29">
      <c r="A10" s="3"/>
      <c r="B10" s="3"/>
      <c r="C10" s="3" t="s">
        <v>183</v>
      </c>
      <c r="D10" s="3" t="s">
        <v>632</v>
      </c>
      <c r="E10" s="3" t="s">
        <v>187</v>
      </c>
      <c r="F10" s="1">
        <v>59</v>
      </c>
      <c r="G10" s="3" t="s">
        <v>688</v>
      </c>
      <c r="H10" s="3" t="s">
        <v>74</v>
      </c>
      <c r="I10" s="3" t="s">
        <v>102</v>
      </c>
      <c r="J10" s="2">
        <v>44454.774277824101</v>
      </c>
      <c r="K10" s="1">
        <v>200</v>
      </c>
      <c r="L10" s="1">
        <v>16.638483333333301</v>
      </c>
      <c r="M10" s="1">
        <v>12343.663677710199</v>
      </c>
      <c r="N10" s="3" t="b">
        <v>0</v>
      </c>
      <c r="O10" s="1">
        <v>203.12377111358899</v>
      </c>
      <c r="P10" s="1"/>
      <c r="Q10" s="1">
        <v>203.12377111358899</v>
      </c>
      <c r="R10" s="1">
        <v>101.561885556794</v>
      </c>
      <c r="S10" s="1">
        <v>171.65266790635201</v>
      </c>
      <c r="T10" s="3" t="b">
        <v>0</v>
      </c>
      <c r="U10" s="1">
        <v>21188.228020176801</v>
      </c>
      <c r="V10" s="1">
        <v>161.68407059449501</v>
      </c>
      <c r="W10" s="3" t="b">
        <v>0</v>
      </c>
      <c r="X10" s="1">
        <v>19957.737894615901</v>
      </c>
      <c r="Y10" s="1">
        <v>11.0736333333333</v>
      </c>
      <c r="Z10" s="1">
        <v>1263506.24276138</v>
      </c>
      <c r="AA10" s="1">
        <v>52.712254511985599</v>
      </c>
      <c r="AB10" s="3" t="b">
        <v>0</v>
      </c>
      <c r="AC10" s="1">
        <v>666022.62645920797</v>
      </c>
    </row>
    <row r="11" spans="1:29">
      <c r="A11" s="3"/>
      <c r="B11" s="3"/>
      <c r="C11" s="3" t="s">
        <v>100</v>
      </c>
      <c r="D11" s="3" t="s">
        <v>632</v>
      </c>
      <c r="E11" s="3" t="s">
        <v>187</v>
      </c>
      <c r="F11" s="1">
        <v>60</v>
      </c>
      <c r="G11" s="3" t="s">
        <v>687</v>
      </c>
      <c r="H11" s="3" t="s">
        <v>74</v>
      </c>
      <c r="I11" s="3" t="s">
        <v>195</v>
      </c>
      <c r="J11" s="2">
        <v>44454.792825254597</v>
      </c>
      <c r="K11" s="1">
        <v>125</v>
      </c>
      <c r="L11" s="1">
        <v>16.6428166666667</v>
      </c>
      <c r="M11" s="1">
        <v>7654.55293896271</v>
      </c>
      <c r="N11" s="3" t="b">
        <v>0</v>
      </c>
      <c r="O11" s="1">
        <v>112.78590781670501</v>
      </c>
      <c r="P11" s="1"/>
      <c r="Q11" s="1">
        <v>112.78590781670501</v>
      </c>
      <c r="R11" s="1">
        <v>90.228726253364201</v>
      </c>
      <c r="S11" s="1">
        <v>164.96693295105601</v>
      </c>
      <c r="T11" s="3" t="b">
        <v>0</v>
      </c>
      <c r="U11" s="1">
        <v>12627.4812145217</v>
      </c>
      <c r="V11" s="1">
        <v>155.39657182517999</v>
      </c>
      <c r="W11" s="3" t="b">
        <v>0</v>
      </c>
      <c r="X11" s="1">
        <v>11894.9128556916</v>
      </c>
      <c r="Y11" s="1">
        <v>11.0736333333333</v>
      </c>
      <c r="Z11" s="1">
        <v>1349193.6004408801</v>
      </c>
      <c r="AA11" s="1">
        <v>52.202736075464301</v>
      </c>
      <c r="AB11" s="3" t="b">
        <v>0</v>
      </c>
      <c r="AC11" s="1">
        <v>704315.97438520798</v>
      </c>
    </row>
    <row r="12" spans="1:29">
      <c r="A12" s="3"/>
      <c r="B12" s="3"/>
      <c r="C12" s="3" t="s">
        <v>67</v>
      </c>
      <c r="D12" s="3" t="s">
        <v>632</v>
      </c>
      <c r="E12" s="3" t="s">
        <v>187</v>
      </c>
      <c r="F12" s="1">
        <v>61</v>
      </c>
      <c r="G12" s="3" t="s">
        <v>686</v>
      </c>
      <c r="H12" s="3" t="s">
        <v>74</v>
      </c>
      <c r="I12" s="3" t="s">
        <v>199</v>
      </c>
      <c r="J12" s="2">
        <v>44454.811271412</v>
      </c>
      <c r="K12" s="1">
        <v>80</v>
      </c>
      <c r="L12" s="1">
        <v>16.647133333333301</v>
      </c>
      <c r="M12" s="1">
        <v>4825.5083559191398</v>
      </c>
      <c r="N12" s="3" t="b">
        <v>0</v>
      </c>
      <c r="O12" s="1">
        <v>68.044272211267696</v>
      </c>
      <c r="P12" s="1"/>
      <c r="Q12" s="1">
        <v>68.044272211267696</v>
      </c>
      <c r="R12" s="1">
        <v>85.055340264084705</v>
      </c>
      <c r="S12" s="1">
        <v>170.71923786456799</v>
      </c>
      <c r="T12" s="3" t="b">
        <v>0</v>
      </c>
      <c r="U12" s="1">
        <v>8238.0710883162101</v>
      </c>
      <c r="V12" s="1">
        <v>164.842403924091</v>
      </c>
      <c r="W12" s="3" t="b">
        <v>0</v>
      </c>
      <c r="X12" s="1">
        <v>7954.4839754549603</v>
      </c>
      <c r="Y12" s="1">
        <v>11.0736166666667</v>
      </c>
      <c r="Z12" s="1">
        <v>1320988.58568992</v>
      </c>
      <c r="AA12" s="1">
        <v>52.932186960864698</v>
      </c>
      <c r="AB12" s="3" t="b">
        <v>0</v>
      </c>
      <c r="AC12" s="1">
        <v>699228.14790907199</v>
      </c>
    </row>
    <row r="13" spans="1:29">
      <c r="A13" s="3"/>
      <c r="B13" s="3"/>
      <c r="C13" s="3" t="s">
        <v>30</v>
      </c>
      <c r="D13" s="3" t="s">
        <v>632</v>
      </c>
      <c r="E13" s="3" t="s">
        <v>187</v>
      </c>
      <c r="F13" s="1">
        <v>62</v>
      </c>
      <c r="G13" s="3" t="s">
        <v>685</v>
      </c>
      <c r="H13" s="3" t="s">
        <v>74</v>
      </c>
      <c r="I13" s="3" t="s">
        <v>211</v>
      </c>
      <c r="J13" s="2">
        <v>44454.829639861098</v>
      </c>
      <c r="K13" s="1">
        <v>50</v>
      </c>
      <c r="L13" s="1">
        <v>16.6428166666667</v>
      </c>
      <c r="M13" s="1">
        <v>4597.6198393511504</v>
      </c>
      <c r="N13" s="3" t="b">
        <v>0</v>
      </c>
      <c r="O13" s="1">
        <v>70.878132073322803</v>
      </c>
      <c r="P13" s="1"/>
      <c r="Q13" s="1">
        <v>70.878132073322803</v>
      </c>
      <c r="R13" s="1">
        <v>141.756264146646</v>
      </c>
      <c r="S13" s="1">
        <v>154.776357337104</v>
      </c>
      <c r="T13" s="3" t="b">
        <v>0</v>
      </c>
      <c r="U13" s="1">
        <v>7116.0285115557199</v>
      </c>
      <c r="V13" s="1">
        <v>154.11016673764601</v>
      </c>
      <c r="W13" s="3" t="b">
        <v>0</v>
      </c>
      <c r="X13" s="1">
        <v>7085.3996003871598</v>
      </c>
      <c r="Y13" s="1">
        <v>11.0736333333333</v>
      </c>
      <c r="Z13" s="1">
        <v>1216055.0315336499</v>
      </c>
      <c r="AA13" s="1">
        <v>52.599785865075198</v>
      </c>
      <c r="AB13" s="3" t="b">
        <v>0</v>
      </c>
      <c r="AC13" s="1">
        <v>639642.34258817299</v>
      </c>
    </row>
    <row r="14" spans="1:29">
      <c r="A14" s="3"/>
      <c r="B14" s="3"/>
      <c r="C14" s="3" t="s">
        <v>149</v>
      </c>
      <c r="D14" s="3" t="s">
        <v>632</v>
      </c>
      <c r="E14" s="3" t="s">
        <v>187</v>
      </c>
      <c r="F14" s="1">
        <v>63</v>
      </c>
      <c r="G14" s="3" t="s">
        <v>684</v>
      </c>
      <c r="H14" s="3" t="s">
        <v>74</v>
      </c>
      <c r="I14" s="3" t="s">
        <v>193</v>
      </c>
      <c r="J14" s="2">
        <v>44454.848082881901</v>
      </c>
      <c r="K14" s="1">
        <v>30</v>
      </c>
      <c r="L14" s="1">
        <v>16.6428166666667</v>
      </c>
      <c r="M14" s="1">
        <v>3060.7290099218899</v>
      </c>
      <c r="N14" s="3" t="b">
        <v>0</v>
      </c>
      <c r="O14" s="1">
        <v>42.7018408285346</v>
      </c>
      <c r="P14" s="1"/>
      <c r="Q14" s="1">
        <v>42.7018408285346</v>
      </c>
      <c r="R14" s="1">
        <v>142.33946942844901</v>
      </c>
      <c r="S14" s="1">
        <v>150.91784814873299</v>
      </c>
      <c r="T14" s="3" t="b">
        <v>0</v>
      </c>
      <c r="U14" s="1">
        <v>4619.1863594381402</v>
      </c>
      <c r="V14" s="1">
        <v>159.12210488207299</v>
      </c>
      <c r="W14" s="3" t="b">
        <v>0</v>
      </c>
      <c r="X14" s="1">
        <v>4870.2964253239397</v>
      </c>
      <c r="Y14" s="1">
        <v>11.073650000000001</v>
      </c>
      <c r="Z14" s="1">
        <v>1218973.3386736601</v>
      </c>
      <c r="AA14" s="1">
        <v>52.339833202986803</v>
      </c>
      <c r="AB14" s="3" t="b">
        <v>0</v>
      </c>
      <c r="AC14" s="1">
        <v>638008.61225067405</v>
      </c>
    </row>
    <row r="15" spans="1:29">
      <c r="A15" s="3"/>
      <c r="B15" s="3"/>
      <c r="C15" s="3" t="s">
        <v>163</v>
      </c>
      <c r="D15" s="3" t="s">
        <v>632</v>
      </c>
      <c r="E15" s="3" t="s">
        <v>187</v>
      </c>
      <c r="F15" s="1">
        <v>64</v>
      </c>
      <c r="G15" s="3" t="s">
        <v>683</v>
      </c>
      <c r="H15" s="3" t="s">
        <v>74</v>
      </c>
      <c r="I15" s="3" t="s">
        <v>92</v>
      </c>
      <c r="J15" s="2">
        <v>44454.866562581003</v>
      </c>
      <c r="K15" s="1">
        <v>20</v>
      </c>
      <c r="L15" s="1">
        <v>16.651499999999999</v>
      </c>
      <c r="M15" s="1">
        <v>2115.9456207448002</v>
      </c>
      <c r="N15" s="3" t="b">
        <v>0</v>
      </c>
      <c r="O15" s="1">
        <v>25.234888964855202</v>
      </c>
      <c r="P15" s="1"/>
      <c r="Q15" s="1">
        <v>25.234888964855202</v>
      </c>
      <c r="R15" s="1">
        <v>126.17444482427599</v>
      </c>
      <c r="S15" s="1">
        <v>194.19179995075501</v>
      </c>
      <c r="T15" s="3" t="b">
        <v>0</v>
      </c>
      <c r="U15" s="1">
        <v>4108.9928869034902</v>
      </c>
      <c r="V15" s="1">
        <v>160.10777045068099</v>
      </c>
      <c r="W15" s="3" t="b">
        <v>0</v>
      </c>
      <c r="X15" s="1">
        <v>3387.7933573233199</v>
      </c>
      <c r="Y15" s="1">
        <v>11.073650000000001</v>
      </c>
      <c r="Z15" s="1">
        <v>1226797.2508966301</v>
      </c>
      <c r="AA15" s="1">
        <v>52.736956060140699</v>
      </c>
      <c r="AB15" s="3" t="b">
        <v>0</v>
      </c>
      <c r="AC15" s="1">
        <v>646975.52715236996</v>
      </c>
    </row>
    <row r="16" spans="1:29">
      <c r="A16" s="3"/>
      <c r="B16" s="3"/>
      <c r="C16" s="3" t="s">
        <v>27</v>
      </c>
      <c r="D16" s="3" t="s">
        <v>632</v>
      </c>
      <c r="E16" s="3" t="s">
        <v>187</v>
      </c>
      <c r="F16" s="1">
        <v>65</v>
      </c>
      <c r="G16" s="3" t="s">
        <v>682</v>
      </c>
      <c r="H16" s="3" t="s">
        <v>74</v>
      </c>
      <c r="I16" s="3" t="s">
        <v>39</v>
      </c>
      <c r="J16" s="2">
        <v>44454.885047442098</v>
      </c>
      <c r="K16" s="1">
        <v>12</v>
      </c>
      <c r="L16" s="1">
        <v>16.64715</v>
      </c>
      <c r="M16" s="1">
        <v>1387.4386184033001</v>
      </c>
      <c r="N16" s="3" t="b">
        <v>0</v>
      </c>
      <c r="O16" s="1">
        <v>11.7946575150636</v>
      </c>
      <c r="P16" s="1"/>
      <c r="Q16" s="1">
        <v>11.7946575150636</v>
      </c>
      <c r="R16" s="1">
        <v>98.2888126255298</v>
      </c>
      <c r="S16" s="1">
        <v>128.141266577077</v>
      </c>
      <c r="T16" s="3" t="b">
        <v>0</v>
      </c>
      <c r="U16" s="1">
        <v>1777.8814186014999</v>
      </c>
      <c r="V16" s="1">
        <v>146.939211297383</v>
      </c>
      <c r="W16" s="3" t="b">
        <v>0</v>
      </c>
      <c r="X16" s="1">
        <v>2038.6913631171201</v>
      </c>
      <c r="Y16" s="1">
        <v>11.0736333333333</v>
      </c>
      <c r="Z16" s="1">
        <v>1238313.70783122</v>
      </c>
      <c r="AA16" s="1">
        <v>52.756310061899399</v>
      </c>
      <c r="AB16" s="3" t="b">
        <v>0</v>
      </c>
      <c r="AC16" s="1">
        <v>653288.61924243905</v>
      </c>
    </row>
    <row r="17" spans="1:29">
      <c r="A17" s="3"/>
      <c r="B17" s="3"/>
      <c r="C17" s="3" t="s">
        <v>160</v>
      </c>
      <c r="D17" s="3" t="s">
        <v>632</v>
      </c>
      <c r="E17" s="3" t="s">
        <v>187</v>
      </c>
      <c r="F17" s="1">
        <v>66</v>
      </c>
      <c r="G17" s="3" t="s">
        <v>681</v>
      </c>
      <c r="H17" s="3" t="s">
        <v>74</v>
      </c>
      <c r="I17" s="3" t="s">
        <v>140</v>
      </c>
      <c r="J17" s="2">
        <v>44454.903569953698</v>
      </c>
      <c r="K17" s="1">
        <v>7</v>
      </c>
      <c r="L17" s="1">
        <v>16.6428166666667</v>
      </c>
      <c r="M17" s="1">
        <v>735.42834581457601</v>
      </c>
      <c r="N17" s="3" t="b">
        <v>0</v>
      </c>
      <c r="O17" s="1">
        <v>0.55514115010629095</v>
      </c>
      <c r="P17" s="1"/>
      <c r="Q17" s="1">
        <v>0.55514115010629095</v>
      </c>
      <c r="R17" s="1">
        <v>7.9305878586612897</v>
      </c>
      <c r="S17" s="1">
        <v>277.4017164142</v>
      </c>
      <c r="T17" s="3" t="b">
        <v>0</v>
      </c>
      <c r="U17" s="1">
        <v>2040.0908542861901</v>
      </c>
      <c r="V17" s="1">
        <v>208.780068612701</v>
      </c>
      <c r="W17" s="3" t="b">
        <v>0</v>
      </c>
      <c r="X17" s="1">
        <v>1535.4278049889199</v>
      </c>
      <c r="Y17" s="1">
        <v>11.0736333333333</v>
      </c>
      <c r="Z17" s="1">
        <v>1195024.63384573</v>
      </c>
      <c r="AA17" s="1">
        <v>52.784312718670499</v>
      </c>
      <c r="AB17" s="3" t="b">
        <v>0</v>
      </c>
      <c r="AC17" s="1">
        <v>630785.53979427996</v>
      </c>
    </row>
    <row r="18" spans="1:29">
      <c r="A18" s="3"/>
      <c r="B18" s="3"/>
      <c r="C18" s="3" t="s">
        <v>35</v>
      </c>
      <c r="D18" s="3" t="s">
        <v>632</v>
      </c>
      <c r="E18" s="3" t="s">
        <v>187</v>
      </c>
      <c r="F18" s="1">
        <v>51</v>
      </c>
      <c r="G18" s="3" t="s">
        <v>702</v>
      </c>
      <c r="H18" s="3" t="s">
        <v>206</v>
      </c>
      <c r="I18" s="3" t="s">
        <v>187</v>
      </c>
      <c r="J18" s="2">
        <v>44454.517024629597</v>
      </c>
      <c r="K18" s="1"/>
      <c r="L18" s="1">
        <v>16.725249999999999</v>
      </c>
      <c r="M18" s="1">
        <v>0</v>
      </c>
      <c r="N18" s="3" t="b">
        <v>1</v>
      </c>
      <c r="O18" s="1">
        <v>0</v>
      </c>
      <c r="P18" s="1"/>
      <c r="Q18" s="1">
        <v>0</v>
      </c>
      <c r="R18" s="1"/>
      <c r="S18" s="1" t="s">
        <v>187</v>
      </c>
      <c r="T18" s="3" t="b">
        <v>0</v>
      </c>
      <c r="U18" s="1" t="s">
        <v>187</v>
      </c>
      <c r="V18" s="1" t="s">
        <v>187</v>
      </c>
      <c r="W18" s="3" t="b">
        <v>0</v>
      </c>
      <c r="X18" s="1" t="s">
        <v>187</v>
      </c>
      <c r="Y18" s="1">
        <v>11.0736333333333</v>
      </c>
      <c r="Z18" s="1">
        <v>1187517.2929621399</v>
      </c>
      <c r="AA18" s="1">
        <v>53.739451408500202</v>
      </c>
      <c r="AB18" s="3" t="b">
        <v>0</v>
      </c>
      <c r="AC18" s="1">
        <v>638165.27861892805</v>
      </c>
    </row>
    <row r="19" spans="1:29">
      <c r="A19" s="3"/>
      <c r="B19" s="3"/>
      <c r="C19" s="3" t="s">
        <v>35</v>
      </c>
      <c r="D19" s="3" t="s">
        <v>632</v>
      </c>
      <c r="E19" s="3" t="s">
        <v>187</v>
      </c>
      <c r="F19" s="1">
        <v>51</v>
      </c>
      <c r="G19" s="3" t="s">
        <v>701</v>
      </c>
      <c r="H19" s="3" t="s">
        <v>206</v>
      </c>
      <c r="I19" s="3" t="s">
        <v>187</v>
      </c>
      <c r="J19" s="2">
        <v>44454.535088425902</v>
      </c>
      <c r="K19" s="1"/>
      <c r="L19" s="1">
        <v>16.560383333333299</v>
      </c>
      <c r="M19" s="1">
        <v>0</v>
      </c>
      <c r="N19" s="3" t="b">
        <v>1</v>
      </c>
      <c r="O19" s="1">
        <v>0</v>
      </c>
      <c r="P19" s="1"/>
      <c r="Q19" s="1">
        <v>0</v>
      </c>
      <c r="R19" s="1"/>
      <c r="S19" s="1"/>
      <c r="T19" s="3" t="b">
        <v>0</v>
      </c>
      <c r="U19" s="1">
        <v>204.60542216892401</v>
      </c>
      <c r="V19" s="1" t="s">
        <v>187</v>
      </c>
      <c r="W19" s="3" t="b">
        <v>0</v>
      </c>
      <c r="X19" s="1" t="s">
        <v>187</v>
      </c>
      <c r="Y19" s="1">
        <v>11.0736333333333</v>
      </c>
      <c r="Z19" s="1">
        <v>1336736.69312759</v>
      </c>
      <c r="AA19" s="1">
        <v>53.690103285899802</v>
      </c>
      <c r="AB19" s="3" t="b">
        <v>0</v>
      </c>
      <c r="AC19" s="1">
        <v>717695.31120072596</v>
      </c>
    </row>
    <row r="20" spans="1:29">
      <c r="A20" s="3"/>
      <c r="B20" s="3"/>
      <c r="C20" s="3" t="s">
        <v>35</v>
      </c>
      <c r="D20" s="3" t="s">
        <v>632</v>
      </c>
      <c r="E20" s="3" t="s">
        <v>187</v>
      </c>
      <c r="F20" s="1">
        <v>51</v>
      </c>
      <c r="G20" s="3" t="s">
        <v>700</v>
      </c>
      <c r="H20" s="3" t="s">
        <v>206</v>
      </c>
      <c r="I20" s="3" t="s">
        <v>187</v>
      </c>
      <c r="J20" s="2">
        <v>44454.5532380324</v>
      </c>
      <c r="K20" s="1"/>
      <c r="L20" s="1">
        <v>16.6992166666667</v>
      </c>
      <c r="M20" s="1">
        <v>0</v>
      </c>
      <c r="N20" s="3" t="b">
        <v>1</v>
      </c>
      <c r="O20" s="1">
        <v>0</v>
      </c>
      <c r="P20" s="1"/>
      <c r="Q20" s="1">
        <v>0</v>
      </c>
      <c r="R20" s="1"/>
      <c r="S20" s="1"/>
      <c r="T20" s="3" t="b">
        <v>0</v>
      </c>
      <c r="U20" s="1">
        <v>312.93136721950202</v>
      </c>
      <c r="V20" s="1" t="s">
        <v>187</v>
      </c>
      <c r="W20" s="3" t="b">
        <v>0</v>
      </c>
      <c r="X20" s="1" t="s">
        <v>187</v>
      </c>
      <c r="Y20" s="1">
        <v>11.073650000000001</v>
      </c>
      <c r="Z20" s="1">
        <v>1246108.5272572199</v>
      </c>
      <c r="AA20" s="1">
        <v>53.420272569590999</v>
      </c>
      <c r="AB20" s="3" t="b">
        <v>0</v>
      </c>
      <c r="AC20" s="1">
        <v>665674.571773723</v>
      </c>
    </row>
    <row r="21" spans="1:29">
      <c r="A21" s="3"/>
      <c r="B21" s="3"/>
      <c r="C21" s="3" t="s">
        <v>35</v>
      </c>
      <c r="D21" s="3" t="s">
        <v>632</v>
      </c>
      <c r="E21" s="3" t="s">
        <v>187</v>
      </c>
      <c r="F21" s="1">
        <v>1</v>
      </c>
      <c r="G21" s="3" t="s">
        <v>679</v>
      </c>
      <c r="H21" s="3" t="s">
        <v>206</v>
      </c>
      <c r="I21" s="3" t="s">
        <v>187</v>
      </c>
      <c r="J21" s="2">
        <v>44454.940537858798</v>
      </c>
      <c r="K21" s="1"/>
      <c r="L21" s="1">
        <v>16.803349999999998</v>
      </c>
      <c r="M21" s="1">
        <v>0</v>
      </c>
      <c r="N21" s="3" t="b">
        <v>1</v>
      </c>
      <c r="O21" s="1">
        <v>0</v>
      </c>
      <c r="P21" s="1"/>
      <c r="Q21" s="1">
        <v>0</v>
      </c>
      <c r="R21" s="1"/>
      <c r="S21" s="1"/>
      <c r="T21" s="3" t="b">
        <v>0</v>
      </c>
      <c r="U21" s="1">
        <v>142.390701559425</v>
      </c>
      <c r="V21" s="1" t="s">
        <v>187</v>
      </c>
      <c r="W21" s="3" t="b">
        <v>0</v>
      </c>
      <c r="X21" s="1" t="s">
        <v>187</v>
      </c>
      <c r="Y21" s="1">
        <v>11.0736333333333</v>
      </c>
      <c r="Z21" s="1">
        <v>0</v>
      </c>
      <c r="AA21" s="1" t="s">
        <v>187</v>
      </c>
      <c r="AB21" s="3" t="b">
        <v>0</v>
      </c>
      <c r="AC21" s="1" t="s">
        <v>187</v>
      </c>
    </row>
    <row r="22" spans="1:29">
      <c r="A22" s="3"/>
      <c r="B22" s="3"/>
      <c r="C22" s="3" t="s">
        <v>153</v>
      </c>
      <c r="D22" s="3" t="s">
        <v>632</v>
      </c>
      <c r="E22" s="3" t="s">
        <v>187</v>
      </c>
      <c r="F22" s="1">
        <v>52</v>
      </c>
      <c r="G22" s="3" t="s">
        <v>699</v>
      </c>
      <c r="H22" s="3" t="s">
        <v>49</v>
      </c>
      <c r="I22" s="3" t="s">
        <v>217</v>
      </c>
      <c r="J22" s="2">
        <v>44454.571485694403</v>
      </c>
      <c r="K22" s="1">
        <v>5000</v>
      </c>
      <c r="L22" s="1">
        <v>16.64715</v>
      </c>
      <c r="M22" s="1">
        <v>276227.09261628799</v>
      </c>
      <c r="N22" s="3" t="b">
        <v>0</v>
      </c>
      <c r="O22" s="1">
        <v>4416.0562483083204</v>
      </c>
      <c r="P22" s="1"/>
      <c r="Q22" s="1">
        <v>4416.0562483083204</v>
      </c>
      <c r="R22" s="1">
        <v>88.321124966166494</v>
      </c>
      <c r="S22" s="1">
        <v>162.12855127646699</v>
      </c>
      <c r="T22" s="3" t="b">
        <v>0</v>
      </c>
      <c r="U22" s="1">
        <v>447842.983491892</v>
      </c>
      <c r="V22" s="1">
        <v>147.33974444187899</v>
      </c>
      <c r="W22" s="3" t="b">
        <v>0</v>
      </c>
      <c r="X22" s="1">
        <v>406992.292340071</v>
      </c>
      <c r="Y22" s="1">
        <v>11.0736333333333</v>
      </c>
      <c r="Z22" s="1">
        <v>1226850.66006346</v>
      </c>
      <c r="AA22" s="1">
        <v>53.494423507785598</v>
      </c>
      <c r="AB22" s="3" t="b">
        <v>0</v>
      </c>
      <c r="AC22" s="1">
        <v>656296.68790240795</v>
      </c>
    </row>
    <row r="23" spans="1:29">
      <c r="A23" s="3"/>
      <c r="B23" s="3"/>
      <c r="C23" s="3" t="s">
        <v>153</v>
      </c>
      <c r="D23" s="3" t="s">
        <v>632</v>
      </c>
      <c r="E23" s="3" t="s">
        <v>187</v>
      </c>
      <c r="F23" s="1">
        <v>52</v>
      </c>
      <c r="G23" s="3" t="s">
        <v>698</v>
      </c>
      <c r="H23" s="3" t="s">
        <v>49</v>
      </c>
      <c r="I23" s="3" t="s">
        <v>217</v>
      </c>
      <c r="J23" s="2">
        <v>44454.589675775504</v>
      </c>
      <c r="K23" s="1">
        <v>5000</v>
      </c>
      <c r="L23" s="1">
        <v>16.6428166666667</v>
      </c>
      <c r="M23" s="1">
        <v>250892.93336286501</v>
      </c>
      <c r="N23" s="3" t="b">
        <v>0</v>
      </c>
      <c r="O23" s="1">
        <v>4400.0965898431105</v>
      </c>
      <c r="P23" s="1"/>
      <c r="Q23" s="1">
        <v>4400.0965898431105</v>
      </c>
      <c r="R23" s="1">
        <v>88.001931796862294</v>
      </c>
      <c r="S23" s="1">
        <v>162.46744547992699</v>
      </c>
      <c r="T23" s="3" t="b">
        <v>0</v>
      </c>
      <c r="U23" s="1">
        <v>407619.339724302</v>
      </c>
      <c r="V23" s="1">
        <v>147.17216043672201</v>
      </c>
      <c r="W23" s="3" t="b">
        <v>0</v>
      </c>
      <c r="X23" s="1">
        <v>369244.550413194</v>
      </c>
      <c r="Y23" s="1">
        <v>11.073650000000001</v>
      </c>
      <c r="Z23" s="1">
        <v>1118831.9647435001</v>
      </c>
      <c r="AA23" s="1">
        <v>53.283596955958302</v>
      </c>
      <c r="AB23" s="3" t="b">
        <v>0</v>
      </c>
      <c r="AC23" s="1">
        <v>596153.91470835905</v>
      </c>
    </row>
    <row r="24" spans="1:29">
      <c r="A24" s="3"/>
      <c r="B24" s="3"/>
      <c r="C24" s="3" t="s">
        <v>153</v>
      </c>
      <c r="D24" s="3" t="s">
        <v>632</v>
      </c>
      <c r="E24" s="3" t="s">
        <v>187</v>
      </c>
      <c r="F24" s="1">
        <v>52</v>
      </c>
      <c r="G24" s="3" t="s">
        <v>697</v>
      </c>
      <c r="H24" s="3" t="s">
        <v>49</v>
      </c>
      <c r="I24" s="3" t="s">
        <v>217</v>
      </c>
      <c r="J24" s="2">
        <v>44454.607992129597</v>
      </c>
      <c r="K24" s="1">
        <v>5000</v>
      </c>
      <c r="L24" s="1">
        <v>16.647166666666699</v>
      </c>
      <c r="M24" s="1">
        <v>256716.09397978001</v>
      </c>
      <c r="N24" s="3" t="b">
        <v>0</v>
      </c>
      <c r="O24" s="1">
        <v>4466.9951914189996</v>
      </c>
      <c r="P24" s="1"/>
      <c r="Q24" s="1">
        <v>4466.9951914189996</v>
      </c>
      <c r="R24" s="1">
        <v>89.339903828380002</v>
      </c>
      <c r="S24" s="1">
        <v>163.240011840184</v>
      </c>
      <c r="T24" s="3" t="b">
        <v>0</v>
      </c>
      <c r="U24" s="1">
        <v>419063.38220825</v>
      </c>
      <c r="V24" s="1">
        <v>151.21750622218499</v>
      </c>
      <c r="W24" s="3" t="b">
        <v>0</v>
      </c>
      <c r="X24" s="1">
        <v>388199.67538722203</v>
      </c>
      <c r="Y24" s="1">
        <v>11.073650000000001</v>
      </c>
      <c r="Z24" s="1">
        <v>1125713.3544133799</v>
      </c>
      <c r="AA24" s="1">
        <v>53.047481675369099</v>
      </c>
      <c r="AB24" s="3" t="b">
        <v>0</v>
      </c>
      <c r="AC24" s="1">
        <v>597162.58539961895</v>
      </c>
    </row>
    <row r="25" spans="1:29">
      <c r="A25" s="3"/>
      <c r="B25" s="3"/>
      <c r="C25" s="3" t="s">
        <v>153</v>
      </c>
      <c r="D25" s="3" t="s">
        <v>632</v>
      </c>
      <c r="E25" s="3" t="s">
        <v>187</v>
      </c>
      <c r="F25" s="1">
        <v>52</v>
      </c>
      <c r="G25" s="3" t="s">
        <v>696</v>
      </c>
      <c r="H25" s="3" t="s">
        <v>49</v>
      </c>
      <c r="I25" s="3" t="s">
        <v>217</v>
      </c>
      <c r="J25" s="2">
        <v>44454.6264267593</v>
      </c>
      <c r="K25" s="1">
        <v>5000</v>
      </c>
      <c r="L25" s="1">
        <v>16.647166666666699</v>
      </c>
      <c r="M25" s="1">
        <v>295233.26541884401</v>
      </c>
      <c r="N25" s="3" t="b">
        <v>0</v>
      </c>
      <c r="O25" s="1">
        <v>4782.4253214611499</v>
      </c>
      <c r="P25" s="1"/>
      <c r="Q25" s="1">
        <v>4782.4253214611499</v>
      </c>
      <c r="R25" s="1">
        <v>95.648506429223005</v>
      </c>
      <c r="S25" s="1">
        <v>163.21138842994799</v>
      </c>
      <c r="T25" s="3" t="b">
        <v>0</v>
      </c>
      <c r="U25" s="1">
        <v>481854.31159716903</v>
      </c>
      <c r="V25" s="1">
        <v>149.74737801652799</v>
      </c>
      <c r="W25" s="3" t="b">
        <v>0</v>
      </c>
      <c r="X25" s="1">
        <v>442104.07399729697</v>
      </c>
      <c r="Y25" s="1">
        <v>11.073650000000001</v>
      </c>
      <c r="Z25" s="1">
        <v>1199469.6222524701</v>
      </c>
      <c r="AA25" s="1">
        <v>53.197498816936999</v>
      </c>
      <c r="AB25" s="3" t="b">
        <v>0</v>
      </c>
      <c r="AC25" s="1">
        <v>638087.83810727601</v>
      </c>
    </row>
    <row r="26" spans="1:29">
      <c r="A26" s="3"/>
      <c r="B26" s="3"/>
      <c r="C26" s="3" t="s">
        <v>150</v>
      </c>
      <c r="D26" s="3" t="s">
        <v>632</v>
      </c>
      <c r="E26" s="3" t="s">
        <v>187</v>
      </c>
      <c r="F26" s="1">
        <v>67</v>
      </c>
      <c r="G26" s="3" t="s">
        <v>680</v>
      </c>
      <c r="H26" s="3" t="s">
        <v>49</v>
      </c>
      <c r="I26" s="3" t="s">
        <v>156</v>
      </c>
      <c r="J26" s="2">
        <v>44454.922047939799</v>
      </c>
      <c r="K26" s="1">
        <v>800</v>
      </c>
      <c r="L26" s="1">
        <v>16.638500000000001</v>
      </c>
      <c r="M26" s="1">
        <v>10053.013056554801</v>
      </c>
      <c r="N26" s="3" t="b">
        <v>0</v>
      </c>
      <c r="O26" s="1">
        <v>166.42367127588</v>
      </c>
      <c r="P26" s="1"/>
      <c r="Q26" s="1">
        <v>166.42367127588</v>
      </c>
      <c r="R26" s="1">
        <v>20.802958909485</v>
      </c>
      <c r="S26" s="1">
        <v>167.14398743526601</v>
      </c>
      <c r="T26" s="3" t="b">
        <v>0</v>
      </c>
      <c r="U26" s="1">
        <v>16803.0068801136</v>
      </c>
      <c r="V26" s="1">
        <v>158.30681245720001</v>
      </c>
      <c r="W26" s="3" t="b">
        <v>0</v>
      </c>
      <c r="X26" s="1">
        <v>15914.604525737999</v>
      </c>
      <c r="Y26" s="1">
        <v>11.073650000000001</v>
      </c>
      <c r="Z26" s="1">
        <v>1240693.9391048399</v>
      </c>
      <c r="AA26" s="1">
        <v>52.319493613061503</v>
      </c>
      <c r="AB26" s="3" t="b">
        <v>0</v>
      </c>
      <c r="AC26" s="1">
        <v>649124.78622759995</v>
      </c>
    </row>
    <row r="27" spans="1:29">
      <c r="A27" s="3"/>
      <c r="B27" s="3"/>
      <c r="C27" s="3" t="s">
        <v>76</v>
      </c>
      <c r="D27" s="3" t="s">
        <v>632</v>
      </c>
      <c r="E27" s="3" t="s">
        <v>187</v>
      </c>
      <c r="F27" s="1">
        <v>69</v>
      </c>
      <c r="G27" s="3" t="s">
        <v>662</v>
      </c>
      <c r="H27" s="3" t="s">
        <v>49</v>
      </c>
      <c r="I27" s="3" t="s">
        <v>211</v>
      </c>
      <c r="J27" s="2">
        <v>44455.144051655101</v>
      </c>
      <c r="K27" s="1">
        <v>50</v>
      </c>
      <c r="L27" s="1">
        <v>16.803349999999998</v>
      </c>
      <c r="M27" s="1">
        <v>0</v>
      </c>
      <c r="N27" s="3" t="b">
        <v>1</v>
      </c>
      <c r="O27" s="1">
        <v>0</v>
      </c>
      <c r="P27" s="1"/>
      <c r="Q27" s="1">
        <v>0</v>
      </c>
      <c r="R27" s="1">
        <v>0</v>
      </c>
      <c r="S27" s="1"/>
      <c r="T27" s="3" t="b">
        <v>0</v>
      </c>
      <c r="U27" s="1">
        <v>208.98383108949</v>
      </c>
      <c r="V27" s="1"/>
      <c r="W27" s="3" t="b">
        <v>0</v>
      </c>
      <c r="X27" s="1">
        <v>716.35409810607302</v>
      </c>
      <c r="Y27" s="1">
        <v>11.073650000000001</v>
      </c>
      <c r="Z27" s="1">
        <v>243606.128902759</v>
      </c>
      <c r="AA27" s="1">
        <v>51.463870617636701</v>
      </c>
      <c r="AB27" s="3" t="b">
        <v>0</v>
      </c>
      <c r="AC27" s="1">
        <v>125369.142995149</v>
      </c>
    </row>
    <row r="28" spans="1:29">
      <c r="A28" s="3"/>
      <c r="B28" s="3"/>
      <c r="C28" s="3" t="s">
        <v>100</v>
      </c>
      <c r="D28" s="3" t="s">
        <v>632</v>
      </c>
      <c r="E28" s="3" t="s">
        <v>187</v>
      </c>
      <c r="F28" s="1">
        <v>60</v>
      </c>
      <c r="G28" s="3" t="s">
        <v>661</v>
      </c>
      <c r="H28" s="3" t="s">
        <v>49</v>
      </c>
      <c r="I28" s="3" t="s">
        <v>195</v>
      </c>
      <c r="J28" s="2">
        <v>44455.1625342361</v>
      </c>
      <c r="K28" s="1">
        <v>125</v>
      </c>
      <c r="L28" s="1">
        <v>16.634133333333299</v>
      </c>
      <c r="M28" s="1">
        <v>7915.5964654141799</v>
      </c>
      <c r="N28" s="3" t="b">
        <v>0</v>
      </c>
      <c r="O28" s="1">
        <v>132.26463671411801</v>
      </c>
      <c r="P28" s="1"/>
      <c r="Q28" s="1">
        <v>132.26463671411801</v>
      </c>
      <c r="R28" s="1">
        <v>105.811709371295</v>
      </c>
      <c r="S28" s="1">
        <v>161.216803591857</v>
      </c>
      <c r="T28" s="3" t="b">
        <v>0</v>
      </c>
      <c r="U28" s="1">
        <v>12761.271606770701</v>
      </c>
      <c r="V28" s="1">
        <v>135.78453750988001</v>
      </c>
      <c r="W28" s="3" t="b">
        <v>0</v>
      </c>
      <c r="X28" s="1">
        <v>10748.156051711099</v>
      </c>
      <c r="Y28" s="1">
        <v>11.0736333333333</v>
      </c>
      <c r="Z28" s="1">
        <v>1207613.3221777801</v>
      </c>
      <c r="AA28" s="1">
        <v>52.257430809959203</v>
      </c>
      <c r="AB28" s="3" t="b">
        <v>0</v>
      </c>
      <c r="AC28" s="1">
        <v>631067.69628890301</v>
      </c>
    </row>
    <row r="29" spans="1:29">
      <c r="A29" s="3"/>
      <c r="B29" s="3"/>
      <c r="C29" s="3" t="s">
        <v>51</v>
      </c>
      <c r="D29" s="3" t="s">
        <v>632</v>
      </c>
      <c r="E29" s="3" t="s">
        <v>187</v>
      </c>
      <c r="F29" s="1">
        <v>68</v>
      </c>
      <c r="G29" s="3" t="s">
        <v>650</v>
      </c>
      <c r="H29" s="3" t="s">
        <v>49</v>
      </c>
      <c r="I29" s="3" t="s">
        <v>102</v>
      </c>
      <c r="J29" s="2">
        <v>44455.365916157403</v>
      </c>
      <c r="K29" s="1">
        <v>200</v>
      </c>
      <c r="L29" s="1">
        <v>16.629799999999999</v>
      </c>
      <c r="M29" s="1">
        <v>2698.78935427339</v>
      </c>
      <c r="N29" s="3" t="b">
        <v>0</v>
      </c>
      <c r="O29" s="1">
        <v>36.593797869296097</v>
      </c>
      <c r="P29" s="1"/>
      <c r="Q29" s="1">
        <v>36.593797869296097</v>
      </c>
      <c r="R29" s="1">
        <v>18.296898934648102</v>
      </c>
      <c r="S29" s="1">
        <v>165.98833504862401</v>
      </c>
      <c r="T29" s="3" t="b">
        <v>0</v>
      </c>
      <c r="U29" s="1">
        <v>4479.6755156278996</v>
      </c>
      <c r="V29" s="1">
        <v>134.04723012151001</v>
      </c>
      <c r="W29" s="3" t="b">
        <v>0</v>
      </c>
      <c r="X29" s="1">
        <v>3617.6523762176598</v>
      </c>
      <c r="Y29" s="1">
        <v>11.073650000000001</v>
      </c>
      <c r="Z29" s="1">
        <v>1207020.9502039</v>
      </c>
      <c r="AA29" s="1">
        <v>52.2709084537628</v>
      </c>
      <c r="AB29" s="3" t="b">
        <v>0</v>
      </c>
      <c r="AC29" s="1">
        <v>630920.81589881598</v>
      </c>
    </row>
    <row r="30" spans="1:29">
      <c r="A30" s="3"/>
      <c r="B30" s="3"/>
      <c r="C30" s="3" t="s">
        <v>58</v>
      </c>
      <c r="D30" s="3" t="s">
        <v>632</v>
      </c>
      <c r="E30" s="3" t="s">
        <v>187</v>
      </c>
      <c r="F30" s="1">
        <v>56</v>
      </c>
      <c r="G30" s="3" t="s">
        <v>649</v>
      </c>
      <c r="H30" s="3" t="s">
        <v>49</v>
      </c>
      <c r="I30" s="3" t="s">
        <v>156</v>
      </c>
      <c r="J30" s="2">
        <v>44455.384227013899</v>
      </c>
      <c r="K30" s="1">
        <v>800</v>
      </c>
      <c r="L30" s="1">
        <v>16.638466666666702</v>
      </c>
      <c r="M30" s="1">
        <v>62823.9248052076</v>
      </c>
      <c r="N30" s="3" t="b">
        <v>0</v>
      </c>
      <c r="O30" s="1">
        <v>951.39103196300005</v>
      </c>
      <c r="P30" s="1"/>
      <c r="Q30" s="1">
        <v>951.39103196300005</v>
      </c>
      <c r="R30" s="1">
        <v>118.92387899537501</v>
      </c>
      <c r="S30" s="1">
        <v>160.093529175751</v>
      </c>
      <c r="T30" s="3" t="b">
        <v>0</v>
      </c>
      <c r="U30" s="1">
        <v>100577.038387377</v>
      </c>
      <c r="V30" s="1">
        <v>148.329913709197</v>
      </c>
      <c r="W30" s="3" t="b">
        <v>0</v>
      </c>
      <c r="X30" s="1">
        <v>93186.673452295203</v>
      </c>
      <c r="Y30" s="1">
        <v>11.0736166666667</v>
      </c>
      <c r="Z30" s="1">
        <v>1410524.5558805999</v>
      </c>
      <c r="AA30" s="1">
        <v>52.069541939763099</v>
      </c>
      <c r="AB30" s="3" t="b">
        <v>0</v>
      </c>
      <c r="AC30" s="1">
        <v>734453.675194907</v>
      </c>
    </row>
    <row r="31" spans="1:29">
      <c r="A31" s="3"/>
      <c r="B31" s="3"/>
      <c r="C31" s="3" t="s">
        <v>149</v>
      </c>
      <c r="D31" s="3" t="s">
        <v>632</v>
      </c>
      <c r="E31" s="3" t="s">
        <v>187</v>
      </c>
      <c r="F31" s="1">
        <v>63</v>
      </c>
      <c r="G31" s="3" t="s">
        <v>631</v>
      </c>
      <c r="H31" s="3" t="s">
        <v>49</v>
      </c>
      <c r="I31" s="3" t="s">
        <v>193</v>
      </c>
      <c r="J31" s="2">
        <v>44455.586528703701</v>
      </c>
      <c r="K31" s="1">
        <v>30</v>
      </c>
      <c r="L31" s="1">
        <v>16.6428333333333</v>
      </c>
      <c r="M31" s="1">
        <v>2376.8569320224201</v>
      </c>
      <c r="N31" s="3" t="b">
        <v>0</v>
      </c>
      <c r="O31" s="1">
        <v>28.503055809886899</v>
      </c>
      <c r="P31" s="1"/>
      <c r="Q31" s="1">
        <v>28.503055809886899</v>
      </c>
      <c r="R31" s="1">
        <v>95.010186032956398</v>
      </c>
      <c r="S31" s="1">
        <v>189.119033553197</v>
      </c>
      <c r="T31" s="3" t="b">
        <v>0</v>
      </c>
      <c r="U31" s="1">
        <v>4495.0888587829604</v>
      </c>
      <c r="V31" s="1">
        <v>157.43793813321301</v>
      </c>
      <c r="W31" s="3" t="b">
        <v>0</v>
      </c>
      <c r="X31" s="1">
        <v>3742.0745461524398</v>
      </c>
      <c r="Y31" s="1">
        <v>11.073650000000001</v>
      </c>
      <c r="Z31" s="1">
        <v>1269824.1324704399</v>
      </c>
      <c r="AA31" s="1">
        <v>51.7328446740079</v>
      </c>
      <c r="AB31" s="3" t="b">
        <v>0</v>
      </c>
      <c r="AC31" s="1">
        <v>656916.14608400199</v>
      </c>
    </row>
    <row r="32" spans="1:29">
      <c r="A32" s="3"/>
      <c r="B32" s="3"/>
      <c r="C32" s="3" t="s">
        <v>499</v>
      </c>
      <c r="D32" s="3" t="s">
        <v>632</v>
      </c>
      <c r="E32" s="3" t="s">
        <v>187</v>
      </c>
      <c r="F32" s="1">
        <v>71</v>
      </c>
      <c r="G32" s="3" t="s">
        <v>677</v>
      </c>
      <c r="H32" s="3" t="s">
        <v>46</v>
      </c>
      <c r="I32" s="3" t="s">
        <v>187</v>
      </c>
      <c r="J32" s="2">
        <v>44454.977570891198</v>
      </c>
      <c r="K32" s="1"/>
      <c r="L32" s="1">
        <v>16.6428166666667</v>
      </c>
      <c r="M32" s="1">
        <v>44075.074240431401</v>
      </c>
      <c r="N32" s="3" t="b">
        <v>0</v>
      </c>
      <c r="O32" s="1">
        <v>697.83703611024703</v>
      </c>
      <c r="P32" s="1"/>
      <c r="Q32" s="1">
        <v>697.83703611024703</v>
      </c>
      <c r="R32" s="1"/>
      <c r="S32" s="1">
        <v>167.281143351731</v>
      </c>
      <c r="T32" s="3" t="b">
        <v>0</v>
      </c>
      <c r="U32" s="1">
        <v>73729.288122518105</v>
      </c>
      <c r="V32" s="1">
        <v>150.285714316374</v>
      </c>
      <c r="W32" s="3" t="b">
        <v>0</v>
      </c>
      <c r="X32" s="1">
        <v>66238.5401577046</v>
      </c>
      <c r="Y32" s="1">
        <v>11.073650000000001</v>
      </c>
      <c r="Z32" s="1">
        <v>1352459.9342111</v>
      </c>
      <c r="AA32" s="1">
        <v>52.5575450816103</v>
      </c>
      <c r="AB32" s="3" t="b">
        <v>0</v>
      </c>
      <c r="AC32" s="1">
        <v>710819.73963371699</v>
      </c>
    </row>
    <row r="33" spans="1:29">
      <c r="A33" s="3"/>
      <c r="B33" s="3"/>
      <c r="C33" s="3" t="s">
        <v>673</v>
      </c>
      <c r="D33" s="3" t="s">
        <v>632</v>
      </c>
      <c r="E33" s="3" t="s">
        <v>187</v>
      </c>
      <c r="F33" s="1">
        <v>74</v>
      </c>
      <c r="G33" s="3" t="s">
        <v>672</v>
      </c>
      <c r="H33" s="3" t="s">
        <v>46</v>
      </c>
      <c r="I33" s="3" t="s">
        <v>187</v>
      </c>
      <c r="J33" s="2">
        <v>44455.033135844897</v>
      </c>
      <c r="K33" s="1"/>
      <c r="L33" s="1">
        <v>16.638466666666702</v>
      </c>
      <c r="M33" s="1">
        <v>41083.862807132202</v>
      </c>
      <c r="N33" s="3" t="b">
        <v>0</v>
      </c>
      <c r="O33" s="1">
        <v>695.83196326102598</v>
      </c>
      <c r="P33" s="1"/>
      <c r="Q33" s="1">
        <v>695.83196326102598</v>
      </c>
      <c r="R33" s="1"/>
      <c r="S33" s="1">
        <v>164.89388106288999</v>
      </c>
      <c r="T33" s="3" t="b">
        <v>0</v>
      </c>
      <c r="U33" s="1">
        <v>67744.7758732332</v>
      </c>
      <c r="V33" s="1">
        <v>153.04793584801601</v>
      </c>
      <c r="W33" s="3" t="b">
        <v>0</v>
      </c>
      <c r="X33" s="1">
        <v>62878.003992946396</v>
      </c>
      <c r="Y33" s="1">
        <v>11.0736333333333</v>
      </c>
      <c r="Z33" s="1">
        <v>1264313.14559808</v>
      </c>
      <c r="AA33" s="1">
        <v>52.711931254601197</v>
      </c>
      <c r="AB33" s="3" t="b">
        <v>0</v>
      </c>
      <c r="AC33" s="1">
        <v>666443.87615054799</v>
      </c>
    </row>
    <row r="34" spans="1:29">
      <c r="A34" s="3"/>
      <c r="B34" s="3"/>
      <c r="C34" s="3" t="s">
        <v>667</v>
      </c>
      <c r="D34" s="3" t="s">
        <v>632</v>
      </c>
      <c r="E34" s="3" t="s">
        <v>187</v>
      </c>
      <c r="F34" s="1">
        <v>77</v>
      </c>
      <c r="G34" s="3" t="s">
        <v>666</v>
      </c>
      <c r="H34" s="3" t="s">
        <v>46</v>
      </c>
      <c r="I34" s="3" t="s">
        <v>187</v>
      </c>
      <c r="J34" s="2">
        <v>44455.088617442103</v>
      </c>
      <c r="K34" s="1"/>
      <c r="L34" s="1">
        <v>16.638483333333301</v>
      </c>
      <c r="M34" s="1">
        <v>38757.906048937097</v>
      </c>
      <c r="N34" s="3" t="b">
        <v>0</v>
      </c>
      <c r="O34" s="1">
        <v>651.78470624629904</v>
      </c>
      <c r="P34" s="1"/>
      <c r="Q34" s="1">
        <v>651.78470624629904</v>
      </c>
      <c r="R34" s="1"/>
      <c r="S34" s="1">
        <v>155.451441612808</v>
      </c>
      <c r="T34" s="3" t="b">
        <v>0</v>
      </c>
      <c r="U34" s="1">
        <v>60249.723692010601</v>
      </c>
      <c r="V34" s="1">
        <v>146.77911919637901</v>
      </c>
      <c r="W34" s="3" t="b">
        <v>0</v>
      </c>
      <c r="X34" s="1">
        <v>56888.513117589799</v>
      </c>
      <c r="Y34" s="1">
        <v>11.0736333333333</v>
      </c>
      <c r="Z34" s="1">
        <v>1273389.1268517501</v>
      </c>
      <c r="AA34" s="1">
        <v>52.226976730308401</v>
      </c>
      <c r="AB34" s="3" t="b">
        <v>0</v>
      </c>
      <c r="AC34" s="1">
        <v>665052.642967141</v>
      </c>
    </row>
    <row r="35" spans="1:29">
      <c r="A35" s="3"/>
      <c r="B35" s="3"/>
      <c r="C35" s="3" t="s">
        <v>642</v>
      </c>
      <c r="D35" s="3" t="s">
        <v>632</v>
      </c>
      <c r="E35" s="3" t="s">
        <v>187</v>
      </c>
      <c r="F35" s="1">
        <v>95</v>
      </c>
      <c r="G35" s="3" t="s">
        <v>641</v>
      </c>
      <c r="H35" s="3" t="s">
        <v>46</v>
      </c>
      <c r="I35" s="3" t="s">
        <v>187</v>
      </c>
      <c r="J35" s="2">
        <v>44455.494438865702</v>
      </c>
      <c r="K35" s="1"/>
      <c r="L35" s="1">
        <v>16.647166666666699</v>
      </c>
      <c r="M35" s="1">
        <v>54738.350241140797</v>
      </c>
      <c r="N35" s="3" t="b">
        <v>0</v>
      </c>
      <c r="O35" s="1">
        <v>831.37286617542497</v>
      </c>
      <c r="P35" s="1"/>
      <c r="Q35" s="1">
        <v>831.37286617542497</v>
      </c>
      <c r="R35" s="1"/>
      <c r="S35" s="1">
        <v>164.96528824403001</v>
      </c>
      <c r="T35" s="3" t="b">
        <v>0</v>
      </c>
      <c r="U35" s="1">
        <v>90299.277255324894</v>
      </c>
      <c r="V35" s="1">
        <v>150.80770146593201</v>
      </c>
      <c r="W35" s="3" t="b">
        <v>0</v>
      </c>
      <c r="X35" s="1">
        <v>82549.647819035701</v>
      </c>
      <c r="Y35" s="1">
        <v>11.0736666666667</v>
      </c>
      <c r="Z35" s="1">
        <v>1408562.94017231</v>
      </c>
      <c r="AA35" s="1">
        <v>51.835985006305101</v>
      </c>
      <c r="AB35" s="3" t="b">
        <v>0</v>
      </c>
      <c r="AC35" s="1">
        <v>730142.47447208595</v>
      </c>
    </row>
    <row r="36" spans="1:29">
      <c r="A36" s="3"/>
      <c r="B36" s="3"/>
      <c r="C36" s="3" t="s">
        <v>636</v>
      </c>
      <c r="D36" s="3" t="s">
        <v>632</v>
      </c>
      <c r="E36" s="3" t="s">
        <v>187</v>
      </c>
      <c r="F36" s="1">
        <v>98</v>
      </c>
      <c r="G36" s="3" t="s">
        <v>635</v>
      </c>
      <c r="H36" s="3" t="s">
        <v>46</v>
      </c>
      <c r="I36" s="3" t="s">
        <v>187</v>
      </c>
      <c r="J36" s="2">
        <v>44455.549829213</v>
      </c>
      <c r="K36" s="1"/>
      <c r="L36" s="1">
        <v>16.638466666666702</v>
      </c>
      <c r="M36" s="1">
        <v>48799.110691337199</v>
      </c>
      <c r="N36" s="3" t="b">
        <v>0</v>
      </c>
      <c r="O36" s="1">
        <v>780.37632437085301</v>
      </c>
      <c r="P36" s="1"/>
      <c r="Q36" s="1">
        <v>780.37632437085301</v>
      </c>
      <c r="R36" s="1"/>
      <c r="S36" s="1">
        <v>163.95500564745001</v>
      </c>
      <c r="T36" s="3" t="b">
        <v>0</v>
      </c>
      <c r="U36" s="1">
        <v>80008.584689887197</v>
      </c>
      <c r="V36" s="1">
        <v>149.73945172662701</v>
      </c>
      <c r="W36" s="3" t="b">
        <v>0</v>
      </c>
      <c r="X36" s="1">
        <v>73071.520796678102</v>
      </c>
      <c r="Y36" s="1">
        <v>11.0736333333333</v>
      </c>
      <c r="Z36" s="1">
        <v>1338424.4449249201</v>
      </c>
      <c r="AA36" s="1">
        <v>50.713157807816401</v>
      </c>
      <c r="AB36" s="3" t="b">
        <v>0</v>
      </c>
      <c r="AC36" s="1">
        <v>678757.30089316296</v>
      </c>
    </row>
    <row r="37" spans="1:29">
      <c r="A37" s="3"/>
      <c r="B37" s="3"/>
      <c r="C37" s="3" t="s">
        <v>501</v>
      </c>
      <c r="D37" s="3" t="s">
        <v>632</v>
      </c>
      <c r="E37" s="3" t="s">
        <v>187</v>
      </c>
      <c r="F37" s="1">
        <v>70</v>
      </c>
      <c r="G37" s="3" t="s">
        <v>678</v>
      </c>
      <c r="H37" s="3" t="s">
        <v>46</v>
      </c>
      <c r="I37" s="3" t="s">
        <v>187</v>
      </c>
      <c r="J37" s="2">
        <v>44454.959074791703</v>
      </c>
      <c r="K37" s="1"/>
      <c r="L37" s="1">
        <v>16.638466666666702</v>
      </c>
      <c r="M37" s="1">
        <v>31504.7353853721</v>
      </c>
      <c r="N37" s="3" t="b">
        <v>0</v>
      </c>
      <c r="O37" s="1">
        <v>555.40841147843605</v>
      </c>
      <c r="P37" s="1"/>
      <c r="Q37" s="1">
        <v>555.40841147843605</v>
      </c>
      <c r="R37" s="1"/>
      <c r="S37" s="1">
        <v>167.86863962288899</v>
      </c>
      <c r="T37" s="3" t="b">
        <v>0</v>
      </c>
      <c r="U37" s="1">
        <v>52886.570708214902</v>
      </c>
      <c r="V37" s="1">
        <v>155.99702781345101</v>
      </c>
      <c r="W37" s="3" t="b">
        <v>0</v>
      </c>
      <c r="X37" s="1">
        <v>49146.450821673003</v>
      </c>
      <c r="Y37" s="1">
        <v>11.0736333333333</v>
      </c>
      <c r="Z37" s="1">
        <v>1213978.90515597</v>
      </c>
      <c r="AA37" s="1">
        <v>52.026518348375099</v>
      </c>
      <c r="AB37" s="3" t="b">
        <v>0</v>
      </c>
      <c r="AC37" s="1">
        <v>631590.95783637394</v>
      </c>
    </row>
    <row r="38" spans="1:29">
      <c r="A38" s="3"/>
      <c r="B38" s="3"/>
      <c r="C38" s="3" t="s">
        <v>497</v>
      </c>
      <c r="D38" s="3" t="s">
        <v>632</v>
      </c>
      <c r="E38" s="3" t="s">
        <v>187</v>
      </c>
      <c r="F38" s="1">
        <v>72</v>
      </c>
      <c r="G38" s="3" t="s">
        <v>676</v>
      </c>
      <c r="H38" s="3" t="s">
        <v>46</v>
      </c>
      <c r="I38" s="3" t="s">
        <v>217</v>
      </c>
      <c r="J38" s="2">
        <v>44454.996062905098</v>
      </c>
      <c r="K38" s="1">
        <v>5000</v>
      </c>
      <c r="L38" s="1">
        <v>16.6428166666667</v>
      </c>
      <c r="M38" s="1">
        <v>43782.994232575402</v>
      </c>
      <c r="N38" s="3" t="b">
        <v>0</v>
      </c>
      <c r="O38" s="1">
        <v>686.26562152341899</v>
      </c>
      <c r="P38" s="1"/>
      <c r="Q38" s="1">
        <v>686.26562152341899</v>
      </c>
      <c r="R38" s="1"/>
      <c r="S38" s="1">
        <v>157.25157673796301</v>
      </c>
      <c r="T38" s="3" t="b">
        <v>0</v>
      </c>
      <c r="U38" s="1">
        <v>68849.448773816403</v>
      </c>
      <c r="V38" s="1">
        <v>143.594811274292</v>
      </c>
      <c r="W38" s="3" t="b">
        <v>0</v>
      </c>
      <c r="X38" s="1">
        <v>62870.107938500601</v>
      </c>
      <c r="Y38" s="1">
        <v>11.073650000000001</v>
      </c>
      <c r="Z38" s="1">
        <v>1366188.2214329401</v>
      </c>
      <c r="AA38" s="1">
        <v>52.044422649261399</v>
      </c>
      <c r="AB38" s="3" t="b">
        <v>0</v>
      </c>
      <c r="AC38" s="1">
        <v>711024.77214698901</v>
      </c>
    </row>
    <row r="39" spans="1:29">
      <c r="A39" s="3"/>
      <c r="B39" s="3"/>
      <c r="C39" s="3" t="s">
        <v>675</v>
      </c>
      <c r="D39" s="3" t="s">
        <v>632</v>
      </c>
      <c r="E39" s="3" t="s">
        <v>187</v>
      </c>
      <c r="F39" s="1">
        <v>73</v>
      </c>
      <c r="G39" s="3" t="s">
        <v>674</v>
      </c>
      <c r="H39" s="3" t="s">
        <v>46</v>
      </c>
      <c r="I39" s="3" t="s">
        <v>187</v>
      </c>
      <c r="J39" s="2">
        <v>44455.014579814801</v>
      </c>
      <c r="K39" s="1"/>
      <c r="L39" s="1">
        <v>16.6428166666667</v>
      </c>
      <c r="M39" s="1">
        <v>39334.430218184003</v>
      </c>
      <c r="N39" s="3" t="b">
        <v>0</v>
      </c>
      <c r="O39" s="1">
        <v>674.33139099627397</v>
      </c>
      <c r="P39" s="1"/>
      <c r="Q39" s="1">
        <v>674.33139099627397</v>
      </c>
      <c r="R39" s="1"/>
      <c r="S39" s="1">
        <v>158.974682349831</v>
      </c>
      <c r="T39" s="3" t="b">
        <v>0</v>
      </c>
      <c r="U39" s="1">
        <v>62531.785493474097</v>
      </c>
      <c r="V39" s="1">
        <v>149.06746773359799</v>
      </c>
      <c r="W39" s="3" t="b">
        <v>0</v>
      </c>
      <c r="X39" s="1">
        <v>58634.839073686097</v>
      </c>
      <c r="Y39" s="1">
        <v>11.0736333333333</v>
      </c>
      <c r="Z39" s="1">
        <v>1249120.5792481401</v>
      </c>
      <c r="AA39" s="1">
        <v>52.6189990353109</v>
      </c>
      <c r="AB39" s="3" t="b">
        <v>0</v>
      </c>
      <c r="AC39" s="1">
        <v>657274.74554445106</v>
      </c>
    </row>
    <row r="40" spans="1:29">
      <c r="A40" s="3"/>
      <c r="B40" s="3"/>
      <c r="C40" s="3" t="s">
        <v>671</v>
      </c>
      <c r="D40" s="3" t="s">
        <v>632</v>
      </c>
      <c r="E40" s="3" t="s">
        <v>187</v>
      </c>
      <c r="F40" s="1">
        <v>75</v>
      </c>
      <c r="G40" s="3" t="s">
        <v>670</v>
      </c>
      <c r="H40" s="3" t="s">
        <v>46</v>
      </c>
      <c r="I40" s="3" t="s">
        <v>217</v>
      </c>
      <c r="J40" s="2">
        <v>44455.051624768501</v>
      </c>
      <c r="K40" s="1">
        <v>5000</v>
      </c>
      <c r="L40" s="1">
        <v>16.64715</v>
      </c>
      <c r="M40" s="1">
        <v>44384.585586998299</v>
      </c>
      <c r="N40" s="3" t="b">
        <v>0</v>
      </c>
      <c r="O40" s="1">
        <v>778.72386633417602</v>
      </c>
      <c r="P40" s="1"/>
      <c r="Q40" s="1">
        <v>778.72386633417602</v>
      </c>
      <c r="R40" s="1"/>
      <c r="S40" s="1">
        <v>169.759146224235</v>
      </c>
      <c r="T40" s="3" t="b">
        <v>0</v>
      </c>
      <c r="U40" s="1">
        <v>75346.893547653002</v>
      </c>
      <c r="V40" s="1">
        <v>145.67721403791401</v>
      </c>
      <c r="W40" s="3" t="b">
        <v>0</v>
      </c>
      <c r="X40" s="1">
        <v>64658.227745412798</v>
      </c>
      <c r="Y40" s="1">
        <v>11.0736333333333</v>
      </c>
      <c r="Z40" s="1">
        <v>1219945.53350263</v>
      </c>
      <c r="AA40" s="1">
        <v>52.555551320658502</v>
      </c>
      <c r="AB40" s="3" t="b">
        <v>0</v>
      </c>
      <c r="AC40" s="1">
        <v>641149.10094405594</v>
      </c>
    </row>
    <row r="41" spans="1:29">
      <c r="A41" s="3"/>
      <c r="B41" s="3"/>
      <c r="C41" s="3" t="s">
        <v>669</v>
      </c>
      <c r="D41" s="3" t="s">
        <v>632</v>
      </c>
      <c r="E41" s="3" t="s">
        <v>187</v>
      </c>
      <c r="F41" s="1">
        <v>76</v>
      </c>
      <c r="G41" s="3" t="s">
        <v>668</v>
      </c>
      <c r="H41" s="3" t="s">
        <v>46</v>
      </c>
      <c r="I41" s="3" t="s">
        <v>187</v>
      </c>
      <c r="J41" s="2">
        <v>44455.070156817099</v>
      </c>
      <c r="K41" s="1"/>
      <c r="L41" s="1">
        <v>16.638483333333301</v>
      </c>
      <c r="M41" s="1">
        <v>32263.785587165599</v>
      </c>
      <c r="N41" s="3" t="b">
        <v>0</v>
      </c>
      <c r="O41" s="1">
        <v>594.89775522367995</v>
      </c>
      <c r="P41" s="1"/>
      <c r="Q41" s="1">
        <v>594.89775522367995</v>
      </c>
      <c r="R41" s="1"/>
      <c r="S41" s="1">
        <v>163.28884712136599</v>
      </c>
      <c r="T41" s="3" t="b">
        <v>0</v>
      </c>
      <c r="U41" s="1">
        <v>52683.163522992101</v>
      </c>
      <c r="V41" s="1">
        <v>151.36215869208601</v>
      </c>
      <c r="W41" s="3" t="b">
        <v>0</v>
      </c>
      <c r="X41" s="1">
        <v>48835.162340520103</v>
      </c>
      <c r="Y41" s="1">
        <v>11.073650000000001</v>
      </c>
      <c r="Z41" s="1">
        <v>1161136.8270127401</v>
      </c>
      <c r="AA41" s="1">
        <v>52.314886864791703</v>
      </c>
      <c r="AB41" s="3" t="b">
        <v>0</v>
      </c>
      <c r="AC41" s="1">
        <v>607447.41739714902</v>
      </c>
    </row>
    <row r="42" spans="1:29">
      <c r="A42" s="3"/>
      <c r="B42" s="3"/>
      <c r="C42" s="3" t="s">
        <v>665</v>
      </c>
      <c r="D42" s="3" t="s">
        <v>632</v>
      </c>
      <c r="E42" s="3" t="s">
        <v>187</v>
      </c>
      <c r="F42" s="1">
        <v>78</v>
      </c>
      <c r="G42" s="3" t="s">
        <v>664</v>
      </c>
      <c r="H42" s="3" t="s">
        <v>46</v>
      </c>
      <c r="I42" s="3" t="s">
        <v>217</v>
      </c>
      <c r="J42" s="2">
        <v>44455.107102581002</v>
      </c>
      <c r="K42" s="1">
        <v>5000</v>
      </c>
      <c r="L42" s="1">
        <v>16.642800000000001</v>
      </c>
      <c r="M42" s="1">
        <v>36203.757281226201</v>
      </c>
      <c r="N42" s="3" t="b">
        <v>0</v>
      </c>
      <c r="O42" s="1">
        <v>612.42679490701596</v>
      </c>
      <c r="P42" s="1"/>
      <c r="Q42" s="1">
        <v>612.42679490701596</v>
      </c>
      <c r="R42" s="1"/>
      <c r="S42" s="1">
        <v>167.06170453850399</v>
      </c>
      <c r="T42" s="3" t="b">
        <v>0</v>
      </c>
      <c r="U42" s="1">
        <v>60482.614020999397</v>
      </c>
      <c r="V42" s="1">
        <v>157.12656670134399</v>
      </c>
      <c r="W42" s="3" t="b">
        <v>0</v>
      </c>
      <c r="X42" s="1">
        <v>56885.720832878498</v>
      </c>
      <c r="Y42" s="1">
        <v>11.0736166666667</v>
      </c>
      <c r="Z42" s="1">
        <v>1265770.48523793</v>
      </c>
      <c r="AA42" s="1">
        <v>52.297235630125101</v>
      </c>
      <c r="AB42" s="3" t="b">
        <v>0</v>
      </c>
      <c r="AC42" s="1">
        <v>661962.97320145799</v>
      </c>
    </row>
    <row r="43" spans="1:29">
      <c r="A43" s="3"/>
      <c r="B43" s="3"/>
      <c r="C43" s="3" t="s">
        <v>495</v>
      </c>
      <c r="D43" s="3" t="s">
        <v>632</v>
      </c>
      <c r="E43" s="3" t="s">
        <v>187</v>
      </c>
      <c r="F43" s="1">
        <v>79</v>
      </c>
      <c r="G43" s="3" t="s">
        <v>663</v>
      </c>
      <c r="H43" s="3" t="s">
        <v>46</v>
      </c>
      <c r="I43" s="3" t="s">
        <v>187</v>
      </c>
      <c r="J43" s="2">
        <v>44455.125607291702</v>
      </c>
      <c r="K43" s="1"/>
      <c r="L43" s="1">
        <v>16.6428333333333</v>
      </c>
      <c r="M43" s="1">
        <v>49171.2821631427</v>
      </c>
      <c r="N43" s="3" t="b">
        <v>0</v>
      </c>
      <c r="O43" s="1">
        <v>808.25948443655295</v>
      </c>
      <c r="P43" s="1"/>
      <c r="Q43" s="1">
        <v>808.25948443655295</v>
      </c>
      <c r="R43" s="1"/>
      <c r="S43" s="1">
        <v>164.12053176819401</v>
      </c>
      <c r="T43" s="3" t="b">
        <v>0</v>
      </c>
      <c r="U43" s="1">
        <v>80700.169763389</v>
      </c>
      <c r="V43" s="1">
        <v>151.12609562427801</v>
      </c>
      <c r="W43" s="3" t="b">
        <v>0</v>
      </c>
      <c r="X43" s="1">
        <v>74310.638901554499</v>
      </c>
      <c r="Y43" s="1">
        <v>11.073650000000001</v>
      </c>
      <c r="Z43" s="1">
        <v>1301790.37778619</v>
      </c>
      <c r="AA43" s="1">
        <v>52.385532542473797</v>
      </c>
      <c r="AB43" s="3" t="b">
        <v>0</v>
      </c>
      <c r="AC43" s="1">
        <v>681949.82198997703</v>
      </c>
    </row>
    <row r="44" spans="1:29">
      <c r="A44" s="3"/>
      <c r="B44" s="3"/>
      <c r="C44" s="3" t="s">
        <v>493</v>
      </c>
      <c r="D44" s="3" t="s">
        <v>632</v>
      </c>
      <c r="E44" s="3" t="s">
        <v>187</v>
      </c>
      <c r="F44" s="1">
        <v>80</v>
      </c>
      <c r="G44" s="3" t="s">
        <v>660</v>
      </c>
      <c r="H44" s="3" t="s">
        <v>46</v>
      </c>
      <c r="I44" s="3" t="s">
        <v>187</v>
      </c>
      <c r="J44" s="2">
        <v>44455.181048692102</v>
      </c>
      <c r="K44" s="1"/>
      <c r="L44" s="1">
        <v>16.6428333333333</v>
      </c>
      <c r="M44" s="1">
        <v>36034.076859387002</v>
      </c>
      <c r="N44" s="3" t="b">
        <v>0</v>
      </c>
      <c r="O44" s="1">
        <v>647.22899155414996</v>
      </c>
      <c r="P44" s="1"/>
      <c r="Q44" s="1">
        <v>647.22899155414996</v>
      </c>
      <c r="R44" s="1"/>
      <c r="S44" s="1">
        <v>162.34000911032899</v>
      </c>
      <c r="T44" s="3" t="b">
        <v>0</v>
      </c>
      <c r="U44" s="1">
        <v>58497.723656351802</v>
      </c>
      <c r="V44" s="1">
        <v>140.122820069981</v>
      </c>
      <c r="W44" s="3" t="b">
        <v>0</v>
      </c>
      <c r="X44" s="1">
        <v>50491.964681557401</v>
      </c>
      <c r="Y44" s="1">
        <v>11.073650000000001</v>
      </c>
      <c r="Z44" s="1">
        <v>1192224.5930848899</v>
      </c>
      <c r="AA44" s="1">
        <v>52.299890833861198</v>
      </c>
      <c r="AB44" s="3" t="b">
        <v>0</v>
      </c>
      <c r="AC44" s="1">
        <v>623532.16067784396</v>
      </c>
    </row>
    <row r="45" spans="1:29">
      <c r="A45" s="3"/>
      <c r="B45" s="3"/>
      <c r="C45" s="3" t="s">
        <v>491</v>
      </c>
      <c r="D45" s="3" t="s">
        <v>632</v>
      </c>
      <c r="E45" s="3" t="s">
        <v>187</v>
      </c>
      <c r="F45" s="1">
        <v>81</v>
      </c>
      <c r="G45" s="3" t="s">
        <v>659</v>
      </c>
      <c r="H45" s="3" t="s">
        <v>46</v>
      </c>
      <c r="I45" s="3" t="s">
        <v>187</v>
      </c>
      <c r="J45" s="2">
        <v>44455.199547002303</v>
      </c>
      <c r="K45" s="1"/>
      <c r="L45" s="1">
        <v>16.6428166666667</v>
      </c>
      <c r="M45" s="1">
        <v>16218.7500816103</v>
      </c>
      <c r="N45" s="3" t="b">
        <v>0</v>
      </c>
      <c r="O45" s="1">
        <v>612.60950725358896</v>
      </c>
      <c r="P45" s="1"/>
      <c r="Q45" s="1">
        <v>612.60950725358896</v>
      </c>
      <c r="R45" s="1"/>
      <c r="S45" s="1">
        <v>157.48799279224201</v>
      </c>
      <c r="T45" s="3" t="b">
        <v>0</v>
      </c>
      <c r="U45" s="1">
        <v>25542.583959518201</v>
      </c>
      <c r="V45" s="1">
        <v>144.207497706895</v>
      </c>
      <c r="W45" s="3" t="b">
        <v>0</v>
      </c>
      <c r="X45" s="1">
        <v>23388.653652025299</v>
      </c>
      <c r="Y45" s="1">
        <v>11.073650000000001</v>
      </c>
      <c r="Z45" s="1">
        <v>566877.92272386095</v>
      </c>
      <c r="AA45" s="1">
        <v>52.479483767703698</v>
      </c>
      <c r="AB45" s="3" t="b">
        <v>0</v>
      </c>
      <c r="AC45" s="1">
        <v>297494.60743856401</v>
      </c>
    </row>
    <row r="46" spans="1:29">
      <c r="A46" s="3"/>
      <c r="B46" s="3"/>
      <c r="C46" s="3" t="s">
        <v>488</v>
      </c>
      <c r="D46" s="3" t="s">
        <v>632</v>
      </c>
      <c r="E46" s="3" t="s">
        <v>187</v>
      </c>
      <c r="F46" s="1">
        <v>82</v>
      </c>
      <c r="G46" s="3" t="s">
        <v>658</v>
      </c>
      <c r="H46" s="3" t="s">
        <v>46</v>
      </c>
      <c r="I46" s="3" t="s">
        <v>187</v>
      </c>
      <c r="J46" s="2">
        <v>44455.217987083299</v>
      </c>
      <c r="K46" s="1"/>
      <c r="L46" s="1">
        <v>16.6428166666667</v>
      </c>
      <c r="M46" s="1">
        <v>32791.396974652402</v>
      </c>
      <c r="N46" s="3" t="b">
        <v>0</v>
      </c>
      <c r="O46" s="1">
        <v>543.99560203547401</v>
      </c>
      <c r="P46" s="1"/>
      <c r="Q46" s="1">
        <v>543.99560203547401</v>
      </c>
      <c r="R46" s="1"/>
      <c r="S46" s="1">
        <v>157.066063499943</v>
      </c>
      <c r="T46" s="3" t="b">
        <v>0</v>
      </c>
      <c r="U46" s="1">
        <v>51504.156394725796</v>
      </c>
      <c r="V46" s="1">
        <v>147.96949462595001</v>
      </c>
      <c r="W46" s="3" t="b">
        <v>0</v>
      </c>
      <c r="X46" s="1">
        <v>48521.264384182097</v>
      </c>
      <c r="Y46" s="1">
        <v>11.073650000000001</v>
      </c>
      <c r="Z46" s="1">
        <v>1289874.7900463799</v>
      </c>
      <c r="AA46" s="1">
        <v>52.434390056376998</v>
      </c>
      <c r="AB46" s="3" t="b">
        <v>0</v>
      </c>
      <c r="AC46" s="1">
        <v>676337.97865179298</v>
      </c>
    </row>
    <row r="47" spans="1:29">
      <c r="A47" s="3"/>
      <c r="B47" s="3"/>
      <c r="C47" s="3" t="s">
        <v>486</v>
      </c>
      <c r="D47" s="3" t="s">
        <v>632</v>
      </c>
      <c r="E47" s="3" t="s">
        <v>187</v>
      </c>
      <c r="F47" s="1">
        <v>83</v>
      </c>
      <c r="G47" s="3" t="s">
        <v>657</v>
      </c>
      <c r="H47" s="3" t="s">
        <v>46</v>
      </c>
      <c r="I47" s="3" t="s">
        <v>187</v>
      </c>
      <c r="J47" s="2">
        <v>44455.236507222202</v>
      </c>
      <c r="K47" s="1"/>
      <c r="L47" s="1">
        <v>16.634133333333299</v>
      </c>
      <c r="M47" s="1">
        <v>36086.001765676701</v>
      </c>
      <c r="N47" s="3" t="b">
        <v>0</v>
      </c>
      <c r="O47" s="1">
        <v>570.79476579819595</v>
      </c>
      <c r="P47" s="1"/>
      <c r="Q47" s="1">
        <v>570.79476579819595</v>
      </c>
      <c r="R47" s="1"/>
      <c r="S47" s="1">
        <v>159.195553831578</v>
      </c>
      <c r="T47" s="3" t="b">
        <v>0</v>
      </c>
      <c r="U47" s="1">
        <v>57447.310366541897</v>
      </c>
      <c r="V47" s="1">
        <v>146.55587796578499</v>
      </c>
      <c r="W47" s="3" t="b">
        <v>0</v>
      </c>
      <c r="X47" s="1">
        <v>52886.156710436</v>
      </c>
      <c r="Y47" s="1">
        <v>11.0736333333333</v>
      </c>
      <c r="Z47" s="1">
        <v>1353258.30535154</v>
      </c>
      <c r="AA47" s="1">
        <v>52.581883020072397</v>
      </c>
      <c r="AB47" s="3" t="b">
        <v>0</v>
      </c>
      <c r="AC47" s="1">
        <v>711568.69907936198</v>
      </c>
    </row>
    <row r="48" spans="1:29">
      <c r="A48" s="3"/>
      <c r="B48" s="3"/>
      <c r="C48" s="3" t="s">
        <v>484</v>
      </c>
      <c r="D48" s="3" t="s">
        <v>632</v>
      </c>
      <c r="E48" s="3" t="s">
        <v>187</v>
      </c>
      <c r="F48" s="1">
        <v>84</v>
      </c>
      <c r="G48" s="3" t="s">
        <v>656</v>
      </c>
      <c r="H48" s="3" t="s">
        <v>46</v>
      </c>
      <c r="I48" s="3" t="s">
        <v>187</v>
      </c>
      <c r="J48" s="2">
        <v>44455.254962245403</v>
      </c>
      <c r="K48" s="1"/>
      <c r="L48" s="1">
        <v>16.647166666666699</v>
      </c>
      <c r="M48" s="1">
        <v>34682.010508626503</v>
      </c>
      <c r="N48" s="3" t="b">
        <v>0</v>
      </c>
      <c r="O48" s="1">
        <v>562.70194562713198</v>
      </c>
      <c r="P48" s="1"/>
      <c r="Q48" s="1">
        <v>562.70194562713198</v>
      </c>
      <c r="R48" s="1"/>
      <c r="S48" s="1">
        <v>167.04771216305599</v>
      </c>
      <c r="T48" s="3" t="b">
        <v>0</v>
      </c>
      <c r="U48" s="1">
        <v>57935.505086811099</v>
      </c>
      <c r="V48" s="1">
        <v>155.555672431413</v>
      </c>
      <c r="W48" s="3" t="b">
        <v>0</v>
      </c>
      <c r="X48" s="1">
        <v>53949.834659427201</v>
      </c>
      <c r="Y48" s="1">
        <v>11.073650000000001</v>
      </c>
      <c r="Z48" s="1">
        <v>1319199.7911252901</v>
      </c>
      <c r="AA48" s="1">
        <v>51.855008211186401</v>
      </c>
      <c r="AB48" s="3" t="b">
        <v>0</v>
      </c>
      <c r="AC48" s="1">
        <v>684071.16000997403</v>
      </c>
    </row>
    <row r="49" spans="1:29">
      <c r="A49" s="3"/>
      <c r="B49" s="3"/>
      <c r="C49" s="3" t="s">
        <v>482</v>
      </c>
      <c r="D49" s="3" t="s">
        <v>632</v>
      </c>
      <c r="E49" s="3" t="s">
        <v>187</v>
      </c>
      <c r="F49" s="1">
        <v>85</v>
      </c>
      <c r="G49" s="3" t="s">
        <v>655</v>
      </c>
      <c r="H49" s="3" t="s">
        <v>46</v>
      </c>
      <c r="I49" s="3" t="s">
        <v>199</v>
      </c>
      <c r="J49" s="2">
        <v>44455.273480567099</v>
      </c>
      <c r="K49" s="1">
        <v>80</v>
      </c>
      <c r="L49" s="1">
        <v>16.638483333333301</v>
      </c>
      <c r="M49" s="1">
        <v>15991.6631924168</v>
      </c>
      <c r="N49" s="3" t="b">
        <v>0</v>
      </c>
      <c r="O49" s="1">
        <v>283.092910490235</v>
      </c>
      <c r="P49" s="1"/>
      <c r="Q49" s="1">
        <v>283.092910490235</v>
      </c>
      <c r="R49" s="1"/>
      <c r="S49" s="1">
        <v>172.09543849659701</v>
      </c>
      <c r="T49" s="3" t="b">
        <v>0</v>
      </c>
      <c r="U49" s="1">
        <v>27520.922893888499</v>
      </c>
      <c r="V49" s="1">
        <v>152.67351236959499</v>
      </c>
      <c r="W49" s="3" t="b">
        <v>0</v>
      </c>
      <c r="X49" s="1">
        <v>24415.033882178501</v>
      </c>
      <c r="Y49" s="1">
        <v>11.073650000000001</v>
      </c>
      <c r="Z49" s="1">
        <v>1192206.46335128</v>
      </c>
      <c r="AA49" s="1">
        <v>52.507610052222503</v>
      </c>
      <c r="AB49" s="3" t="b">
        <v>0</v>
      </c>
      <c r="AC49" s="1">
        <v>625999.12079388404</v>
      </c>
    </row>
    <row r="50" spans="1:29">
      <c r="A50" s="3"/>
      <c r="B50" s="3"/>
      <c r="C50" s="3" t="s">
        <v>480</v>
      </c>
      <c r="D50" s="3" t="s">
        <v>632</v>
      </c>
      <c r="E50" s="3" t="s">
        <v>187</v>
      </c>
      <c r="F50" s="1">
        <v>86</v>
      </c>
      <c r="G50" s="3" t="s">
        <v>654</v>
      </c>
      <c r="H50" s="3" t="s">
        <v>46</v>
      </c>
      <c r="I50" s="3" t="s">
        <v>217</v>
      </c>
      <c r="J50" s="2">
        <v>44455.291967106503</v>
      </c>
      <c r="K50" s="1">
        <v>5000</v>
      </c>
      <c r="L50" s="1">
        <v>16.634116666666699</v>
      </c>
      <c r="M50" s="1">
        <v>27351.752123480001</v>
      </c>
      <c r="N50" s="3" t="b">
        <v>0</v>
      </c>
      <c r="O50" s="1">
        <v>488.61242518177102</v>
      </c>
      <c r="P50" s="1"/>
      <c r="Q50" s="1">
        <v>488.61242518177102</v>
      </c>
      <c r="R50" s="1"/>
      <c r="S50" s="1">
        <v>165.69936225163801</v>
      </c>
      <c r="T50" s="3" t="b">
        <v>0</v>
      </c>
      <c r="U50" s="1">
        <v>45321.6788332551</v>
      </c>
      <c r="V50" s="1">
        <v>154.77305896729899</v>
      </c>
      <c r="W50" s="3" t="b">
        <v>0</v>
      </c>
      <c r="X50" s="1">
        <v>42333.143442663102</v>
      </c>
      <c r="Y50" s="1">
        <v>11.0736166666667</v>
      </c>
      <c r="Z50" s="1">
        <v>1196609.08111864</v>
      </c>
      <c r="AA50" s="1">
        <v>52.901436257390401</v>
      </c>
      <c r="AB50" s="3" t="b">
        <v>0</v>
      </c>
      <c r="AC50" s="1">
        <v>633023.39029812405</v>
      </c>
    </row>
    <row r="51" spans="1:29">
      <c r="A51" s="3"/>
      <c r="B51" s="3"/>
      <c r="C51" s="3" t="s">
        <v>478</v>
      </c>
      <c r="D51" s="3" t="s">
        <v>632</v>
      </c>
      <c r="E51" s="3" t="s">
        <v>187</v>
      </c>
      <c r="F51" s="1">
        <v>87</v>
      </c>
      <c r="G51" s="3" t="s">
        <v>653</v>
      </c>
      <c r="H51" s="3" t="s">
        <v>46</v>
      </c>
      <c r="I51" s="3" t="s">
        <v>187</v>
      </c>
      <c r="J51" s="2">
        <v>44455.310449328703</v>
      </c>
      <c r="K51" s="1"/>
      <c r="L51" s="1">
        <v>16.642800000000001</v>
      </c>
      <c r="M51" s="1">
        <v>28268.939847022601</v>
      </c>
      <c r="N51" s="3" t="b">
        <v>0</v>
      </c>
      <c r="O51" s="1">
        <v>534.03828723594302</v>
      </c>
      <c r="P51" s="1"/>
      <c r="Q51" s="1">
        <v>534.03828723594302</v>
      </c>
      <c r="R51" s="1"/>
      <c r="S51" s="1">
        <v>158.526474269338</v>
      </c>
      <c r="T51" s="3" t="b">
        <v>0</v>
      </c>
      <c r="U51" s="1">
        <v>44813.7536528048</v>
      </c>
      <c r="V51" s="1">
        <v>146.632371612067</v>
      </c>
      <c r="W51" s="3" t="b">
        <v>0</v>
      </c>
      <c r="X51" s="1">
        <v>41451.416927277904</v>
      </c>
      <c r="Y51" s="1">
        <v>11.0736333333333</v>
      </c>
      <c r="Z51" s="1">
        <v>1132547.5565913101</v>
      </c>
      <c r="AA51" s="1">
        <v>51.755927420653002</v>
      </c>
      <c r="AB51" s="3" t="b">
        <v>0</v>
      </c>
      <c r="AC51" s="1">
        <v>586160.49139377498</v>
      </c>
    </row>
    <row r="52" spans="1:29">
      <c r="A52" s="3"/>
      <c r="B52" s="3"/>
      <c r="C52" s="3" t="s">
        <v>476</v>
      </c>
      <c r="D52" s="3" t="s">
        <v>632</v>
      </c>
      <c r="E52" s="3" t="s">
        <v>187</v>
      </c>
      <c r="F52" s="1">
        <v>88</v>
      </c>
      <c r="G52" s="3" t="s">
        <v>652</v>
      </c>
      <c r="H52" s="3" t="s">
        <v>46</v>
      </c>
      <c r="I52" s="3" t="s">
        <v>187</v>
      </c>
      <c r="J52" s="2">
        <v>44455.328906539398</v>
      </c>
      <c r="K52" s="1"/>
      <c r="L52" s="1">
        <v>16.6428166666667</v>
      </c>
      <c r="M52" s="1">
        <v>2405.894219667</v>
      </c>
      <c r="N52" s="3" t="b">
        <v>0</v>
      </c>
      <c r="O52" s="1">
        <v>35.191144846808903</v>
      </c>
      <c r="P52" s="1"/>
      <c r="Q52" s="1">
        <v>35.191144846808903</v>
      </c>
      <c r="R52" s="1"/>
      <c r="S52" s="1">
        <v>156.80644183251999</v>
      </c>
      <c r="T52" s="3" t="b">
        <v>0</v>
      </c>
      <c r="U52" s="1">
        <v>3772.5971201140901</v>
      </c>
      <c r="V52" s="1">
        <v>113.21541489961299</v>
      </c>
      <c r="W52" s="3" t="b">
        <v>0</v>
      </c>
      <c r="X52" s="1">
        <v>2723.8431228417999</v>
      </c>
      <c r="Y52" s="1">
        <v>11.073650000000001</v>
      </c>
      <c r="Z52" s="1">
        <v>1107292.11818242</v>
      </c>
      <c r="AA52" s="1">
        <v>52.443325359956198</v>
      </c>
      <c r="AB52" s="3" t="b">
        <v>0</v>
      </c>
      <c r="AC52" s="1">
        <v>580700.80822355801</v>
      </c>
    </row>
    <row r="53" spans="1:29">
      <c r="A53" s="3"/>
      <c r="B53" s="3"/>
      <c r="C53" s="3" t="s">
        <v>474</v>
      </c>
      <c r="D53" s="3" t="s">
        <v>632</v>
      </c>
      <c r="E53" s="3" t="s">
        <v>187</v>
      </c>
      <c r="F53" s="1">
        <v>89</v>
      </c>
      <c r="G53" s="3" t="s">
        <v>651</v>
      </c>
      <c r="H53" s="3" t="s">
        <v>46</v>
      </c>
      <c r="I53" s="3" t="s">
        <v>187</v>
      </c>
      <c r="J53" s="2">
        <v>44455.3476034954</v>
      </c>
      <c r="K53" s="1"/>
      <c r="L53" s="1">
        <v>16.638483333333301</v>
      </c>
      <c r="M53" s="1">
        <v>13863.6652803383</v>
      </c>
      <c r="N53" s="3" t="b">
        <v>0</v>
      </c>
      <c r="O53" s="1">
        <v>258.90758519473798</v>
      </c>
      <c r="P53" s="1"/>
      <c r="Q53" s="1">
        <v>258.90758519473798</v>
      </c>
      <c r="R53" s="1"/>
      <c r="S53" s="1">
        <v>173.73280063271901</v>
      </c>
      <c r="T53" s="3" t="b">
        <v>0</v>
      </c>
      <c r="U53" s="1">
        <v>24085.7339618777</v>
      </c>
      <c r="V53" s="1">
        <v>159.63319296597399</v>
      </c>
      <c r="W53" s="3" t="b">
        <v>0</v>
      </c>
      <c r="X53" s="1">
        <v>22131.011549119201</v>
      </c>
      <c r="Y53" s="1">
        <v>11.073650000000001</v>
      </c>
      <c r="Z53" s="1">
        <v>1126249.8252014201</v>
      </c>
      <c r="AA53" s="1">
        <v>51.640685946236601</v>
      </c>
      <c r="AB53" s="3" t="b">
        <v>0</v>
      </c>
      <c r="AC53" s="1">
        <v>581603.13520230295</v>
      </c>
    </row>
    <row r="54" spans="1:29">
      <c r="A54" s="3"/>
      <c r="B54" s="3"/>
      <c r="C54" s="3" t="s">
        <v>472</v>
      </c>
      <c r="D54" s="3" t="s">
        <v>632</v>
      </c>
      <c r="E54" s="3" t="s">
        <v>187</v>
      </c>
      <c r="F54" s="1">
        <v>90</v>
      </c>
      <c r="G54" s="3" t="s">
        <v>648</v>
      </c>
      <c r="H54" s="3" t="s">
        <v>46</v>
      </c>
      <c r="I54" s="3" t="s">
        <v>187</v>
      </c>
      <c r="J54" s="2">
        <v>44455.402552361098</v>
      </c>
      <c r="K54" s="1"/>
      <c r="L54" s="1">
        <v>16.634133333333299</v>
      </c>
      <c r="M54" s="1">
        <v>4231.3699507191604</v>
      </c>
      <c r="N54" s="3" t="b">
        <v>0</v>
      </c>
      <c r="O54" s="1">
        <v>51.732743104515997</v>
      </c>
      <c r="P54" s="1"/>
      <c r="Q54" s="1">
        <v>51.732743104515997</v>
      </c>
      <c r="R54" s="1"/>
      <c r="S54" s="1">
        <v>160.35665199049001</v>
      </c>
      <c r="T54" s="3" t="b">
        <v>0</v>
      </c>
      <c r="U54" s="1">
        <v>6785.2831863048796</v>
      </c>
      <c r="V54" s="1">
        <v>161.34885243503601</v>
      </c>
      <c r="W54" s="3" t="b">
        <v>0</v>
      </c>
      <c r="X54" s="1">
        <v>6827.2668577663098</v>
      </c>
      <c r="Y54" s="1">
        <v>11.0736333333333</v>
      </c>
      <c r="Z54" s="1">
        <v>1450250.1809894</v>
      </c>
      <c r="AA54" s="1">
        <v>52.369269391385203</v>
      </c>
      <c r="AB54" s="3" t="b">
        <v>0</v>
      </c>
      <c r="AC54" s="1">
        <v>759485.42413138901</v>
      </c>
    </row>
    <row r="55" spans="1:29">
      <c r="A55" s="3"/>
      <c r="B55" s="3"/>
      <c r="C55" s="3" t="s">
        <v>470</v>
      </c>
      <c r="D55" s="3" t="s">
        <v>632</v>
      </c>
      <c r="E55" s="3" t="s">
        <v>187</v>
      </c>
      <c r="F55" s="1">
        <v>91</v>
      </c>
      <c r="G55" s="3" t="s">
        <v>647</v>
      </c>
      <c r="H55" s="3" t="s">
        <v>46</v>
      </c>
      <c r="I55" s="3" t="s">
        <v>187</v>
      </c>
      <c r="J55" s="2">
        <v>44455.420867581</v>
      </c>
      <c r="K55" s="1"/>
      <c r="L55" s="1">
        <v>16.6428166666667</v>
      </c>
      <c r="M55" s="1">
        <v>1222.7668748492899</v>
      </c>
      <c r="N55" s="3" t="b">
        <v>0</v>
      </c>
      <c r="O55" s="1">
        <v>7.2635015951106103</v>
      </c>
      <c r="P55" s="1"/>
      <c r="Q55" s="1">
        <v>7.2635015951106103</v>
      </c>
      <c r="R55" s="1"/>
      <c r="S55" s="1">
        <v>136.251116888827</v>
      </c>
      <c r="T55" s="3" t="b">
        <v>0</v>
      </c>
      <c r="U55" s="1">
        <v>1666.0335239287699</v>
      </c>
      <c r="V55" s="1">
        <v>101.37660838391101</v>
      </c>
      <c r="W55" s="3" t="b">
        <v>0</v>
      </c>
      <c r="X55" s="1">
        <v>1239.59958616415</v>
      </c>
      <c r="Y55" s="1">
        <v>11.073650000000001</v>
      </c>
      <c r="Z55" s="1">
        <v>1333748.48212832</v>
      </c>
      <c r="AA55" s="1">
        <v>51.438444941259299</v>
      </c>
      <c r="AB55" s="3" t="b">
        <v>0</v>
      </c>
      <c r="AC55" s="1">
        <v>686059.47863445606</v>
      </c>
    </row>
    <row r="56" spans="1:29">
      <c r="A56" s="3"/>
      <c r="B56" s="3"/>
      <c r="C56" s="3" t="s">
        <v>467</v>
      </c>
      <c r="D56" s="3" t="s">
        <v>632</v>
      </c>
      <c r="E56" s="3" t="s">
        <v>187</v>
      </c>
      <c r="F56" s="1">
        <v>92</v>
      </c>
      <c r="G56" s="3" t="s">
        <v>646</v>
      </c>
      <c r="H56" s="3" t="s">
        <v>46</v>
      </c>
      <c r="I56" s="3" t="s">
        <v>187</v>
      </c>
      <c r="J56" s="2">
        <v>44455.4391643403</v>
      </c>
      <c r="K56" s="1"/>
      <c r="L56" s="1" t="s">
        <v>187</v>
      </c>
      <c r="M56" s="1" t="s">
        <v>187</v>
      </c>
      <c r="N56" s="3" t="b">
        <v>0</v>
      </c>
      <c r="O56" s="1" t="s">
        <v>187</v>
      </c>
      <c r="P56" s="1" t="s">
        <v>187</v>
      </c>
      <c r="Q56" s="1" t="s">
        <v>187</v>
      </c>
      <c r="R56" s="1" t="s">
        <v>187</v>
      </c>
      <c r="S56" s="1" t="s">
        <v>187</v>
      </c>
      <c r="T56" s="3" t="b">
        <v>0</v>
      </c>
      <c r="U56" s="1" t="s">
        <v>187</v>
      </c>
      <c r="V56" s="1" t="s">
        <v>187</v>
      </c>
      <c r="W56" s="3" t="b">
        <v>0</v>
      </c>
      <c r="X56" s="1" t="s">
        <v>187</v>
      </c>
      <c r="Y56" s="1">
        <v>11.073650000000001</v>
      </c>
      <c r="Z56" s="1">
        <v>1338150.30163746</v>
      </c>
      <c r="AA56" s="1">
        <v>51.705921966766098</v>
      </c>
      <c r="AB56" s="3" t="b">
        <v>0</v>
      </c>
      <c r="AC56" s="1">
        <v>691902.95076270902</v>
      </c>
    </row>
    <row r="57" spans="1:29">
      <c r="A57" s="3"/>
      <c r="B57" s="3"/>
      <c r="C57" s="3" t="s">
        <v>465</v>
      </c>
      <c r="D57" s="3" t="s">
        <v>632</v>
      </c>
      <c r="E57" s="3" t="s">
        <v>187</v>
      </c>
      <c r="F57" s="1">
        <v>93</v>
      </c>
      <c r="G57" s="3" t="s">
        <v>645</v>
      </c>
      <c r="H57" s="3" t="s">
        <v>46</v>
      </c>
      <c r="I57" s="3" t="s">
        <v>187</v>
      </c>
      <c r="J57" s="2">
        <v>44455.457584826399</v>
      </c>
      <c r="K57" s="1"/>
      <c r="L57" s="1">
        <v>16.651499999999999</v>
      </c>
      <c r="M57" s="1">
        <v>1708.43373086264</v>
      </c>
      <c r="N57" s="3" t="b">
        <v>0</v>
      </c>
      <c r="O57" s="1">
        <v>13.5767602316908</v>
      </c>
      <c r="P57" s="1"/>
      <c r="Q57" s="1">
        <v>13.5767602316908</v>
      </c>
      <c r="R57" s="1"/>
      <c r="S57" s="1">
        <v>120.25686687099</v>
      </c>
      <c r="T57" s="3" t="b">
        <v>0</v>
      </c>
      <c r="U57" s="1">
        <v>2054.50887730256</v>
      </c>
      <c r="V57" s="1">
        <v>164.362289153874</v>
      </c>
      <c r="W57" s="3" t="b">
        <v>0</v>
      </c>
      <c r="X57" s="1">
        <v>2808.0207887227598</v>
      </c>
      <c r="Y57" s="1">
        <v>11.073650000000001</v>
      </c>
      <c r="Z57" s="1">
        <v>1423065.1307123799</v>
      </c>
      <c r="AA57" s="1">
        <v>51.533607714292899</v>
      </c>
      <c r="AB57" s="3" t="b">
        <v>0</v>
      </c>
      <c r="AC57" s="1">
        <v>733356.80198020698</v>
      </c>
    </row>
    <row r="58" spans="1:29">
      <c r="A58" s="3"/>
      <c r="B58" s="3"/>
      <c r="C58" s="3" t="s">
        <v>644</v>
      </c>
      <c r="D58" s="3" t="s">
        <v>632</v>
      </c>
      <c r="E58" s="3" t="s">
        <v>187</v>
      </c>
      <c r="F58" s="1">
        <v>94</v>
      </c>
      <c r="G58" s="3" t="s">
        <v>643</v>
      </c>
      <c r="H58" s="3" t="s">
        <v>46</v>
      </c>
      <c r="I58" s="3" t="s">
        <v>187</v>
      </c>
      <c r="J58" s="2">
        <v>44455.475965937498</v>
      </c>
      <c r="K58" s="1"/>
      <c r="L58" s="1">
        <v>16.6428166666667</v>
      </c>
      <c r="M58" s="1">
        <v>54050.952435454201</v>
      </c>
      <c r="N58" s="3" t="b">
        <v>0</v>
      </c>
      <c r="O58" s="1">
        <v>858.81252451180001</v>
      </c>
      <c r="P58" s="1"/>
      <c r="Q58" s="1">
        <v>858.81252451180001</v>
      </c>
      <c r="R58" s="1"/>
      <c r="S58" s="1">
        <v>158.28812755686801</v>
      </c>
      <c r="T58" s="3" t="b">
        <v>0</v>
      </c>
      <c r="U58" s="1">
        <v>85556.240536733807</v>
      </c>
      <c r="V58" s="1">
        <v>148.94612740200299</v>
      </c>
      <c r="W58" s="3" t="b">
        <v>0</v>
      </c>
      <c r="X58" s="1">
        <v>80506.800476507502</v>
      </c>
      <c r="Y58" s="1">
        <v>11.073650000000001</v>
      </c>
      <c r="Z58" s="1">
        <v>1346026.4345883101</v>
      </c>
      <c r="AA58" s="1">
        <v>51.813620848898402</v>
      </c>
      <c r="AB58" s="3" t="b">
        <v>0</v>
      </c>
      <c r="AC58" s="1">
        <v>697425.03334353096</v>
      </c>
    </row>
    <row r="59" spans="1:29">
      <c r="A59" s="3"/>
      <c r="B59" s="3"/>
      <c r="C59" s="3" t="s">
        <v>640</v>
      </c>
      <c r="D59" s="3" t="s">
        <v>632</v>
      </c>
      <c r="E59" s="3" t="s">
        <v>187</v>
      </c>
      <c r="F59" s="1">
        <v>96</v>
      </c>
      <c r="G59" s="3" t="s">
        <v>639</v>
      </c>
      <c r="H59" s="3" t="s">
        <v>46</v>
      </c>
      <c r="I59" s="3" t="s">
        <v>217</v>
      </c>
      <c r="J59" s="2">
        <v>44455.512986006899</v>
      </c>
      <c r="K59" s="1">
        <v>5000</v>
      </c>
      <c r="L59" s="1">
        <v>16.6428166666667</v>
      </c>
      <c r="M59" s="1">
        <v>53731.553890109702</v>
      </c>
      <c r="N59" s="3" t="b">
        <v>0</v>
      </c>
      <c r="O59" s="1">
        <v>832.89512656564602</v>
      </c>
      <c r="P59" s="1"/>
      <c r="Q59" s="1">
        <v>832.89512656564602</v>
      </c>
      <c r="R59" s="1"/>
      <c r="S59" s="1">
        <v>166.87689658539901</v>
      </c>
      <c r="T59" s="3" t="b">
        <v>0</v>
      </c>
      <c r="U59" s="1">
        <v>89665.549618926496</v>
      </c>
      <c r="V59" s="1">
        <v>152.24761167435699</v>
      </c>
      <c r="W59" s="3" t="b">
        <v>0</v>
      </c>
      <c r="X59" s="1">
        <v>81805.0075132122</v>
      </c>
      <c r="Y59" s="1">
        <v>11.073650000000001</v>
      </c>
      <c r="Z59" s="1">
        <v>1380106.2757372099</v>
      </c>
      <c r="AA59" s="1">
        <v>51.275049477098001</v>
      </c>
      <c r="AB59" s="3" t="b">
        <v>0</v>
      </c>
      <c r="AC59" s="1">
        <v>707650.17572078598</v>
      </c>
    </row>
    <row r="60" spans="1:29">
      <c r="A60" s="3"/>
      <c r="B60" s="3"/>
      <c r="C60" s="3" t="s">
        <v>638</v>
      </c>
      <c r="D60" s="3" t="s">
        <v>632</v>
      </c>
      <c r="E60" s="3" t="s">
        <v>187</v>
      </c>
      <c r="F60" s="1">
        <v>97</v>
      </c>
      <c r="G60" s="3" t="s">
        <v>637</v>
      </c>
      <c r="H60" s="3" t="s">
        <v>46</v>
      </c>
      <c r="I60" s="3" t="s">
        <v>187</v>
      </c>
      <c r="J60" s="2">
        <v>44455.531386331</v>
      </c>
      <c r="K60" s="1"/>
      <c r="L60" s="1">
        <v>16.638466666666702</v>
      </c>
      <c r="M60" s="1">
        <v>56035.343611588003</v>
      </c>
      <c r="N60" s="3" t="b">
        <v>0</v>
      </c>
      <c r="O60" s="1">
        <v>913.06382270788799</v>
      </c>
      <c r="P60" s="1"/>
      <c r="Q60" s="1">
        <v>913.06382270788799</v>
      </c>
      <c r="R60" s="1"/>
      <c r="S60" s="1">
        <v>157.99321643131799</v>
      </c>
      <c r="T60" s="3" t="b">
        <v>0</v>
      </c>
      <c r="U60" s="1">
        <v>88532.041710288904</v>
      </c>
      <c r="V60" s="1">
        <v>148.430334854108</v>
      </c>
      <c r="W60" s="3" t="b">
        <v>0</v>
      </c>
      <c r="X60" s="1">
        <v>83173.448159330306</v>
      </c>
      <c r="Y60" s="1">
        <v>11.0736333333333</v>
      </c>
      <c r="Z60" s="1">
        <v>1311631.3853656701</v>
      </c>
      <c r="AA60" s="1">
        <v>51.546010191223097</v>
      </c>
      <c r="AB60" s="3" t="b">
        <v>0</v>
      </c>
      <c r="AC60" s="1">
        <v>676093.64757186803</v>
      </c>
    </row>
    <row r="61" spans="1:29">
      <c r="A61" s="3"/>
      <c r="B61" s="3"/>
      <c r="C61" s="3" t="s">
        <v>634</v>
      </c>
      <c r="D61" s="3" t="s">
        <v>632</v>
      </c>
      <c r="E61" s="3" t="s">
        <v>187</v>
      </c>
      <c r="F61" s="1">
        <v>99</v>
      </c>
      <c r="G61" s="3" t="s">
        <v>633</v>
      </c>
      <c r="H61" s="3" t="s">
        <v>46</v>
      </c>
      <c r="I61" s="3" t="s">
        <v>217</v>
      </c>
      <c r="J61" s="2">
        <v>44455.568213171297</v>
      </c>
      <c r="K61" s="1">
        <v>5000</v>
      </c>
      <c r="L61" s="1">
        <v>16.638483333333301</v>
      </c>
      <c r="M61" s="1">
        <v>50725.788497740003</v>
      </c>
      <c r="N61" s="3" t="b">
        <v>0</v>
      </c>
      <c r="O61" s="1">
        <v>872.05103063426805</v>
      </c>
      <c r="P61" s="1"/>
      <c r="Q61" s="1">
        <v>872.05103063426805</v>
      </c>
      <c r="R61" s="1"/>
      <c r="S61" s="1">
        <v>157.981725135489</v>
      </c>
      <c r="T61" s="3" t="b">
        <v>0</v>
      </c>
      <c r="U61" s="1">
        <v>80137.475757309105</v>
      </c>
      <c r="V61" s="1">
        <v>148.82183336499801</v>
      </c>
      <c r="W61" s="3" t="b">
        <v>0</v>
      </c>
      <c r="X61" s="1">
        <v>75491.048431187693</v>
      </c>
      <c r="Y61" s="1">
        <v>11.073650000000001</v>
      </c>
      <c r="Z61" s="1">
        <v>1243847.6823366799</v>
      </c>
      <c r="AA61" s="1">
        <v>52.064161116071404</v>
      </c>
      <c r="AB61" s="3" t="b">
        <v>0</v>
      </c>
      <c r="AC61" s="1">
        <v>647598.86137028795</v>
      </c>
    </row>
  </sheetData>
  <sortState xmlns:xlrd2="http://schemas.microsoft.com/office/spreadsheetml/2017/richdata2" ref="A3:AC62">
    <sortCondition ref="H6:H62"/>
  </sortState>
  <mergeCells count="6">
    <mergeCell ref="AA1:AC1"/>
    <mergeCell ref="A1:J1"/>
    <mergeCell ref="L1:R1"/>
    <mergeCell ref="S1:U1"/>
    <mergeCell ref="V1:X1"/>
    <mergeCell ref="Y1:Z1"/>
  </mergeCells>
  <conditionalFormatting sqref="R3:R17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C49A-E5E3-4954-BF3C-346F305E29EB}">
  <dimension ref="A1:AE147"/>
  <sheetViews>
    <sheetView topLeftCell="J25" workbookViewId="0">
      <selection activeCell="Z45" sqref="Z45"/>
    </sheetView>
  </sheetViews>
  <sheetFormatPr defaultRowHeight="15"/>
  <cols>
    <col min="1" max="2" width="4" customWidth="1"/>
    <col min="3" max="3" width="22.140625" customWidth="1"/>
    <col min="4" max="4" width="7.85546875" customWidth="1"/>
    <col min="5" max="5" width="4" customWidth="1"/>
    <col min="6" max="6" width="19.7109375" customWidth="1"/>
    <col min="7" max="7" width="12.5703125" customWidth="1"/>
    <col min="8" max="8" width="4.7109375" customWidth="1"/>
    <col min="9" max="9" width="18.5703125" customWidth="1"/>
    <col min="12" max="12" width="5.5703125" customWidth="1"/>
    <col min="13" max="13" width="6.85546875" customWidth="1"/>
    <col min="14" max="14" width="7.5703125" customWidth="1"/>
    <col min="15" max="15" width="5.5703125" customWidth="1"/>
    <col min="16" max="16" width="6" customWidth="1"/>
  </cols>
  <sheetData>
    <row r="1" spans="1:16">
      <c r="A1" s="154" t="s">
        <v>46</v>
      </c>
      <c r="B1" s="155"/>
      <c r="C1" s="155"/>
      <c r="D1" s="155"/>
      <c r="E1" s="155"/>
      <c r="F1" s="155"/>
      <c r="G1" s="155"/>
      <c r="H1" s="155"/>
      <c r="I1" s="156"/>
      <c r="J1" s="4" t="s">
        <v>97</v>
      </c>
      <c r="K1" s="154" t="s">
        <v>20</v>
      </c>
      <c r="L1" s="155"/>
      <c r="M1" s="155"/>
      <c r="N1" s="156"/>
      <c r="O1" s="154" t="s">
        <v>62</v>
      </c>
      <c r="P1" s="156"/>
    </row>
    <row r="2" spans="1:16">
      <c r="A2" s="4" t="s">
        <v>187</v>
      </c>
      <c r="B2" s="4" t="s">
        <v>187</v>
      </c>
      <c r="C2" s="4" t="s">
        <v>99</v>
      </c>
      <c r="D2" s="4" t="s">
        <v>68</v>
      </c>
      <c r="E2" s="4" t="s">
        <v>142</v>
      </c>
      <c r="F2" s="4" t="s">
        <v>87</v>
      </c>
      <c r="G2" s="4" t="s">
        <v>101</v>
      </c>
      <c r="H2" s="4" t="s">
        <v>47</v>
      </c>
      <c r="I2" s="4" t="s">
        <v>105</v>
      </c>
      <c r="J2" s="4" t="s">
        <v>32</v>
      </c>
      <c r="K2" s="4" t="s">
        <v>38</v>
      </c>
      <c r="L2" s="4" t="s">
        <v>12</v>
      </c>
      <c r="M2" s="4" t="s">
        <v>109</v>
      </c>
      <c r="N2" s="4" t="s">
        <v>3</v>
      </c>
      <c r="O2" s="4" t="s">
        <v>12</v>
      </c>
      <c r="P2" s="4" t="s">
        <v>184</v>
      </c>
    </row>
    <row r="3" spans="1:16">
      <c r="A3" s="3"/>
      <c r="B3" s="3"/>
      <c r="C3" s="3" t="s">
        <v>35</v>
      </c>
      <c r="D3" s="3"/>
      <c r="E3" s="3"/>
      <c r="F3" s="3" t="s">
        <v>630</v>
      </c>
      <c r="G3" s="3" t="s">
        <v>206</v>
      </c>
      <c r="H3" s="3"/>
      <c r="I3" s="2">
        <v>44421.530010312497</v>
      </c>
      <c r="J3" s="1"/>
      <c r="K3" s="1" t="s">
        <v>187</v>
      </c>
      <c r="L3" s="1" t="s">
        <v>187</v>
      </c>
      <c r="M3" s="1" t="s">
        <v>187</v>
      </c>
      <c r="N3" s="1" t="s">
        <v>187</v>
      </c>
      <c r="O3" s="1">
        <v>6.2890166666666696</v>
      </c>
      <c r="P3" s="1">
        <v>40921.369233469602</v>
      </c>
    </row>
    <row r="4" spans="1:16">
      <c r="A4" s="3"/>
      <c r="B4" s="3"/>
      <c r="C4" s="3" t="s">
        <v>153</v>
      </c>
      <c r="D4" s="3"/>
      <c r="E4" s="3"/>
      <c r="F4" s="3" t="s">
        <v>629</v>
      </c>
      <c r="G4" s="3" t="s">
        <v>49</v>
      </c>
      <c r="H4" s="3" t="s">
        <v>217</v>
      </c>
      <c r="I4" s="2">
        <v>44421.5478860648</v>
      </c>
      <c r="J4" s="1">
        <v>5000</v>
      </c>
      <c r="K4" s="1">
        <v>5317.5275227294596</v>
      </c>
      <c r="L4" s="1">
        <v>4.8731833333333299</v>
      </c>
      <c r="M4" s="1">
        <v>808026.457737052</v>
      </c>
      <c r="N4" s="1">
        <v>106.350550454589</v>
      </c>
      <c r="O4" s="1">
        <v>6.31511666666667</v>
      </c>
      <c r="P4" s="1">
        <v>48736.107096712803</v>
      </c>
    </row>
    <row r="5" spans="1:16">
      <c r="A5" s="3"/>
      <c r="B5" s="3"/>
      <c r="C5" s="3" t="s">
        <v>146</v>
      </c>
      <c r="D5" s="3"/>
      <c r="E5" s="3"/>
      <c r="F5" s="3" t="s">
        <v>628</v>
      </c>
      <c r="G5" s="3" t="s">
        <v>49</v>
      </c>
      <c r="H5" s="3" t="s">
        <v>69</v>
      </c>
      <c r="I5" s="2">
        <v>44421.5656904977</v>
      </c>
      <c r="J5" s="1">
        <v>500</v>
      </c>
      <c r="K5" s="1">
        <v>541.33710879626301</v>
      </c>
      <c r="L5" s="1">
        <v>4.8731833333333299</v>
      </c>
      <c r="M5" s="1">
        <v>65923.728620389404</v>
      </c>
      <c r="N5" s="1">
        <v>108.267421759253</v>
      </c>
      <c r="O5" s="1">
        <v>6.31511666666667</v>
      </c>
      <c r="P5" s="1">
        <v>48613.7075558285</v>
      </c>
    </row>
    <row r="6" spans="1:16">
      <c r="A6" s="3"/>
      <c r="B6" s="3"/>
      <c r="C6" s="3" t="s">
        <v>153</v>
      </c>
      <c r="D6" s="3"/>
      <c r="E6" s="3"/>
      <c r="F6" s="3" t="s">
        <v>627</v>
      </c>
      <c r="G6" s="3" t="s">
        <v>49</v>
      </c>
      <c r="H6" s="3" t="s">
        <v>217</v>
      </c>
      <c r="I6" s="2">
        <v>44421.583499247703</v>
      </c>
      <c r="J6" s="1">
        <v>5000</v>
      </c>
      <c r="K6" s="1">
        <v>4915.1439475406596</v>
      </c>
      <c r="L6" s="1">
        <v>4.8680833333333302</v>
      </c>
      <c r="M6" s="1">
        <v>707440.35379844403</v>
      </c>
      <c r="N6" s="1">
        <v>98.302878950813096</v>
      </c>
      <c r="O6" s="1">
        <v>6.3151333333333302</v>
      </c>
      <c r="P6" s="1">
        <v>46906.000059533202</v>
      </c>
    </row>
    <row r="7" spans="1:16">
      <c r="A7" s="3"/>
      <c r="B7" s="3"/>
      <c r="C7" s="3" t="s">
        <v>35</v>
      </c>
      <c r="D7" s="3"/>
      <c r="E7" s="3"/>
      <c r="F7" s="3" t="s">
        <v>626</v>
      </c>
      <c r="G7" s="3" t="s">
        <v>206</v>
      </c>
      <c r="H7" s="3"/>
      <c r="I7" s="2">
        <v>44421.601361944398</v>
      </c>
      <c r="J7" s="1"/>
      <c r="K7" s="1">
        <v>0</v>
      </c>
      <c r="L7" s="1">
        <v>4.9599833333333301</v>
      </c>
      <c r="M7" s="1">
        <v>0</v>
      </c>
      <c r="N7" s="1"/>
      <c r="O7" s="1">
        <v>6.31511666666667</v>
      </c>
      <c r="P7" s="1">
        <v>49630.409606348498</v>
      </c>
    </row>
    <row r="8" spans="1:16">
      <c r="A8" s="3"/>
      <c r="B8" s="3"/>
      <c r="C8" s="3" t="s">
        <v>35</v>
      </c>
      <c r="D8" s="3"/>
      <c r="E8" s="3"/>
      <c r="F8" s="3" t="s">
        <v>625</v>
      </c>
      <c r="G8" s="3" t="s">
        <v>206</v>
      </c>
      <c r="H8" s="3"/>
      <c r="I8" s="2">
        <v>44421.619196990701</v>
      </c>
      <c r="J8" s="1"/>
      <c r="K8" s="1">
        <v>0</v>
      </c>
      <c r="L8" s="1">
        <v>4.7812999999999999</v>
      </c>
      <c r="M8" s="1">
        <v>0</v>
      </c>
      <c r="N8" s="1"/>
      <c r="O8" s="1">
        <v>6.3194666666666697</v>
      </c>
      <c r="P8" s="1">
        <v>51706.825438196298</v>
      </c>
    </row>
    <row r="9" spans="1:16">
      <c r="A9" s="3"/>
      <c r="B9" s="3"/>
      <c r="C9" s="3" t="s">
        <v>153</v>
      </c>
      <c r="D9" s="3"/>
      <c r="E9" s="3"/>
      <c r="F9" s="3" t="s">
        <v>624</v>
      </c>
      <c r="G9" s="3" t="s">
        <v>49</v>
      </c>
      <c r="H9" s="3" t="s">
        <v>217</v>
      </c>
      <c r="I9" s="2">
        <v>44421.637025312499</v>
      </c>
      <c r="J9" s="1">
        <v>5000</v>
      </c>
      <c r="K9" s="1">
        <v>4693.34670321256</v>
      </c>
      <c r="L9" s="1">
        <v>4.8680833333333302</v>
      </c>
      <c r="M9" s="1">
        <v>650186.22331896599</v>
      </c>
      <c r="N9" s="1">
        <v>93.866934064251197</v>
      </c>
      <c r="O9" s="1">
        <v>6.3151333333333302</v>
      </c>
      <c r="P9" s="1">
        <v>45551.850698118498</v>
      </c>
    </row>
    <row r="10" spans="1:16">
      <c r="A10" s="3"/>
      <c r="B10" s="3"/>
      <c r="C10" s="3" t="s">
        <v>153</v>
      </c>
      <c r="D10" s="3"/>
      <c r="E10" s="3"/>
      <c r="F10" s="3" t="s">
        <v>623</v>
      </c>
      <c r="G10" s="3" t="s">
        <v>49</v>
      </c>
      <c r="H10" s="3" t="s">
        <v>217</v>
      </c>
      <c r="I10" s="2">
        <v>44421.654896574102</v>
      </c>
      <c r="J10" s="1">
        <v>5000</v>
      </c>
      <c r="K10" s="1">
        <v>4876.86194527712</v>
      </c>
      <c r="L10" s="1">
        <v>4.8731999999999998</v>
      </c>
      <c r="M10" s="1">
        <v>754103.48316158401</v>
      </c>
      <c r="N10" s="1">
        <v>97.537238905542395</v>
      </c>
      <c r="O10" s="1">
        <v>6.31511666666667</v>
      </c>
      <c r="P10" s="1">
        <v>50469.811645555397</v>
      </c>
    </row>
    <row r="11" spans="1:16">
      <c r="A11" s="3"/>
      <c r="B11" s="3"/>
      <c r="C11" s="3" t="s">
        <v>153</v>
      </c>
      <c r="D11" s="3"/>
      <c r="E11" s="3"/>
      <c r="F11" s="3" t="s">
        <v>622</v>
      </c>
      <c r="G11" s="3" t="s">
        <v>74</v>
      </c>
      <c r="H11" s="3" t="s">
        <v>217</v>
      </c>
      <c r="I11" s="2">
        <v>44421.672732453699</v>
      </c>
      <c r="J11" s="1">
        <v>5000</v>
      </c>
      <c r="K11" s="1">
        <v>4909.7181497253096</v>
      </c>
      <c r="L11" s="1">
        <v>4.8783000000000003</v>
      </c>
      <c r="M11" s="1">
        <v>772963.49578139803</v>
      </c>
      <c r="N11" s="1">
        <v>98.194362994506207</v>
      </c>
      <c r="O11" s="1">
        <v>6.3151333333333302</v>
      </c>
      <c r="P11" s="1">
        <v>51318.223911540801</v>
      </c>
    </row>
    <row r="12" spans="1:16">
      <c r="A12" s="3"/>
      <c r="B12" s="3"/>
      <c r="C12" s="3" t="s">
        <v>213</v>
      </c>
      <c r="D12" s="3"/>
      <c r="E12" s="3"/>
      <c r="F12" s="3" t="s">
        <v>621</v>
      </c>
      <c r="G12" s="3" t="s">
        <v>74</v>
      </c>
      <c r="H12" s="3" t="s">
        <v>222</v>
      </c>
      <c r="I12" s="2">
        <v>44421.690548981504</v>
      </c>
      <c r="J12" s="1">
        <v>3500</v>
      </c>
      <c r="K12" s="1">
        <v>3657.8665850925499</v>
      </c>
      <c r="L12" s="1">
        <v>4.8834</v>
      </c>
      <c r="M12" s="1">
        <v>573123.66159267502</v>
      </c>
      <c r="N12" s="1">
        <v>104.510473859787</v>
      </c>
      <c r="O12" s="1">
        <v>6.3194666666666697</v>
      </c>
      <c r="P12" s="1">
        <v>53774.994389877204</v>
      </c>
    </row>
    <row r="13" spans="1:16">
      <c r="A13" s="3"/>
      <c r="B13" s="3"/>
      <c r="C13" s="3" t="s">
        <v>132</v>
      </c>
      <c r="D13" s="3"/>
      <c r="E13" s="3"/>
      <c r="F13" s="3" t="s">
        <v>620</v>
      </c>
      <c r="G13" s="3" t="s">
        <v>74</v>
      </c>
      <c r="H13" s="3" t="s">
        <v>75</v>
      </c>
      <c r="I13" s="2">
        <v>44421.7084099653</v>
      </c>
      <c r="J13" s="1">
        <v>2500</v>
      </c>
      <c r="K13" s="1">
        <v>2410.4199054441801</v>
      </c>
      <c r="L13" s="1">
        <v>4.8783000000000003</v>
      </c>
      <c r="M13" s="1">
        <v>362685.02614722401</v>
      </c>
      <c r="N13" s="1">
        <v>96.416796217767299</v>
      </c>
      <c r="O13" s="1">
        <v>6.31511666666667</v>
      </c>
      <c r="P13" s="1">
        <v>54540.696791519898</v>
      </c>
    </row>
    <row r="14" spans="1:16">
      <c r="A14" s="3"/>
      <c r="B14" s="3"/>
      <c r="C14" s="3" t="s">
        <v>77</v>
      </c>
      <c r="D14" s="3"/>
      <c r="E14" s="3"/>
      <c r="F14" s="3" t="s">
        <v>619</v>
      </c>
      <c r="G14" s="3" t="s">
        <v>74</v>
      </c>
      <c r="H14" s="3" t="s">
        <v>225</v>
      </c>
      <c r="I14" s="2">
        <v>44421.726217731499</v>
      </c>
      <c r="J14" s="1">
        <v>1500</v>
      </c>
      <c r="K14" s="1">
        <v>1651.3928784989901</v>
      </c>
      <c r="L14" s="1">
        <v>4.8783000000000003</v>
      </c>
      <c r="M14" s="1">
        <v>239739.230248484</v>
      </c>
      <c r="N14" s="1">
        <v>110.0928585666</v>
      </c>
      <c r="O14" s="1">
        <v>6.3194833333333298</v>
      </c>
      <c r="P14" s="1">
        <v>54521.906821667697</v>
      </c>
    </row>
    <row r="15" spans="1:16">
      <c r="A15" s="3"/>
      <c r="B15" s="3"/>
      <c r="C15" s="3" t="s">
        <v>58</v>
      </c>
      <c r="D15" s="3"/>
      <c r="E15" s="3"/>
      <c r="F15" s="3" t="s">
        <v>618</v>
      </c>
      <c r="G15" s="3" t="s">
        <v>74</v>
      </c>
      <c r="H15" s="3" t="s">
        <v>156</v>
      </c>
      <c r="I15" s="2">
        <v>44421.744028414403</v>
      </c>
      <c r="J15" s="1">
        <v>800</v>
      </c>
      <c r="K15" s="1">
        <v>769.32843197777299</v>
      </c>
      <c r="L15" s="1">
        <v>4.8731999999999998</v>
      </c>
      <c r="M15" s="1">
        <v>103699.25395692899</v>
      </c>
      <c r="N15" s="1">
        <v>96.166053997221596</v>
      </c>
      <c r="O15" s="1">
        <v>6.31511666666667</v>
      </c>
      <c r="P15" s="1">
        <v>53013.3043200826</v>
      </c>
    </row>
    <row r="16" spans="1:16">
      <c r="A16" s="3"/>
      <c r="B16" s="3"/>
      <c r="C16" s="3" t="s">
        <v>146</v>
      </c>
      <c r="D16" s="3"/>
      <c r="E16" s="3"/>
      <c r="F16" s="3" t="s">
        <v>617</v>
      </c>
      <c r="G16" s="3" t="s">
        <v>74</v>
      </c>
      <c r="H16" s="3" t="s">
        <v>69</v>
      </c>
      <c r="I16" s="2">
        <v>44421.761898668999</v>
      </c>
      <c r="J16" s="1">
        <v>500</v>
      </c>
      <c r="K16" s="1">
        <v>496.39665020405602</v>
      </c>
      <c r="L16" s="1">
        <v>4.8731999999999998</v>
      </c>
      <c r="M16" s="1">
        <v>64468.212891737698</v>
      </c>
      <c r="N16" s="1">
        <v>99.279330040811203</v>
      </c>
      <c r="O16" s="1">
        <v>6.31511666666667</v>
      </c>
      <c r="P16" s="1">
        <v>52019.977057040604</v>
      </c>
    </row>
    <row r="17" spans="1:26">
      <c r="A17" s="3"/>
      <c r="B17" s="3"/>
      <c r="C17" s="3" t="s">
        <v>127</v>
      </c>
      <c r="D17" s="3"/>
      <c r="E17" s="3"/>
      <c r="F17" s="3" t="s">
        <v>616</v>
      </c>
      <c r="G17" s="3" t="s">
        <v>74</v>
      </c>
      <c r="H17" s="3" t="s">
        <v>159</v>
      </c>
      <c r="I17" s="2">
        <v>44421.779705162</v>
      </c>
      <c r="J17" s="1">
        <v>350</v>
      </c>
      <c r="K17" s="1">
        <v>270.276176639629</v>
      </c>
      <c r="L17" s="1">
        <v>4.8782833333333304</v>
      </c>
      <c r="M17" s="1">
        <v>35492.598482965397</v>
      </c>
      <c r="N17" s="1">
        <v>77.221764754179603</v>
      </c>
      <c r="O17" s="1">
        <v>6.31511666666667</v>
      </c>
      <c r="P17" s="1">
        <v>53840.1886235774</v>
      </c>
    </row>
    <row r="18" spans="1:26">
      <c r="A18" s="3"/>
      <c r="B18" s="3"/>
      <c r="C18" s="3" t="s">
        <v>183</v>
      </c>
      <c r="D18" s="3"/>
      <c r="E18" s="3"/>
      <c r="F18" s="3" t="s">
        <v>615</v>
      </c>
      <c r="G18" s="3" t="s">
        <v>74</v>
      </c>
      <c r="H18" s="3" t="s">
        <v>102</v>
      </c>
      <c r="I18" s="2">
        <v>44421.797525671303</v>
      </c>
      <c r="J18" s="1">
        <v>200</v>
      </c>
      <c r="K18" s="1">
        <v>209.992090393349</v>
      </c>
      <c r="L18" s="1">
        <v>4.8884999999999996</v>
      </c>
      <c r="M18" s="1">
        <v>28528.233250707799</v>
      </c>
      <c r="N18" s="1">
        <v>104.996045196675</v>
      </c>
      <c r="O18" s="1">
        <v>6.3194666666666697</v>
      </c>
      <c r="P18" s="1">
        <v>56304.1074380836</v>
      </c>
    </row>
    <row r="19" spans="1:26">
      <c r="A19" s="3"/>
      <c r="B19" s="3"/>
      <c r="C19" s="3" t="s">
        <v>100</v>
      </c>
      <c r="D19" s="3"/>
      <c r="E19" s="3"/>
      <c r="F19" s="3" t="s">
        <v>614</v>
      </c>
      <c r="G19" s="3" t="s">
        <v>74</v>
      </c>
      <c r="H19" s="3" t="s">
        <v>195</v>
      </c>
      <c r="I19" s="2">
        <v>44421.8153945023</v>
      </c>
      <c r="J19" s="1">
        <v>125</v>
      </c>
      <c r="K19" s="1">
        <v>89.438310155980304</v>
      </c>
      <c r="L19" s="1">
        <v>4.8783000000000003</v>
      </c>
      <c r="M19" s="1">
        <v>11671.4320709163</v>
      </c>
      <c r="N19" s="1">
        <v>71.550648124784203</v>
      </c>
      <c r="O19" s="1">
        <v>6.3194666666666697</v>
      </c>
      <c r="P19" s="1">
        <v>57128.731395765601</v>
      </c>
    </row>
    <row r="20" spans="1:26">
      <c r="A20" s="3"/>
      <c r="B20" s="3"/>
      <c r="C20" s="3" t="s">
        <v>67</v>
      </c>
      <c r="D20" s="3"/>
      <c r="E20" s="3"/>
      <c r="F20" s="3" t="s">
        <v>613</v>
      </c>
      <c r="G20" s="3" t="s">
        <v>74</v>
      </c>
      <c r="H20" s="3" t="s">
        <v>199</v>
      </c>
      <c r="I20" s="2">
        <v>44421.833252905097</v>
      </c>
      <c r="J20" s="1">
        <v>80</v>
      </c>
      <c r="K20" s="1">
        <v>80.980810743517196</v>
      </c>
      <c r="L20" s="1">
        <v>4.8731833333333299</v>
      </c>
      <c r="M20" s="1">
        <v>9944.2445465835408</v>
      </c>
      <c r="N20" s="1">
        <v>101.226013429397</v>
      </c>
      <c r="O20" s="1">
        <v>6.31511666666667</v>
      </c>
      <c r="P20" s="1">
        <v>54274.822255381703</v>
      </c>
    </row>
    <row r="21" spans="1:26">
      <c r="A21" s="3"/>
      <c r="B21" s="3"/>
      <c r="C21" s="3" t="s">
        <v>30</v>
      </c>
      <c r="D21" s="3"/>
      <c r="E21" s="3"/>
      <c r="F21" s="3" t="s">
        <v>612</v>
      </c>
      <c r="G21" s="3" t="s">
        <v>74</v>
      </c>
      <c r="H21" s="3" t="s">
        <v>211</v>
      </c>
      <c r="I21" s="2">
        <v>44421.851070555596</v>
      </c>
      <c r="J21" s="1">
        <v>50</v>
      </c>
      <c r="K21" s="1">
        <v>43.500055291573801</v>
      </c>
      <c r="L21" s="1">
        <v>4.8783000000000003</v>
      </c>
      <c r="M21" s="1">
        <v>5126.5396106337803</v>
      </c>
      <c r="N21" s="1">
        <v>87.000110583147702</v>
      </c>
      <c r="O21" s="1">
        <v>6.31511666666667</v>
      </c>
      <c r="P21" s="1">
        <v>56955.467840705503</v>
      </c>
    </row>
    <row r="22" spans="1:26">
      <c r="A22" s="3"/>
      <c r="B22" s="3"/>
      <c r="C22" s="3" t="s">
        <v>149</v>
      </c>
      <c r="D22" s="3"/>
      <c r="E22" s="3"/>
      <c r="F22" s="3" t="s">
        <v>611</v>
      </c>
      <c r="G22" s="3" t="s">
        <v>74</v>
      </c>
      <c r="H22" s="3" t="s">
        <v>193</v>
      </c>
      <c r="I22" s="2">
        <v>44421.868931840298</v>
      </c>
      <c r="J22" s="1">
        <v>30</v>
      </c>
      <c r="K22" s="1">
        <v>31.7529829927153</v>
      </c>
      <c r="L22" s="1">
        <v>4.8680833333333302</v>
      </c>
      <c r="M22" s="1">
        <v>3239.7069916268501</v>
      </c>
      <c r="N22" s="1">
        <v>105.843276642384</v>
      </c>
      <c r="O22" s="1">
        <v>6.31511666666667</v>
      </c>
      <c r="P22" s="1">
        <v>53226.393881823496</v>
      </c>
    </row>
    <row r="23" spans="1:26">
      <c r="A23" s="3"/>
      <c r="B23" s="3"/>
      <c r="C23" s="3" t="s">
        <v>163</v>
      </c>
      <c r="D23" s="3"/>
      <c r="E23" s="3"/>
      <c r="F23" s="3" t="s">
        <v>610</v>
      </c>
      <c r="G23" s="3" t="s">
        <v>74</v>
      </c>
      <c r="H23" s="3" t="s">
        <v>92</v>
      </c>
      <c r="I23" s="2">
        <v>44421.886748645797</v>
      </c>
      <c r="J23" s="1">
        <v>20</v>
      </c>
      <c r="K23" s="1">
        <v>21.2949962027404</v>
      </c>
      <c r="L23" s="1">
        <v>4.8680833333333302</v>
      </c>
      <c r="M23" s="1">
        <v>1859.50177873545</v>
      </c>
      <c r="N23" s="1">
        <v>106.47498101370201</v>
      </c>
      <c r="O23" s="1">
        <v>6.31511666666667</v>
      </c>
      <c r="P23" s="1">
        <v>53204.750293303499</v>
      </c>
    </row>
    <row r="24" spans="1:26">
      <c r="A24" s="3"/>
      <c r="B24" s="3"/>
      <c r="C24" s="3" t="s">
        <v>27</v>
      </c>
      <c r="D24" s="3"/>
      <c r="E24" s="3"/>
      <c r="F24" s="3" t="s">
        <v>609</v>
      </c>
      <c r="G24" s="3" t="s">
        <v>74</v>
      </c>
      <c r="H24" s="3" t="s">
        <v>39</v>
      </c>
      <c r="I24" s="2">
        <v>44421.904556655099</v>
      </c>
      <c r="J24" s="1">
        <v>12</v>
      </c>
      <c r="K24" s="1">
        <v>15.596856377545301</v>
      </c>
      <c r="L24" s="1">
        <v>4.8834</v>
      </c>
      <c r="M24" s="1">
        <v>1168.7456913794999</v>
      </c>
      <c r="N24" s="1">
        <v>129.973803146211</v>
      </c>
      <c r="O24" s="1">
        <v>6.3194666666666697</v>
      </c>
      <c r="P24" s="1">
        <v>56081.2336173519</v>
      </c>
    </row>
    <row r="25" spans="1:26">
      <c r="A25" s="3"/>
      <c r="B25" s="3"/>
      <c r="C25" s="3" t="s">
        <v>160</v>
      </c>
      <c r="D25" s="3"/>
      <c r="E25" s="3"/>
      <c r="F25" s="3" t="s">
        <v>608</v>
      </c>
      <c r="G25" s="3" t="s">
        <v>74</v>
      </c>
      <c r="H25" s="3" t="s">
        <v>140</v>
      </c>
      <c r="I25" s="2">
        <v>44421.922416284702</v>
      </c>
      <c r="J25" s="1">
        <v>7</v>
      </c>
      <c r="K25" s="1">
        <v>7.7589196354757997</v>
      </c>
      <c r="L25" s="1">
        <v>4.8323499999999999</v>
      </c>
      <c r="M25" s="1">
        <v>76.627613797950204</v>
      </c>
      <c r="N25" s="1">
        <v>110.841709078226</v>
      </c>
      <c r="O25" s="1">
        <v>6.3151333333333302</v>
      </c>
      <c r="P25" s="1">
        <v>53031.461901474097</v>
      </c>
    </row>
    <row r="26" spans="1:26">
      <c r="A26" s="3"/>
      <c r="B26" s="3"/>
      <c r="C26" s="3" t="s">
        <v>35</v>
      </c>
      <c r="D26" s="3"/>
      <c r="E26" s="3"/>
      <c r="F26" s="3" t="s">
        <v>607</v>
      </c>
      <c r="G26" s="3" t="s">
        <v>206</v>
      </c>
      <c r="H26" s="3"/>
      <c r="I26" s="2">
        <v>44421.940232036999</v>
      </c>
      <c r="J26" s="1"/>
      <c r="K26" s="1" t="s">
        <v>187</v>
      </c>
      <c r="L26" s="1" t="s">
        <v>187</v>
      </c>
      <c r="M26" s="1" t="s">
        <v>187</v>
      </c>
      <c r="N26" s="1" t="s">
        <v>187</v>
      </c>
      <c r="O26" s="1">
        <v>6.31511666666667</v>
      </c>
      <c r="P26" s="1">
        <v>52659.896399551602</v>
      </c>
    </row>
    <row r="27" spans="1:26" ht="15.75">
      <c r="A27" s="3"/>
      <c r="B27" s="3"/>
      <c r="C27" s="3" t="s">
        <v>166</v>
      </c>
      <c r="D27" s="3"/>
      <c r="E27" s="3"/>
      <c r="F27" s="3" t="s">
        <v>606</v>
      </c>
      <c r="G27" s="3" t="s">
        <v>46</v>
      </c>
      <c r="H27" s="3"/>
      <c r="I27" s="2">
        <v>44421.9580194792</v>
      </c>
      <c r="J27" s="1"/>
      <c r="K27" s="1">
        <v>126.234710225238</v>
      </c>
      <c r="L27" s="1">
        <v>4.8783000000000003</v>
      </c>
      <c r="M27" s="1">
        <v>17313.175741168201</v>
      </c>
      <c r="N27" s="1"/>
      <c r="O27" s="1">
        <v>6.31511666666667</v>
      </c>
      <c r="P27" s="1">
        <v>58447.186216242502</v>
      </c>
      <c r="S27" s="132"/>
      <c r="T27" s="130"/>
      <c r="U27" s="131"/>
      <c r="V27" s="130"/>
      <c r="W27" s="172" t="s">
        <v>605</v>
      </c>
      <c r="X27" s="172"/>
      <c r="Y27" s="172"/>
      <c r="Z27" s="172"/>
    </row>
    <row r="28" spans="1:26">
      <c r="A28" s="3"/>
      <c r="B28" s="3"/>
      <c r="C28" s="3" t="s">
        <v>174</v>
      </c>
      <c r="D28" s="3"/>
      <c r="E28" s="3"/>
      <c r="F28" s="3" t="s">
        <v>604</v>
      </c>
      <c r="G28" s="3" t="s">
        <v>46</v>
      </c>
      <c r="H28" s="3"/>
      <c r="I28" s="2">
        <v>44421.975909074099</v>
      </c>
      <c r="J28" s="1"/>
      <c r="K28" s="1">
        <v>114.425714272894</v>
      </c>
      <c r="L28" s="1">
        <v>4.8783000000000003</v>
      </c>
      <c r="M28" s="1">
        <v>16031.570020126201</v>
      </c>
      <c r="N28" s="1"/>
      <c r="O28" s="1">
        <v>6.3194666666666697</v>
      </c>
      <c r="P28" s="1">
        <v>60114.513129335101</v>
      </c>
      <c r="S28" s="173" t="s">
        <v>603</v>
      </c>
      <c r="T28" s="173"/>
      <c r="U28" s="173"/>
      <c r="V28" s="173"/>
      <c r="W28" s="24"/>
      <c r="X28" s="163" t="s">
        <v>574</v>
      </c>
      <c r="Y28" s="164"/>
      <c r="Z28" s="165"/>
    </row>
    <row r="29" spans="1:26">
      <c r="A29" s="3"/>
      <c r="B29" s="3"/>
      <c r="C29" s="3" t="s">
        <v>203</v>
      </c>
      <c r="D29" s="3"/>
      <c r="E29" s="3"/>
      <c r="F29" s="3" t="s">
        <v>602</v>
      </c>
      <c r="G29" s="3" t="s">
        <v>46</v>
      </c>
      <c r="H29" s="3"/>
      <c r="I29" s="2">
        <v>44421.993707280097</v>
      </c>
      <c r="J29" s="1"/>
      <c r="K29" s="1">
        <v>136.7629546405</v>
      </c>
      <c r="L29" s="1">
        <v>4.8834</v>
      </c>
      <c r="M29" s="1">
        <v>19793.054513277501</v>
      </c>
      <c r="N29" s="1"/>
      <c r="O29" s="1">
        <v>6.3194666666666697</v>
      </c>
      <c r="P29" s="1">
        <v>61358.610010091797</v>
      </c>
      <c r="S29" s="125" t="s">
        <v>235</v>
      </c>
      <c r="T29" s="125" t="s">
        <v>601</v>
      </c>
      <c r="U29" s="125" t="s">
        <v>597</v>
      </c>
      <c r="V29" s="129" t="s">
        <v>600</v>
      </c>
      <c r="W29" s="128" t="s">
        <v>599</v>
      </c>
      <c r="X29" s="128" t="s">
        <v>598</v>
      </c>
      <c r="Y29" s="127" t="s">
        <v>597</v>
      </c>
      <c r="Z29" s="126" t="s">
        <v>596</v>
      </c>
    </row>
    <row r="30" spans="1:26">
      <c r="A30" s="3"/>
      <c r="B30" s="3"/>
      <c r="C30" s="3" t="s">
        <v>16</v>
      </c>
      <c r="D30" s="3"/>
      <c r="E30" s="3"/>
      <c r="F30" s="3" t="s">
        <v>595</v>
      </c>
      <c r="G30" s="3" t="s">
        <v>46</v>
      </c>
      <c r="H30" s="3"/>
      <c r="I30" s="2">
        <v>44422.011513935198</v>
      </c>
      <c r="J30" s="1"/>
      <c r="K30" s="1">
        <v>302.92366676458198</v>
      </c>
      <c r="L30" s="1">
        <v>4.8783000000000003</v>
      </c>
      <c r="M30" s="1">
        <v>43581.156093112702</v>
      </c>
      <c r="N30" s="1"/>
      <c r="O30" s="1">
        <v>6.31511666666667</v>
      </c>
      <c r="P30" s="1">
        <v>58718.756717933298</v>
      </c>
      <c r="S30" s="121" t="s">
        <v>594</v>
      </c>
      <c r="T30" s="1">
        <f t="shared" ref="T30:T39" si="0">K27</f>
        <v>126.234710225238</v>
      </c>
      <c r="U30" s="166">
        <f>AVERAGE(T30:T32)</f>
        <v>125.80779304621065</v>
      </c>
      <c r="V30" s="169">
        <f>_xlfn.STDEV.S(T30:T32)</f>
        <v>11.174738051442784</v>
      </c>
      <c r="W30" s="124">
        <v>0</v>
      </c>
      <c r="X30" s="123">
        <f t="shared" ref="X30:X47" si="1">T30/$U$30</f>
        <v>1.0033934080607434</v>
      </c>
      <c r="Y30" s="123">
        <f>AVERAGE(X30:X32)</f>
        <v>1.0000000000000002</v>
      </c>
      <c r="Z30" s="122">
        <f>STDEV(X30:X32)</f>
        <v>8.8823893821411926E-2</v>
      </c>
    </row>
    <row r="31" spans="1:26">
      <c r="A31" s="3"/>
      <c r="B31" s="3"/>
      <c r="C31" s="3" t="s">
        <v>65</v>
      </c>
      <c r="D31" s="3"/>
      <c r="E31" s="3"/>
      <c r="F31" s="3" t="s">
        <v>593</v>
      </c>
      <c r="G31" s="3" t="s">
        <v>46</v>
      </c>
      <c r="H31" s="3"/>
      <c r="I31" s="2">
        <v>44422.029389363401</v>
      </c>
      <c r="J31" s="1"/>
      <c r="K31" s="1">
        <v>369.959594607116</v>
      </c>
      <c r="L31" s="1">
        <v>4.8783000000000003</v>
      </c>
      <c r="M31" s="1">
        <v>53330.1570610782</v>
      </c>
      <c r="N31" s="1"/>
      <c r="O31" s="1">
        <v>6.3151333333333302</v>
      </c>
      <c r="P31" s="1">
        <v>58386.194689845099</v>
      </c>
      <c r="S31" s="121" t="s">
        <v>592</v>
      </c>
      <c r="T31" s="1">
        <f t="shared" si="0"/>
        <v>114.425714272894</v>
      </c>
      <c r="U31" s="167"/>
      <c r="V31" s="170"/>
      <c r="W31" s="124"/>
      <c r="X31" s="123">
        <f t="shared" si="1"/>
        <v>0.9095280308340209</v>
      </c>
      <c r="Y31" s="123"/>
      <c r="Z31" s="122"/>
    </row>
    <row r="32" spans="1:26">
      <c r="A32" s="3"/>
      <c r="B32" s="3"/>
      <c r="C32" s="3" t="s">
        <v>112</v>
      </c>
      <c r="D32" s="3"/>
      <c r="E32" s="3"/>
      <c r="F32" s="3" t="s">
        <v>591</v>
      </c>
      <c r="G32" s="3" t="s">
        <v>46</v>
      </c>
      <c r="H32" s="3"/>
      <c r="I32" s="2">
        <v>44422.047234340302</v>
      </c>
      <c r="J32" s="1"/>
      <c r="K32" s="1">
        <v>353.94381987613502</v>
      </c>
      <c r="L32" s="1">
        <v>4.8731833333333299</v>
      </c>
      <c r="M32" s="1">
        <v>50009.520268237102</v>
      </c>
      <c r="N32" s="1"/>
      <c r="O32" s="1">
        <v>6.31511666666667</v>
      </c>
      <c r="P32" s="1">
        <v>57323.985902113003</v>
      </c>
      <c r="S32" s="121" t="s">
        <v>590</v>
      </c>
      <c r="T32" s="1">
        <f t="shared" si="0"/>
        <v>136.7629546405</v>
      </c>
      <c r="U32" s="168"/>
      <c r="V32" s="171"/>
      <c r="W32" s="124"/>
      <c r="X32" s="123">
        <f t="shared" si="1"/>
        <v>1.087078561105236</v>
      </c>
      <c r="Y32" s="123"/>
      <c r="Z32" s="122"/>
    </row>
    <row r="33" spans="1:31">
      <c r="A33" s="3"/>
      <c r="B33" s="3"/>
      <c r="C33" s="3" t="s">
        <v>147</v>
      </c>
      <c r="D33" s="3"/>
      <c r="E33" s="3"/>
      <c r="F33" s="3" t="s">
        <v>589</v>
      </c>
      <c r="G33" s="3" t="s">
        <v>46</v>
      </c>
      <c r="H33" s="3"/>
      <c r="I33" s="2">
        <v>44422.065044259303</v>
      </c>
      <c r="J33" s="1"/>
      <c r="K33" s="1">
        <v>135.48922872822001</v>
      </c>
      <c r="L33" s="1">
        <v>4.8731833333333299</v>
      </c>
      <c r="M33" s="1">
        <v>18295.2546851507</v>
      </c>
      <c r="N33" s="1"/>
      <c r="O33" s="1">
        <v>6.31511666666667</v>
      </c>
      <c r="P33" s="1">
        <v>57281.991360963999</v>
      </c>
      <c r="S33" s="112" t="s">
        <v>588</v>
      </c>
      <c r="T33" s="112">
        <f t="shared" si="0"/>
        <v>302.92366676458198</v>
      </c>
      <c r="U33" s="157">
        <f>AVERAGE(T33:T35)</f>
        <v>342.27569374927765</v>
      </c>
      <c r="V33" s="160">
        <f>_xlfn.STDEV.S(T33:T35)</f>
        <v>35.008038804131047</v>
      </c>
      <c r="W33" s="119">
        <v>15</v>
      </c>
      <c r="X33" s="118">
        <f t="shared" si="1"/>
        <v>2.4078291132037792</v>
      </c>
      <c r="Y33" s="118">
        <f>AVERAGE(X33:X35)</f>
        <v>2.7206239411858681</v>
      </c>
      <c r="Z33" s="117">
        <f>STDEV(X33:X35)</f>
        <v>0.27826605933125464</v>
      </c>
    </row>
    <row r="34" spans="1:31">
      <c r="A34" s="3"/>
      <c r="B34" s="3"/>
      <c r="C34" s="3" t="s">
        <v>196</v>
      </c>
      <c r="D34" s="3"/>
      <c r="E34" s="3"/>
      <c r="F34" s="3" t="s">
        <v>587</v>
      </c>
      <c r="G34" s="3" t="s">
        <v>46</v>
      </c>
      <c r="H34" s="3"/>
      <c r="I34" s="2">
        <v>44422.082897222201</v>
      </c>
      <c r="J34" s="1"/>
      <c r="K34" s="1">
        <v>239.8771734792</v>
      </c>
      <c r="L34" s="1">
        <v>4.8680833333333302</v>
      </c>
      <c r="M34" s="1">
        <v>32428.6519104785</v>
      </c>
      <c r="N34" s="1"/>
      <c r="O34" s="1">
        <v>6.3107666666666704</v>
      </c>
      <c r="P34" s="1">
        <v>55701.142020455802</v>
      </c>
      <c r="S34" s="112" t="s">
        <v>586</v>
      </c>
      <c r="T34" s="112">
        <f t="shared" si="0"/>
        <v>369.959594607116</v>
      </c>
      <c r="U34" s="158"/>
      <c r="V34" s="161"/>
      <c r="W34" s="115"/>
      <c r="X34" s="114">
        <f t="shared" si="1"/>
        <v>2.9406731145122751</v>
      </c>
      <c r="Y34" s="114"/>
      <c r="Z34" s="113"/>
    </row>
    <row r="35" spans="1:31">
      <c r="A35" s="3"/>
      <c r="B35" s="3"/>
      <c r="C35" s="3" t="s">
        <v>42</v>
      </c>
      <c r="D35" s="3"/>
      <c r="E35" s="3"/>
      <c r="F35" s="3" t="s">
        <v>585</v>
      </c>
      <c r="G35" s="3" t="s">
        <v>46</v>
      </c>
      <c r="H35" s="3"/>
      <c r="I35" s="2">
        <v>44422.1007226273</v>
      </c>
      <c r="J35" s="1"/>
      <c r="K35" s="1">
        <v>160.69326376562199</v>
      </c>
      <c r="L35" s="1">
        <v>4.8731833333333299</v>
      </c>
      <c r="M35" s="1">
        <v>23308.462708588198</v>
      </c>
      <c r="N35" s="1"/>
      <c r="O35" s="1">
        <v>6.31511666666667</v>
      </c>
      <c r="P35" s="1">
        <v>60921.6039501134</v>
      </c>
      <c r="S35" s="112" t="s">
        <v>584</v>
      </c>
      <c r="T35" s="112">
        <f t="shared" si="0"/>
        <v>353.94381987613502</v>
      </c>
      <c r="U35" s="159"/>
      <c r="V35" s="162"/>
      <c r="W35" s="111"/>
      <c r="X35" s="110">
        <f t="shared" si="1"/>
        <v>2.8133695958415501</v>
      </c>
      <c r="Y35" s="110"/>
      <c r="Z35" s="109"/>
    </row>
    <row r="36" spans="1:31">
      <c r="A36" s="3"/>
      <c r="B36" s="3"/>
      <c r="C36" s="3" t="s">
        <v>19</v>
      </c>
      <c r="D36" s="3"/>
      <c r="E36" s="3"/>
      <c r="F36" s="3" t="s">
        <v>583</v>
      </c>
      <c r="G36" s="3" t="s">
        <v>46</v>
      </c>
      <c r="H36" s="3"/>
      <c r="I36" s="2">
        <v>44422.118562719901</v>
      </c>
      <c r="J36" s="1"/>
      <c r="K36" s="1">
        <v>296.67029888362498</v>
      </c>
      <c r="L36" s="1">
        <v>4.8731999999999998</v>
      </c>
      <c r="M36" s="1">
        <v>40885.870877364199</v>
      </c>
      <c r="N36" s="1"/>
      <c r="O36" s="1">
        <v>6.3194666666666697</v>
      </c>
      <c r="P36" s="1">
        <v>56294.354657513497</v>
      </c>
      <c r="S36" s="121" t="s">
        <v>582</v>
      </c>
      <c r="T36" s="121">
        <f t="shared" si="0"/>
        <v>135.48922872822001</v>
      </c>
      <c r="U36" s="166">
        <f>AVERAGE(T36:T38)</f>
        <v>178.68655532434732</v>
      </c>
      <c r="V36" s="169">
        <f>_xlfn.STDEV.S(T36:T38)</f>
        <v>54.470447567202754</v>
      </c>
      <c r="W36" s="124">
        <v>30</v>
      </c>
      <c r="X36" s="123">
        <f t="shared" si="1"/>
        <v>1.0769541810375234</v>
      </c>
      <c r="Y36" s="123">
        <f>AVERAGE(X36:X38)</f>
        <v>1.4203138851558561</v>
      </c>
      <c r="Z36" s="122">
        <f>STDEV(X36:X38)</f>
        <v>0.43296560768056036</v>
      </c>
    </row>
    <row r="37" spans="1:31">
      <c r="A37" s="3"/>
      <c r="B37" s="3"/>
      <c r="C37" s="3" t="s">
        <v>35</v>
      </c>
      <c r="D37" s="3"/>
      <c r="E37" s="3"/>
      <c r="F37" s="3" t="s">
        <v>581</v>
      </c>
      <c r="G37" s="3" t="s">
        <v>206</v>
      </c>
      <c r="H37" s="3"/>
      <c r="I37" s="2">
        <v>44422.136422175899</v>
      </c>
      <c r="J37" s="1"/>
      <c r="K37" s="1">
        <v>0</v>
      </c>
      <c r="L37" s="1">
        <v>4.8170333333333302</v>
      </c>
      <c r="M37" s="1">
        <v>0</v>
      </c>
      <c r="N37" s="1"/>
      <c r="O37" s="1">
        <v>6.31511666666667</v>
      </c>
      <c r="P37" s="1">
        <v>56853.1694311799</v>
      </c>
      <c r="S37" s="121" t="s">
        <v>580</v>
      </c>
      <c r="T37" s="121">
        <f t="shared" si="0"/>
        <v>239.8771734792</v>
      </c>
      <c r="U37" s="167"/>
      <c r="V37" s="170"/>
      <c r="W37" s="124"/>
      <c r="X37" s="123">
        <f t="shared" si="1"/>
        <v>1.9066956638456438</v>
      </c>
      <c r="Y37" s="123"/>
      <c r="Z37" s="122"/>
    </row>
    <row r="38" spans="1:31">
      <c r="A38" s="3"/>
      <c r="B38" s="3"/>
      <c r="C38" s="3" t="s">
        <v>133</v>
      </c>
      <c r="D38" s="3"/>
      <c r="E38" s="3"/>
      <c r="F38" s="3" t="s">
        <v>579</v>
      </c>
      <c r="G38" s="3" t="s">
        <v>46</v>
      </c>
      <c r="H38" s="3"/>
      <c r="I38" s="2">
        <v>44422.154246794002</v>
      </c>
      <c r="J38" s="1"/>
      <c r="K38" s="1">
        <v>287.730412506373</v>
      </c>
      <c r="L38" s="1">
        <v>4.8731999999999998</v>
      </c>
      <c r="M38" s="1">
        <v>39433.012737930003</v>
      </c>
      <c r="N38" s="1"/>
      <c r="O38" s="1">
        <v>6.31511666666667</v>
      </c>
      <c r="P38" s="1">
        <v>56048.434908081697</v>
      </c>
      <c r="S38" s="121" t="s">
        <v>578</v>
      </c>
      <c r="T38" s="121">
        <f t="shared" si="0"/>
        <v>160.69326376562199</v>
      </c>
      <c r="U38" s="168"/>
      <c r="V38" s="171"/>
      <c r="W38" s="124"/>
      <c r="X38" s="123">
        <f t="shared" si="1"/>
        <v>1.2772918105844009</v>
      </c>
      <c r="Y38" s="123"/>
      <c r="Z38" s="122"/>
    </row>
    <row r="39" spans="1:31">
      <c r="A39" s="3"/>
      <c r="B39" s="3"/>
      <c r="C39" s="3" t="s">
        <v>34</v>
      </c>
      <c r="D39" s="3"/>
      <c r="E39" s="3"/>
      <c r="F39" s="3" t="s">
        <v>577</v>
      </c>
      <c r="G39" s="3" t="s">
        <v>46</v>
      </c>
      <c r="H39" s="3"/>
      <c r="I39" s="2">
        <v>44422.172040601901</v>
      </c>
      <c r="J39" s="1"/>
      <c r="K39" s="1">
        <v>298.42963031406498</v>
      </c>
      <c r="L39" s="1">
        <v>4.8731833333333299</v>
      </c>
      <c r="M39" s="1">
        <v>41644.609364580399</v>
      </c>
      <c r="N39" s="1"/>
      <c r="O39" s="1">
        <v>6.3194666666666697</v>
      </c>
      <c r="P39" s="1">
        <v>56987.796197236399</v>
      </c>
      <c r="S39" s="112" t="s">
        <v>576</v>
      </c>
      <c r="T39" s="112">
        <f t="shared" si="0"/>
        <v>296.67029888362498</v>
      </c>
      <c r="U39" s="157">
        <f>AVERAGE(T39:T41)</f>
        <v>294.27678056802097</v>
      </c>
      <c r="V39" s="160">
        <f>_xlfn.STDEV.S(T39:T41)</f>
        <v>5.7371606975451828</v>
      </c>
      <c r="W39" s="119">
        <v>60</v>
      </c>
      <c r="X39" s="118">
        <f t="shared" si="1"/>
        <v>2.3581233856844985</v>
      </c>
      <c r="Y39" s="118">
        <f>AVERAGE(X39:X41)</f>
        <v>2.3390981865481879</v>
      </c>
      <c r="Z39" s="117">
        <f>STDEV(X39:X41)</f>
        <v>4.560258596570288E-2</v>
      </c>
      <c r="AB39" s="125" t="s">
        <v>575</v>
      </c>
      <c r="AC39" s="163" t="s">
        <v>574</v>
      </c>
      <c r="AD39" s="164"/>
      <c r="AE39" s="165"/>
    </row>
    <row r="40" spans="1:31">
      <c r="A40" s="3"/>
      <c r="B40" s="3"/>
      <c r="C40" s="3" t="s">
        <v>14</v>
      </c>
      <c r="D40" s="3"/>
      <c r="E40" s="3"/>
      <c r="F40" s="3" t="s">
        <v>573</v>
      </c>
      <c r="G40" s="3" t="s">
        <v>46</v>
      </c>
      <c r="H40" s="3"/>
      <c r="I40" s="2">
        <v>44422.189908622699</v>
      </c>
      <c r="J40" s="1"/>
      <c r="K40" s="1">
        <v>147.32396441124001</v>
      </c>
      <c r="L40" s="1">
        <v>4.8731999999999998</v>
      </c>
      <c r="M40" s="1">
        <v>20780.390180191898</v>
      </c>
      <c r="N40" s="1"/>
      <c r="O40" s="1">
        <v>6.3194666666666697</v>
      </c>
      <c r="P40" s="1">
        <v>59534.1523324925</v>
      </c>
      <c r="S40" s="112" t="s">
        <v>572</v>
      </c>
      <c r="T40" s="112">
        <f t="shared" ref="T40:T47" si="2">K38</f>
        <v>287.730412506373</v>
      </c>
      <c r="U40" s="158"/>
      <c r="V40" s="161"/>
      <c r="W40" s="115"/>
      <c r="X40" s="114">
        <f t="shared" si="1"/>
        <v>2.287063508066518</v>
      </c>
      <c r="Y40" s="114"/>
      <c r="Z40" s="113"/>
      <c r="AB40" s="112">
        <v>0</v>
      </c>
      <c r="AC40" s="116">
        <f>X30</f>
        <v>1.0033934080607434</v>
      </c>
      <c r="AD40" s="116">
        <f>X31</f>
        <v>0.9095280308340209</v>
      </c>
      <c r="AE40" s="116">
        <f>X32</f>
        <v>1.087078561105236</v>
      </c>
    </row>
    <row r="41" spans="1:31">
      <c r="A41" s="3"/>
      <c r="B41" s="3"/>
      <c r="C41" s="3" t="s">
        <v>152</v>
      </c>
      <c r="D41" s="3"/>
      <c r="E41" s="3"/>
      <c r="F41" s="3" t="s">
        <v>571</v>
      </c>
      <c r="G41" s="3" t="s">
        <v>46</v>
      </c>
      <c r="H41" s="3"/>
      <c r="I41" s="2">
        <v>44422.207684074099</v>
      </c>
      <c r="J41" s="1"/>
      <c r="K41" s="1">
        <v>163.12508641844499</v>
      </c>
      <c r="L41" s="1">
        <v>4.8783000000000003</v>
      </c>
      <c r="M41" s="1">
        <v>22316.146235100001</v>
      </c>
      <c r="N41" s="1"/>
      <c r="O41" s="1">
        <v>6.3194666666666697</v>
      </c>
      <c r="P41" s="1">
        <v>57411.589939927901</v>
      </c>
      <c r="S41" s="112" t="s">
        <v>570</v>
      </c>
      <c r="T41" s="112">
        <f t="shared" si="2"/>
        <v>298.42963031406498</v>
      </c>
      <c r="U41" s="159"/>
      <c r="V41" s="162"/>
      <c r="W41" s="111"/>
      <c r="X41" s="110">
        <f t="shared" si="1"/>
        <v>2.3721076658935458</v>
      </c>
      <c r="Y41" s="110"/>
      <c r="Z41" s="109"/>
      <c r="AB41" s="121">
        <v>15</v>
      </c>
      <c r="AC41" s="120">
        <f>X33</f>
        <v>2.4078291132037792</v>
      </c>
      <c r="AD41" s="120">
        <f>X34</f>
        <v>2.9406731145122751</v>
      </c>
      <c r="AE41" s="120">
        <f>X35</f>
        <v>2.8133695958415501</v>
      </c>
    </row>
    <row r="42" spans="1:31">
      <c r="A42" s="3"/>
      <c r="B42" s="3"/>
      <c r="C42" s="3" t="s">
        <v>89</v>
      </c>
      <c r="D42" s="3"/>
      <c r="E42" s="3"/>
      <c r="F42" s="3" t="s">
        <v>569</v>
      </c>
      <c r="G42" s="3" t="s">
        <v>46</v>
      </c>
      <c r="H42" s="3"/>
      <c r="I42" s="2">
        <v>44422.2255309838</v>
      </c>
      <c r="J42" s="1"/>
      <c r="K42" s="1">
        <v>164.001558090061</v>
      </c>
      <c r="L42" s="1">
        <v>4.8680833333333302</v>
      </c>
      <c r="M42" s="1">
        <v>22052.597160259102</v>
      </c>
      <c r="N42" s="1"/>
      <c r="O42" s="1">
        <v>6.31511666666667</v>
      </c>
      <c r="P42" s="1">
        <v>56414.075758591302</v>
      </c>
      <c r="S42" s="121" t="s">
        <v>568</v>
      </c>
      <c r="T42" s="121">
        <f t="shared" si="2"/>
        <v>147.32396441124001</v>
      </c>
      <c r="U42" s="166">
        <f>AVERAGE(T42:T44)</f>
        <v>158.15020297324867</v>
      </c>
      <c r="V42" s="169">
        <f>_xlfn.STDEV.S(T42:T44)</f>
        <v>9.3860338641477714</v>
      </c>
      <c r="W42" s="124">
        <v>120</v>
      </c>
      <c r="X42" s="123">
        <f t="shared" si="1"/>
        <v>1.1710241539419282</v>
      </c>
      <c r="Y42" s="123">
        <f>AVERAGE(X42:X44)</f>
        <v>1.2570779531531746</v>
      </c>
      <c r="Z42" s="122">
        <f>STDEV(X42:X44)</f>
        <v>7.4606140342197799E-2</v>
      </c>
      <c r="AB42" s="121">
        <v>30</v>
      </c>
      <c r="AC42" s="120">
        <f>X36</f>
        <v>1.0769541810375234</v>
      </c>
      <c r="AD42" s="120">
        <f>X37</f>
        <v>1.9066956638456438</v>
      </c>
      <c r="AE42" s="120">
        <f>X38</f>
        <v>1.2772918105844009</v>
      </c>
    </row>
    <row r="43" spans="1:31">
      <c r="A43" s="3"/>
      <c r="B43" s="3"/>
      <c r="C43" s="3" t="s">
        <v>55</v>
      </c>
      <c r="D43" s="3"/>
      <c r="E43" s="3"/>
      <c r="F43" s="3" t="s">
        <v>567</v>
      </c>
      <c r="G43" s="3" t="s">
        <v>46</v>
      </c>
      <c r="H43" s="3"/>
      <c r="I43" s="2">
        <v>44422.243374386599</v>
      </c>
      <c r="J43" s="1"/>
      <c r="K43" s="1">
        <v>62.469627066432402</v>
      </c>
      <c r="L43" s="1">
        <v>4.8680833333333302</v>
      </c>
      <c r="M43" s="1">
        <v>7557.3624694785804</v>
      </c>
      <c r="N43" s="1"/>
      <c r="O43" s="1">
        <v>6.31511666666667</v>
      </c>
      <c r="P43" s="1">
        <v>55106.112748204097</v>
      </c>
      <c r="S43" s="121" t="s">
        <v>566</v>
      </c>
      <c r="T43" s="121">
        <f t="shared" si="2"/>
        <v>163.12508641844499</v>
      </c>
      <c r="U43" s="167"/>
      <c r="V43" s="170"/>
      <c r="W43" s="124"/>
      <c r="X43" s="123">
        <f t="shared" si="1"/>
        <v>1.2966214768470445</v>
      </c>
      <c r="Y43" s="123"/>
      <c r="Z43" s="122"/>
      <c r="AB43" s="112">
        <v>60</v>
      </c>
      <c r="AC43" s="116">
        <f>X39</f>
        <v>2.3581233856844985</v>
      </c>
      <c r="AD43" s="116">
        <f>X40</f>
        <v>2.287063508066518</v>
      </c>
      <c r="AE43" s="116">
        <f>X41</f>
        <v>2.3721076658935458</v>
      </c>
    </row>
    <row r="44" spans="1:31">
      <c r="A44" s="3"/>
      <c r="B44" s="3"/>
      <c r="C44" s="3" t="s">
        <v>17</v>
      </c>
      <c r="D44" s="3"/>
      <c r="E44" s="3"/>
      <c r="F44" s="3" t="s">
        <v>565</v>
      </c>
      <c r="G44" s="3" t="s">
        <v>46</v>
      </c>
      <c r="H44" s="3"/>
      <c r="I44" s="2">
        <v>44422.2611881134</v>
      </c>
      <c r="J44" s="1"/>
      <c r="K44" s="1">
        <v>45.959219465032803</v>
      </c>
      <c r="L44" s="1">
        <v>4.8578666666666699</v>
      </c>
      <c r="M44" s="1">
        <v>4664.5485385675802</v>
      </c>
      <c r="N44" s="1"/>
      <c r="O44" s="1">
        <v>6.3064166666666699</v>
      </c>
      <c r="P44" s="1">
        <v>48531.028099698902</v>
      </c>
      <c r="S44" s="121" t="s">
        <v>564</v>
      </c>
      <c r="T44" s="121">
        <f t="shared" si="2"/>
        <v>164.001558090061</v>
      </c>
      <c r="U44" s="168"/>
      <c r="V44" s="171"/>
      <c r="W44" s="124"/>
      <c r="X44" s="123">
        <f t="shared" si="1"/>
        <v>1.3035882286705509</v>
      </c>
      <c r="Y44" s="123"/>
      <c r="Z44" s="122"/>
      <c r="AB44" s="121">
        <v>120</v>
      </c>
      <c r="AC44" s="120">
        <f>X42</f>
        <v>1.1710241539419282</v>
      </c>
      <c r="AD44" s="120">
        <f>X43</f>
        <v>1.2966214768470445</v>
      </c>
      <c r="AE44" s="120">
        <f>X44</f>
        <v>1.3035882286705509</v>
      </c>
    </row>
    <row r="45" spans="1:31">
      <c r="A45" s="3"/>
      <c r="B45" s="3"/>
      <c r="C45" s="3" t="s">
        <v>169</v>
      </c>
      <c r="D45" s="3"/>
      <c r="E45" s="3"/>
      <c r="F45" s="3" t="s">
        <v>563</v>
      </c>
      <c r="G45" s="3" t="s">
        <v>46</v>
      </c>
      <c r="H45" s="3"/>
      <c r="I45" s="2">
        <v>44422.278998229202</v>
      </c>
      <c r="J45" s="1"/>
      <c r="K45" s="1">
        <v>25.038657544576399</v>
      </c>
      <c r="L45" s="1">
        <v>4.8680833333333302</v>
      </c>
      <c r="M45" s="1">
        <v>2455.6738047781901</v>
      </c>
      <c r="N45" s="1"/>
      <c r="O45" s="1">
        <v>6.31511666666667</v>
      </c>
      <c r="P45" s="1">
        <v>55527.747136584498</v>
      </c>
      <c r="S45" s="112" t="s">
        <v>562</v>
      </c>
      <c r="T45" s="112">
        <f t="shared" si="2"/>
        <v>62.469627066432402</v>
      </c>
      <c r="U45" s="157">
        <f>AVERAGE(T45:T47)</f>
        <v>44.489168025347205</v>
      </c>
      <c r="V45" s="160">
        <f>_xlfn.STDEV.S(T45:T47)</f>
        <v>18.758735518766162</v>
      </c>
      <c r="W45" s="119">
        <v>240</v>
      </c>
      <c r="X45" s="118">
        <f t="shared" si="1"/>
        <v>0.49654815138110397</v>
      </c>
      <c r="Y45" s="118">
        <f>AVERAGE(X45:X47)</f>
        <v>0.35362807778533895</v>
      </c>
      <c r="Z45" s="134">
        <f>STDEV(X45:X47)</f>
        <v>0.14910630784116738</v>
      </c>
      <c r="AB45" s="112">
        <v>240</v>
      </c>
      <c r="AC45" s="116">
        <f>X45</f>
        <v>0.49654815138110397</v>
      </c>
      <c r="AD45" s="116">
        <f>X46</f>
        <v>0.36531297745721886</v>
      </c>
      <c r="AE45" s="116">
        <f>X47</f>
        <v>0.19902310451769401</v>
      </c>
    </row>
    <row r="46" spans="1:31">
      <c r="A46" s="3"/>
      <c r="B46" s="3"/>
      <c r="C46" s="3" t="s">
        <v>561</v>
      </c>
      <c r="D46" s="3"/>
      <c r="E46" s="3"/>
      <c r="F46" s="3" t="s">
        <v>560</v>
      </c>
      <c r="G46" s="3" t="s">
        <v>46</v>
      </c>
      <c r="H46" s="3"/>
      <c r="I46" s="2">
        <v>44422.296881967603</v>
      </c>
      <c r="J46" s="1"/>
      <c r="K46" s="1">
        <v>0</v>
      </c>
      <c r="L46" s="1">
        <v>4.8783000000000003</v>
      </c>
      <c r="M46" s="1">
        <v>0</v>
      </c>
      <c r="N46" s="1"/>
      <c r="O46" s="1">
        <v>6.3194666666666697</v>
      </c>
      <c r="P46" s="1">
        <v>57946.969882718098</v>
      </c>
      <c r="S46" s="112" t="s">
        <v>559</v>
      </c>
      <c r="T46" s="112">
        <f t="shared" si="2"/>
        <v>45.959219465032803</v>
      </c>
      <c r="U46" s="158"/>
      <c r="V46" s="161"/>
      <c r="W46" s="115"/>
      <c r="X46" s="114">
        <f t="shared" si="1"/>
        <v>0.36531297745721886</v>
      </c>
      <c r="Y46" s="114"/>
      <c r="Z46" s="113"/>
    </row>
    <row r="47" spans="1:31">
      <c r="A47" s="3"/>
      <c r="B47" s="3"/>
      <c r="C47" s="3" t="s">
        <v>558</v>
      </c>
      <c r="D47" s="3"/>
      <c r="E47" s="3"/>
      <c r="F47" s="3" t="s">
        <v>557</v>
      </c>
      <c r="G47" s="3" t="s">
        <v>46</v>
      </c>
      <c r="H47" s="3"/>
      <c r="I47" s="2">
        <v>44422.314698588001</v>
      </c>
      <c r="J47" s="1"/>
      <c r="K47" s="1">
        <v>0</v>
      </c>
      <c r="L47" s="1">
        <v>4.45963333333333</v>
      </c>
      <c r="M47" s="1">
        <v>0</v>
      </c>
      <c r="N47" s="1"/>
      <c r="O47" s="1">
        <v>6.31511666666667</v>
      </c>
      <c r="P47" s="1">
        <v>57023.689706135898</v>
      </c>
      <c r="S47" s="112" t="s">
        <v>556</v>
      </c>
      <c r="T47" s="112">
        <f t="shared" si="2"/>
        <v>25.038657544576399</v>
      </c>
      <c r="U47" s="159"/>
      <c r="V47" s="162"/>
      <c r="W47" s="111"/>
      <c r="X47" s="110">
        <f t="shared" si="1"/>
        <v>0.19902310451769401</v>
      </c>
      <c r="Y47" s="110"/>
      <c r="Z47" s="109"/>
    </row>
    <row r="48" spans="1:31">
      <c r="A48" s="3"/>
      <c r="B48" s="3"/>
      <c r="C48" s="3" t="s">
        <v>35</v>
      </c>
      <c r="D48" s="3"/>
      <c r="E48" s="3"/>
      <c r="F48" s="3" t="s">
        <v>555</v>
      </c>
      <c r="G48" s="3" t="s">
        <v>206</v>
      </c>
      <c r="H48" s="3"/>
      <c r="I48" s="2">
        <v>44422.332533900502</v>
      </c>
      <c r="J48" s="1"/>
      <c r="K48" s="1" t="s">
        <v>187</v>
      </c>
      <c r="L48" s="1" t="s">
        <v>187</v>
      </c>
      <c r="M48" s="1" t="s">
        <v>187</v>
      </c>
      <c r="N48" s="1" t="s">
        <v>187</v>
      </c>
      <c r="O48" s="1">
        <v>6.31511666666667</v>
      </c>
      <c r="P48" s="1">
        <v>56478.827133106599</v>
      </c>
    </row>
    <row r="49" spans="1:16">
      <c r="A49" s="3"/>
      <c r="B49" s="3"/>
      <c r="C49" s="3" t="s">
        <v>554</v>
      </c>
      <c r="D49" s="3"/>
      <c r="E49" s="3"/>
      <c r="F49" s="3" t="s">
        <v>553</v>
      </c>
      <c r="G49" s="3" t="s">
        <v>46</v>
      </c>
      <c r="H49" s="3"/>
      <c r="I49" s="2">
        <v>44422.350396215297</v>
      </c>
      <c r="J49" s="1"/>
      <c r="K49" s="1">
        <v>0</v>
      </c>
      <c r="L49" s="1">
        <v>4.8834</v>
      </c>
      <c r="M49" s="1">
        <v>0</v>
      </c>
      <c r="N49" s="1"/>
      <c r="O49" s="1">
        <v>6.3194666666666697</v>
      </c>
      <c r="P49" s="1">
        <v>64789.234550986403</v>
      </c>
    </row>
    <row r="50" spans="1:16">
      <c r="A50" s="3"/>
      <c r="B50" s="3"/>
      <c r="C50" s="3" t="s">
        <v>552</v>
      </c>
      <c r="D50" s="3"/>
      <c r="E50" s="3"/>
      <c r="F50" s="3" t="s">
        <v>551</v>
      </c>
      <c r="G50" s="3" t="s">
        <v>46</v>
      </c>
      <c r="H50" s="3"/>
      <c r="I50" s="2">
        <v>44422.368200520803</v>
      </c>
      <c r="J50" s="1"/>
      <c r="K50" s="1" t="s">
        <v>187</v>
      </c>
      <c r="L50" s="1" t="s">
        <v>187</v>
      </c>
      <c r="M50" s="1" t="s">
        <v>187</v>
      </c>
      <c r="N50" s="1" t="s">
        <v>187</v>
      </c>
      <c r="O50" s="1">
        <v>6.3064166666666699</v>
      </c>
      <c r="P50" s="1">
        <v>1197.2736334024501</v>
      </c>
    </row>
    <row r="51" spans="1:16">
      <c r="A51" s="3"/>
      <c r="B51" s="3"/>
      <c r="C51" s="3" t="s">
        <v>550</v>
      </c>
      <c r="D51" s="3"/>
      <c r="E51" s="3"/>
      <c r="F51" s="3" t="s">
        <v>549</v>
      </c>
      <c r="G51" s="3" t="s">
        <v>46</v>
      </c>
      <c r="H51" s="3"/>
      <c r="I51" s="2">
        <v>44422.386011030103</v>
      </c>
      <c r="J51" s="1"/>
      <c r="K51" s="1">
        <v>0</v>
      </c>
      <c r="L51" s="1">
        <v>4.8731833333333299</v>
      </c>
      <c r="M51" s="1">
        <v>0</v>
      </c>
      <c r="N51" s="1"/>
      <c r="O51" s="1">
        <v>6.31511666666667</v>
      </c>
      <c r="P51" s="1">
        <v>59389.833516594503</v>
      </c>
    </row>
    <row r="52" spans="1:16">
      <c r="A52" s="3"/>
      <c r="B52" s="3"/>
      <c r="C52" s="3" t="s">
        <v>548</v>
      </c>
      <c r="D52" s="3"/>
      <c r="E52" s="3"/>
      <c r="F52" s="3" t="s">
        <v>547</v>
      </c>
      <c r="G52" s="3" t="s">
        <v>46</v>
      </c>
      <c r="H52" s="3"/>
      <c r="I52" s="2">
        <v>44422.403845752298</v>
      </c>
      <c r="J52" s="1"/>
      <c r="K52" s="1">
        <v>0</v>
      </c>
      <c r="L52" s="1">
        <v>4.8680833333333302</v>
      </c>
      <c r="M52" s="1">
        <v>0</v>
      </c>
      <c r="N52" s="1"/>
      <c r="O52" s="1">
        <v>6.31511666666667</v>
      </c>
      <c r="P52" s="1">
        <v>58605.314121789597</v>
      </c>
    </row>
    <row r="53" spans="1:16">
      <c r="A53" s="3"/>
      <c r="B53" s="3"/>
      <c r="C53" s="3" t="s">
        <v>546</v>
      </c>
      <c r="D53" s="3"/>
      <c r="E53" s="3"/>
      <c r="F53" s="3" t="s">
        <v>545</v>
      </c>
      <c r="G53" s="3" t="s">
        <v>46</v>
      </c>
      <c r="H53" s="3"/>
      <c r="I53" s="2">
        <v>44422.421679953703</v>
      </c>
      <c r="J53" s="1"/>
      <c r="K53" s="1">
        <v>0</v>
      </c>
      <c r="L53" s="1">
        <v>5.0978500000000002</v>
      </c>
      <c r="M53" s="1">
        <v>0</v>
      </c>
      <c r="N53" s="1"/>
      <c r="O53" s="1">
        <v>6.31511666666667</v>
      </c>
      <c r="P53" s="1">
        <v>59047.846430040503</v>
      </c>
    </row>
    <row r="54" spans="1:16">
      <c r="A54" s="3"/>
      <c r="B54" s="3"/>
      <c r="C54" s="3" t="s">
        <v>544</v>
      </c>
      <c r="D54" s="3"/>
      <c r="E54" s="3"/>
      <c r="F54" s="3" t="s">
        <v>543</v>
      </c>
      <c r="G54" s="3" t="s">
        <v>46</v>
      </c>
      <c r="H54" s="3"/>
      <c r="I54" s="2">
        <v>44422.439498020802</v>
      </c>
      <c r="J54" s="1"/>
      <c r="K54" s="1">
        <v>0</v>
      </c>
      <c r="L54" s="1">
        <v>4.5617333333333301</v>
      </c>
      <c r="M54" s="1">
        <v>0</v>
      </c>
      <c r="N54" s="1"/>
      <c r="O54" s="1">
        <v>6.31511666666667</v>
      </c>
      <c r="P54" s="1">
        <v>60478.174758973502</v>
      </c>
    </row>
    <row r="55" spans="1:16">
      <c r="A55" s="3"/>
      <c r="B55" s="3"/>
      <c r="C55" s="3" t="s">
        <v>542</v>
      </c>
      <c r="D55" s="3"/>
      <c r="E55" s="3"/>
      <c r="F55" s="3" t="s">
        <v>541</v>
      </c>
      <c r="G55" s="3" t="s">
        <v>46</v>
      </c>
      <c r="H55" s="3"/>
      <c r="I55" s="2">
        <v>44422.457365671296</v>
      </c>
      <c r="J55" s="1"/>
      <c r="K55" s="1">
        <v>0</v>
      </c>
      <c r="L55" s="1">
        <v>4.9855166666666699</v>
      </c>
      <c r="M55" s="1">
        <v>0</v>
      </c>
      <c r="N55" s="1"/>
      <c r="O55" s="1">
        <v>6.31511666666667</v>
      </c>
      <c r="P55" s="1">
        <v>56958.8238240231</v>
      </c>
    </row>
    <row r="56" spans="1:16">
      <c r="A56" s="3"/>
      <c r="B56" s="3"/>
      <c r="C56" s="3" t="s">
        <v>540</v>
      </c>
      <c r="D56" s="3"/>
      <c r="E56" s="3"/>
      <c r="F56" s="3" t="s">
        <v>539</v>
      </c>
      <c r="G56" s="3" t="s">
        <v>46</v>
      </c>
      <c r="H56" s="3"/>
      <c r="I56" s="2">
        <v>44422.475180127301</v>
      </c>
      <c r="J56" s="1"/>
      <c r="K56" s="1">
        <v>0</v>
      </c>
      <c r="L56" s="1">
        <v>4.6128</v>
      </c>
      <c r="M56" s="1">
        <v>0</v>
      </c>
      <c r="N56" s="1"/>
      <c r="O56" s="1">
        <v>6.31511666666667</v>
      </c>
      <c r="P56" s="1">
        <v>57738.307435694303</v>
      </c>
    </row>
    <row r="57" spans="1:16">
      <c r="A57" s="3"/>
      <c r="B57" s="3"/>
      <c r="C57" s="3" t="s">
        <v>538</v>
      </c>
      <c r="D57" s="3"/>
      <c r="E57" s="3"/>
      <c r="F57" s="3" t="s">
        <v>537</v>
      </c>
      <c r="G57" s="3" t="s">
        <v>46</v>
      </c>
      <c r="H57" s="3"/>
      <c r="I57" s="2">
        <v>44422.492969166698</v>
      </c>
      <c r="J57" s="1"/>
      <c r="K57" s="1">
        <v>0</v>
      </c>
      <c r="L57" s="1">
        <v>4.8272333333333304</v>
      </c>
      <c r="M57" s="1">
        <v>0</v>
      </c>
      <c r="N57" s="1"/>
      <c r="O57" s="1">
        <v>6.31511666666667</v>
      </c>
      <c r="P57" s="1">
        <v>57052.573740298598</v>
      </c>
    </row>
    <row r="58" spans="1:16">
      <c r="A58" s="3"/>
      <c r="B58" s="3"/>
      <c r="C58" s="3" t="s">
        <v>536</v>
      </c>
      <c r="D58" s="3"/>
      <c r="E58" s="3"/>
      <c r="F58" s="3" t="s">
        <v>535</v>
      </c>
      <c r="G58" s="3" t="s">
        <v>46</v>
      </c>
      <c r="H58" s="3"/>
      <c r="I58" s="2">
        <v>44422.510826388898</v>
      </c>
      <c r="J58" s="1"/>
      <c r="K58" s="1">
        <v>0</v>
      </c>
      <c r="L58" s="1">
        <v>4.8783000000000003</v>
      </c>
      <c r="M58" s="1">
        <v>0</v>
      </c>
      <c r="N58" s="1"/>
      <c r="O58" s="1">
        <v>6.31511666666667</v>
      </c>
      <c r="P58" s="1">
        <v>59006.8298348385</v>
      </c>
    </row>
    <row r="59" spans="1:16">
      <c r="A59" s="3"/>
      <c r="B59" s="3"/>
      <c r="C59" s="3" t="s">
        <v>35</v>
      </c>
      <c r="D59" s="3"/>
      <c r="E59" s="3"/>
      <c r="F59" s="3" t="s">
        <v>534</v>
      </c>
      <c r="G59" s="3" t="s">
        <v>206</v>
      </c>
      <c r="H59" s="3"/>
      <c r="I59" s="2">
        <v>44422.528653032401</v>
      </c>
      <c r="J59" s="1"/>
      <c r="K59" s="1">
        <v>0</v>
      </c>
      <c r="L59" s="1">
        <v>4.7761833333333303</v>
      </c>
      <c r="M59" s="1">
        <v>0</v>
      </c>
      <c r="N59" s="1"/>
      <c r="O59" s="1">
        <v>6.31511666666667</v>
      </c>
      <c r="P59" s="1">
        <v>57918.858793184299</v>
      </c>
    </row>
    <row r="60" spans="1:16">
      <c r="A60" s="3"/>
      <c r="B60" s="3"/>
      <c r="C60" s="3" t="s">
        <v>533</v>
      </c>
      <c r="D60" s="3"/>
      <c r="E60" s="3"/>
      <c r="F60" s="3" t="s">
        <v>532</v>
      </c>
      <c r="G60" s="3" t="s">
        <v>46</v>
      </c>
      <c r="H60" s="3"/>
      <c r="I60" s="2">
        <v>44422.546498310199</v>
      </c>
      <c r="J60" s="1"/>
      <c r="K60" s="1">
        <v>0</v>
      </c>
      <c r="L60" s="1">
        <v>4.8629666666666704</v>
      </c>
      <c r="M60" s="1">
        <v>0</v>
      </c>
      <c r="N60" s="1"/>
      <c r="O60" s="1">
        <v>6.31511666666667</v>
      </c>
      <c r="P60" s="1">
        <v>58278.344793864402</v>
      </c>
    </row>
    <row r="61" spans="1:16">
      <c r="A61" s="3"/>
      <c r="B61" s="3"/>
      <c r="C61" s="3" t="s">
        <v>531</v>
      </c>
      <c r="D61" s="3"/>
      <c r="E61" s="3"/>
      <c r="F61" s="3" t="s">
        <v>530</v>
      </c>
      <c r="G61" s="3" t="s">
        <v>46</v>
      </c>
      <c r="H61" s="3"/>
      <c r="I61" s="2">
        <v>44422.564361574099</v>
      </c>
      <c r="J61" s="1"/>
      <c r="K61" s="1" t="s">
        <v>187</v>
      </c>
      <c r="L61" s="1" t="s">
        <v>187</v>
      </c>
      <c r="M61" s="1" t="s">
        <v>187</v>
      </c>
      <c r="N61" s="1" t="s">
        <v>187</v>
      </c>
      <c r="O61" s="1">
        <v>6.31511666666667</v>
      </c>
      <c r="P61" s="1">
        <v>60305.566755601598</v>
      </c>
    </row>
    <row r="62" spans="1:16">
      <c r="A62" s="3"/>
      <c r="B62" s="3"/>
      <c r="C62" s="3" t="s">
        <v>529</v>
      </c>
      <c r="D62" s="3"/>
      <c r="E62" s="3"/>
      <c r="F62" s="3" t="s">
        <v>528</v>
      </c>
      <c r="G62" s="3" t="s">
        <v>46</v>
      </c>
      <c r="H62" s="3"/>
      <c r="I62" s="2">
        <v>44422.582190046298</v>
      </c>
      <c r="J62" s="1"/>
      <c r="K62" s="1">
        <v>0</v>
      </c>
      <c r="L62" s="1">
        <v>4.8834</v>
      </c>
      <c r="M62" s="1">
        <v>0</v>
      </c>
      <c r="N62" s="1"/>
      <c r="O62" s="1">
        <v>6.3194666666666697</v>
      </c>
      <c r="P62" s="1">
        <v>66258.353973733902</v>
      </c>
    </row>
    <row r="63" spans="1:16">
      <c r="A63" s="3"/>
      <c r="B63" s="3"/>
      <c r="C63" s="3" t="s">
        <v>527</v>
      </c>
      <c r="D63" s="3"/>
      <c r="E63" s="3"/>
      <c r="F63" s="3" t="s">
        <v>526</v>
      </c>
      <c r="G63" s="3" t="s">
        <v>46</v>
      </c>
      <c r="H63" s="3"/>
      <c r="I63" s="2">
        <v>44422.599991388903</v>
      </c>
      <c r="J63" s="1"/>
      <c r="K63" s="1">
        <v>0</v>
      </c>
      <c r="L63" s="1">
        <v>5.05188333333333</v>
      </c>
      <c r="M63" s="1">
        <v>0</v>
      </c>
      <c r="N63" s="1"/>
      <c r="O63" s="1">
        <v>6.31511666666667</v>
      </c>
      <c r="P63" s="1">
        <v>62380.479042641498</v>
      </c>
    </row>
    <row r="64" spans="1:16">
      <c r="A64" s="3"/>
      <c r="B64" s="3"/>
      <c r="C64" s="3" t="s">
        <v>525</v>
      </c>
      <c r="D64" s="3"/>
      <c r="E64" s="3"/>
      <c r="F64" s="3" t="s">
        <v>524</v>
      </c>
      <c r="G64" s="3" t="s">
        <v>46</v>
      </c>
      <c r="H64" s="3"/>
      <c r="I64" s="2">
        <v>44422.617850231502</v>
      </c>
      <c r="J64" s="1"/>
      <c r="K64" s="1">
        <v>0</v>
      </c>
      <c r="L64" s="1">
        <v>4.8323499999999999</v>
      </c>
      <c r="M64" s="1">
        <v>0</v>
      </c>
      <c r="N64" s="1"/>
      <c r="O64" s="1">
        <v>6.31511666666667</v>
      </c>
      <c r="P64" s="1">
        <v>61555.705457801698</v>
      </c>
    </row>
    <row r="65" spans="1:16">
      <c r="A65" s="3"/>
      <c r="B65" s="3"/>
      <c r="C65" s="3" t="s">
        <v>523</v>
      </c>
      <c r="D65" s="3"/>
      <c r="E65" s="3"/>
      <c r="F65" s="3" t="s">
        <v>522</v>
      </c>
      <c r="G65" s="3" t="s">
        <v>46</v>
      </c>
      <c r="H65" s="3"/>
      <c r="I65" s="2">
        <v>44422.635649155098</v>
      </c>
      <c r="J65" s="1"/>
      <c r="K65" s="1" t="s">
        <v>187</v>
      </c>
      <c r="L65" s="1" t="s">
        <v>187</v>
      </c>
      <c r="M65" s="1" t="s">
        <v>187</v>
      </c>
      <c r="N65" s="1" t="s">
        <v>187</v>
      </c>
      <c r="O65" s="1">
        <v>6.31511666666667</v>
      </c>
      <c r="P65" s="1">
        <v>62286.646016630199</v>
      </c>
    </row>
    <row r="66" spans="1:16">
      <c r="A66" s="3"/>
      <c r="B66" s="3"/>
      <c r="C66" s="3" t="s">
        <v>48</v>
      </c>
      <c r="D66" s="3"/>
      <c r="E66" s="3"/>
      <c r="F66" s="3" t="s">
        <v>521</v>
      </c>
      <c r="G66" s="3" t="s">
        <v>46</v>
      </c>
      <c r="H66" s="3"/>
      <c r="I66" s="2">
        <v>44422.653478495398</v>
      </c>
      <c r="J66" s="1"/>
      <c r="K66" s="1">
        <v>0</v>
      </c>
      <c r="L66" s="1">
        <v>4.8731999999999998</v>
      </c>
      <c r="M66" s="1">
        <v>0</v>
      </c>
      <c r="N66" s="1"/>
      <c r="O66" s="1">
        <v>6.31511666666667</v>
      </c>
      <c r="P66" s="1">
        <v>58689.787787228401</v>
      </c>
    </row>
    <row r="67" spans="1:16">
      <c r="A67" s="3"/>
      <c r="B67" s="3"/>
      <c r="C67" s="3" t="s">
        <v>185</v>
      </c>
      <c r="D67" s="3"/>
      <c r="E67" s="3"/>
      <c r="F67" s="3" t="s">
        <v>520</v>
      </c>
      <c r="G67" s="3" t="s">
        <v>46</v>
      </c>
      <c r="H67" s="3"/>
      <c r="I67" s="2">
        <v>44422.671313125</v>
      </c>
      <c r="J67" s="1"/>
      <c r="K67" s="1">
        <v>0</v>
      </c>
      <c r="L67" s="1">
        <v>4.1583833333333304</v>
      </c>
      <c r="M67" s="1">
        <v>0</v>
      </c>
      <c r="N67" s="1"/>
      <c r="O67" s="1">
        <v>6.3020500000000004</v>
      </c>
      <c r="P67" s="1">
        <v>891.00309911245904</v>
      </c>
    </row>
    <row r="68" spans="1:16">
      <c r="A68" s="3"/>
      <c r="B68" s="3"/>
      <c r="C68" s="3" t="s">
        <v>91</v>
      </c>
      <c r="D68" s="3"/>
      <c r="E68" s="3"/>
      <c r="F68" s="3" t="s">
        <v>519</v>
      </c>
      <c r="G68" s="3" t="s">
        <v>46</v>
      </c>
      <c r="H68" s="3"/>
      <c r="I68" s="2">
        <v>44422.6891109028</v>
      </c>
      <c r="J68" s="1"/>
      <c r="K68" s="1">
        <v>0</v>
      </c>
      <c r="L68" s="1">
        <v>5.1693333333333298</v>
      </c>
      <c r="M68" s="1">
        <v>0</v>
      </c>
      <c r="N68" s="1"/>
      <c r="O68" s="1">
        <v>6.31511666666667</v>
      </c>
      <c r="P68" s="1">
        <v>56021.920177977998</v>
      </c>
    </row>
    <row r="69" spans="1:16">
      <c r="A69" s="3"/>
      <c r="B69" s="3"/>
      <c r="C69" s="3" t="s">
        <v>52</v>
      </c>
      <c r="D69" s="3"/>
      <c r="E69" s="3"/>
      <c r="F69" s="3" t="s">
        <v>518</v>
      </c>
      <c r="G69" s="3" t="s">
        <v>46</v>
      </c>
      <c r="H69" s="3"/>
      <c r="I69" s="2">
        <v>44422.706972974498</v>
      </c>
      <c r="J69" s="1"/>
      <c r="K69" s="1">
        <v>0</v>
      </c>
      <c r="L69" s="1">
        <v>4.8731833333333299</v>
      </c>
      <c r="M69" s="1">
        <v>0</v>
      </c>
      <c r="N69" s="1"/>
      <c r="O69" s="1">
        <v>6.31511666666667</v>
      </c>
      <c r="P69" s="1">
        <v>58354.788869787699</v>
      </c>
    </row>
    <row r="70" spans="1:16">
      <c r="A70" s="3"/>
      <c r="B70" s="3"/>
      <c r="C70" s="3" t="s">
        <v>35</v>
      </c>
      <c r="D70" s="3"/>
      <c r="E70" s="3"/>
      <c r="F70" s="3" t="s">
        <v>517</v>
      </c>
      <c r="G70" s="3" t="s">
        <v>206</v>
      </c>
      <c r="H70" s="3"/>
      <c r="I70" s="2">
        <v>44422.724851134299</v>
      </c>
      <c r="J70" s="1"/>
      <c r="K70" s="1">
        <v>0</v>
      </c>
      <c r="L70" s="1">
        <v>4.8323499999999999</v>
      </c>
      <c r="M70" s="1">
        <v>0</v>
      </c>
      <c r="N70" s="1"/>
      <c r="O70" s="1">
        <v>6.3151333333333302</v>
      </c>
      <c r="P70" s="1">
        <v>58878.9079616655</v>
      </c>
    </row>
    <row r="71" spans="1:16">
      <c r="A71" s="3"/>
      <c r="B71" s="3"/>
      <c r="C71" s="3" t="s">
        <v>119</v>
      </c>
      <c r="D71" s="3"/>
      <c r="E71" s="3"/>
      <c r="F71" s="3" t="s">
        <v>516</v>
      </c>
      <c r="G71" s="3" t="s">
        <v>46</v>
      </c>
      <c r="H71" s="3"/>
      <c r="I71" s="2">
        <v>44422.742664687503</v>
      </c>
      <c r="J71" s="1"/>
      <c r="K71" s="1" t="s">
        <v>187</v>
      </c>
      <c r="L71" s="1" t="s">
        <v>187</v>
      </c>
      <c r="M71" s="1" t="s">
        <v>187</v>
      </c>
      <c r="N71" s="1" t="s">
        <v>187</v>
      </c>
      <c r="O71" s="1">
        <v>6.31511666666667</v>
      </c>
      <c r="P71" s="1">
        <v>58581.604204634001</v>
      </c>
    </row>
    <row r="72" spans="1:16">
      <c r="A72" s="3"/>
      <c r="B72" s="3"/>
      <c r="C72" s="3" t="s">
        <v>85</v>
      </c>
      <c r="D72" s="3"/>
      <c r="E72" s="3"/>
      <c r="F72" s="3" t="s">
        <v>515</v>
      </c>
      <c r="G72" s="3" t="s">
        <v>46</v>
      </c>
      <c r="H72" s="3"/>
      <c r="I72" s="2">
        <v>44422.760468472203</v>
      </c>
      <c r="J72" s="1"/>
      <c r="K72" s="1">
        <v>0</v>
      </c>
      <c r="L72" s="1">
        <v>4.8834</v>
      </c>
      <c r="M72" s="1">
        <v>0</v>
      </c>
      <c r="N72" s="1"/>
      <c r="O72" s="1">
        <v>6.3194666666666697</v>
      </c>
      <c r="P72" s="1">
        <v>63369.502514444597</v>
      </c>
    </row>
    <row r="73" spans="1:16">
      <c r="A73" s="3"/>
      <c r="B73" s="3"/>
      <c r="C73" s="3" t="s">
        <v>78</v>
      </c>
      <c r="D73" s="3"/>
      <c r="E73" s="3"/>
      <c r="F73" s="3" t="s">
        <v>514</v>
      </c>
      <c r="G73" s="3" t="s">
        <v>46</v>
      </c>
      <c r="H73" s="3"/>
      <c r="I73" s="2">
        <v>44422.778295046301</v>
      </c>
      <c r="J73" s="1"/>
      <c r="K73" s="1">
        <v>0</v>
      </c>
      <c r="L73" s="1">
        <v>4.93445</v>
      </c>
      <c r="M73" s="1">
        <v>0</v>
      </c>
      <c r="N73" s="1"/>
      <c r="O73" s="1">
        <v>6.3107666666666704</v>
      </c>
      <c r="P73" s="1">
        <v>0</v>
      </c>
    </row>
    <row r="74" spans="1:16">
      <c r="A74" s="3"/>
      <c r="B74" s="3"/>
      <c r="C74" s="3" t="s">
        <v>134</v>
      </c>
      <c r="D74" s="3"/>
      <c r="E74" s="3"/>
      <c r="F74" s="3" t="s">
        <v>513</v>
      </c>
      <c r="G74" s="3" t="s">
        <v>46</v>
      </c>
      <c r="H74" s="3"/>
      <c r="I74" s="2">
        <v>44422.796115358797</v>
      </c>
      <c r="J74" s="1"/>
      <c r="K74" s="1">
        <v>0</v>
      </c>
      <c r="L74" s="1">
        <v>4.5055666666666703</v>
      </c>
      <c r="M74" s="1">
        <v>0</v>
      </c>
      <c r="N74" s="1"/>
      <c r="O74" s="1">
        <v>6.31511666666667</v>
      </c>
      <c r="P74" s="1">
        <v>59691.519097491502</v>
      </c>
    </row>
    <row r="75" spans="1:16">
      <c r="A75" s="3"/>
      <c r="B75" s="3"/>
      <c r="C75" s="3" t="s">
        <v>7</v>
      </c>
      <c r="D75" s="3"/>
      <c r="E75" s="3"/>
      <c r="F75" s="3" t="s">
        <v>512</v>
      </c>
      <c r="G75" s="3" t="s">
        <v>46</v>
      </c>
      <c r="H75" s="3"/>
      <c r="I75" s="2">
        <v>44422.8139314699</v>
      </c>
      <c r="J75" s="1"/>
      <c r="K75" s="1">
        <v>0</v>
      </c>
      <c r="L75" s="1">
        <v>4.8731833333333299</v>
      </c>
      <c r="M75" s="1">
        <v>0</v>
      </c>
      <c r="N75" s="1"/>
      <c r="O75" s="1">
        <v>6.31511666666667</v>
      </c>
      <c r="P75" s="1">
        <v>59092.164602784796</v>
      </c>
    </row>
    <row r="76" spans="1:16">
      <c r="A76" s="3"/>
      <c r="B76" s="3"/>
      <c r="C76" s="3" t="s">
        <v>94</v>
      </c>
      <c r="D76" s="3"/>
      <c r="E76" s="3"/>
      <c r="F76" s="3" t="s">
        <v>511</v>
      </c>
      <c r="G76" s="3" t="s">
        <v>46</v>
      </c>
      <c r="H76" s="3"/>
      <c r="I76" s="2">
        <v>44422.831766018498</v>
      </c>
      <c r="J76" s="1"/>
      <c r="K76" s="1">
        <v>0</v>
      </c>
      <c r="L76" s="1">
        <v>4.8731999999999998</v>
      </c>
      <c r="M76" s="1">
        <v>0</v>
      </c>
      <c r="N76" s="1"/>
      <c r="O76" s="1">
        <v>6.3151333333333302</v>
      </c>
      <c r="P76" s="1">
        <v>57906.470329866199</v>
      </c>
    </row>
    <row r="77" spans="1:16">
      <c r="A77" s="3"/>
      <c r="B77" s="3"/>
      <c r="C77" s="3" t="s">
        <v>43</v>
      </c>
      <c r="D77" s="3"/>
      <c r="E77" s="3"/>
      <c r="F77" s="3" t="s">
        <v>510</v>
      </c>
      <c r="G77" s="3" t="s">
        <v>46</v>
      </c>
      <c r="H77" s="3"/>
      <c r="I77" s="2">
        <v>44422.849606203701</v>
      </c>
      <c r="J77" s="1"/>
      <c r="K77" s="1">
        <v>0</v>
      </c>
      <c r="L77" s="1">
        <v>4.8987166666666697</v>
      </c>
      <c r="M77" s="1">
        <v>0</v>
      </c>
      <c r="N77" s="1"/>
      <c r="O77" s="1">
        <v>6.31511666666667</v>
      </c>
      <c r="P77" s="1">
        <v>59934.061632600802</v>
      </c>
    </row>
    <row r="78" spans="1:16">
      <c r="A78" s="3"/>
      <c r="B78" s="3"/>
      <c r="C78" s="3" t="s">
        <v>121</v>
      </c>
      <c r="D78" s="3"/>
      <c r="E78" s="3"/>
      <c r="F78" s="3" t="s">
        <v>509</v>
      </c>
      <c r="G78" s="3" t="s">
        <v>46</v>
      </c>
      <c r="H78" s="3"/>
      <c r="I78" s="2">
        <v>44422.867402962998</v>
      </c>
      <c r="J78" s="1"/>
      <c r="K78" s="1">
        <v>0</v>
      </c>
      <c r="L78" s="1">
        <v>4.3779333333333303</v>
      </c>
      <c r="M78" s="1">
        <v>0</v>
      </c>
      <c r="N78" s="1"/>
      <c r="O78" s="1">
        <v>6.31511666666667</v>
      </c>
      <c r="P78" s="1">
        <v>59921.830134789197</v>
      </c>
    </row>
    <row r="79" spans="1:16">
      <c r="A79" s="3"/>
      <c r="B79" s="3"/>
      <c r="C79" s="3" t="s">
        <v>56</v>
      </c>
      <c r="D79" s="3"/>
      <c r="E79" s="3"/>
      <c r="F79" s="3" t="s">
        <v>508</v>
      </c>
      <c r="G79" s="3" t="s">
        <v>46</v>
      </c>
      <c r="H79" s="3"/>
      <c r="I79" s="2">
        <v>44422.885243286997</v>
      </c>
      <c r="J79" s="1"/>
      <c r="K79" s="1">
        <v>0</v>
      </c>
      <c r="L79" s="1">
        <v>4.8068</v>
      </c>
      <c r="M79" s="1">
        <v>0</v>
      </c>
      <c r="N79" s="1"/>
      <c r="O79" s="1">
        <v>6.31511666666667</v>
      </c>
      <c r="P79" s="1">
        <v>62962.433265683001</v>
      </c>
    </row>
    <row r="80" spans="1:16">
      <c r="A80" s="3"/>
      <c r="B80" s="3"/>
      <c r="C80" s="3" t="s">
        <v>215</v>
      </c>
      <c r="D80" s="3"/>
      <c r="E80" s="3"/>
      <c r="F80" s="3" t="s">
        <v>507</v>
      </c>
      <c r="G80" s="3" t="s">
        <v>46</v>
      </c>
      <c r="H80" s="3"/>
      <c r="I80" s="2">
        <v>44422.903072118097</v>
      </c>
      <c r="J80" s="1"/>
      <c r="K80" s="1">
        <v>0</v>
      </c>
      <c r="L80" s="1">
        <v>4.8834</v>
      </c>
      <c r="M80" s="1">
        <v>0</v>
      </c>
      <c r="N80" s="1"/>
      <c r="O80" s="1">
        <v>6.3194666666666697</v>
      </c>
      <c r="P80" s="1">
        <v>63059.746762432202</v>
      </c>
    </row>
    <row r="81" spans="1:16">
      <c r="A81" s="3"/>
      <c r="B81" s="3"/>
      <c r="C81" s="3" t="s">
        <v>35</v>
      </c>
      <c r="D81" s="3"/>
      <c r="E81" s="3"/>
      <c r="F81" s="3" t="s">
        <v>506</v>
      </c>
      <c r="G81" s="3" t="s">
        <v>206</v>
      </c>
      <c r="H81" s="3"/>
      <c r="I81" s="2">
        <v>44422.920868854198</v>
      </c>
      <c r="J81" s="1"/>
      <c r="K81" s="1">
        <v>0</v>
      </c>
      <c r="L81" s="1">
        <v>4.7557666666666698</v>
      </c>
      <c r="M81" s="1">
        <v>0</v>
      </c>
      <c r="N81" s="1"/>
      <c r="O81" s="1">
        <v>6.3151333333333302</v>
      </c>
      <c r="P81" s="1">
        <v>64192.372855485097</v>
      </c>
    </row>
    <row r="82" spans="1:16">
      <c r="A82" s="3"/>
      <c r="B82" s="3"/>
      <c r="C82" s="3" t="s">
        <v>192</v>
      </c>
      <c r="D82" s="3"/>
      <c r="E82" s="3"/>
      <c r="F82" s="3" t="s">
        <v>505</v>
      </c>
      <c r="G82" s="3" t="s">
        <v>46</v>
      </c>
      <c r="H82" s="3"/>
      <c r="I82" s="2">
        <v>44422.9387240625</v>
      </c>
      <c r="J82" s="1"/>
      <c r="K82" s="1">
        <v>0</v>
      </c>
      <c r="L82" s="1">
        <v>4.8834</v>
      </c>
      <c r="M82" s="1">
        <v>0</v>
      </c>
      <c r="N82" s="1"/>
      <c r="O82" s="1">
        <v>6.3194833333333298</v>
      </c>
      <c r="P82" s="1">
        <v>61227.966644680098</v>
      </c>
    </row>
    <row r="83" spans="1:16">
      <c r="A83" s="3"/>
      <c r="B83" s="3"/>
      <c r="C83" s="3" t="s">
        <v>214</v>
      </c>
      <c r="D83" s="3"/>
      <c r="E83" s="3"/>
      <c r="F83" s="3" t="s">
        <v>504</v>
      </c>
      <c r="G83" s="3" t="s">
        <v>46</v>
      </c>
      <c r="H83" s="3"/>
      <c r="I83" s="2">
        <v>44422.956556226898</v>
      </c>
      <c r="J83" s="1"/>
      <c r="K83" s="1" t="s">
        <v>187</v>
      </c>
      <c r="L83" s="1" t="s">
        <v>187</v>
      </c>
      <c r="M83" s="1" t="s">
        <v>187</v>
      </c>
      <c r="N83" s="1" t="s">
        <v>187</v>
      </c>
      <c r="O83" s="1">
        <v>6.31511666666667</v>
      </c>
      <c r="P83" s="1">
        <v>70993.211546574399</v>
      </c>
    </row>
    <row r="84" spans="1:16">
      <c r="A84" s="3"/>
      <c r="B84" s="3"/>
      <c r="C84" s="3" t="s">
        <v>180</v>
      </c>
      <c r="D84" s="3"/>
      <c r="E84" s="3"/>
      <c r="F84" s="3" t="s">
        <v>503</v>
      </c>
      <c r="G84" s="3" t="s">
        <v>46</v>
      </c>
      <c r="H84" s="3"/>
      <c r="I84" s="2">
        <v>44422.974358090301</v>
      </c>
      <c r="J84" s="1"/>
      <c r="K84" s="1">
        <v>0</v>
      </c>
      <c r="L84" s="1">
        <v>4.8272500000000003</v>
      </c>
      <c r="M84" s="1">
        <v>0</v>
      </c>
      <c r="N84" s="1"/>
      <c r="O84" s="1">
        <v>6.3151333333333302</v>
      </c>
      <c r="P84" s="1">
        <v>64803.349075035003</v>
      </c>
    </row>
    <row r="85" spans="1:16">
      <c r="A85" s="3"/>
      <c r="B85" s="3"/>
      <c r="C85" s="3" t="s">
        <v>114</v>
      </c>
      <c r="D85" s="3"/>
      <c r="E85" s="3"/>
      <c r="F85" s="3" t="s">
        <v>502</v>
      </c>
      <c r="G85" s="3" t="s">
        <v>46</v>
      </c>
      <c r="H85" s="3"/>
      <c r="I85" s="2">
        <v>44422.992251875003</v>
      </c>
      <c r="J85" s="1"/>
      <c r="K85" s="1">
        <v>0</v>
      </c>
      <c r="L85" s="1">
        <v>4.8476666666666697</v>
      </c>
      <c r="M85" s="1">
        <v>0</v>
      </c>
      <c r="N85" s="1"/>
      <c r="O85" s="1">
        <v>6.3107666666666704</v>
      </c>
      <c r="P85" s="1">
        <v>53306.219888252403</v>
      </c>
    </row>
    <row r="86" spans="1:16">
      <c r="A86" s="3"/>
      <c r="B86" s="3"/>
      <c r="C86" s="3" t="s">
        <v>501</v>
      </c>
      <c r="D86" s="3"/>
      <c r="E86" s="3"/>
      <c r="F86" s="3" t="s">
        <v>500</v>
      </c>
      <c r="G86" s="3" t="s">
        <v>46</v>
      </c>
      <c r="H86" s="3"/>
      <c r="I86" s="2">
        <v>44423.010061169</v>
      </c>
      <c r="J86" s="1"/>
      <c r="K86" s="1">
        <v>0</v>
      </c>
      <c r="L86" s="1">
        <v>4.8680833333333302</v>
      </c>
      <c r="M86" s="1">
        <v>0</v>
      </c>
      <c r="N86" s="1"/>
      <c r="O86" s="1">
        <v>6.31511666666667</v>
      </c>
      <c r="P86" s="1">
        <v>52158.387046095202</v>
      </c>
    </row>
    <row r="87" spans="1:16">
      <c r="A87" s="3"/>
      <c r="B87" s="3"/>
      <c r="C87" s="3" t="s">
        <v>499</v>
      </c>
      <c r="D87" s="3"/>
      <c r="E87" s="3"/>
      <c r="F87" s="3" t="s">
        <v>498</v>
      </c>
      <c r="G87" s="3" t="s">
        <v>46</v>
      </c>
      <c r="H87" s="3"/>
      <c r="I87" s="2">
        <v>44423.027888275501</v>
      </c>
      <c r="J87" s="1"/>
      <c r="K87" s="1">
        <v>0</v>
      </c>
      <c r="L87" s="1">
        <v>4.8731833333333299</v>
      </c>
      <c r="M87" s="1">
        <v>0</v>
      </c>
      <c r="N87" s="1"/>
      <c r="O87" s="1">
        <v>6.31511666666667</v>
      </c>
      <c r="P87" s="1">
        <v>53016.7706954522</v>
      </c>
    </row>
    <row r="88" spans="1:16">
      <c r="A88" s="3"/>
      <c r="B88" s="3"/>
      <c r="C88" s="3" t="s">
        <v>497</v>
      </c>
      <c r="D88" s="3"/>
      <c r="E88" s="3"/>
      <c r="F88" s="3" t="s">
        <v>496</v>
      </c>
      <c r="G88" s="3" t="s">
        <v>46</v>
      </c>
      <c r="H88" s="3"/>
      <c r="I88" s="2">
        <v>44423.0457483102</v>
      </c>
      <c r="J88" s="1"/>
      <c r="K88" s="1">
        <v>0</v>
      </c>
      <c r="L88" s="1">
        <v>4.8680833333333302</v>
      </c>
      <c r="M88" s="1">
        <v>0</v>
      </c>
      <c r="N88" s="1"/>
      <c r="O88" s="1">
        <v>6.31511666666667</v>
      </c>
      <c r="P88" s="1">
        <v>53745.515993202498</v>
      </c>
    </row>
    <row r="89" spans="1:16">
      <c r="A89" s="3"/>
      <c r="B89" s="3"/>
      <c r="C89" s="3" t="s">
        <v>495</v>
      </c>
      <c r="D89" s="3"/>
      <c r="E89" s="3"/>
      <c r="F89" s="3" t="s">
        <v>494</v>
      </c>
      <c r="G89" s="3" t="s">
        <v>46</v>
      </c>
      <c r="H89" s="3"/>
      <c r="I89" s="2">
        <v>44423.063573009298</v>
      </c>
      <c r="J89" s="1"/>
      <c r="K89" s="1">
        <v>0</v>
      </c>
      <c r="L89" s="1">
        <v>4.8731999999999998</v>
      </c>
      <c r="M89" s="1">
        <v>0</v>
      </c>
      <c r="N89" s="1"/>
      <c r="O89" s="1">
        <v>6.31511666666667</v>
      </c>
      <c r="P89" s="1">
        <v>52483.482331079598</v>
      </c>
    </row>
    <row r="90" spans="1:16">
      <c r="A90" s="3"/>
      <c r="B90" s="3"/>
      <c r="C90" s="3" t="s">
        <v>493</v>
      </c>
      <c r="D90" s="3"/>
      <c r="E90" s="3"/>
      <c r="F90" s="3" t="s">
        <v>492</v>
      </c>
      <c r="G90" s="3" t="s">
        <v>46</v>
      </c>
      <c r="H90" s="3"/>
      <c r="I90" s="2">
        <v>44423.081380034702</v>
      </c>
      <c r="J90" s="1"/>
      <c r="K90" s="1">
        <v>0</v>
      </c>
      <c r="L90" s="1">
        <v>4.8731833333333299</v>
      </c>
      <c r="M90" s="1">
        <v>0</v>
      </c>
      <c r="N90" s="1"/>
      <c r="O90" s="1">
        <v>6.31511666666667</v>
      </c>
      <c r="P90" s="1">
        <v>51634.7185041923</v>
      </c>
    </row>
    <row r="91" spans="1:16">
      <c r="A91" s="3"/>
      <c r="B91" s="3"/>
      <c r="C91" s="3" t="s">
        <v>491</v>
      </c>
      <c r="D91" s="3"/>
      <c r="E91" s="3"/>
      <c r="F91" s="3" t="s">
        <v>490</v>
      </c>
      <c r="G91" s="3" t="s">
        <v>46</v>
      </c>
      <c r="H91" s="3"/>
      <c r="I91" s="2">
        <v>44423.099327812502</v>
      </c>
      <c r="J91" s="1"/>
      <c r="K91" s="1">
        <v>0</v>
      </c>
      <c r="L91" s="1">
        <v>4.8731999999999998</v>
      </c>
      <c r="M91" s="1">
        <v>0</v>
      </c>
      <c r="N91" s="1"/>
      <c r="O91" s="1">
        <v>6.3151333333333302</v>
      </c>
      <c r="P91" s="1">
        <v>50852.517008230003</v>
      </c>
    </row>
    <row r="92" spans="1:16">
      <c r="A92" s="3"/>
      <c r="B92" s="3"/>
      <c r="C92" s="3" t="s">
        <v>35</v>
      </c>
      <c r="D92" s="3"/>
      <c r="E92" s="3"/>
      <c r="F92" s="3" t="s">
        <v>489</v>
      </c>
      <c r="G92" s="3" t="s">
        <v>206</v>
      </c>
      <c r="H92" s="3"/>
      <c r="I92" s="2">
        <v>44423.117149444399</v>
      </c>
      <c r="J92" s="1"/>
      <c r="K92" s="1">
        <v>0</v>
      </c>
      <c r="L92" s="1">
        <v>5.12848333333333</v>
      </c>
      <c r="M92" s="1">
        <v>0</v>
      </c>
      <c r="N92" s="1"/>
      <c r="O92" s="1">
        <v>6.31511666666667</v>
      </c>
      <c r="P92" s="1">
        <v>58510.472975511599</v>
      </c>
    </row>
    <row r="93" spans="1:16">
      <c r="A93" s="3"/>
      <c r="B93" s="3"/>
      <c r="C93" s="3" t="s">
        <v>488</v>
      </c>
      <c r="D93" s="3"/>
      <c r="E93" s="3"/>
      <c r="F93" s="3" t="s">
        <v>487</v>
      </c>
      <c r="G93" s="3" t="s">
        <v>46</v>
      </c>
      <c r="H93" s="3"/>
      <c r="I93" s="2">
        <v>44423.134974016197</v>
      </c>
      <c r="J93" s="1"/>
      <c r="K93" s="1">
        <v>0</v>
      </c>
      <c r="L93" s="1">
        <v>4.8680833333333302</v>
      </c>
      <c r="M93" s="1">
        <v>0</v>
      </c>
      <c r="N93" s="1"/>
      <c r="O93" s="1">
        <v>6.31511666666667</v>
      </c>
      <c r="P93" s="1">
        <v>51165.074499267903</v>
      </c>
    </row>
    <row r="94" spans="1:16">
      <c r="A94" s="3"/>
      <c r="B94" s="3"/>
      <c r="C94" s="3" t="s">
        <v>486</v>
      </c>
      <c r="D94" s="3"/>
      <c r="E94" s="3"/>
      <c r="F94" s="3" t="s">
        <v>485</v>
      </c>
      <c r="G94" s="3" t="s">
        <v>46</v>
      </c>
      <c r="H94" s="3"/>
      <c r="I94" s="2">
        <v>44423.152862893498</v>
      </c>
      <c r="J94" s="1"/>
      <c r="K94" s="1">
        <v>0</v>
      </c>
      <c r="L94" s="1">
        <v>4.8680833333333302</v>
      </c>
      <c r="M94" s="1">
        <v>0</v>
      </c>
      <c r="N94" s="1"/>
      <c r="O94" s="1">
        <v>6.3107666666666704</v>
      </c>
      <c r="P94" s="1">
        <v>52618.877861035602</v>
      </c>
    </row>
    <row r="95" spans="1:16">
      <c r="A95" s="3"/>
      <c r="B95" s="3"/>
      <c r="C95" s="3" t="s">
        <v>484</v>
      </c>
      <c r="D95" s="3"/>
      <c r="E95" s="3"/>
      <c r="F95" s="3" t="s">
        <v>483</v>
      </c>
      <c r="G95" s="3" t="s">
        <v>46</v>
      </c>
      <c r="H95" s="3"/>
      <c r="I95" s="2">
        <v>44423.170651782399</v>
      </c>
      <c r="J95" s="1"/>
      <c r="K95" s="1">
        <v>0</v>
      </c>
      <c r="L95" s="1">
        <v>4.8680833333333302</v>
      </c>
      <c r="M95" s="1">
        <v>0</v>
      </c>
      <c r="N95" s="1"/>
      <c r="O95" s="1">
        <v>6.31511666666667</v>
      </c>
      <c r="P95" s="1">
        <v>50782.982011562599</v>
      </c>
    </row>
    <row r="96" spans="1:16">
      <c r="A96" s="3"/>
      <c r="B96" s="3"/>
      <c r="C96" s="3" t="s">
        <v>482</v>
      </c>
      <c r="D96" s="3"/>
      <c r="E96" s="3"/>
      <c r="F96" s="3" t="s">
        <v>481</v>
      </c>
      <c r="G96" s="3" t="s">
        <v>46</v>
      </c>
      <c r="H96" s="3"/>
      <c r="I96" s="2">
        <v>44423.188457291697</v>
      </c>
      <c r="J96" s="1"/>
      <c r="K96" s="1">
        <v>0</v>
      </c>
      <c r="L96" s="1">
        <v>4.8680833333333302</v>
      </c>
      <c r="M96" s="1">
        <v>0</v>
      </c>
      <c r="N96" s="1"/>
      <c r="O96" s="1">
        <v>6.31511666666667</v>
      </c>
      <c r="P96" s="1">
        <v>51452.077588596498</v>
      </c>
    </row>
    <row r="97" spans="1:16">
      <c r="A97" s="3"/>
      <c r="B97" s="3"/>
      <c r="C97" s="3" t="s">
        <v>480</v>
      </c>
      <c r="D97" s="3"/>
      <c r="E97" s="3"/>
      <c r="F97" s="3" t="s">
        <v>479</v>
      </c>
      <c r="G97" s="3" t="s">
        <v>46</v>
      </c>
      <c r="H97" s="3"/>
      <c r="I97" s="2">
        <v>44423.206315601798</v>
      </c>
      <c r="J97" s="1"/>
      <c r="K97" s="1">
        <v>0</v>
      </c>
      <c r="L97" s="1">
        <v>4.8680833333333302</v>
      </c>
      <c r="M97" s="1">
        <v>0</v>
      </c>
      <c r="N97" s="1"/>
      <c r="O97" s="1">
        <v>6.31511666666667</v>
      </c>
      <c r="P97" s="1">
        <v>51972.639531852903</v>
      </c>
    </row>
    <row r="98" spans="1:16">
      <c r="A98" s="3"/>
      <c r="B98" s="3"/>
      <c r="C98" s="3" t="s">
        <v>478</v>
      </c>
      <c r="D98" s="3"/>
      <c r="E98" s="3"/>
      <c r="F98" s="3" t="s">
        <v>477</v>
      </c>
      <c r="G98" s="3" t="s">
        <v>46</v>
      </c>
      <c r="H98" s="3"/>
      <c r="I98" s="2">
        <v>44423.2241357639</v>
      </c>
      <c r="J98" s="1"/>
      <c r="K98" s="1">
        <v>0</v>
      </c>
      <c r="L98" s="1">
        <v>4.8680833333333302</v>
      </c>
      <c r="M98" s="1">
        <v>0</v>
      </c>
      <c r="N98" s="1"/>
      <c r="O98" s="1">
        <v>6.31511666666667</v>
      </c>
      <c r="P98" s="1">
        <v>51636.937355818904</v>
      </c>
    </row>
    <row r="99" spans="1:16">
      <c r="A99" s="3"/>
      <c r="B99" s="3"/>
      <c r="C99" s="3" t="s">
        <v>476</v>
      </c>
      <c r="D99" s="3"/>
      <c r="E99" s="3"/>
      <c r="F99" s="3" t="s">
        <v>475</v>
      </c>
      <c r="G99" s="3" t="s">
        <v>46</v>
      </c>
      <c r="H99" s="3"/>
      <c r="I99" s="2">
        <v>44423.241942916698</v>
      </c>
      <c r="J99" s="1"/>
      <c r="K99" s="1">
        <v>0</v>
      </c>
      <c r="L99" s="1">
        <v>4.8731999999999998</v>
      </c>
      <c r="M99" s="1">
        <v>0</v>
      </c>
      <c r="N99" s="1"/>
      <c r="O99" s="1">
        <v>6.3151333333333302</v>
      </c>
      <c r="P99" s="1">
        <v>53965.2626676535</v>
      </c>
    </row>
    <row r="100" spans="1:16">
      <c r="A100" s="3"/>
      <c r="B100" s="3"/>
      <c r="C100" s="3" t="s">
        <v>474</v>
      </c>
      <c r="D100" s="3"/>
      <c r="E100" s="3"/>
      <c r="F100" s="3" t="s">
        <v>473</v>
      </c>
      <c r="G100" s="3" t="s">
        <v>46</v>
      </c>
      <c r="H100" s="3"/>
      <c r="I100" s="2">
        <v>44423.259780034699</v>
      </c>
      <c r="J100" s="1"/>
      <c r="K100" s="1">
        <v>0</v>
      </c>
      <c r="L100" s="1">
        <v>4.8783000000000003</v>
      </c>
      <c r="M100" s="1">
        <v>0</v>
      </c>
      <c r="N100" s="1"/>
      <c r="O100" s="1">
        <v>6.31511666666667</v>
      </c>
      <c r="P100" s="1">
        <v>57025.232004217301</v>
      </c>
    </row>
    <row r="101" spans="1:16">
      <c r="A101" s="3"/>
      <c r="B101" s="3"/>
      <c r="C101" s="3" t="s">
        <v>472</v>
      </c>
      <c r="D101" s="3"/>
      <c r="E101" s="3"/>
      <c r="F101" s="3" t="s">
        <v>471</v>
      </c>
      <c r="G101" s="3" t="s">
        <v>46</v>
      </c>
      <c r="H101" s="3"/>
      <c r="I101" s="2">
        <v>44423.277599363399</v>
      </c>
      <c r="J101" s="1"/>
      <c r="K101" s="1">
        <v>0</v>
      </c>
      <c r="L101" s="1">
        <v>4.8783000000000003</v>
      </c>
      <c r="M101" s="1">
        <v>0</v>
      </c>
      <c r="N101" s="1"/>
      <c r="O101" s="1">
        <v>6.3194666666666697</v>
      </c>
      <c r="P101" s="1">
        <v>56997.758573288003</v>
      </c>
    </row>
    <row r="102" spans="1:16">
      <c r="A102" s="3"/>
      <c r="B102" s="3"/>
      <c r="C102" s="3" t="s">
        <v>470</v>
      </c>
      <c r="D102" s="3"/>
      <c r="E102" s="3"/>
      <c r="F102" s="3" t="s">
        <v>469</v>
      </c>
      <c r="G102" s="3" t="s">
        <v>46</v>
      </c>
      <c r="H102" s="3"/>
      <c r="I102" s="2">
        <v>44423.295393611101</v>
      </c>
      <c r="J102" s="1"/>
      <c r="K102" s="1">
        <v>0</v>
      </c>
      <c r="L102" s="1">
        <v>4.8680833333333302</v>
      </c>
      <c r="M102" s="1">
        <v>0</v>
      </c>
      <c r="N102" s="1"/>
      <c r="O102" s="1">
        <v>6.3151333333333302</v>
      </c>
      <c r="P102" s="1">
        <v>56429.399504122797</v>
      </c>
    </row>
    <row r="103" spans="1:16">
      <c r="A103" s="3"/>
      <c r="B103" s="3"/>
      <c r="C103" s="3" t="s">
        <v>35</v>
      </c>
      <c r="D103" s="3"/>
      <c r="E103" s="3"/>
      <c r="F103" s="3" t="s">
        <v>468</v>
      </c>
      <c r="G103" s="3" t="s">
        <v>206</v>
      </c>
      <c r="H103" s="3"/>
      <c r="I103" s="2">
        <v>44423.313248645798</v>
      </c>
      <c r="J103" s="1"/>
      <c r="K103" s="1">
        <v>0</v>
      </c>
      <c r="L103" s="1">
        <v>4.90893333333333</v>
      </c>
      <c r="M103" s="1">
        <v>0</v>
      </c>
      <c r="N103" s="1"/>
      <c r="O103" s="1">
        <v>6.31511666666667</v>
      </c>
      <c r="P103" s="1">
        <v>65016.6213413976</v>
      </c>
    </row>
    <row r="104" spans="1:16">
      <c r="A104" s="3"/>
      <c r="B104" s="3"/>
      <c r="C104" s="3" t="s">
        <v>467</v>
      </c>
      <c r="D104" s="3"/>
      <c r="E104" s="3"/>
      <c r="F104" s="3" t="s">
        <v>466</v>
      </c>
      <c r="G104" s="3" t="s">
        <v>46</v>
      </c>
      <c r="H104" s="3"/>
      <c r="I104" s="2">
        <v>44423.331055405099</v>
      </c>
      <c r="J104" s="1"/>
      <c r="K104" s="1">
        <v>0</v>
      </c>
      <c r="L104" s="1">
        <v>4.8731833333333299</v>
      </c>
      <c r="M104" s="1">
        <v>0</v>
      </c>
      <c r="N104" s="1"/>
      <c r="O104" s="1">
        <v>6.31511666666667</v>
      </c>
      <c r="P104" s="1">
        <v>56527.419760274199</v>
      </c>
    </row>
    <row r="105" spans="1:16">
      <c r="A105" s="3"/>
      <c r="B105" s="3"/>
      <c r="C105" s="3" t="s">
        <v>465</v>
      </c>
      <c r="D105" s="3"/>
      <c r="E105" s="3"/>
      <c r="F105" s="3" t="s">
        <v>464</v>
      </c>
      <c r="G105" s="3" t="s">
        <v>46</v>
      </c>
      <c r="H105" s="3"/>
      <c r="I105" s="2">
        <v>44423.3488819329</v>
      </c>
      <c r="J105" s="1"/>
      <c r="K105" s="1">
        <v>0</v>
      </c>
      <c r="L105" s="1">
        <v>4.7404500000000001</v>
      </c>
      <c r="M105" s="1">
        <v>0</v>
      </c>
      <c r="N105" s="1"/>
      <c r="O105" s="1">
        <v>6.31511666666667</v>
      </c>
      <c r="P105" s="1">
        <v>54166.959472866998</v>
      </c>
    </row>
    <row r="106" spans="1:16">
      <c r="A106" s="3"/>
      <c r="B106" s="3"/>
      <c r="C106" s="3" t="s">
        <v>463</v>
      </c>
      <c r="D106" s="3"/>
      <c r="E106" s="3"/>
      <c r="F106" s="3" t="s">
        <v>462</v>
      </c>
      <c r="G106" s="3" t="s">
        <v>46</v>
      </c>
      <c r="H106" s="3"/>
      <c r="I106" s="2">
        <v>44423.366715798598</v>
      </c>
      <c r="J106" s="1"/>
      <c r="K106" s="1">
        <v>0</v>
      </c>
      <c r="L106" s="1">
        <v>4.8782833333333304</v>
      </c>
      <c r="M106" s="1">
        <v>0</v>
      </c>
      <c r="N106" s="1"/>
      <c r="O106" s="1">
        <v>6.31511666666667</v>
      </c>
      <c r="P106" s="1">
        <v>61859.981597461701</v>
      </c>
    </row>
    <row r="107" spans="1:16">
      <c r="A107" s="3"/>
      <c r="B107" s="3"/>
      <c r="C107" s="3" t="s">
        <v>461</v>
      </c>
      <c r="D107" s="3"/>
      <c r="E107" s="3"/>
      <c r="F107" s="3" t="s">
        <v>460</v>
      </c>
      <c r="G107" s="3" t="s">
        <v>46</v>
      </c>
      <c r="H107" s="3"/>
      <c r="I107" s="2">
        <v>44423.384538171304</v>
      </c>
      <c r="J107" s="1"/>
      <c r="K107" s="1">
        <v>0</v>
      </c>
      <c r="L107" s="1">
        <v>4.8578666666666699</v>
      </c>
      <c r="M107" s="1">
        <v>0</v>
      </c>
      <c r="N107" s="1"/>
      <c r="O107" s="1">
        <v>6.31511666666667</v>
      </c>
      <c r="P107" s="1">
        <v>55928.273741849604</v>
      </c>
    </row>
    <row r="108" spans="1:16">
      <c r="A108" s="3"/>
      <c r="B108" s="3"/>
      <c r="C108" s="3" t="s">
        <v>459</v>
      </c>
      <c r="D108" s="3"/>
      <c r="E108" s="3"/>
      <c r="F108" s="3" t="s">
        <v>458</v>
      </c>
      <c r="G108" s="3" t="s">
        <v>46</v>
      </c>
      <c r="H108" s="3"/>
      <c r="I108" s="2">
        <v>44423.402354016202</v>
      </c>
      <c r="J108" s="1"/>
      <c r="K108" s="1">
        <v>0</v>
      </c>
      <c r="L108" s="1">
        <v>4.8680833333333302</v>
      </c>
      <c r="M108" s="1">
        <v>0</v>
      </c>
      <c r="N108" s="1"/>
      <c r="O108" s="1">
        <v>6.3151333333333302</v>
      </c>
      <c r="P108" s="1">
        <v>60776.280978925803</v>
      </c>
    </row>
    <row r="109" spans="1:16">
      <c r="A109" s="3"/>
      <c r="B109" s="3"/>
      <c r="C109" s="3" t="s">
        <v>457</v>
      </c>
      <c r="D109" s="3"/>
      <c r="E109" s="3"/>
      <c r="F109" s="3" t="s">
        <v>456</v>
      </c>
      <c r="G109" s="3" t="s">
        <v>46</v>
      </c>
      <c r="H109" s="3"/>
      <c r="I109" s="2">
        <v>44423.4202080787</v>
      </c>
      <c r="J109" s="1"/>
      <c r="K109" s="1">
        <v>0</v>
      </c>
      <c r="L109" s="1">
        <v>4.8578666666666699</v>
      </c>
      <c r="M109" s="1">
        <v>0</v>
      </c>
      <c r="N109" s="1"/>
      <c r="O109" s="1">
        <v>6.31511666666667</v>
      </c>
      <c r="P109" s="1">
        <v>62849.571794126503</v>
      </c>
    </row>
    <row r="110" spans="1:16">
      <c r="A110" s="3"/>
      <c r="B110" s="3"/>
      <c r="C110" s="3" t="s">
        <v>455</v>
      </c>
      <c r="D110" s="3"/>
      <c r="E110" s="3"/>
      <c r="F110" s="3" t="s">
        <v>454</v>
      </c>
      <c r="G110" s="3" t="s">
        <v>46</v>
      </c>
      <c r="H110" s="3"/>
      <c r="I110" s="2">
        <v>44423.438023032402</v>
      </c>
      <c r="J110" s="1"/>
      <c r="K110" s="1">
        <v>0</v>
      </c>
      <c r="L110" s="1">
        <v>4.8783000000000003</v>
      </c>
      <c r="M110" s="1">
        <v>0</v>
      </c>
      <c r="N110" s="1"/>
      <c r="O110" s="1">
        <v>6.31511666666667</v>
      </c>
      <c r="P110" s="1">
        <v>62142.800040127302</v>
      </c>
    </row>
    <row r="111" spans="1:16">
      <c r="A111" s="3"/>
      <c r="B111" s="3"/>
      <c r="C111" s="3" t="s">
        <v>453</v>
      </c>
      <c r="D111" s="3"/>
      <c r="E111" s="3"/>
      <c r="F111" s="3" t="s">
        <v>452</v>
      </c>
      <c r="G111" s="3" t="s">
        <v>46</v>
      </c>
      <c r="H111" s="3"/>
      <c r="I111" s="2">
        <v>44423.455832951397</v>
      </c>
      <c r="J111" s="1"/>
      <c r="K111" s="1">
        <v>0</v>
      </c>
      <c r="L111" s="1">
        <v>4.8680833333333302</v>
      </c>
      <c r="M111" s="1">
        <v>0</v>
      </c>
      <c r="N111" s="1"/>
      <c r="O111" s="1">
        <v>6.31511666666667</v>
      </c>
      <c r="P111" s="1">
        <v>59074.481614060198</v>
      </c>
    </row>
    <row r="112" spans="1:16">
      <c r="A112" s="3"/>
      <c r="B112" s="3"/>
      <c r="C112" s="3" t="s">
        <v>451</v>
      </c>
      <c r="D112" s="3"/>
      <c r="E112" s="3"/>
      <c r="F112" s="3" t="s">
        <v>450</v>
      </c>
      <c r="G112" s="3" t="s">
        <v>46</v>
      </c>
      <c r="H112" s="3"/>
      <c r="I112" s="2">
        <v>44423.473674791698</v>
      </c>
      <c r="J112" s="1"/>
      <c r="K112" s="1">
        <v>0</v>
      </c>
      <c r="L112" s="1">
        <v>4.8629833333333297</v>
      </c>
      <c r="M112" s="1">
        <v>0</v>
      </c>
      <c r="N112" s="1"/>
      <c r="O112" s="1">
        <v>6.3107666666666704</v>
      </c>
      <c r="P112" s="1">
        <v>53550.322304654801</v>
      </c>
    </row>
    <row r="113" spans="1:16">
      <c r="A113" s="3"/>
      <c r="B113" s="3"/>
      <c r="C113" s="3" t="s">
        <v>449</v>
      </c>
      <c r="D113" s="3"/>
      <c r="E113" s="3"/>
      <c r="F113" s="3" t="s">
        <v>448</v>
      </c>
      <c r="G113" s="3" t="s">
        <v>46</v>
      </c>
      <c r="H113" s="3"/>
      <c r="I113" s="2">
        <v>44423.491502754601</v>
      </c>
      <c r="J113" s="1"/>
      <c r="K113" s="1">
        <v>0</v>
      </c>
      <c r="L113" s="1">
        <v>4.8731999999999998</v>
      </c>
      <c r="M113" s="1">
        <v>0</v>
      </c>
      <c r="N113" s="1"/>
      <c r="O113" s="1">
        <v>6.31511666666667</v>
      </c>
      <c r="P113" s="1">
        <v>62271.861307306797</v>
      </c>
    </row>
    <row r="114" spans="1:16">
      <c r="A114" s="3"/>
      <c r="B114" s="3"/>
      <c r="C114" s="3" t="s">
        <v>35</v>
      </c>
      <c r="D114" s="3"/>
      <c r="E114" s="3"/>
      <c r="F114" s="3" t="s">
        <v>447</v>
      </c>
      <c r="G114" s="3" t="s">
        <v>206</v>
      </c>
      <c r="H114" s="3"/>
      <c r="I114" s="2">
        <v>44423.509322881902</v>
      </c>
      <c r="J114" s="1"/>
      <c r="K114" s="1">
        <v>0</v>
      </c>
      <c r="L114" s="1">
        <v>4.5464333333333302</v>
      </c>
      <c r="M114" s="1">
        <v>0</v>
      </c>
      <c r="N114" s="1"/>
      <c r="O114" s="1">
        <v>6.3151333333333302</v>
      </c>
      <c r="P114" s="1">
        <v>63116.757694893698</v>
      </c>
    </row>
    <row r="115" spans="1:16">
      <c r="A115" s="3"/>
      <c r="B115" s="3"/>
      <c r="C115" s="3" t="s">
        <v>446</v>
      </c>
      <c r="D115" s="3"/>
      <c r="E115" s="3"/>
      <c r="F115" s="3" t="s">
        <v>445</v>
      </c>
      <c r="G115" s="3" t="s">
        <v>46</v>
      </c>
      <c r="H115" s="3"/>
      <c r="I115" s="2">
        <v>44423.527158865698</v>
      </c>
      <c r="J115" s="1"/>
      <c r="K115" s="1">
        <v>0</v>
      </c>
      <c r="L115" s="1">
        <v>4.8681000000000001</v>
      </c>
      <c r="M115" s="1">
        <v>0</v>
      </c>
      <c r="N115" s="1"/>
      <c r="O115" s="1">
        <v>6.31511666666667</v>
      </c>
      <c r="P115" s="1">
        <v>58888.233446052604</v>
      </c>
    </row>
    <row r="116" spans="1:16">
      <c r="A116" s="3"/>
      <c r="B116" s="3"/>
      <c r="C116" s="3" t="s">
        <v>444</v>
      </c>
      <c r="D116" s="3"/>
      <c r="E116" s="3"/>
      <c r="F116" s="3" t="s">
        <v>443</v>
      </c>
      <c r="G116" s="3" t="s">
        <v>46</v>
      </c>
      <c r="H116" s="3"/>
      <c r="I116" s="2">
        <v>44423.544994305601</v>
      </c>
      <c r="J116" s="1"/>
      <c r="K116" s="1">
        <v>0</v>
      </c>
      <c r="L116" s="1">
        <v>4.8680833333333302</v>
      </c>
      <c r="M116" s="1">
        <v>0</v>
      </c>
      <c r="N116" s="1"/>
      <c r="O116" s="1">
        <v>6.3107666666666704</v>
      </c>
      <c r="P116" s="1">
        <v>57364.936482893398</v>
      </c>
    </row>
    <row r="117" spans="1:16">
      <c r="A117" s="3"/>
      <c r="B117" s="3"/>
      <c r="C117" s="3" t="s">
        <v>442</v>
      </c>
      <c r="D117" s="3"/>
      <c r="E117" s="3"/>
      <c r="F117" s="3" t="s">
        <v>441</v>
      </c>
      <c r="G117" s="3" t="s">
        <v>46</v>
      </c>
      <c r="H117" s="3"/>
      <c r="I117" s="2">
        <v>44423.562780671302</v>
      </c>
      <c r="J117" s="1"/>
      <c r="K117" s="1">
        <v>0</v>
      </c>
      <c r="L117" s="1">
        <v>4.7098166666666703</v>
      </c>
      <c r="M117" s="1">
        <v>0</v>
      </c>
      <c r="N117" s="1"/>
      <c r="O117" s="1">
        <v>6.2933666666666701</v>
      </c>
      <c r="P117" s="1">
        <v>10048.626249946699</v>
      </c>
    </row>
    <row r="118" spans="1:16">
      <c r="A118" s="3"/>
      <c r="B118" s="3"/>
      <c r="C118" s="3" t="s">
        <v>440</v>
      </c>
      <c r="D118" s="3"/>
      <c r="E118" s="3"/>
      <c r="F118" s="3" t="s">
        <v>439</v>
      </c>
      <c r="G118" s="3" t="s">
        <v>46</v>
      </c>
      <c r="H118" s="3"/>
      <c r="I118" s="2">
        <v>44423.580650787</v>
      </c>
      <c r="J118" s="1"/>
      <c r="K118" s="1">
        <v>0</v>
      </c>
      <c r="L118" s="1">
        <v>4.8680833333333302</v>
      </c>
      <c r="M118" s="1">
        <v>0</v>
      </c>
      <c r="N118" s="1"/>
      <c r="O118" s="1">
        <v>6.31511666666667</v>
      </c>
      <c r="P118" s="1">
        <v>58131.729889017901</v>
      </c>
    </row>
    <row r="119" spans="1:16">
      <c r="A119" s="3"/>
      <c r="B119" s="3"/>
      <c r="C119" s="3" t="s">
        <v>438</v>
      </c>
      <c r="D119" s="3"/>
      <c r="E119" s="3"/>
      <c r="F119" s="3" t="s">
        <v>437</v>
      </c>
      <c r="G119" s="3" t="s">
        <v>46</v>
      </c>
      <c r="H119" s="3"/>
      <c r="I119" s="2">
        <v>44423.598487048599</v>
      </c>
      <c r="J119" s="1"/>
      <c r="K119" s="1">
        <v>0</v>
      </c>
      <c r="L119" s="1">
        <v>4.8680833333333302</v>
      </c>
      <c r="M119" s="1">
        <v>0</v>
      </c>
      <c r="N119" s="1"/>
      <c r="O119" s="1">
        <v>6.3107666666666704</v>
      </c>
      <c r="P119" s="1">
        <v>58726.249890214604</v>
      </c>
    </row>
    <row r="120" spans="1:16">
      <c r="A120" s="3"/>
      <c r="B120" s="3"/>
      <c r="C120" s="3" t="s">
        <v>436</v>
      </c>
      <c r="D120" s="3"/>
      <c r="E120" s="3"/>
      <c r="F120" s="3" t="s">
        <v>435</v>
      </c>
      <c r="G120" s="3" t="s">
        <v>46</v>
      </c>
      <c r="H120" s="3"/>
      <c r="I120" s="2">
        <v>44423.616307916702</v>
      </c>
      <c r="J120" s="1"/>
      <c r="K120" s="1">
        <v>0</v>
      </c>
      <c r="L120" s="1">
        <v>4.8680833333333302</v>
      </c>
      <c r="M120" s="1">
        <v>0</v>
      </c>
      <c r="N120" s="1"/>
      <c r="O120" s="1">
        <v>6.31511666666667</v>
      </c>
      <c r="P120" s="1">
        <v>57925.150458284799</v>
      </c>
    </row>
    <row r="121" spans="1:16">
      <c r="A121" s="3"/>
      <c r="B121" s="3"/>
      <c r="C121" s="3" t="s">
        <v>434</v>
      </c>
      <c r="D121" s="3"/>
      <c r="E121" s="3"/>
      <c r="F121" s="3" t="s">
        <v>433</v>
      </c>
      <c r="G121" s="3" t="s">
        <v>46</v>
      </c>
      <c r="H121" s="3"/>
      <c r="I121" s="2">
        <v>44423.634150150501</v>
      </c>
      <c r="J121" s="1"/>
      <c r="K121" s="1">
        <v>0</v>
      </c>
      <c r="L121" s="1">
        <v>4.8783000000000003</v>
      </c>
      <c r="M121" s="1">
        <v>0</v>
      </c>
      <c r="N121" s="1"/>
      <c r="O121" s="1">
        <v>6.31511666666667</v>
      </c>
      <c r="P121" s="1">
        <v>61087.832550295097</v>
      </c>
    </row>
    <row r="122" spans="1:16">
      <c r="A122" s="3"/>
      <c r="B122" s="3"/>
      <c r="C122" s="3" t="s">
        <v>432</v>
      </c>
      <c r="D122" s="3"/>
      <c r="E122" s="3"/>
      <c r="F122" s="3" t="s">
        <v>431</v>
      </c>
      <c r="G122" s="3" t="s">
        <v>46</v>
      </c>
      <c r="H122" s="3"/>
      <c r="I122" s="2">
        <v>44423.651958888899</v>
      </c>
      <c r="J122" s="1"/>
      <c r="K122" s="1">
        <v>0</v>
      </c>
      <c r="L122" s="1">
        <v>4.9038166666666703</v>
      </c>
      <c r="M122" s="1">
        <v>0</v>
      </c>
      <c r="N122" s="1"/>
      <c r="O122" s="1">
        <v>6.31511666666667</v>
      </c>
      <c r="P122" s="1">
        <v>63919.0899707793</v>
      </c>
    </row>
    <row r="123" spans="1:16">
      <c r="A123" s="3"/>
      <c r="B123" s="3"/>
      <c r="C123" s="3" t="s">
        <v>430</v>
      </c>
      <c r="D123" s="3"/>
      <c r="E123" s="3"/>
      <c r="F123" s="3" t="s">
        <v>429</v>
      </c>
      <c r="G123" s="3" t="s">
        <v>46</v>
      </c>
      <c r="H123" s="3"/>
      <c r="I123" s="2">
        <v>44423.669796898103</v>
      </c>
      <c r="J123" s="1"/>
      <c r="K123" s="1">
        <v>0</v>
      </c>
      <c r="L123" s="1">
        <v>4.8578666666666699</v>
      </c>
      <c r="M123" s="1">
        <v>0</v>
      </c>
      <c r="N123" s="1"/>
      <c r="O123" s="1">
        <v>6.3107666666666704</v>
      </c>
      <c r="P123" s="1">
        <v>68693.635565333694</v>
      </c>
    </row>
    <row r="124" spans="1:16">
      <c r="A124" s="3"/>
      <c r="B124" s="3"/>
      <c r="C124" s="3" t="s">
        <v>428</v>
      </c>
      <c r="D124" s="3"/>
      <c r="E124" s="3"/>
      <c r="F124" s="3" t="s">
        <v>427</v>
      </c>
      <c r="G124" s="3" t="s">
        <v>46</v>
      </c>
      <c r="H124" s="3"/>
      <c r="I124" s="2">
        <v>44423.687730717596</v>
      </c>
      <c r="J124" s="1"/>
      <c r="K124" s="1">
        <v>0</v>
      </c>
      <c r="L124" s="1">
        <v>4.58728333333333</v>
      </c>
      <c r="M124" s="1">
        <v>0</v>
      </c>
      <c r="N124" s="1"/>
      <c r="O124" s="1">
        <v>6.3151333333333302</v>
      </c>
      <c r="P124" s="1">
        <v>72057.164441609799</v>
      </c>
    </row>
    <row r="125" spans="1:16">
      <c r="A125" s="3"/>
      <c r="B125" s="3"/>
      <c r="C125" s="3" t="s">
        <v>35</v>
      </c>
      <c r="D125" s="3"/>
      <c r="E125" s="3"/>
      <c r="F125" s="3" t="s">
        <v>426</v>
      </c>
      <c r="G125" s="3" t="s">
        <v>206</v>
      </c>
      <c r="H125" s="3"/>
      <c r="I125" s="2">
        <v>44423.705553125001</v>
      </c>
      <c r="J125" s="1"/>
      <c r="K125" s="1">
        <v>0</v>
      </c>
      <c r="L125" s="1">
        <v>5.1131500000000001</v>
      </c>
      <c r="M125" s="1">
        <v>0</v>
      </c>
      <c r="N125" s="1"/>
      <c r="O125" s="1">
        <v>6.31511666666667</v>
      </c>
      <c r="P125" s="1">
        <v>68741.352388678002</v>
      </c>
    </row>
    <row r="126" spans="1:16">
      <c r="A126" s="3"/>
      <c r="B126" s="3"/>
      <c r="C126" s="3" t="s">
        <v>425</v>
      </c>
      <c r="D126" s="3"/>
      <c r="E126" s="3"/>
      <c r="F126" s="3" t="s">
        <v>424</v>
      </c>
      <c r="G126" s="3" t="s">
        <v>46</v>
      </c>
      <c r="H126" s="3"/>
      <c r="I126" s="2">
        <v>44423.723360891199</v>
      </c>
      <c r="J126" s="1"/>
      <c r="K126" s="1">
        <v>0</v>
      </c>
      <c r="L126" s="1">
        <v>4.8783000000000003</v>
      </c>
      <c r="M126" s="1">
        <v>0</v>
      </c>
      <c r="N126" s="1"/>
      <c r="O126" s="1">
        <v>6.31511666666667</v>
      </c>
      <c r="P126" s="1">
        <v>60434.927557254698</v>
      </c>
    </row>
    <row r="127" spans="1:16">
      <c r="A127" s="3"/>
      <c r="B127" s="3"/>
      <c r="C127" s="3" t="s">
        <v>423</v>
      </c>
      <c r="D127" s="3"/>
      <c r="E127" s="3"/>
      <c r="F127" s="3" t="s">
        <v>422</v>
      </c>
      <c r="G127" s="3" t="s">
        <v>46</v>
      </c>
      <c r="H127" s="3"/>
      <c r="I127" s="2">
        <v>44423.741207083302</v>
      </c>
      <c r="J127" s="1"/>
      <c r="K127" s="1">
        <v>0</v>
      </c>
      <c r="L127" s="1">
        <v>4.9293500000000003</v>
      </c>
      <c r="M127" s="1">
        <v>0</v>
      </c>
      <c r="N127" s="1"/>
      <c r="O127" s="1">
        <v>6.31511666666667</v>
      </c>
      <c r="P127" s="1">
        <v>57945.6892276824</v>
      </c>
    </row>
    <row r="128" spans="1:16">
      <c r="A128" s="3"/>
      <c r="B128" s="3"/>
      <c r="C128" s="3" t="s">
        <v>421</v>
      </c>
      <c r="D128" s="3"/>
      <c r="E128" s="3"/>
      <c r="F128" s="3" t="s">
        <v>420</v>
      </c>
      <c r="G128" s="3" t="s">
        <v>46</v>
      </c>
      <c r="H128" s="3"/>
      <c r="I128" s="2">
        <v>44423.758994398202</v>
      </c>
      <c r="J128" s="1"/>
      <c r="K128" s="1">
        <v>0</v>
      </c>
      <c r="L128" s="1">
        <v>4.8731833333333299</v>
      </c>
      <c r="M128" s="1">
        <v>0</v>
      </c>
      <c r="N128" s="1"/>
      <c r="O128" s="1">
        <v>6.3151000000000002</v>
      </c>
      <c r="P128" s="1">
        <v>60960.935949685001</v>
      </c>
    </row>
    <row r="129" spans="1:16">
      <c r="A129" s="3"/>
      <c r="B129" s="3"/>
      <c r="C129" s="3" t="s">
        <v>419</v>
      </c>
      <c r="D129" s="3"/>
      <c r="E129" s="3"/>
      <c r="F129" s="3" t="s">
        <v>418</v>
      </c>
      <c r="G129" s="3" t="s">
        <v>46</v>
      </c>
      <c r="H129" s="3"/>
      <c r="I129" s="2">
        <v>44423.7768145718</v>
      </c>
      <c r="J129" s="1"/>
      <c r="K129" s="1">
        <v>0</v>
      </c>
      <c r="L129" s="1">
        <v>4.7761833333333303</v>
      </c>
      <c r="M129" s="1">
        <v>0</v>
      </c>
      <c r="N129" s="1"/>
      <c r="O129" s="1">
        <v>6.31511666666667</v>
      </c>
      <c r="P129" s="1">
        <v>58210.195238343404</v>
      </c>
    </row>
    <row r="130" spans="1:16">
      <c r="A130" s="3"/>
      <c r="B130" s="3"/>
      <c r="C130" s="3" t="s">
        <v>417</v>
      </c>
      <c r="D130" s="3"/>
      <c r="E130" s="3"/>
      <c r="F130" s="3" t="s">
        <v>416</v>
      </c>
      <c r="G130" s="3" t="s">
        <v>46</v>
      </c>
      <c r="H130" s="3"/>
      <c r="I130" s="2">
        <v>44423.794674583303</v>
      </c>
      <c r="J130" s="1"/>
      <c r="K130" s="1">
        <v>0</v>
      </c>
      <c r="L130" s="1">
        <v>4.8680833333333302</v>
      </c>
      <c r="M130" s="1">
        <v>0</v>
      </c>
      <c r="N130" s="1"/>
      <c r="O130" s="1">
        <v>6.3151333333333302</v>
      </c>
      <c r="P130" s="1">
        <v>61226.832900208603</v>
      </c>
    </row>
    <row r="131" spans="1:16">
      <c r="A131" s="3"/>
      <c r="B131" s="3"/>
      <c r="C131" s="3" t="s">
        <v>415</v>
      </c>
      <c r="D131" s="3"/>
      <c r="E131" s="3"/>
      <c r="F131" s="3" t="s">
        <v>414</v>
      </c>
      <c r="G131" s="3" t="s">
        <v>46</v>
      </c>
      <c r="H131" s="3"/>
      <c r="I131" s="2">
        <v>44423.812492835597</v>
      </c>
      <c r="J131" s="1"/>
      <c r="K131" s="1">
        <v>0</v>
      </c>
      <c r="L131" s="1">
        <v>4.8731833333333299</v>
      </c>
      <c r="M131" s="1">
        <v>0</v>
      </c>
      <c r="N131" s="1"/>
      <c r="O131" s="1">
        <v>6.31511666666667</v>
      </c>
      <c r="P131" s="1">
        <v>61788.311642476103</v>
      </c>
    </row>
    <row r="132" spans="1:16">
      <c r="A132" s="3"/>
      <c r="B132" s="3"/>
      <c r="C132" s="3" t="s">
        <v>413</v>
      </c>
      <c r="D132" s="3"/>
      <c r="E132" s="3"/>
      <c r="F132" s="3" t="s">
        <v>412</v>
      </c>
      <c r="G132" s="3" t="s">
        <v>46</v>
      </c>
      <c r="H132" s="3"/>
      <c r="I132" s="2">
        <v>44423.830309375</v>
      </c>
      <c r="J132" s="1"/>
      <c r="K132" s="1">
        <v>0</v>
      </c>
      <c r="L132" s="1">
        <v>4.8680833333333302</v>
      </c>
      <c r="M132" s="1">
        <v>0</v>
      </c>
      <c r="N132" s="1"/>
      <c r="O132" s="1">
        <v>6.3151333333333302</v>
      </c>
      <c r="P132" s="1">
        <v>80120.494345348707</v>
      </c>
    </row>
    <row r="133" spans="1:16">
      <c r="A133" s="3"/>
      <c r="B133" s="3"/>
      <c r="C133" s="3" t="s">
        <v>411</v>
      </c>
      <c r="D133" s="3"/>
      <c r="E133" s="3"/>
      <c r="F133" s="3" t="s">
        <v>410</v>
      </c>
      <c r="G133" s="3" t="s">
        <v>46</v>
      </c>
      <c r="H133" s="3"/>
      <c r="I133" s="2">
        <v>44423.848165219897</v>
      </c>
      <c r="J133" s="1"/>
      <c r="K133" s="1">
        <v>0</v>
      </c>
      <c r="L133" s="1">
        <v>4.8731833333333299</v>
      </c>
      <c r="M133" s="1">
        <v>0</v>
      </c>
      <c r="N133" s="1"/>
      <c r="O133" s="1">
        <v>6.31511666666667</v>
      </c>
      <c r="P133" s="1">
        <v>61767.179050865001</v>
      </c>
    </row>
    <row r="134" spans="1:16">
      <c r="A134" s="3"/>
      <c r="B134" s="3"/>
      <c r="C134" s="3" t="s">
        <v>409</v>
      </c>
      <c r="D134" s="3"/>
      <c r="E134" s="3"/>
      <c r="F134" s="3" t="s">
        <v>408</v>
      </c>
      <c r="G134" s="3" t="s">
        <v>46</v>
      </c>
      <c r="H134" s="3"/>
      <c r="I134" s="2">
        <v>44423.866040786997</v>
      </c>
      <c r="J134" s="1"/>
      <c r="K134" s="1">
        <v>0</v>
      </c>
      <c r="L134" s="1">
        <v>4.8629833333333297</v>
      </c>
      <c r="M134" s="1">
        <v>0</v>
      </c>
      <c r="N134" s="1"/>
      <c r="O134" s="1">
        <v>6.3107666666666704</v>
      </c>
      <c r="P134" s="1">
        <v>90874.445606497698</v>
      </c>
    </row>
    <row r="135" spans="1:16">
      <c r="A135" s="3"/>
      <c r="B135" s="3"/>
      <c r="C135" s="3" t="s">
        <v>407</v>
      </c>
      <c r="D135" s="3"/>
      <c r="E135" s="3"/>
      <c r="F135" s="3" t="s">
        <v>406</v>
      </c>
      <c r="G135" s="3" t="s">
        <v>46</v>
      </c>
      <c r="H135" s="3"/>
      <c r="I135" s="2">
        <v>44423.883846099503</v>
      </c>
      <c r="J135" s="1"/>
      <c r="K135" s="1">
        <v>0</v>
      </c>
      <c r="L135" s="1">
        <v>4.8629833333333297</v>
      </c>
      <c r="M135" s="1">
        <v>0</v>
      </c>
      <c r="N135" s="1"/>
      <c r="O135" s="1">
        <v>6.3107666666666704</v>
      </c>
      <c r="P135" s="1">
        <v>52808.498264353402</v>
      </c>
    </row>
    <row r="136" spans="1:16">
      <c r="A136" s="3"/>
      <c r="B136" s="3"/>
      <c r="C136" s="3" t="s">
        <v>35</v>
      </c>
      <c r="D136" s="3"/>
      <c r="E136" s="3"/>
      <c r="F136" s="3" t="s">
        <v>405</v>
      </c>
      <c r="G136" s="3" t="s">
        <v>206</v>
      </c>
      <c r="H136" s="3"/>
      <c r="I136" s="2">
        <v>44423.901705393502</v>
      </c>
      <c r="J136" s="1"/>
      <c r="K136" s="1" t="s">
        <v>187</v>
      </c>
      <c r="L136" s="1" t="s">
        <v>187</v>
      </c>
      <c r="M136" s="1" t="s">
        <v>187</v>
      </c>
      <c r="N136" s="1" t="s">
        <v>187</v>
      </c>
      <c r="O136" s="1">
        <v>6.31511666666667</v>
      </c>
      <c r="P136" s="1">
        <v>63853.609515349599</v>
      </c>
    </row>
    <row r="137" spans="1:16">
      <c r="A137" s="3"/>
      <c r="B137" s="3"/>
      <c r="C137" s="3" t="s">
        <v>404</v>
      </c>
      <c r="D137" s="3"/>
      <c r="E137" s="3"/>
      <c r="F137" s="3" t="s">
        <v>403</v>
      </c>
      <c r="G137" s="3" t="s">
        <v>46</v>
      </c>
      <c r="H137" s="3"/>
      <c r="I137" s="2">
        <v>44423.919527685197</v>
      </c>
      <c r="J137" s="1"/>
      <c r="K137" s="1">
        <v>0</v>
      </c>
      <c r="L137" s="1">
        <v>4.8731833333333299</v>
      </c>
      <c r="M137" s="1">
        <v>0</v>
      </c>
      <c r="N137" s="1"/>
      <c r="O137" s="1">
        <v>6.3151000000000002</v>
      </c>
      <c r="P137" s="1">
        <v>58071.413444733</v>
      </c>
    </row>
    <row r="138" spans="1:16">
      <c r="A138" s="3"/>
      <c r="B138" s="3"/>
      <c r="C138" s="3" t="s">
        <v>402</v>
      </c>
      <c r="D138" s="3"/>
      <c r="E138" s="3"/>
      <c r="F138" s="3" t="s">
        <v>401</v>
      </c>
      <c r="G138" s="3" t="s">
        <v>46</v>
      </c>
      <c r="H138" s="3"/>
      <c r="I138" s="2">
        <v>44423.937328553198</v>
      </c>
      <c r="J138" s="1"/>
      <c r="K138" s="1">
        <v>0</v>
      </c>
      <c r="L138" s="1">
        <v>4.8629666666666704</v>
      </c>
      <c r="M138" s="1">
        <v>0</v>
      </c>
      <c r="N138" s="1"/>
      <c r="O138" s="1">
        <v>6.3107499999999996</v>
      </c>
      <c r="P138" s="1">
        <v>50170.4288698651</v>
      </c>
    </row>
    <row r="139" spans="1:16">
      <c r="A139" s="3"/>
      <c r="B139" s="3"/>
      <c r="C139" s="3" t="s">
        <v>400</v>
      </c>
      <c r="D139" s="3"/>
      <c r="E139" s="3"/>
      <c r="F139" s="3" t="s">
        <v>399</v>
      </c>
      <c r="G139" s="3" t="s">
        <v>46</v>
      </c>
      <c r="H139" s="3"/>
      <c r="I139" s="2">
        <v>44423.955181180601</v>
      </c>
      <c r="J139" s="1"/>
      <c r="K139" s="1">
        <v>0</v>
      </c>
      <c r="L139" s="1">
        <v>4.8629833333333297</v>
      </c>
      <c r="M139" s="1">
        <v>0</v>
      </c>
      <c r="N139" s="1"/>
      <c r="O139" s="1">
        <v>6.3107666666666704</v>
      </c>
      <c r="P139" s="1">
        <v>60408.341740870797</v>
      </c>
    </row>
    <row r="140" spans="1:16">
      <c r="A140" s="3"/>
      <c r="B140" s="3"/>
      <c r="C140" s="3" t="s">
        <v>398</v>
      </c>
      <c r="D140" s="3"/>
      <c r="E140" s="3"/>
      <c r="F140" s="3" t="s">
        <v>397</v>
      </c>
      <c r="G140" s="3" t="s">
        <v>46</v>
      </c>
      <c r="H140" s="3"/>
      <c r="I140" s="2">
        <v>44423.972965243098</v>
      </c>
      <c r="J140" s="1"/>
      <c r="K140" s="1">
        <v>0</v>
      </c>
      <c r="L140" s="1">
        <v>4.8731833333333299</v>
      </c>
      <c r="M140" s="1">
        <v>0</v>
      </c>
      <c r="N140" s="1"/>
      <c r="O140" s="1">
        <v>6.3151333333333302</v>
      </c>
      <c r="P140" s="1">
        <v>80185.348703724696</v>
      </c>
    </row>
    <row r="141" spans="1:16">
      <c r="A141" s="3"/>
      <c r="B141" s="3"/>
      <c r="C141" s="3" t="s">
        <v>396</v>
      </c>
      <c r="D141" s="3"/>
      <c r="E141" s="3"/>
      <c r="F141" s="3" t="s">
        <v>395</v>
      </c>
      <c r="G141" s="3" t="s">
        <v>46</v>
      </c>
      <c r="H141" s="3"/>
      <c r="I141" s="2">
        <v>44423.990799594903</v>
      </c>
      <c r="J141" s="1"/>
      <c r="K141" s="1">
        <v>0</v>
      </c>
      <c r="L141" s="1">
        <v>4.8783000000000003</v>
      </c>
      <c r="M141" s="1">
        <v>0</v>
      </c>
      <c r="N141" s="1"/>
      <c r="O141" s="1">
        <v>6.31511666666667</v>
      </c>
      <c r="P141" s="1">
        <v>63005.835024738</v>
      </c>
    </row>
    <row r="142" spans="1:16">
      <c r="A142" s="3"/>
      <c r="B142" s="3"/>
      <c r="C142" s="3" t="s">
        <v>394</v>
      </c>
      <c r="D142" s="3"/>
      <c r="E142" s="3"/>
      <c r="F142" s="3" t="s">
        <v>393</v>
      </c>
      <c r="G142" s="3" t="s">
        <v>46</v>
      </c>
      <c r="H142" s="3"/>
      <c r="I142" s="2">
        <v>44424.008666342597</v>
      </c>
      <c r="J142" s="1"/>
      <c r="K142" s="1">
        <v>0</v>
      </c>
      <c r="L142" s="1">
        <v>4.4238833333333298</v>
      </c>
      <c r="M142" s="1">
        <v>0</v>
      </c>
      <c r="N142" s="1"/>
      <c r="O142" s="1">
        <v>6.31511666666667</v>
      </c>
      <c r="P142" s="1">
        <v>60747.053843790301</v>
      </c>
    </row>
    <row r="143" spans="1:16">
      <c r="A143" s="3"/>
      <c r="B143" s="3"/>
      <c r="C143" s="3" t="s">
        <v>392</v>
      </c>
      <c r="D143" s="3"/>
      <c r="E143" s="3"/>
      <c r="F143" s="3" t="s">
        <v>391</v>
      </c>
      <c r="G143" s="3" t="s">
        <v>46</v>
      </c>
      <c r="H143" s="3"/>
      <c r="I143" s="2">
        <v>44424.026524722198</v>
      </c>
      <c r="J143" s="1"/>
      <c r="K143" s="1">
        <v>0</v>
      </c>
      <c r="L143" s="1">
        <v>4.8731833333333299</v>
      </c>
      <c r="M143" s="1">
        <v>0</v>
      </c>
      <c r="N143" s="1"/>
      <c r="O143" s="1">
        <v>6.31511666666667</v>
      </c>
      <c r="P143" s="1">
        <v>64712.329471213001</v>
      </c>
    </row>
    <row r="144" spans="1:16">
      <c r="A144" s="3"/>
      <c r="B144" s="3"/>
      <c r="C144" s="3" t="s">
        <v>390</v>
      </c>
      <c r="D144" s="3"/>
      <c r="E144" s="3"/>
      <c r="F144" s="3" t="s">
        <v>389</v>
      </c>
      <c r="G144" s="3" t="s">
        <v>46</v>
      </c>
      <c r="H144" s="3"/>
      <c r="I144" s="2">
        <v>44424.044332395802</v>
      </c>
      <c r="J144" s="1"/>
      <c r="K144" s="1" t="s">
        <v>187</v>
      </c>
      <c r="L144" s="1" t="s">
        <v>187</v>
      </c>
      <c r="M144" s="1" t="s">
        <v>187</v>
      </c>
      <c r="N144" s="1" t="s">
        <v>187</v>
      </c>
      <c r="O144" s="1">
        <v>6.31511666666667</v>
      </c>
      <c r="P144" s="1">
        <v>61906.675916861699</v>
      </c>
    </row>
    <row r="145" spans="1:16">
      <c r="A145" s="3"/>
      <c r="B145" s="3"/>
      <c r="C145" s="3" t="s">
        <v>30</v>
      </c>
      <c r="D145" s="3"/>
      <c r="E145" s="3"/>
      <c r="F145" s="3" t="s">
        <v>388</v>
      </c>
      <c r="G145" s="3" t="s">
        <v>49</v>
      </c>
      <c r="H145" s="3" t="s">
        <v>211</v>
      </c>
      <c r="I145" s="2">
        <v>44424.062186539399</v>
      </c>
      <c r="J145" s="1">
        <v>50</v>
      </c>
      <c r="K145" s="1">
        <v>38.275750205660799</v>
      </c>
      <c r="L145" s="1">
        <v>4.8731833333333299</v>
      </c>
      <c r="M145" s="1">
        <v>4763.99293285763</v>
      </c>
      <c r="N145" s="1">
        <v>76.551500411321598</v>
      </c>
      <c r="O145" s="1">
        <v>6.31511666666667</v>
      </c>
      <c r="P145" s="1">
        <v>61834.236439283603</v>
      </c>
    </row>
    <row r="146" spans="1:16">
      <c r="A146" s="3"/>
      <c r="B146" s="3"/>
      <c r="C146" s="3" t="s">
        <v>35</v>
      </c>
      <c r="D146" s="3"/>
      <c r="E146" s="3"/>
      <c r="F146" s="3" t="s">
        <v>387</v>
      </c>
      <c r="G146" s="3" t="s">
        <v>206</v>
      </c>
      <c r="H146" s="3"/>
      <c r="I146" s="2">
        <v>44424.080035601903</v>
      </c>
      <c r="J146" s="1"/>
      <c r="K146" s="1" t="s">
        <v>187</v>
      </c>
      <c r="L146" s="1" t="s">
        <v>187</v>
      </c>
      <c r="M146" s="1" t="s">
        <v>187</v>
      </c>
      <c r="N146" s="1" t="s">
        <v>187</v>
      </c>
      <c r="O146" s="1">
        <v>6.31511666666667</v>
      </c>
      <c r="P146" s="1">
        <v>66821.758883911301</v>
      </c>
    </row>
    <row r="147" spans="1:16">
      <c r="A147" s="3"/>
      <c r="B147" s="3"/>
      <c r="C147" s="3" t="s">
        <v>386</v>
      </c>
      <c r="D147" s="3"/>
      <c r="E147" s="3"/>
      <c r="F147" s="3" t="s">
        <v>385</v>
      </c>
      <c r="G147" s="3" t="s">
        <v>46</v>
      </c>
      <c r="H147" s="3"/>
      <c r="I147" s="2">
        <v>44424.441001041698</v>
      </c>
      <c r="J147" s="1"/>
      <c r="K147" s="1">
        <v>0</v>
      </c>
      <c r="L147" s="1">
        <v>4.3115500000000004</v>
      </c>
      <c r="M147" s="1">
        <v>0</v>
      </c>
      <c r="N147" s="1"/>
      <c r="O147" s="1">
        <v>6.3238166666666702</v>
      </c>
      <c r="P147" s="1">
        <v>0</v>
      </c>
    </row>
  </sheetData>
  <mergeCells count="19">
    <mergeCell ref="A1:I1"/>
    <mergeCell ref="K1:N1"/>
    <mergeCell ref="O1:P1"/>
    <mergeCell ref="W27:Z27"/>
    <mergeCell ref="S28:V28"/>
    <mergeCell ref="X28:Z28"/>
    <mergeCell ref="U30:U32"/>
    <mergeCell ref="V30:V32"/>
    <mergeCell ref="U33:U35"/>
    <mergeCell ref="V33:V35"/>
    <mergeCell ref="U36:U38"/>
    <mergeCell ref="V36:V38"/>
    <mergeCell ref="U45:U47"/>
    <mergeCell ref="V45:V47"/>
    <mergeCell ref="U39:U41"/>
    <mergeCell ref="V39:V41"/>
    <mergeCell ref="AC39:AE39"/>
    <mergeCell ref="U42:U44"/>
    <mergeCell ref="V42:V4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7169" r:id="rId3">
          <objectPr defaultSize="0" r:id="rId4">
            <anchor moveWithCells="1">
              <from>
                <xdr:col>18</xdr:col>
                <xdr:colOff>0</xdr:colOff>
                <xdr:row>48</xdr:row>
                <xdr:rowOff>0</xdr:rowOff>
              </from>
              <to>
                <xdr:col>24</xdr:col>
                <xdr:colOff>190500</xdr:colOff>
                <xdr:row>63</xdr:row>
                <xdr:rowOff>114300</xdr:rowOff>
              </to>
            </anchor>
          </objectPr>
        </oleObject>
      </mc:Choice>
      <mc:Fallback>
        <oleObject progId="Prism9.Document" shapeId="7169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BBD4-A315-4FCF-9C05-9E63A969806D}">
  <dimension ref="A1:K28"/>
  <sheetViews>
    <sheetView workbookViewId="0">
      <selection activeCell="M5" sqref="M5"/>
    </sheetView>
  </sheetViews>
  <sheetFormatPr defaultRowHeight="15"/>
  <cols>
    <col min="3" max="3" width="13.5703125" customWidth="1"/>
    <col min="4" max="4" width="20.5703125" customWidth="1"/>
    <col min="7" max="7" width="14.5703125" customWidth="1"/>
  </cols>
  <sheetData>
    <row r="1" spans="1:11">
      <c r="A1" t="s">
        <v>311</v>
      </c>
    </row>
    <row r="3" spans="1:11">
      <c r="A3">
        <v>474</v>
      </c>
    </row>
    <row r="5" spans="1:11">
      <c r="A5" s="154" t="s">
        <v>46</v>
      </c>
      <c r="B5" s="155"/>
      <c r="C5" s="155"/>
      <c r="D5" s="155"/>
      <c r="E5" s="155"/>
      <c r="F5" s="155"/>
      <c r="G5" s="156"/>
      <c r="H5" s="154" t="s">
        <v>722</v>
      </c>
      <c r="I5" s="155"/>
      <c r="J5" s="155"/>
      <c r="K5" s="156"/>
    </row>
    <row r="6" spans="1:11">
      <c r="A6" s="4" t="s">
        <v>187</v>
      </c>
      <c r="B6" s="4" t="s">
        <v>187</v>
      </c>
      <c r="C6" s="4" t="s">
        <v>99</v>
      </c>
      <c r="D6" s="4" t="s">
        <v>87</v>
      </c>
      <c r="E6" s="4" t="s">
        <v>101</v>
      </c>
      <c r="F6" s="4" t="s">
        <v>47</v>
      </c>
      <c r="G6" s="4" t="s">
        <v>105</v>
      </c>
      <c r="H6" s="4" t="s">
        <v>12</v>
      </c>
      <c r="I6" s="4" t="s">
        <v>38</v>
      </c>
      <c r="J6" s="4" t="s">
        <v>3</v>
      </c>
      <c r="K6" s="4" t="s">
        <v>109</v>
      </c>
    </row>
    <row r="7" spans="1:11">
      <c r="A7" s="3"/>
      <c r="B7" s="3"/>
      <c r="C7" s="3" t="s">
        <v>30</v>
      </c>
      <c r="D7" s="3" t="s">
        <v>721</v>
      </c>
      <c r="E7" s="3" t="s">
        <v>74</v>
      </c>
      <c r="F7" s="3" t="s">
        <v>211</v>
      </c>
      <c r="G7" s="2">
        <v>44455.604829490701</v>
      </c>
      <c r="H7" s="1">
        <v>5.1335166666666696</v>
      </c>
      <c r="I7" s="1">
        <v>45.117356358381997</v>
      </c>
      <c r="J7" s="1">
        <v>90.234712716763994</v>
      </c>
      <c r="K7" s="1">
        <v>2572.9127638364798</v>
      </c>
    </row>
    <row r="8" spans="1:11">
      <c r="A8" s="3"/>
      <c r="B8" s="3"/>
      <c r="C8" s="3" t="s">
        <v>30</v>
      </c>
      <c r="D8" s="3" t="s">
        <v>720</v>
      </c>
      <c r="E8" s="3" t="s">
        <v>74</v>
      </c>
      <c r="F8" s="3" t="s">
        <v>211</v>
      </c>
      <c r="G8" s="2">
        <v>44455.6231533912</v>
      </c>
      <c r="H8" s="1">
        <v>5.1355500000000003</v>
      </c>
      <c r="I8" s="1">
        <v>49.213811574253398</v>
      </c>
      <c r="J8" s="1">
        <v>98.427623148506797</v>
      </c>
      <c r="K8" s="1">
        <v>2773.4863480632698</v>
      </c>
    </row>
    <row r="9" spans="1:11">
      <c r="A9" s="3"/>
      <c r="B9" s="3"/>
      <c r="C9" s="3" t="s">
        <v>30</v>
      </c>
      <c r="D9" s="3" t="s">
        <v>719</v>
      </c>
      <c r="E9" s="3" t="s">
        <v>74</v>
      </c>
      <c r="F9" s="3" t="s">
        <v>211</v>
      </c>
      <c r="G9" s="2">
        <v>44455.641452835604</v>
      </c>
      <c r="H9" s="1">
        <v>5.1477333333333304</v>
      </c>
      <c r="I9" s="1">
        <v>51.226690206487802</v>
      </c>
      <c r="J9" s="1">
        <v>102.453380412976</v>
      </c>
      <c r="K9" s="1">
        <v>3075.1533429199199</v>
      </c>
    </row>
    <row r="10" spans="1:11">
      <c r="A10" s="3"/>
      <c r="B10" s="3"/>
      <c r="C10" s="3" t="s">
        <v>30</v>
      </c>
      <c r="D10" s="3" t="s">
        <v>718</v>
      </c>
      <c r="E10" s="3" t="s">
        <v>74</v>
      </c>
      <c r="F10" s="3" t="s">
        <v>211</v>
      </c>
      <c r="G10" s="2">
        <v>44455.659720000003</v>
      </c>
      <c r="H10" s="1">
        <v>5.14978333333333</v>
      </c>
      <c r="I10" s="1">
        <v>56.532964098973899</v>
      </c>
      <c r="J10" s="1">
        <v>113.065928197948</v>
      </c>
      <c r="K10" s="1">
        <v>3270.9273802717898</v>
      </c>
    </row>
    <row r="11" spans="1:11">
      <c r="A11" s="3"/>
      <c r="B11" s="3"/>
      <c r="C11" s="3" t="s">
        <v>30</v>
      </c>
      <c r="D11" s="3" t="s">
        <v>717</v>
      </c>
      <c r="E11" s="3" t="s">
        <v>74</v>
      </c>
      <c r="F11" s="3" t="s">
        <v>211</v>
      </c>
      <c r="G11" s="2">
        <v>44455.678089895802</v>
      </c>
      <c r="H11" s="1">
        <v>5.1457166666666696</v>
      </c>
      <c r="I11" s="1">
        <v>50.167930233266901</v>
      </c>
      <c r="J11" s="1">
        <v>100.335860466534</v>
      </c>
      <c r="K11" s="1">
        <v>2862.7311864511498</v>
      </c>
    </row>
    <row r="12" spans="1:11">
      <c r="A12" s="3"/>
      <c r="B12" s="3"/>
      <c r="C12" s="3" t="s">
        <v>30</v>
      </c>
      <c r="D12" s="3" t="s">
        <v>716</v>
      </c>
      <c r="E12" s="3" t="s">
        <v>74</v>
      </c>
      <c r="F12" s="3" t="s">
        <v>211</v>
      </c>
      <c r="G12" s="2">
        <v>44455.696374074098</v>
      </c>
      <c r="H12" s="1">
        <v>5.14978333333333</v>
      </c>
      <c r="I12" s="1">
        <v>43.055230518281597</v>
      </c>
      <c r="J12" s="1">
        <v>86.110461036563194</v>
      </c>
      <c r="K12" s="1">
        <v>2383.8004542178001</v>
      </c>
    </row>
    <row r="13" spans="1:11">
      <c r="A13" s="3"/>
      <c r="B13" s="3"/>
      <c r="C13" s="3" t="s">
        <v>30</v>
      </c>
      <c r="D13" s="3" t="s">
        <v>715</v>
      </c>
      <c r="E13" s="3" t="s">
        <v>74</v>
      </c>
      <c r="F13" s="3" t="s">
        <v>211</v>
      </c>
      <c r="G13" s="2">
        <v>44455.714619976898</v>
      </c>
      <c r="H13" s="1">
        <v>5.1396333333333297</v>
      </c>
      <c r="I13" s="1">
        <v>54.686017010354398</v>
      </c>
      <c r="J13" s="1">
        <v>109.37203402070899</v>
      </c>
      <c r="K13" s="1">
        <v>2967.2779204625099</v>
      </c>
    </row>
    <row r="14" spans="1:11">
      <c r="H14" t="s">
        <v>714</v>
      </c>
      <c r="I14">
        <f>ROUND(STDEV(I7:I13),2)</f>
        <v>4.8099999999999996</v>
      </c>
    </row>
    <row r="15" spans="1:11">
      <c r="A15" s="138" t="s">
        <v>713</v>
      </c>
      <c r="E15" s="137">
        <v>3.1429999999999998</v>
      </c>
      <c r="H15" t="s">
        <v>234</v>
      </c>
      <c r="I15">
        <f>ROUND((I14*E15),2)</f>
        <v>15.12</v>
      </c>
    </row>
    <row r="26" spans="1:8">
      <c r="A26" t="s">
        <v>310</v>
      </c>
    </row>
    <row r="27" spans="1:8">
      <c r="A27" t="s">
        <v>309</v>
      </c>
      <c r="C27" s="136" t="s">
        <v>308</v>
      </c>
    </row>
    <row r="28" spans="1:8">
      <c r="A28" t="s">
        <v>307</v>
      </c>
      <c r="H28" s="136" t="s">
        <v>712</v>
      </c>
    </row>
  </sheetData>
  <mergeCells count="2">
    <mergeCell ref="A5:G5"/>
    <mergeCell ref="H5:K5"/>
  </mergeCells>
  <hyperlinks>
    <hyperlink ref="H28" r:id="rId1" xr:uid="{3B14DAA5-CC9C-442C-9218-84D4B60452FA}"/>
    <hyperlink ref="C27" r:id="rId2" xr:uid="{DD2AF81D-54B3-428A-8230-1A8A2238BFCA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BC19-C5D7-44DD-AE69-EEAD02998587}">
  <dimension ref="A1:K28"/>
  <sheetViews>
    <sheetView workbookViewId="0">
      <selection activeCell="M5" sqref="M5"/>
    </sheetView>
  </sheetViews>
  <sheetFormatPr defaultRowHeight="15"/>
  <cols>
    <col min="3" max="3" width="13.5703125" customWidth="1"/>
    <col min="4" max="4" width="20.5703125" customWidth="1"/>
    <col min="7" max="7" width="14.5703125" customWidth="1"/>
  </cols>
  <sheetData>
    <row r="1" spans="1:11">
      <c r="A1" t="s">
        <v>311</v>
      </c>
    </row>
    <row r="3" spans="1:11">
      <c r="A3" t="s">
        <v>377</v>
      </c>
    </row>
    <row r="5" spans="1:11">
      <c r="A5" s="154" t="s">
        <v>46</v>
      </c>
      <c r="B5" s="155"/>
      <c r="C5" s="155"/>
      <c r="D5" s="155"/>
      <c r="E5" s="155"/>
      <c r="F5" s="155"/>
      <c r="G5" s="156"/>
      <c r="H5" s="154" t="s">
        <v>722</v>
      </c>
      <c r="I5" s="155"/>
      <c r="J5" s="155"/>
      <c r="K5" s="156"/>
    </row>
    <row r="6" spans="1:11">
      <c r="A6" s="4" t="s">
        <v>187</v>
      </c>
      <c r="B6" s="4" t="s">
        <v>187</v>
      </c>
      <c r="C6" s="4" t="s">
        <v>99</v>
      </c>
      <c r="D6" s="4" t="s">
        <v>87</v>
      </c>
      <c r="E6" s="4" t="s">
        <v>101</v>
      </c>
      <c r="F6" s="4" t="s">
        <v>47</v>
      </c>
      <c r="G6" s="4" t="s">
        <v>105</v>
      </c>
      <c r="H6" s="4" t="s">
        <v>12</v>
      </c>
      <c r="I6" s="4" t="s">
        <v>38</v>
      </c>
      <c r="J6" s="4" t="s">
        <v>3</v>
      </c>
      <c r="K6" s="4" t="s">
        <v>109</v>
      </c>
    </row>
    <row r="7" spans="1:11">
      <c r="A7" s="3"/>
      <c r="B7" s="3"/>
      <c r="C7" s="3" t="s">
        <v>30</v>
      </c>
      <c r="D7" s="3" t="s">
        <v>721</v>
      </c>
      <c r="E7" s="3" t="s">
        <v>74</v>
      </c>
      <c r="F7" s="3" t="s">
        <v>211</v>
      </c>
      <c r="G7" s="2">
        <v>44455.604829490701</v>
      </c>
      <c r="H7" s="1">
        <v>16.638466666666702</v>
      </c>
      <c r="I7" s="1">
        <v>36.310987031287603</v>
      </c>
      <c r="J7" s="1">
        <v>72.621974062575106</v>
      </c>
      <c r="K7" s="1">
        <v>3583.89040675656</v>
      </c>
    </row>
    <row r="8" spans="1:11">
      <c r="A8" s="3"/>
      <c r="B8" s="3"/>
      <c r="C8" s="3" t="s">
        <v>30</v>
      </c>
      <c r="D8" s="3" t="s">
        <v>720</v>
      </c>
      <c r="E8" s="3" t="s">
        <v>74</v>
      </c>
      <c r="F8" s="3" t="s">
        <v>211</v>
      </c>
      <c r="G8" s="2">
        <v>44455.6231533912</v>
      </c>
      <c r="H8" s="1">
        <v>16.634150000000002</v>
      </c>
      <c r="I8" s="1">
        <v>47.013577734456</v>
      </c>
      <c r="J8" s="1">
        <v>94.027155468911999</v>
      </c>
      <c r="K8" s="1">
        <v>4496.8179378433097</v>
      </c>
    </row>
    <row r="9" spans="1:11">
      <c r="A9" s="3"/>
      <c r="B9" s="3"/>
      <c r="C9" s="3" t="s">
        <v>30</v>
      </c>
      <c r="D9" s="3" t="s">
        <v>719</v>
      </c>
      <c r="E9" s="3" t="s">
        <v>74</v>
      </c>
      <c r="F9" s="3" t="s">
        <v>211</v>
      </c>
      <c r="G9" s="2">
        <v>44455.641452835604</v>
      </c>
      <c r="H9" s="1">
        <v>16.64715</v>
      </c>
      <c r="I9" s="1">
        <v>46.282000469821199</v>
      </c>
      <c r="J9" s="1">
        <v>92.564000939642497</v>
      </c>
      <c r="K9" s="1">
        <v>4837.0530799396702</v>
      </c>
    </row>
    <row r="10" spans="1:11">
      <c r="A10" s="3"/>
      <c r="B10" s="3"/>
      <c r="C10" s="3" t="s">
        <v>30</v>
      </c>
      <c r="D10" s="3" t="s">
        <v>718</v>
      </c>
      <c r="E10" s="3" t="s">
        <v>74</v>
      </c>
      <c r="F10" s="3" t="s">
        <v>211</v>
      </c>
      <c r="G10" s="2">
        <v>44455.659720000003</v>
      </c>
      <c r="H10" s="1">
        <v>16.6428333333333</v>
      </c>
      <c r="I10" s="1">
        <v>50.934818565455899</v>
      </c>
      <c r="J10" s="1">
        <v>101.869637130912</v>
      </c>
      <c r="K10" s="1">
        <v>5142.8914297891697</v>
      </c>
    </row>
    <row r="11" spans="1:11">
      <c r="A11" s="3"/>
      <c r="B11" s="3"/>
      <c r="C11" s="3" t="s">
        <v>30</v>
      </c>
      <c r="D11" s="3" t="s">
        <v>717</v>
      </c>
      <c r="E11" s="3" t="s">
        <v>74</v>
      </c>
      <c r="F11" s="3" t="s">
        <v>211</v>
      </c>
      <c r="G11" s="2">
        <v>44455.678089895802</v>
      </c>
      <c r="H11" s="1">
        <v>16.634150000000002</v>
      </c>
      <c r="I11" s="1">
        <v>50.636001357925998</v>
      </c>
      <c r="J11" s="1">
        <v>101.272002715852</v>
      </c>
      <c r="K11" s="1">
        <v>5025.37248147641</v>
      </c>
    </row>
    <row r="12" spans="1:11">
      <c r="A12" s="3"/>
      <c r="B12" s="3"/>
      <c r="C12" s="3" t="s">
        <v>30</v>
      </c>
      <c r="D12" s="3" t="s">
        <v>716</v>
      </c>
      <c r="E12" s="3" t="s">
        <v>74</v>
      </c>
      <c r="F12" s="3" t="s">
        <v>211</v>
      </c>
      <c r="G12" s="2">
        <v>44455.696374074098</v>
      </c>
      <c r="H12" s="1">
        <v>16.629816666666699</v>
      </c>
      <c r="I12" s="1">
        <v>62.022098277994097</v>
      </c>
      <c r="J12" s="1">
        <v>124.04419655598799</v>
      </c>
      <c r="K12" s="1">
        <v>5968.9277361295799</v>
      </c>
    </row>
    <row r="13" spans="1:11">
      <c r="A13" s="3"/>
      <c r="B13" s="3"/>
      <c r="C13" s="3" t="s">
        <v>30</v>
      </c>
      <c r="D13" s="3" t="s">
        <v>715</v>
      </c>
      <c r="E13" s="3" t="s">
        <v>74</v>
      </c>
      <c r="F13" s="3" t="s">
        <v>211</v>
      </c>
      <c r="G13" s="2">
        <v>44455.714619976898</v>
      </c>
      <c r="H13" s="1">
        <v>16.629799999999999</v>
      </c>
      <c r="I13" s="1">
        <v>56.800516563059098</v>
      </c>
      <c r="J13" s="1">
        <v>113.601033126118</v>
      </c>
      <c r="K13" s="1">
        <v>5268.8577333121802</v>
      </c>
    </row>
    <row r="14" spans="1:11">
      <c r="H14" t="s">
        <v>714</v>
      </c>
      <c r="I14">
        <f>ROUND(STDEV(I7:I13),2)</f>
        <v>8.19</v>
      </c>
    </row>
    <row r="15" spans="1:11">
      <c r="A15" s="138" t="s">
        <v>713</v>
      </c>
      <c r="E15" s="137">
        <v>3.1429999999999998</v>
      </c>
      <c r="H15" t="s">
        <v>234</v>
      </c>
      <c r="I15">
        <f>ROUND((I14*E15),2)</f>
        <v>25.74</v>
      </c>
    </row>
    <row r="26" spans="1:8">
      <c r="A26" t="s">
        <v>310</v>
      </c>
    </row>
    <row r="27" spans="1:8">
      <c r="A27" t="s">
        <v>309</v>
      </c>
      <c r="C27" s="136" t="s">
        <v>308</v>
      </c>
    </row>
    <row r="28" spans="1:8">
      <c r="A28" t="s">
        <v>307</v>
      </c>
      <c r="H28" s="136" t="s">
        <v>712</v>
      </c>
    </row>
  </sheetData>
  <mergeCells count="2">
    <mergeCell ref="A5:G5"/>
    <mergeCell ref="H5:K5"/>
  </mergeCells>
  <hyperlinks>
    <hyperlink ref="H28" r:id="rId1" xr:uid="{EE9C5399-AFB2-43E4-AFE4-A3FD85686C7A}"/>
    <hyperlink ref="C27" r:id="rId2" xr:uid="{DA9ED1EA-B232-4048-96FD-E5391261EFFB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46</v>
      </c>
    </row>
    <row r="2" spans="1:1">
      <c r="A2" t="s">
        <v>25</v>
      </c>
    </row>
    <row r="3" spans="1:1">
      <c r="A3" t="s">
        <v>74</v>
      </c>
    </row>
    <row r="4" spans="1:1">
      <c r="A4" t="s">
        <v>49</v>
      </c>
    </row>
    <row r="5" spans="1:1">
      <c r="A5" t="s">
        <v>182</v>
      </c>
    </row>
    <row r="6" spans="1:1">
      <c r="A6" t="s">
        <v>5</v>
      </c>
    </row>
    <row r="7" spans="1:1">
      <c r="A7" t="s">
        <v>83</v>
      </c>
    </row>
    <row r="8" spans="1:1">
      <c r="A8" t="s">
        <v>59</v>
      </c>
    </row>
    <row r="9" spans="1:1">
      <c r="A9" t="s">
        <v>206</v>
      </c>
    </row>
    <row r="10" spans="1:1">
      <c r="A10" t="s">
        <v>171</v>
      </c>
    </row>
    <row r="11" spans="1:1">
      <c r="A1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 Sheet</vt:lpstr>
      <vt:lpstr>Hep Clearance Calcs</vt:lpstr>
      <vt:lpstr>Hep Data for Prism</vt:lpstr>
      <vt:lpstr>Raw</vt:lpstr>
      <vt:lpstr>Ametryn_Raw</vt:lpstr>
      <vt:lpstr>474_stability</vt:lpstr>
      <vt:lpstr>474 MDL</vt:lpstr>
      <vt:lpstr>Ametryn MDL</vt:lpstr>
      <vt:lpstr>ValueList_Helper</vt:lpstr>
      <vt:lpstr>'Hep Clearance Calcs'!Print_Area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2021-09-10T17:55:50Z</dcterms:created>
  <dcterms:modified xsi:type="dcterms:W3CDTF">2021-10-16T12:05:24Z</dcterms:modified>
</cp:coreProperties>
</file>