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drawings/drawing6.xml" ContentType="application/vnd.openxmlformats-officedocument.drawing+xml"/>
  <Override PartName="/xl/embeddings/oleObject4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1E2C9818-BD2F-4647-894C-EA1E8AD3E8E4}" xr6:coauthVersionLast="46" xr6:coauthVersionMax="46" xr10:uidLastSave="{00000000-0000-0000-0000-000000000000}"/>
  <bookViews>
    <workbookView xWindow="29865" yWindow="1215" windowWidth="24150" windowHeight="12555" xr2:uid="{00000000-000D-0000-FFFF-FFFF00000000}"/>
  </bookViews>
  <sheets>
    <sheet name="Cover Sheet" sheetId="6" r:id="rId1"/>
    <sheet name="Hep Clearance Calcs" sheetId="7" r:id="rId2"/>
    <sheet name="Hep Data for Prism" sheetId="8" r:id="rId3"/>
    <sheet name="HC Data" sheetId="1" r:id="rId4"/>
    <sheet name="AmetrynData" sheetId="12" r:id="rId5"/>
    <sheet name="900_stab" sheetId="14" r:id="rId6"/>
    <sheet name="273_stab" sheetId="15" r:id="rId7"/>
    <sheet name="HC_G5_Ametryn_MDL" sheetId="11" r:id="rId8"/>
    <sheet name="MDL Data" sheetId="5" r:id="rId9"/>
    <sheet name="900 MDL" sheetId="3" r:id="rId10"/>
    <sheet name="273 MDL" sheetId="4" r:id="rId11"/>
    <sheet name="ValueList_Helper" sheetId="2" state="hidden" r:id="rId12"/>
  </sheets>
  <definedNames>
    <definedName name="_xlnm.Print_Area" localSheetId="1">'Hep Clearance Calcs'!$D$1:$H$23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" i="7" l="1"/>
  <c r="Y7" i="7" s="1"/>
  <c r="U7" i="7"/>
  <c r="T7" i="7"/>
  <c r="G7" i="7" l="1"/>
  <c r="F7" i="7"/>
  <c r="E64" i="6"/>
  <c r="D64" i="6"/>
  <c r="E63" i="6"/>
  <c r="D63" i="6"/>
  <c r="T5" i="15"/>
  <c r="W12" i="15" s="1"/>
  <c r="U5" i="15"/>
  <c r="W5" i="15"/>
  <c r="T8" i="15"/>
  <c r="U8" i="15"/>
  <c r="W8" i="15"/>
  <c r="T11" i="15"/>
  <c r="U11" i="15"/>
  <c r="W11" i="15"/>
  <c r="AB17" i="15" s="1"/>
  <c r="T14" i="15"/>
  <c r="U14" i="15"/>
  <c r="W15" i="15"/>
  <c r="AC18" i="15" s="1"/>
  <c r="T17" i="15"/>
  <c r="U17" i="15"/>
  <c r="W18" i="15"/>
  <c r="AC19" i="15" s="1"/>
  <c r="T20" i="15"/>
  <c r="U20" i="15"/>
  <c r="W21" i="15"/>
  <c r="AC20" i="15" s="1"/>
  <c r="T5" i="14"/>
  <c r="W5" i="14" s="1"/>
  <c r="U5" i="14"/>
  <c r="T8" i="14"/>
  <c r="U8" i="14"/>
  <c r="W8" i="14"/>
  <c r="T11" i="14"/>
  <c r="U11" i="14"/>
  <c r="W11" i="14"/>
  <c r="T14" i="14"/>
  <c r="U14" i="14"/>
  <c r="W14" i="14"/>
  <c r="W15" i="14"/>
  <c r="AC18" i="14" s="1"/>
  <c r="T17" i="14"/>
  <c r="U17" i="14"/>
  <c r="AB17" i="14"/>
  <c r="W18" i="14"/>
  <c r="AC19" i="14" s="1"/>
  <c r="T20" i="14"/>
  <c r="U20" i="14"/>
  <c r="W21" i="14"/>
  <c r="AC20" i="14" s="1"/>
  <c r="X11" i="15" l="1"/>
  <c r="Y11" i="15"/>
  <c r="AC17" i="15"/>
  <c r="AB16" i="15"/>
  <c r="W14" i="15"/>
  <c r="W19" i="15"/>
  <c r="AD19" i="15" s="1"/>
  <c r="W16" i="15"/>
  <c r="AD18" i="15" s="1"/>
  <c r="W7" i="15"/>
  <c r="AD15" i="15" s="1"/>
  <c r="W20" i="15"/>
  <c r="W17" i="15"/>
  <c r="W13" i="15"/>
  <c r="AD17" i="15" s="1"/>
  <c r="W10" i="15"/>
  <c r="AD16" i="15" s="1"/>
  <c r="W6" i="15"/>
  <c r="AC15" i="15" s="1"/>
  <c r="W9" i="15"/>
  <c r="W22" i="15"/>
  <c r="AD20" i="15" s="1"/>
  <c r="AB15" i="15"/>
  <c r="AB15" i="14"/>
  <c r="Y5" i="14"/>
  <c r="Y11" i="14"/>
  <c r="X8" i="14"/>
  <c r="W19" i="14"/>
  <c r="AD19" i="14" s="1"/>
  <c r="W16" i="14"/>
  <c r="W7" i="14"/>
  <c r="AD15" i="14" s="1"/>
  <c r="W10" i="14"/>
  <c r="AD16" i="14" s="1"/>
  <c r="W6" i="14"/>
  <c r="AC15" i="14" s="1"/>
  <c r="AB16" i="14"/>
  <c r="W20" i="14"/>
  <c r="W17" i="14"/>
  <c r="W13" i="14"/>
  <c r="AD17" i="14" s="1"/>
  <c r="W9" i="14"/>
  <c r="AC16" i="14" s="1"/>
  <c r="W22" i="14"/>
  <c r="AD20" i="14" s="1"/>
  <c r="AB18" i="14"/>
  <c r="W12" i="14"/>
  <c r="Y8" i="14"/>
  <c r="X20" i="15" l="1"/>
  <c r="Y20" i="15"/>
  <c r="AB20" i="15"/>
  <c r="AC16" i="15"/>
  <c r="X8" i="15"/>
  <c r="X5" i="15"/>
  <c r="AB18" i="15"/>
  <c r="Y14" i="15"/>
  <c r="X14" i="15"/>
  <c r="Y5" i="15"/>
  <c r="X17" i="15"/>
  <c r="Y17" i="15"/>
  <c r="AB19" i="15"/>
  <c r="Y8" i="15"/>
  <c r="X5" i="14"/>
  <c r="Y14" i="14"/>
  <c r="AD18" i="14"/>
  <c r="AC17" i="14"/>
  <c r="X11" i="14"/>
  <c r="X17" i="14"/>
  <c r="Y17" i="14"/>
  <c r="AB19" i="14"/>
  <c r="X14" i="14"/>
  <c r="AB20" i="14"/>
  <c r="X20" i="14"/>
  <c r="Y20" i="14"/>
  <c r="G8" i="7"/>
  <c r="F8" i="7"/>
  <c r="J14" i="11"/>
  <c r="J15" i="11" s="1"/>
  <c r="D67" i="6"/>
  <c r="F59" i="6"/>
  <c r="H112" i="8" l="1"/>
  <c r="G112" i="8"/>
  <c r="H111" i="8"/>
  <c r="G111" i="8"/>
  <c r="I110" i="8"/>
  <c r="J110" i="8" s="1"/>
  <c r="H110" i="8"/>
  <c r="G110" i="8"/>
  <c r="P109" i="8"/>
  <c r="O109" i="8"/>
  <c r="N109" i="8"/>
  <c r="G109" i="8"/>
  <c r="P108" i="8"/>
  <c r="O108" i="8"/>
  <c r="N108" i="8"/>
  <c r="G108" i="8"/>
  <c r="I107" i="8"/>
  <c r="J107" i="8" s="1"/>
  <c r="G107" i="8"/>
  <c r="G106" i="8"/>
  <c r="G105" i="8"/>
  <c r="P104" i="8"/>
  <c r="O104" i="8"/>
  <c r="N104" i="8"/>
  <c r="I104" i="8"/>
  <c r="J104" i="8" s="1"/>
  <c r="G104" i="8"/>
  <c r="P103" i="8"/>
  <c r="O103" i="8"/>
  <c r="N103" i="8"/>
  <c r="G103" i="8"/>
  <c r="G102" i="8"/>
  <c r="I101" i="8"/>
  <c r="J101" i="8" s="1"/>
  <c r="G101" i="8"/>
  <c r="G97" i="8"/>
  <c r="G96" i="8"/>
  <c r="I95" i="8"/>
  <c r="J95" i="8" s="1"/>
  <c r="G95" i="8"/>
  <c r="G94" i="8"/>
  <c r="G93" i="8"/>
  <c r="I92" i="8"/>
  <c r="J92" i="8" s="1"/>
  <c r="G92" i="8"/>
  <c r="G91" i="8"/>
  <c r="G90" i="8"/>
  <c r="I89" i="8"/>
  <c r="J89" i="8" s="1"/>
  <c r="G89" i="8"/>
  <c r="G88" i="8"/>
  <c r="G87" i="8"/>
  <c r="P86" i="8"/>
  <c r="O86" i="8"/>
  <c r="N86" i="8"/>
  <c r="I86" i="8"/>
  <c r="J86" i="8" s="1"/>
  <c r="G86" i="8"/>
  <c r="P85" i="8"/>
  <c r="O85" i="8"/>
  <c r="N85" i="8"/>
  <c r="G85" i="8"/>
  <c r="P84" i="8"/>
  <c r="O84" i="8"/>
  <c r="N84" i="8"/>
  <c r="G84" i="8"/>
  <c r="P83" i="8"/>
  <c r="O83" i="8"/>
  <c r="N83" i="8"/>
  <c r="J83" i="8"/>
  <c r="I83" i="8"/>
  <c r="G83" i="8"/>
  <c r="P82" i="8"/>
  <c r="O82" i="8"/>
  <c r="N82" i="8"/>
  <c r="G82" i="8"/>
  <c r="P81" i="8"/>
  <c r="O81" i="8"/>
  <c r="N81" i="8"/>
  <c r="G81" i="8"/>
  <c r="I80" i="8"/>
  <c r="J80" i="8" s="1"/>
  <c r="G80" i="8"/>
  <c r="P111" i="8" l="1"/>
  <c r="N111" i="8"/>
  <c r="P8" i="7" l="1"/>
  <c r="Q8" i="7" s="1"/>
  <c r="T8" i="7"/>
  <c r="U8" i="7" s="1"/>
  <c r="X8" i="7"/>
  <c r="Y8" i="7" s="1"/>
  <c r="Z8" i="7" l="1"/>
  <c r="G5" i="8" l="1"/>
  <c r="I5" i="8"/>
  <c r="J5" i="8" s="1"/>
  <c r="G6" i="8"/>
  <c r="N6" i="8"/>
  <c r="O6" i="8"/>
  <c r="P6" i="8"/>
  <c r="G7" i="8"/>
  <c r="N7" i="8"/>
  <c r="O7" i="8"/>
  <c r="P7" i="8"/>
  <c r="G8" i="8"/>
  <c r="I8" i="8"/>
  <c r="J8" i="8" s="1"/>
  <c r="N8" i="8"/>
  <c r="O8" i="8"/>
  <c r="P8" i="8"/>
  <c r="G9" i="8"/>
  <c r="N9" i="8"/>
  <c r="O9" i="8"/>
  <c r="P9" i="8"/>
  <c r="G10" i="8"/>
  <c r="N10" i="8"/>
  <c r="O10" i="8"/>
  <c r="P10" i="8"/>
  <c r="G11" i="8"/>
  <c r="I11" i="8"/>
  <c r="J11" i="8" s="1"/>
  <c r="N11" i="8"/>
  <c r="O11" i="8"/>
  <c r="P11" i="8"/>
  <c r="G12" i="8"/>
  <c r="G13" i="8"/>
  <c r="G14" i="8"/>
  <c r="I14" i="8"/>
  <c r="J14" i="8" s="1"/>
  <c r="G15" i="8"/>
  <c r="G16" i="8"/>
  <c r="G17" i="8"/>
  <c r="I17" i="8"/>
  <c r="J17" i="8" s="1"/>
  <c r="G18" i="8"/>
  <c r="G19" i="8"/>
  <c r="G20" i="8"/>
  <c r="I20" i="8"/>
  <c r="J20" i="8" s="1"/>
  <c r="G21" i="8"/>
  <c r="G22" i="8"/>
  <c r="G26" i="8"/>
  <c r="I26" i="8"/>
  <c r="J26" i="8" s="1"/>
  <c r="G27" i="8"/>
  <c r="G28" i="8"/>
  <c r="N28" i="8"/>
  <c r="O28" i="8"/>
  <c r="P28" i="8"/>
  <c r="G29" i="8"/>
  <c r="I29" i="8"/>
  <c r="J29" i="8"/>
  <c r="N29" i="8"/>
  <c r="O29" i="8"/>
  <c r="P29" i="8"/>
  <c r="G30" i="8"/>
  <c r="G31" i="8"/>
  <c r="G32" i="8"/>
  <c r="I32" i="8"/>
  <c r="J32" i="8"/>
  <c r="G33" i="8"/>
  <c r="N33" i="8"/>
  <c r="O33" i="8"/>
  <c r="P33" i="8"/>
  <c r="G34" i="8"/>
  <c r="N34" i="8"/>
  <c r="O34" i="8"/>
  <c r="P34" i="8"/>
  <c r="G35" i="8"/>
  <c r="H35" i="8"/>
  <c r="I35" i="8"/>
  <c r="N36" i="8" s="1"/>
  <c r="G36" i="8"/>
  <c r="H36" i="8"/>
  <c r="G37" i="8"/>
  <c r="H37" i="8"/>
  <c r="G42" i="8"/>
  <c r="I42" i="8"/>
  <c r="J42" i="8" s="1"/>
  <c r="G43" i="8"/>
  <c r="N43" i="8"/>
  <c r="O43" i="8"/>
  <c r="P43" i="8"/>
  <c r="G44" i="8"/>
  <c r="N44" i="8"/>
  <c r="O44" i="8"/>
  <c r="P44" i="8"/>
  <c r="G45" i="8"/>
  <c r="I45" i="8"/>
  <c r="J45" i="8" s="1"/>
  <c r="N45" i="8"/>
  <c r="O45" i="8"/>
  <c r="P45" i="8"/>
  <c r="G46" i="8"/>
  <c r="N46" i="8"/>
  <c r="O46" i="8"/>
  <c r="P46" i="8"/>
  <c r="G47" i="8"/>
  <c r="N47" i="8"/>
  <c r="O47" i="8"/>
  <c r="P47" i="8"/>
  <c r="G48" i="8"/>
  <c r="I48" i="8"/>
  <c r="J48" i="8" s="1"/>
  <c r="P48" i="8"/>
  <c r="G49" i="8"/>
  <c r="G50" i="8"/>
  <c r="G51" i="8"/>
  <c r="I51" i="8"/>
  <c r="J51" i="8" s="1"/>
  <c r="G52" i="8"/>
  <c r="G53" i="8"/>
  <c r="G54" i="8"/>
  <c r="I54" i="8"/>
  <c r="J54" i="8" s="1"/>
  <c r="G55" i="8"/>
  <c r="G56" i="8"/>
  <c r="N48" i="8"/>
  <c r="O48" i="8"/>
  <c r="G63" i="8"/>
  <c r="I63" i="8"/>
  <c r="J63" i="8" s="1"/>
  <c r="G64" i="8"/>
  <c r="G65" i="8"/>
  <c r="N65" i="8"/>
  <c r="O65" i="8"/>
  <c r="P65" i="8"/>
  <c r="G66" i="8"/>
  <c r="I66" i="8"/>
  <c r="J66" i="8" s="1"/>
  <c r="N66" i="8"/>
  <c r="O66" i="8"/>
  <c r="P66" i="8"/>
  <c r="G67" i="8"/>
  <c r="G68" i="8"/>
  <c r="G69" i="8"/>
  <c r="I69" i="8"/>
  <c r="J69" i="8" s="1"/>
  <c r="G70" i="8"/>
  <c r="N70" i="8"/>
  <c r="O70" i="8"/>
  <c r="P70" i="8"/>
  <c r="G71" i="8"/>
  <c r="N71" i="8"/>
  <c r="O71" i="8"/>
  <c r="P71" i="8"/>
  <c r="G72" i="8"/>
  <c r="H72" i="8"/>
  <c r="P73" i="8" s="1"/>
  <c r="I72" i="8"/>
  <c r="J72" i="8" s="1"/>
  <c r="G73" i="8"/>
  <c r="H73" i="8"/>
  <c r="G74" i="8"/>
  <c r="H74" i="8"/>
  <c r="H63" i="7"/>
  <c r="P36" i="8" l="1"/>
  <c r="N73" i="8"/>
  <c r="G59" i="8"/>
  <c r="J35" i="8"/>
  <c r="G58" i="8"/>
  <c r="I57" i="8"/>
  <c r="J57" i="8" s="1"/>
  <c r="G57" i="8"/>
  <c r="J14" i="4" l="1"/>
  <c r="J15" i="4" s="1"/>
  <c r="J14" i="3"/>
  <c r="J15" i="3" s="1"/>
</calcChain>
</file>

<file path=xl/sharedStrings.xml><?xml version="1.0" encoding="utf-8"?>
<sst xmlns="http://schemas.openxmlformats.org/spreadsheetml/2006/main" count="2190" uniqueCount="718">
  <si>
    <t>Accuracy</t>
  </si>
  <si>
    <t>900 HepCl T60a</t>
  </si>
  <si>
    <t>DoubleBlank</t>
  </si>
  <si>
    <t>G5063021109.D</t>
  </si>
  <si>
    <t>G5063021084.D</t>
  </si>
  <si>
    <t>G5063021108.D</t>
  </si>
  <si>
    <t>G5063021048.D</t>
  </si>
  <si>
    <t>G5063021119.D</t>
  </si>
  <si>
    <t>G5063021061.D</t>
  </si>
  <si>
    <t>MFOET (ISTD) Results</t>
  </si>
  <si>
    <t>RT</t>
  </si>
  <si>
    <t>Ametryn HepCl T15b</t>
  </si>
  <si>
    <t>273 HepCl T60a</t>
  </si>
  <si>
    <t>G5063021012.D</t>
  </si>
  <si>
    <t>Ametryn HepCl T240a</t>
  </si>
  <si>
    <t>G5063021063.D</t>
  </si>
  <si>
    <t>G5063021035.D</t>
  </si>
  <si>
    <t>Hep5 QCCC11</t>
  </si>
  <si>
    <t>G5063021090.D</t>
  </si>
  <si>
    <t>G5063021116.D</t>
  </si>
  <si>
    <t>Ametryn HepCl T120a</t>
  </si>
  <si>
    <t>900 HepCl T240c HITC</t>
  </si>
  <si>
    <t>Ametryn HepCl T0c</t>
  </si>
  <si>
    <t>G5063021062.D</t>
  </si>
  <si>
    <t>273 HepCl T0b Media</t>
  </si>
  <si>
    <t>G5063021075.D</t>
  </si>
  <si>
    <t>Blank</t>
  </si>
  <si>
    <t>273 HepCl T0b HITC</t>
  </si>
  <si>
    <t>G5063021124.D</t>
  </si>
  <si>
    <t>G5063021008.D</t>
  </si>
  <si>
    <t>273 HepCl T120a</t>
  </si>
  <si>
    <t>273 HepCl T30a</t>
  </si>
  <si>
    <t>273 Results</t>
  </si>
  <si>
    <t>Ametryn HepCl T240B HITC</t>
  </si>
  <si>
    <t>G5063021099.D</t>
  </si>
  <si>
    <t>273 HepCl T0b</t>
  </si>
  <si>
    <t>G5063021055.D</t>
  </si>
  <si>
    <t>900 HepCl T120c</t>
  </si>
  <si>
    <t>G5063021027.D</t>
  </si>
  <si>
    <t>G5063021114.D</t>
  </si>
  <si>
    <t>G5063021087.D</t>
  </si>
  <si>
    <t>Exp. Conc.</t>
  </si>
  <si>
    <t>Spike</t>
  </si>
  <si>
    <t>273 HepCl T30c</t>
  </si>
  <si>
    <t>G5063021085.D</t>
  </si>
  <si>
    <t>Final Conc.</t>
  </si>
  <si>
    <t>273 HepCl T240b Media</t>
  </si>
  <si>
    <t>273 Method</t>
  </si>
  <si>
    <t>G5063021011.D</t>
  </si>
  <si>
    <t>G5063021105.D</t>
  </si>
  <si>
    <t>G5063021115.D</t>
  </si>
  <si>
    <t>273 HepCl T240a</t>
  </si>
  <si>
    <t>G5063021065.D</t>
  </si>
  <si>
    <t>2</t>
  </si>
  <si>
    <t>G5063021042.D</t>
  </si>
  <si>
    <t>G5063021080.D</t>
  </si>
  <si>
    <t>273 HepCl T240b</t>
  </si>
  <si>
    <t>G5063021102.D</t>
  </si>
  <si>
    <t>Sample</t>
  </si>
  <si>
    <t>Level</t>
  </si>
  <si>
    <t>QC</t>
  </si>
  <si>
    <t>Ametryn HepCl T30a</t>
  </si>
  <si>
    <t>G5063021106.D</t>
  </si>
  <si>
    <t>G5063021054.D</t>
  </si>
  <si>
    <t>273 HepCl T240a HITC</t>
  </si>
  <si>
    <t>G5063021044.D</t>
  </si>
  <si>
    <t>900 HepCl T0c HITC</t>
  </si>
  <si>
    <t>G5063021030.D</t>
  </si>
  <si>
    <t>Ametryn HepCl T15a</t>
  </si>
  <si>
    <t>MatrixSpikeDup</t>
  </si>
  <si>
    <t>G5063021072.D</t>
  </si>
  <si>
    <t>Hep5 CC10</t>
  </si>
  <si>
    <t>Hep5 CC13</t>
  </si>
  <si>
    <t>G5063021038.D</t>
  </si>
  <si>
    <t>900 HepCl T240b</t>
  </si>
  <si>
    <t>G5063021057.D</t>
  </si>
  <si>
    <t>G5063021091.D</t>
  </si>
  <si>
    <t>G5063021101.D</t>
  </si>
  <si>
    <t>273 HepCl T30b</t>
  </si>
  <si>
    <t>G5063021095.D</t>
  </si>
  <si>
    <t>Comment</t>
  </si>
  <si>
    <t>10</t>
  </si>
  <si>
    <t>Ametryn HepCl T0a</t>
  </si>
  <si>
    <t>G5063021034.D</t>
  </si>
  <si>
    <t>900 Results</t>
  </si>
  <si>
    <t>G5063021086.D</t>
  </si>
  <si>
    <t>G5063021123.D</t>
  </si>
  <si>
    <t>Hep5 CC12</t>
  </si>
  <si>
    <t>Ametryn HepCl T120b</t>
  </si>
  <si>
    <t>Hep5 CC7</t>
  </si>
  <si>
    <t>Cal</t>
  </si>
  <si>
    <t>13</t>
  </si>
  <si>
    <t>Hep5 CC11</t>
  </si>
  <si>
    <t>G5063021059.D</t>
  </si>
  <si>
    <t>273 HepCl T15a</t>
  </si>
  <si>
    <t>273 HepCl T15b</t>
  </si>
  <si>
    <t>G5063021103.D</t>
  </si>
  <si>
    <t>273 HepCl T240c HITC</t>
  </si>
  <si>
    <t>G5063021039.D</t>
  </si>
  <si>
    <t>G5063021028.D</t>
  </si>
  <si>
    <t>900 HepCl T30c</t>
  </si>
  <si>
    <t>MatrixSpike</t>
  </si>
  <si>
    <t>Data File</t>
  </si>
  <si>
    <t>273 HepCl T0c Media</t>
  </si>
  <si>
    <t>900 HepCl T240a HITC</t>
  </si>
  <si>
    <t>G5063021023.D</t>
  </si>
  <si>
    <t>G5063021060.D</t>
  </si>
  <si>
    <t>G5063021005.D</t>
  </si>
  <si>
    <t>G5063021056.D</t>
  </si>
  <si>
    <t>900 HepCl T240a</t>
  </si>
  <si>
    <t>G5063021025.D</t>
  </si>
  <si>
    <t>3</t>
  </si>
  <si>
    <t>G5063021079.D</t>
  </si>
  <si>
    <t>G5063021033.D</t>
  </si>
  <si>
    <t>Name</t>
  </si>
  <si>
    <t>900 HepCl T0a</t>
  </si>
  <si>
    <t>900 HepCl T240b Media</t>
  </si>
  <si>
    <t>G5063021125.D</t>
  </si>
  <si>
    <t>900 Method</t>
  </si>
  <si>
    <t>900 HepCl T120b</t>
  </si>
  <si>
    <t>Type</t>
  </si>
  <si>
    <t>8</t>
  </si>
  <si>
    <t>G5063021009.D</t>
  </si>
  <si>
    <t>G5063021082.D</t>
  </si>
  <si>
    <t>273 HepCl T240c</t>
  </si>
  <si>
    <t>Ametryn HepCl T0b HITC</t>
  </si>
  <si>
    <t>273 HepCl T120c</t>
  </si>
  <si>
    <t>273 HepCl T0a</t>
  </si>
  <si>
    <t>G5063021002.D</t>
  </si>
  <si>
    <t>Acq. Date-Time</t>
  </si>
  <si>
    <t>Hep5 CC5</t>
  </si>
  <si>
    <t>G5063021117.D</t>
  </si>
  <si>
    <t>273 HepCl T240B HITC</t>
  </si>
  <si>
    <t>900 HepCl T0c</t>
  </si>
  <si>
    <t>Hep5 CC1</t>
  </si>
  <si>
    <t>G5063021068.D</t>
  </si>
  <si>
    <t>900 HepCl T30a</t>
  </si>
  <si>
    <t>900 HepCl T240c</t>
  </si>
  <si>
    <t>Area</t>
  </si>
  <si>
    <t>G5063021018.D</t>
  </si>
  <si>
    <t>G5063021006.D</t>
  </si>
  <si>
    <t>273 HepCl T0a Media</t>
  </si>
  <si>
    <t>G5063021122.D</t>
  </si>
  <si>
    <t>273 HepCl T60c</t>
  </si>
  <si>
    <t>273 HepCl T240a Media</t>
  </si>
  <si>
    <t>Hep5 CC9</t>
  </si>
  <si>
    <t>G5063021069.D</t>
  </si>
  <si>
    <t>G5063021078.D</t>
  </si>
  <si>
    <t>G5063021120.D</t>
  </si>
  <si>
    <t>G5063021017.D</t>
  </si>
  <si>
    <t>G5063021020.D</t>
  </si>
  <si>
    <t>900 HepCl T60c</t>
  </si>
  <si>
    <t>G5063021089.D</t>
  </si>
  <si>
    <t>G5063021100.D</t>
  </si>
  <si>
    <t>G5063021098.D</t>
  </si>
  <si>
    <t>Hep5 CC4</t>
  </si>
  <si>
    <t>Ametryn HepCl T60c</t>
  </si>
  <si>
    <t>G5063021026.D</t>
  </si>
  <si>
    <t>G5063021111.D</t>
  </si>
  <si>
    <t>900 HepCl T0b</t>
  </si>
  <si>
    <t>Ametryn HepCl T30b</t>
  </si>
  <si>
    <t>900 HepCl T240a Media</t>
  </si>
  <si>
    <t>Ametryn HepCl T60a</t>
  </si>
  <si>
    <t>G5063021053.D</t>
  </si>
  <si>
    <t>G5063021049.D</t>
  </si>
  <si>
    <t>Hep5 CC6</t>
  </si>
  <si>
    <t>G5063021015.D</t>
  </si>
  <si>
    <t>G5063021031.D</t>
  </si>
  <si>
    <t>ResponseCheck</t>
  </si>
  <si>
    <t>1</t>
  </si>
  <si>
    <t>G5063021071.D</t>
  </si>
  <si>
    <t>Info.</t>
  </si>
  <si>
    <t>273 HepCl T0c HITC</t>
  </si>
  <si>
    <t>G5063021092.D</t>
  </si>
  <si>
    <t>900 HepCl T0a Media</t>
  </si>
  <si>
    <t>Hep5 CC3</t>
  </si>
  <si>
    <t>900 HepCl T0b Media</t>
  </si>
  <si>
    <t>Ametryn HepCl T120c</t>
  </si>
  <si>
    <t>G5063021121.D</t>
  </si>
  <si>
    <t>900 HepCl T120a</t>
  </si>
  <si>
    <t>273 HepCl T240c Media</t>
  </si>
  <si>
    <t>900 HepCl T30b</t>
  </si>
  <si>
    <t>273 HepCl T15c</t>
  </si>
  <si>
    <t>Hep5 QCCC8</t>
  </si>
  <si>
    <t>273 HepCl T0a HITC</t>
  </si>
  <si>
    <t>Ametryn HepCl T240c</t>
  </si>
  <si>
    <t>G5063021037.D</t>
  </si>
  <si>
    <t>G5063021104.D</t>
  </si>
  <si>
    <t>G5063021050.D</t>
  </si>
  <si>
    <t>G5063021004.D</t>
  </si>
  <si>
    <t>G5063021088.D</t>
  </si>
  <si>
    <t>G5063021022.D</t>
  </si>
  <si>
    <t>G5063021118.D</t>
  </si>
  <si>
    <t>Hep5 CC8</t>
  </si>
  <si>
    <t>273 HepCl T60b</t>
  </si>
  <si>
    <t>Ametryn HepCl T240a HITC</t>
  </si>
  <si>
    <t>G5063021045.D</t>
  </si>
  <si>
    <t>Ametryn HepCl T15c</t>
  </si>
  <si>
    <t>G5063021047.D</t>
  </si>
  <si>
    <t>Ametryn HepCl T0c HITC</t>
  </si>
  <si>
    <t>11</t>
  </si>
  <si>
    <t>G5063021043.D</t>
  </si>
  <si>
    <t>900 HepCl T0b HITC</t>
  </si>
  <si>
    <t>G5063021074.D</t>
  </si>
  <si>
    <t>G5063021110.D</t>
  </si>
  <si>
    <t>G5063021067.D</t>
  </si>
  <si>
    <t>9</t>
  </si>
  <si>
    <t>G5063021081.D</t>
  </si>
  <si>
    <t>G5063021046.D</t>
  </si>
  <si>
    <t>Hep5 CC2</t>
  </si>
  <si>
    <t>G5063021040.D</t>
  </si>
  <si>
    <t>G5063021094.D</t>
  </si>
  <si>
    <t>900 HepCl T15a</t>
  </si>
  <si>
    <t>G5063021001.D</t>
  </si>
  <si>
    <t>Ametryn HepCl T0a HITC</t>
  </si>
  <si>
    <t>G5063021032.D</t>
  </si>
  <si>
    <t>900 HepCl T15c</t>
  </si>
  <si>
    <t>273 HepCl T0c</t>
  </si>
  <si>
    <t>G5063021014.D</t>
  </si>
  <si>
    <t>G5063021076.D</t>
  </si>
  <si>
    <t>TuneCheck</t>
  </si>
  <si>
    <t>G5063021013.D</t>
  </si>
  <si>
    <t>G5063021093.D</t>
  </si>
  <si>
    <t>900 HepCl T0a HITC</t>
  </si>
  <si>
    <t>G5063021083.D</t>
  </si>
  <si>
    <t>G5063021052.D</t>
  </si>
  <si>
    <t>G5063021073.D</t>
  </si>
  <si>
    <t>900 HepCl T240c Media</t>
  </si>
  <si>
    <t>G5063021058.D</t>
  </si>
  <si>
    <t>G5063021077.D</t>
  </si>
  <si>
    <t>Ametryn HepCl T240c HITC</t>
  </si>
  <si>
    <t>G5063021003.D</t>
  </si>
  <si>
    <t>G5063021041.D</t>
  </si>
  <si>
    <t>Ametryn HepCl T0b</t>
  </si>
  <si>
    <t>Hep5 CC14</t>
  </si>
  <si>
    <t>CC</t>
  </si>
  <si>
    <t>Resp.</t>
  </si>
  <si>
    <t/>
  </si>
  <si>
    <t>Ametryn HepCl T60b</t>
  </si>
  <si>
    <t>Hep5 CC15</t>
  </si>
  <si>
    <t>G5063021112.D</t>
  </si>
  <si>
    <t>4</t>
  </si>
  <si>
    <t>7</t>
  </si>
  <si>
    <t>Ametryn HepCl T240b</t>
  </si>
  <si>
    <t>G5063021066.D</t>
  </si>
  <si>
    <t>6</t>
  </si>
  <si>
    <t>G5063021016.D</t>
  </si>
  <si>
    <t>273 HepCl T120b</t>
  </si>
  <si>
    <t>G5063021021.D</t>
  </si>
  <si>
    <t>G5063021007.D</t>
  </si>
  <si>
    <t>G5063021029.D</t>
  </si>
  <si>
    <t>G5063021096.D</t>
  </si>
  <si>
    <t>MatrixBlank</t>
  </si>
  <si>
    <t>Ametryn HepCl T30c</t>
  </si>
  <si>
    <t>5</t>
  </si>
  <si>
    <t>G5063021051.D</t>
  </si>
  <si>
    <t>900 HepCl T60b</t>
  </si>
  <si>
    <t>G5063021064.D</t>
  </si>
  <si>
    <t>900 HepCl T0c Media</t>
  </si>
  <si>
    <t>15</t>
  </si>
  <si>
    <t>G5063021097.D</t>
  </si>
  <si>
    <t>G5063021070.D</t>
  </si>
  <si>
    <t>G5063021024.D</t>
  </si>
  <si>
    <t>14</t>
  </si>
  <si>
    <t>G5063021036.D</t>
  </si>
  <si>
    <t>Hep5 QCCC3</t>
  </si>
  <si>
    <t>G5063021113.D</t>
  </si>
  <si>
    <t>12</t>
  </si>
  <si>
    <t>Ametryn HepCl T0a Media</t>
  </si>
  <si>
    <t>G5063021010.D</t>
  </si>
  <si>
    <t>900 HepCl T15b</t>
  </si>
  <si>
    <t>900 HepCl T240b HITC</t>
  </si>
  <si>
    <t>G5063021019.D</t>
  </si>
  <si>
    <t>G5063021107.D</t>
  </si>
  <si>
    <t>Qualifier (100.0 -&gt; 69.0) Results</t>
  </si>
  <si>
    <t>Qualifier (119.0 -&gt; 69.0) Results</t>
  </si>
  <si>
    <t>Qualifier (448.0 -&gt; 96.0) Results</t>
  </si>
  <si>
    <t>Data Path</t>
  </si>
  <si>
    <t>Vial</t>
  </si>
  <si>
    <t>MI</t>
  </si>
  <si>
    <t>Calc. Conc.</t>
  </si>
  <si>
    <t>Custom Calc.</t>
  </si>
  <si>
    <t>Ratio</t>
  </si>
  <si>
    <t>E:\Shark Tank\RawData\900</t>
  </si>
  <si>
    <t>G5063021131.D</t>
  </si>
  <si>
    <t>G5063021132.D</t>
  </si>
  <si>
    <t>G5063021133.D</t>
  </si>
  <si>
    <t>G5063021134.D</t>
  </si>
  <si>
    <t>G5063021135.D</t>
  </si>
  <si>
    <t>G5063021136.D</t>
  </si>
  <si>
    <t>G5063021137.D</t>
  </si>
  <si>
    <t>Qualifier (182.0 -&gt; 131.1) Results</t>
  </si>
  <si>
    <t>MDL Calculation</t>
  </si>
  <si>
    <t>sd</t>
  </si>
  <si>
    <t>Student's t-value at 6 degrees of freedom (0.99 confidence interval)</t>
  </si>
  <si>
    <t>MDL (nM)</t>
  </si>
  <si>
    <t xml:space="preserve">References: </t>
  </si>
  <si>
    <t>40 CFR Part 136</t>
  </si>
  <si>
    <t>https://www.ecfr.gov/cgi-bin/text-idx?SID=a6bb8a02b6d783f9356758b5ff0ed106&amp;mc=true&amp;node=pt40.25.136&amp;rgn=div5</t>
  </si>
  <si>
    <t>EPA Definition and Procedure for the Determination of the Method Detection Limit, Revision 2 (December 2016)</t>
  </si>
  <si>
    <t>https://www.epa.gov/sites/production/files/2016-12/documents/mdl-procedure_rev2_12-13-2016.pdf</t>
  </si>
  <si>
    <t>eLOQ (nM)</t>
  </si>
  <si>
    <t>Sample ID</t>
  </si>
  <si>
    <t>DTXSID</t>
  </si>
  <si>
    <t>Quantitative Limits</t>
  </si>
  <si>
    <t>-</t>
  </si>
  <si>
    <t>4NT</t>
  </si>
  <si>
    <t>Flags</t>
  </si>
  <si>
    <t>Compound</t>
  </si>
  <si>
    <t>MS Date</t>
  </si>
  <si>
    <t>Assay Date</t>
  </si>
  <si>
    <t>Stability in Williams' Media</t>
  </si>
  <si>
    <t>Human</t>
  </si>
  <si>
    <t>Conc. (nM)</t>
  </si>
  <si>
    <t>Species</t>
  </si>
  <si>
    <t xml:space="preserve">Bkgd-Sub Clearance (µL/min/106 hepatocytes) </t>
  </si>
  <si>
    <t>Hepatic Clearance</t>
  </si>
  <si>
    <t>Concentrations listed are pre-crash concentrations in the assay</t>
  </si>
  <si>
    <t>Notes</t>
  </si>
  <si>
    <t>ALK</t>
  </si>
  <si>
    <t>MSC</t>
  </si>
  <si>
    <t>Action</t>
  </si>
  <si>
    <t>Person</t>
  </si>
  <si>
    <t>Review of Data Timeline</t>
  </si>
  <si>
    <t>Heat-treated Inactivated</t>
  </si>
  <si>
    <t>HT</t>
  </si>
  <si>
    <t>Quality Check</t>
  </si>
  <si>
    <t>Calibration Curve</t>
  </si>
  <si>
    <t>Sample ID Key</t>
  </si>
  <si>
    <t>4NT-13C6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</si>
  <si>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</si>
  <si>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</si>
  <si>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</si>
  <si>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</si>
  <si>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</si>
  <si>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</si>
  <si>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</si>
  <si>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</si>
  <si>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</si>
  <si>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</si>
  <si>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</si>
  <si>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</si>
  <si>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</si>
  <si>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</si>
  <si>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</si>
  <si>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</si>
  <si>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</si>
  <si>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</si>
  <si>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</si>
  <si>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</si>
  <si>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</si>
  <si>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</si>
  <si>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</si>
  <si>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</si>
  <si>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</si>
  <si>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</si>
  <si>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</si>
  <si>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</si>
  <si>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</si>
  <si>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</si>
  <si>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</si>
  <si>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</si>
  <si>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</si>
  <si>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</si>
  <si>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</si>
  <si>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</si>
  <si>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</si>
  <si>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</si>
  <si>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</si>
  <si>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</si>
  <si>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</si>
  <si>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</si>
  <si>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</si>
  <si>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</si>
  <si>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</si>
  <si>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</si>
  <si>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</si>
  <si>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t>Dates of MS Run:</t>
  </si>
  <si>
    <t>HepCl_CC</t>
  </si>
  <si>
    <t>Dates Prepared:</t>
  </si>
  <si>
    <t>HepCl</t>
  </si>
  <si>
    <t>PFAS</t>
  </si>
  <si>
    <t>Analytes:</t>
  </si>
  <si>
    <t>*Hepatic clearance assay of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</si>
  <si>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</si>
  <si>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</si>
  <si>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</si>
  <si>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</si>
  <si>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k</t>
  </si>
  <si>
    <t>Clint calcs:</t>
  </si>
  <si>
    <t>NS</t>
  </si>
  <si>
    <t>Clearance</t>
  </si>
  <si>
    <t>Half Life</t>
  </si>
  <si>
    <t>Slope</t>
  </si>
  <si>
    <t>T-test pvalue</t>
  </si>
  <si>
    <t>P value</t>
  </si>
  <si>
    <t>DFd</t>
  </si>
  <si>
    <t>DFn</t>
  </si>
  <si>
    <t>F</t>
  </si>
  <si>
    <t>Sy.x</t>
  </si>
  <si>
    <t>r2</t>
  </si>
  <si>
    <t>(Mean +/- SD)</t>
  </si>
  <si>
    <t>Best-Fit Values</t>
  </si>
  <si>
    <t>Concentration (nM)</t>
  </si>
  <si>
    <t>% Abiotic Loss StDev</t>
  </si>
  <si>
    <t>% Abiotic Loss</t>
  </si>
  <si>
    <t>Linear Regression Results</t>
  </si>
  <si>
    <t>Hepatocyte metabolic stabilty assay - Time course data and Clint calculations from Prism</t>
  </si>
  <si>
    <t>T=240 Media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</si>
  <si>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</si>
  <si>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</si>
  <si>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</si>
  <si>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</si>
  <si>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</si>
  <si>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</si>
  <si>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</si>
  <si>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</si>
  <si>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</si>
  <si>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</si>
  <si>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</si>
  <si>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</si>
  <si>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</si>
  <si>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</si>
  <si>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</si>
  <si>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</si>
  <si>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</si>
  <si>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</si>
  <si>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%Abiotic Loss</t>
  </si>
  <si>
    <t>indicates &lt;LOQ, so LOD/sqrt(2) used</t>
  </si>
  <si>
    <t>1uM</t>
  </si>
  <si>
    <t>ln Transformed for Prism Entry- Clint Calcs on Hep Clear Data Tab</t>
  </si>
  <si>
    <t>Calcs</t>
  </si>
  <si>
    <t>3/23/20 LC Runs of 3/4/20 &amp; 3/6/20 Hepatocytes</t>
  </si>
  <si>
    <t>G5060921065.D</t>
  </si>
  <si>
    <t>G5060921064.D</t>
  </si>
  <si>
    <t>Plasma Stab 900 T240c</t>
  </si>
  <si>
    <t>G5060921063.D</t>
  </si>
  <si>
    <t>Plasma Stab 900 T240b</t>
  </si>
  <si>
    <t>G5060921062.D</t>
  </si>
  <si>
    <t>Plasma Stab 900 T240a</t>
  </si>
  <si>
    <t>G5060921061.D</t>
  </si>
  <si>
    <t>Plasma Stab 900 T120c</t>
  </si>
  <si>
    <t>G5060921060.D</t>
  </si>
  <si>
    <t>Plasma Stab 900 T120b</t>
  </si>
  <si>
    <t>G5060921059.D</t>
  </si>
  <si>
    <t>Plasma Stab 900 T120a</t>
  </si>
  <si>
    <t>G5060921058.D</t>
  </si>
  <si>
    <t>Plasma Stab 900 T60c</t>
  </si>
  <si>
    <t>G5060921057.D</t>
  </si>
  <si>
    <t>Plasma Stab 900 T60b</t>
  </si>
  <si>
    <t>G5060921056.D</t>
  </si>
  <si>
    <t>Plasma Stab 900 T60a</t>
  </si>
  <si>
    <t>G5060921055.D</t>
  </si>
  <si>
    <t>G5060921054.D</t>
  </si>
  <si>
    <t>Plasma Stab 900 T30c</t>
  </si>
  <si>
    <t>G5060921053.D</t>
  </si>
  <si>
    <t>Plasma Stab 900 T30b</t>
  </si>
  <si>
    <t>G5060921052.D</t>
  </si>
  <si>
    <t>Plasma Stab 900 T30a</t>
  </si>
  <si>
    <t>G5060921051.D</t>
  </si>
  <si>
    <t>Plasma Stab 900 T15c</t>
  </si>
  <si>
    <t>G5060921050.D</t>
  </si>
  <si>
    <t>Plasma Stab 900 T15b</t>
  </si>
  <si>
    <t>G5060921049.D</t>
  </si>
  <si>
    <t>Plasma Stab 900 T15a</t>
  </si>
  <si>
    <t>G5060921048.D</t>
  </si>
  <si>
    <t>Plasma Stab 900 T0c</t>
  </si>
  <si>
    <t>G5060921047.D</t>
  </si>
  <si>
    <t>Plasma Stab 900 T0b</t>
  </si>
  <si>
    <t>G5060921046.D</t>
  </si>
  <si>
    <t>Plasma Stab 900 T0a</t>
  </si>
  <si>
    <t>G5060921045.D</t>
  </si>
  <si>
    <t>G5060921025.D</t>
  </si>
  <si>
    <t>G5060921024.D</t>
  </si>
  <si>
    <t>T240 rep 3</t>
  </si>
  <si>
    <t>G5060921023.D</t>
  </si>
  <si>
    <t>T240 rep 2</t>
  </si>
  <si>
    <t>G5060921022.D</t>
  </si>
  <si>
    <t>T240 rep 1</t>
  </si>
  <si>
    <t>G5060921021.D</t>
  </si>
  <si>
    <t>T120 rep 3</t>
  </si>
  <si>
    <t>G5060921020.D</t>
  </si>
  <si>
    <t>T120 rep 2</t>
  </si>
  <si>
    <t>G5060921019.D</t>
  </si>
  <si>
    <t>T120 rep 1</t>
  </si>
  <si>
    <t>G5060921018.D</t>
  </si>
  <si>
    <t>T60 rep 3</t>
  </si>
  <si>
    <t>G5060921017.D</t>
  </si>
  <si>
    <t>T60 rep 2</t>
  </si>
  <si>
    <t>G5060921016.D</t>
  </si>
  <si>
    <t>T60 rep 1</t>
  </si>
  <si>
    <t>G5060921015.D</t>
  </si>
  <si>
    <t>T30 rep 3</t>
  </si>
  <si>
    <t>G5060921014.D</t>
  </si>
  <si>
    <t>T30 rep 2</t>
  </si>
  <si>
    <t>G5060921013.D</t>
  </si>
  <si>
    <t>T30 rep 1</t>
  </si>
  <si>
    <t>G5060921012.D</t>
  </si>
  <si>
    <t>G5060921011.D</t>
  </si>
  <si>
    <t>G5060921010.D</t>
  </si>
  <si>
    <t>G5060921009.D</t>
  </si>
  <si>
    <t>T15 rep 3</t>
  </si>
  <si>
    <t>G5060921008.D</t>
  </si>
  <si>
    <t>T15 rep 2</t>
  </si>
  <si>
    <t>G5060921007.D</t>
  </si>
  <si>
    <t>T15 rep 1</t>
  </si>
  <si>
    <t>G5060921006.D</t>
  </si>
  <si>
    <t>T0 rep 3</t>
  </si>
  <si>
    <t>G5060921005.D</t>
  </si>
  <si>
    <t>T0 rep 2</t>
  </si>
  <si>
    <t>G5060921004.D</t>
  </si>
  <si>
    <t>T0 rep 1</t>
  </si>
  <si>
    <t>G5060921003.D</t>
  </si>
  <si>
    <t>SD</t>
  </si>
  <si>
    <t>Average</t>
  </si>
  <si>
    <t>Replicate</t>
  </si>
  <si>
    <t>Time</t>
  </si>
  <si>
    <t>Standard Deviation</t>
  </si>
  <si>
    <t>Peak Area</t>
  </si>
  <si>
    <t>G5060921002.D</t>
  </si>
  <si>
    <t>% of Time 0</t>
  </si>
  <si>
    <t>Hep Clearance Time Course Sample Results</t>
  </si>
  <si>
    <t>G5060921001.D</t>
  </si>
  <si>
    <t>900 HC Stability</t>
  </si>
  <si>
    <t>G5060921125.D</t>
  </si>
  <si>
    <t>G5060921124.D</t>
  </si>
  <si>
    <t>Plasma Stab 273 T240c</t>
  </si>
  <si>
    <t>G5060921123.D</t>
  </si>
  <si>
    <t>Plasma Stab 273 T240b</t>
  </si>
  <si>
    <t>G5060921122.D</t>
  </si>
  <si>
    <t>Plasma Stab 273 T240a</t>
  </si>
  <si>
    <t>G5060921121.D</t>
  </si>
  <si>
    <t>Plasma Stab 273 T120c</t>
  </si>
  <si>
    <t>G5060921120.D</t>
  </si>
  <si>
    <t>Plasma Stab 273 T120b</t>
  </si>
  <si>
    <t>G5060921119.D</t>
  </si>
  <si>
    <t>Plasma Stab 273 T120a</t>
  </si>
  <si>
    <t>G5060921118.D</t>
  </si>
  <si>
    <t>Plasma Stab 273 T60c</t>
  </si>
  <si>
    <t>G5060921117.D</t>
  </si>
  <si>
    <t>Plasma Stab 273 T60b</t>
  </si>
  <si>
    <t>G5060921116.D</t>
  </si>
  <si>
    <t>Plasma Stab 273 T60a</t>
  </si>
  <si>
    <t>G5060921115.D</t>
  </si>
  <si>
    <t>G5060921114.D</t>
  </si>
  <si>
    <t>Plasma Stab 273 T30c</t>
  </si>
  <si>
    <t>G5060921113.D</t>
  </si>
  <si>
    <t>Plasma Stab 273 T30b</t>
  </si>
  <si>
    <t>G5060921112.D</t>
  </si>
  <si>
    <t>Plasma Stab 273 T30a</t>
  </si>
  <si>
    <t>G5060921111.D</t>
  </si>
  <si>
    <t>Plasma Stab 273 T15c</t>
  </si>
  <si>
    <t>G5060921110.D</t>
  </si>
  <si>
    <t>Plasma Stab 273 T15b</t>
  </si>
  <si>
    <t>G5060921109.D</t>
  </si>
  <si>
    <t>Plasma Stab 273 T15a</t>
  </si>
  <si>
    <t>G5060921108.D</t>
  </si>
  <si>
    <t>Plasma Stab 273 T0c</t>
  </si>
  <si>
    <t>G5060921107.D</t>
  </si>
  <si>
    <t>Plasma Stab 273 T0b</t>
  </si>
  <si>
    <t>G5060921106.D</t>
  </si>
  <si>
    <t>Plasma Stab 273 T0a</t>
  </si>
  <si>
    <t>G5060921105.D</t>
  </si>
  <si>
    <t>273 HC Stability</t>
  </si>
  <si>
    <t>% Abiotic Loss*</t>
  </si>
  <si>
    <t>*% Abiotic Loss &gt;50%, so use stability data to background subtract</t>
  </si>
  <si>
    <t>Ametryn</t>
  </si>
  <si>
    <t>DTXSID0059871</t>
  </si>
  <si>
    <t>Pentafluoropropionamide</t>
  </si>
  <si>
    <t>MFOET</t>
  </si>
  <si>
    <t>LDA, MJP</t>
  </si>
  <si>
    <t>13C6-4-Nitrotoluene [lot SDFK-011] (25 pg/uL), 2-Perfluorooctyl-[1,1-2H2]-[1,2-13C2]-ethanol (8:2) [lot ] (25 pg/uL)</t>
  </si>
  <si>
    <t>Fluorotelomers; Ref</t>
  </si>
  <si>
    <t>CC prepped 6/2/21</t>
  </si>
  <si>
    <t>LDA, MP</t>
  </si>
  <si>
    <t>Assay conducted 6/2/21</t>
  </si>
  <si>
    <t>Samples prepped &amp; run 6/30/21</t>
  </si>
  <si>
    <t>Analytical data generated 7/15/21</t>
  </si>
  <si>
    <t>accuracy in CC, missing several samples</t>
  </si>
  <si>
    <t>2021_PFAS_HepCl_G5_ALK</t>
  </si>
  <si>
    <t>7010_1_071421066.D</t>
  </si>
  <si>
    <t>E:\Shark Tank\RawData\Ametryn071421</t>
  </si>
  <si>
    <t>HC_G5 CC 5</t>
  </si>
  <si>
    <t>7010_1_071421065.D</t>
  </si>
  <si>
    <t>7010_1_071421064.D</t>
  </si>
  <si>
    <t>7010_1_071421063.D</t>
  </si>
  <si>
    <t>7010_1_071421062.D</t>
  </si>
  <si>
    <t>7010_1_071421061.D</t>
  </si>
  <si>
    <t>7010_1_071421060.D</t>
  </si>
  <si>
    <t>Qualifier (143.0 -&gt; 84.1) Results</t>
  </si>
  <si>
    <t>4NT13C6 (ISTD) Results</t>
  </si>
  <si>
    <t>Qualifier (212.0 -&gt; 122.0) Results</t>
  </si>
  <si>
    <t>Qualifier (212.0 -&gt; 71.1) Results</t>
  </si>
  <si>
    <t>Ametryn Results</t>
  </si>
  <si>
    <t>Ametryn Method</t>
  </si>
  <si>
    <t>7010_1_071421177.D</t>
  </si>
  <si>
    <t>Method Spike</t>
  </si>
  <si>
    <t>7010_1_071421149.D</t>
  </si>
  <si>
    <t>HC_G5 QCCC 8</t>
  </si>
  <si>
    <t>7010_1_071421103.D</t>
  </si>
  <si>
    <t>HC_G5 CC 6</t>
  </si>
  <si>
    <t>7010_1_071421093.D</t>
  </si>
  <si>
    <t>HC_G5 CC 9</t>
  </si>
  <si>
    <t>7010_1_071421083.D</t>
  </si>
  <si>
    <t>HC_G5 CC 4</t>
  </si>
  <si>
    <t>7010_1_071421059.D</t>
  </si>
  <si>
    <t>7010_1_071421058.D</t>
  </si>
  <si>
    <t>G5-Ametryn Hep062221 Media T240c</t>
  </si>
  <si>
    <t>7010_1_071421057.D</t>
  </si>
  <si>
    <t>G5-Ametryn Hep062221 Media T240b</t>
  </si>
  <si>
    <t>7010_1_071421056.D</t>
  </si>
  <si>
    <t>G5-Ametryn Hep062221 Media T240a</t>
  </si>
  <si>
    <t>7010_1_071421055.D</t>
  </si>
  <si>
    <t>7010_1_071421054.D</t>
  </si>
  <si>
    <t>G5-Ametryn Hep062221 Inactive T240c</t>
  </si>
  <si>
    <t>7010_1_071421053.D</t>
  </si>
  <si>
    <t>G5-Ametryn Hep062221 Inactive T240b</t>
  </si>
  <si>
    <t>7010_1_071421052.D</t>
  </si>
  <si>
    <t>G5-Ametryn Hep062221 Inactive T240a</t>
  </si>
  <si>
    <t>7010_1_071421051.D</t>
  </si>
  <si>
    <t>G5-Ametryn Hep062221 T240c</t>
  </si>
  <si>
    <t>7010_1_071421050.D</t>
  </si>
  <si>
    <t>G5-Ametryn Hep062221 T240b</t>
  </si>
  <si>
    <t>7010_1_071421049.D</t>
  </si>
  <si>
    <t>G5-Ametryn Hep062221 T240a</t>
  </si>
  <si>
    <t>7010_1_071421048.D</t>
  </si>
  <si>
    <t>G5-Ametryn Hep062221 T120c</t>
  </si>
  <si>
    <t>7010_1_071421047.D</t>
  </si>
  <si>
    <t>G5-Ametryn Hep062221 T120b</t>
  </si>
  <si>
    <t>7010_1_071421046.D</t>
  </si>
  <si>
    <t>G5-Ametryn Hep062221 T120a</t>
  </si>
  <si>
    <t>7010_1_071421045.D</t>
  </si>
  <si>
    <t>7010_1_071421044.D</t>
  </si>
  <si>
    <t>7010_1_071421043.D</t>
  </si>
  <si>
    <t>G5-Ametryn Hep062221 T60c</t>
  </si>
  <si>
    <t>7010_1_071421042.D</t>
  </si>
  <si>
    <t>G5-Ametryn Hep062221 T60b</t>
  </si>
  <si>
    <t>7010_1_071421041.D</t>
  </si>
  <si>
    <t>G5-Ametryn Hep062221 T60a</t>
  </si>
  <si>
    <t>7010_1_071421040.D</t>
  </si>
  <si>
    <t>G5-Ametryn Hep062221 T30c</t>
  </si>
  <si>
    <t>7010_1_071421039.D</t>
  </si>
  <si>
    <t>G5-Ametryn Hep062221 T30b</t>
  </si>
  <si>
    <t>7010_1_071421038.D</t>
  </si>
  <si>
    <t>G5-Ametryn Hep062221 T30a</t>
  </si>
  <si>
    <t>7010_1_071421037.D</t>
  </si>
  <si>
    <t>G5-Ametryn Hep062221 T15c</t>
  </si>
  <si>
    <t>7010_1_071421036.D</t>
  </si>
  <si>
    <t>G5-Ametryn Hep062221 T15b</t>
  </si>
  <si>
    <t>7010_1_071421035.D</t>
  </si>
  <si>
    <t>G5-Ametryn Hep062221 T15a</t>
  </si>
  <si>
    <t>7010_1_071421034.D</t>
  </si>
  <si>
    <t>7010_1_071421033.D</t>
  </si>
  <si>
    <t>HC_G5 QCCC 11</t>
  </si>
  <si>
    <t>7010_1_071421032.D</t>
  </si>
  <si>
    <t>G5-Ametryn Hep062221 Media T0c</t>
  </si>
  <si>
    <t>7010_1_071421031.D</t>
  </si>
  <si>
    <t>G5-Ametryn Hep062221 Media T0b</t>
  </si>
  <si>
    <t>7010_1_071421030.D</t>
  </si>
  <si>
    <t>G5-Ametryn Hep062221 Media T0a</t>
  </si>
  <si>
    <t>7010_1_071421029.D</t>
  </si>
  <si>
    <t>G5-Ametryn Hep062221 Inactive T0c</t>
  </si>
  <si>
    <t>7010_1_071421028.D</t>
  </si>
  <si>
    <t>G5-Ametryn Hep062221 Inactive T0b</t>
  </si>
  <si>
    <t>7010_1_071421027.D</t>
  </si>
  <si>
    <t>G5-Ametryn Hep062221 Inactive T0a</t>
  </si>
  <si>
    <t>7010_1_071421026.D</t>
  </si>
  <si>
    <t>G5-Ametryn Hep062221 T0c</t>
  </si>
  <si>
    <t>7010_1_071421025.D</t>
  </si>
  <si>
    <t>G5-Ametryn Hep062221 T0b</t>
  </si>
  <si>
    <t>7010_1_071421024.D</t>
  </si>
  <si>
    <t>G5-Ametryn Hep062221 T0a</t>
  </si>
  <si>
    <t>7010_1_071421023.D</t>
  </si>
  <si>
    <t>HC_G5 QCCC 3</t>
  </si>
  <si>
    <t>7010_1_071421022.D</t>
  </si>
  <si>
    <t>HC_G5 CC 1</t>
  </si>
  <si>
    <t>7010_1_071421021.D</t>
  </si>
  <si>
    <t>HC_G5 CC 2</t>
  </si>
  <si>
    <t>7010_1_071421020.D</t>
  </si>
  <si>
    <t>HC_G5 CC 3</t>
  </si>
  <si>
    <t>7010_1_071421019.D</t>
  </si>
  <si>
    <t>7010_1_071421018.D</t>
  </si>
  <si>
    <t>7010_1_071421017.D</t>
  </si>
  <si>
    <t>7010_1_071421016.D</t>
  </si>
  <si>
    <t>HC_G5 CC 7</t>
  </si>
  <si>
    <t>7010_1_071421015.D</t>
  </si>
  <si>
    <t>HC_G5 CC 8</t>
  </si>
  <si>
    <t>7010_1_071421014.D</t>
  </si>
  <si>
    <t>7010_1_071421013.D</t>
  </si>
  <si>
    <t>HC_G5 CC 10</t>
  </si>
  <si>
    <t>7010_1_071421012.D</t>
  </si>
  <si>
    <t>HC_G5 CC 11</t>
  </si>
  <si>
    <t>7010_1_071421011.D</t>
  </si>
  <si>
    <t>HC_G5 CC 12</t>
  </si>
  <si>
    <t>7010_1_071421010.D</t>
  </si>
  <si>
    <t>HC_G5 CC 13</t>
  </si>
  <si>
    <t>7010_1_071421009.D</t>
  </si>
  <si>
    <t>HC_G5 CC 14</t>
  </si>
  <si>
    <t>7010_1_071421008.D</t>
  </si>
  <si>
    <t>HC_G5 CC 15</t>
  </si>
  <si>
    <t>7010_1_071421007.D</t>
  </si>
  <si>
    <t>7010_1_071421006.D</t>
  </si>
  <si>
    <t>7010_1_071421005.D</t>
  </si>
  <si>
    <t>7010_1_071421004.D</t>
  </si>
  <si>
    <t>7010_1_071421003.D</t>
  </si>
  <si>
    <t>7010_1_071421002.D</t>
  </si>
  <si>
    <t>7010_1_071421001.D</t>
  </si>
  <si>
    <t>Ameryn</t>
  </si>
  <si>
    <t>&lt;0.0001</t>
  </si>
  <si>
    <t>DTXSID0059879</t>
  </si>
  <si>
    <t>1H,1H,5H-Perfluoropentanol</t>
  </si>
  <si>
    <t>900 is still undergoing evaluation due to concerns over stability, as a 91% loss was seen in the HepCl assay in the Media controls by the T240 timepoint</t>
  </si>
  <si>
    <t>QC Report completed 8/16/21</t>
  </si>
  <si>
    <t>Time (min)</t>
  </si>
  <si>
    <t>% of Time 0 at 240 min Avg</t>
  </si>
  <si>
    <t>% of Time 0 at 240 min SD</t>
  </si>
  <si>
    <t>No Cells BkgdCl</t>
  </si>
  <si>
    <t>HT BkgdCl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</si>
</sst>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h:mm\ AM/PM"/>
    <numFmt numFmtId="165" formatCode="0.000"/>
    <numFmt numFmtId="166" formatCode="0.0"/>
    <numFmt numFmtId="167" formatCode="0.0000"/>
    <numFmt numFmtId="168" formatCode="0.00000"/>
  </numFmts>
  <fonts count="34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5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3" fillId="0" borderId="0" xfId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9" xfId="0" applyFont="1" applyBorder="1"/>
    <xf numFmtId="0" fontId="0" fillId="0" borderId="10" xfId="0" applyBorder="1"/>
    <xf numFmtId="0" fontId="0" fillId="0" borderId="11" xfId="0" applyBorder="1"/>
    <xf numFmtId="0" fontId="9" fillId="0" borderId="12" xfId="0" applyFont="1" applyBorder="1"/>
    <xf numFmtId="2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8" xfId="0" applyBorder="1"/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7" fillId="0" borderId="1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8" fillId="0" borderId="0" xfId="0" applyFont="1"/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 wrapText="1"/>
    </xf>
    <xf numFmtId="0" fontId="3" fillId="0" borderId="0" xfId="3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/>
    <xf numFmtId="0" fontId="20" fillId="0" borderId="0" xfId="0" applyFont="1" applyAlignment="1">
      <alignment horizontal="center"/>
    </xf>
    <xf numFmtId="166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3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168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4" applyAlignment="1">
      <alignment horizontal="center"/>
    </xf>
    <xf numFmtId="167" fontId="2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20" fillId="0" borderId="0" xfId="0" applyFont="1"/>
    <xf numFmtId="168" fontId="0" fillId="0" borderId="0" xfId="0" applyNumberFormat="1" applyAlignment="1">
      <alignment horizontal="center"/>
    </xf>
    <xf numFmtId="168" fontId="21" fillId="0" borderId="0" xfId="0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 vertical="center"/>
    </xf>
    <xf numFmtId="0" fontId="27" fillId="0" borderId="0" xfId="0" applyFont="1" applyAlignment="1" applyProtection="1">
      <alignment horizontal="left"/>
      <protection locked="0"/>
    </xf>
    <xf numFmtId="9" fontId="0" fillId="0" borderId="0" xfId="2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9" fontId="0" fillId="0" borderId="5" xfId="2" applyFont="1" applyBorder="1" applyAlignment="1">
      <alignment vertical="center"/>
    </xf>
    <xf numFmtId="9" fontId="0" fillId="0" borderId="6" xfId="2" applyFont="1" applyBorder="1" applyAlignment="1">
      <alignment vertical="center" wrapText="1"/>
    </xf>
    <xf numFmtId="9" fontId="1" fillId="0" borderId="1" xfId="2" applyFont="1" applyBorder="1" applyAlignment="1">
      <alignment horizontal="right" vertical="top"/>
    </xf>
    <xf numFmtId="2" fontId="0" fillId="3" borderId="24" xfId="0" applyNumberFormat="1" applyFill="1" applyBorder="1"/>
    <xf numFmtId="9" fontId="0" fillId="0" borderId="8" xfId="2" applyFont="1" applyBorder="1" applyAlignment="1">
      <alignment vertical="center"/>
    </xf>
    <xf numFmtId="9" fontId="0" fillId="0" borderId="0" xfId="2" applyFont="1" applyAlignment="1">
      <alignment vertical="center" wrapText="1"/>
    </xf>
    <xf numFmtId="2" fontId="0" fillId="3" borderId="25" xfId="0" applyNumberFormat="1" applyFill="1" applyBorder="1"/>
    <xf numFmtId="0" fontId="0" fillId="0" borderId="9" xfId="0" applyBorder="1"/>
    <xf numFmtId="2" fontId="0" fillId="4" borderId="25" xfId="0" applyNumberFormat="1" applyFill="1" applyBorder="1"/>
    <xf numFmtId="2" fontId="26" fillId="0" borderId="8" xfId="0" applyNumberFormat="1" applyFont="1" applyBorder="1"/>
    <xf numFmtId="2" fontId="26" fillId="0" borderId="0" xfId="0" applyNumberFormat="1" applyFont="1"/>
    <xf numFmtId="2" fontId="0" fillId="3" borderId="26" xfId="0" applyNumberFormat="1" applyFill="1" applyBorder="1"/>
    <xf numFmtId="2" fontId="0" fillId="3" borderId="27" xfId="0" applyNumberFormat="1" applyFill="1" applyBorder="1"/>
    <xf numFmtId="2" fontId="0" fillId="4" borderId="26" xfId="0" applyNumberFormat="1" applyFill="1" applyBorder="1"/>
    <xf numFmtId="2" fontId="0" fillId="4" borderId="27" xfId="0" applyNumberFormat="1" applyFill="1" applyBorder="1"/>
    <xf numFmtId="2" fontId="26" fillId="0" borderId="7" xfId="0" applyNumberFormat="1" applyFont="1" applyBorder="1"/>
    <xf numFmtId="2" fontId="0" fillId="0" borderId="0" xfId="0" applyNumberFormat="1"/>
    <xf numFmtId="2" fontId="0" fillId="0" borderId="9" xfId="0" applyNumberFormat="1" applyBorder="1"/>
    <xf numFmtId="2" fontId="0" fillId="5" borderId="28" xfId="0" applyNumberFormat="1" applyFill="1" applyBorder="1"/>
    <xf numFmtId="2" fontId="0" fillId="5" borderId="0" xfId="0" applyNumberFormat="1" applyFill="1"/>
    <xf numFmtId="2" fontId="0" fillId="5" borderId="26" xfId="0" applyNumberFormat="1" applyFill="1" applyBorder="1"/>
    <xf numFmtId="2" fontId="0" fillId="5" borderId="27" xfId="0" applyNumberFormat="1" applyFill="1" applyBorder="1"/>
    <xf numFmtId="2" fontId="0" fillId="5" borderId="25" xfId="0" applyNumberFormat="1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2" fontId="0" fillId="6" borderId="25" xfId="0" applyNumberFormat="1" applyFill="1" applyBorder="1"/>
    <xf numFmtId="2" fontId="28" fillId="0" borderId="0" xfId="0" applyNumberFormat="1" applyFont="1"/>
    <xf numFmtId="2" fontId="29" fillId="0" borderId="11" xfId="0" applyNumberFormat="1" applyFont="1" applyBorder="1"/>
    <xf numFmtId="2" fontId="0" fillId="0" borderId="11" xfId="0" applyNumberFormat="1" applyBorder="1"/>
    <xf numFmtId="0" fontId="29" fillId="0" borderId="12" xfId="0" applyFont="1" applyBorder="1"/>
    <xf numFmtId="14" fontId="7" fillId="0" borderId="0" xfId="0" applyNumberFormat="1" applyFont="1"/>
    <xf numFmtId="0" fontId="0" fillId="7" borderId="0" xfId="0" applyFill="1"/>
    <xf numFmtId="0" fontId="12" fillId="0" borderId="0" xfId="0" applyFont="1"/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8" borderId="5" xfId="0" applyNumberFormat="1" applyFill="1" applyBorder="1" applyAlignment="1">
      <alignment horizontal="center" vertical="center"/>
    </xf>
    <xf numFmtId="0" fontId="0" fillId="8" borderId="1" xfId="0" applyFill="1" applyBorder="1"/>
    <xf numFmtId="2" fontId="0" fillId="8" borderId="8" xfId="0" applyNumberFormat="1" applyFill="1" applyBorder="1" applyAlignment="1">
      <alignment horizontal="center" vertical="center"/>
    </xf>
    <xf numFmtId="2" fontId="0" fillId="8" borderId="10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/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/>
    <xf numFmtId="0" fontId="0" fillId="0" borderId="6" xfId="0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0" fillId="0" borderId="0" xfId="0" quotePrefix="1" applyFont="1" applyAlignment="1">
      <alignment horizontal="left" vertical="center"/>
    </xf>
    <xf numFmtId="9" fontId="0" fillId="0" borderId="0" xfId="2" applyFont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0" xfId="0" applyFill="1"/>
    <xf numFmtId="0" fontId="0" fillId="0" borderId="9" xfId="0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9" fontId="0" fillId="0" borderId="9" xfId="2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8" borderId="6" xfId="2" applyFont="1" applyFill="1" applyBorder="1" applyAlignment="1">
      <alignment horizontal="center" vertical="center"/>
    </xf>
    <xf numFmtId="9" fontId="0" fillId="8" borderId="1" xfId="2" applyFont="1" applyFill="1" applyBorder="1"/>
    <xf numFmtId="9" fontId="0" fillId="8" borderId="0" xfId="2" applyFont="1" applyFill="1" applyAlignment="1">
      <alignment horizontal="center" vertical="center"/>
    </xf>
    <xf numFmtId="9" fontId="0" fillId="8" borderId="11" xfId="2" applyFont="1" applyFill="1" applyBorder="1" applyAlignment="1">
      <alignment horizontal="center" vertical="center"/>
    </xf>
    <xf numFmtId="9" fontId="0" fillId="0" borderId="1" xfId="2" applyFont="1" applyBorder="1"/>
    <xf numFmtId="0" fontId="0" fillId="0" borderId="6" xfId="0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9" xfId="0" applyNumberFormat="1" applyBorder="1" applyAlignment="1">
      <alignment horizontal="center" vertical="center"/>
    </xf>
    <xf numFmtId="0" fontId="25" fillId="0" borderId="0" xfId="0" applyFont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9" fontId="0" fillId="0" borderId="33" xfId="2" applyFont="1" applyFill="1" applyBorder="1" applyAlignment="1">
      <alignment horizontal="center"/>
    </xf>
    <xf numFmtId="0" fontId="32" fillId="0" borderId="33" xfId="0" applyFont="1" applyBorder="1"/>
    <xf numFmtId="0" fontId="0" fillId="0" borderId="34" xfId="0" applyBorder="1" applyAlignment="1">
      <alignment horizontal="center"/>
    </xf>
    <xf numFmtId="2" fontId="21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7" fillId="0" borderId="21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2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3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33" fillId="0" borderId="0" xfId="0" applyFont="1"/>
  </cellXfs>
  <cellStyles count="5">
    <cellStyle name="Hyperlink" xfId="1" builtinId="8"/>
    <cellStyle name="Hyperlink 2" xfId="3" xr:uid="{5AB519EE-57F2-412F-B8AA-ECA498B98B59}"/>
    <cellStyle name="Normal" xfId="0" builtinId="0"/>
    <cellStyle name="Normal 3" xfId="4" xr:uid="{1FCDF1EF-A291-4751-B451-42AA75E50C72}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205740</xdr:colOff>
      <xdr:row>13</xdr:row>
      <xdr:rowOff>11430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248793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11</xdr:row>
          <xdr:rowOff>19050</xdr:rowOff>
        </xdr:from>
        <xdr:to>
          <xdr:col>10</xdr:col>
          <xdr:colOff>581025</xdr:colOff>
          <xdr:row>26</xdr:row>
          <xdr:rowOff>133350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11</xdr:row>
          <xdr:rowOff>28575</xdr:rowOff>
        </xdr:from>
        <xdr:to>
          <xdr:col>4</xdr:col>
          <xdr:colOff>1009650</xdr:colOff>
          <xdr:row>26</xdr:row>
          <xdr:rowOff>142875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7293AA0D-7880-4BAC-9201-DD2E10EE9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128</xdr:row>
      <xdr:rowOff>0</xdr:rowOff>
    </xdr:from>
    <xdr:to>
      <xdr:col>16</xdr:col>
      <xdr:colOff>9525</xdr:colOff>
      <xdr:row>148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43840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16</xdr:col>
      <xdr:colOff>9525</xdr:colOff>
      <xdr:row>169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28384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67</xdr:row>
      <xdr:rowOff>0</xdr:rowOff>
    </xdr:from>
    <xdr:ext cx="9086850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63500"/>
          <a:ext cx="908685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247650</xdr:colOff>
          <xdr:row>24</xdr:row>
          <xdr:rowOff>19050</xdr:rowOff>
        </xdr:from>
        <xdr:to>
          <xdr:col>22</xdr:col>
          <xdr:colOff>438150</xdr:colOff>
          <xdr:row>39</xdr:row>
          <xdr:rowOff>133350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32</xdr:row>
          <xdr:rowOff>0</xdr:rowOff>
        </xdr:from>
        <xdr:to>
          <xdr:col>32</xdr:col>
          <xdr:colOff>190500</xdr:colOff>
          <xdr:row>47</xdr:row>
          <xdr:rowOff>114300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6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19050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9</xdr:col>
      <xdr:colOff>19050</xdr:colOff>
      <xdr:row>25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ox-prod.epa.gov/dashboard/dsstoxdb/results?search=DTXSID0059871" TargetMode="External"/><Relationship Id="rId2" Type="http://schemas.openxmlformats.org/officeDocument/2006/relationships/hyperlink" Target="https://comptox-prod.epa.gov/dashboard/dsstoxdb/results?search=DTXSID0059871" TargetMode="External"/><Relationship Id="rId1" Type="http://schemas.openxmlformats.org/officeDocument/2006/relationships/hyperlink" Target="https://www.ecfr.gov/cgi-bin/text-idx?SID=a6bb8a02b6d783f9356758b5ff0ed106&amp;mc=true&amp;node=pt40.25.136&amp;rgn=div5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omptox-prod.epa.gov/dashboard/dsstoxdb/results?search=DTXSID005987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rawing" Target="../drawings/drawing2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mptox-prod.epa.gov/dashboard/dsstoxdb/results?search=DTXSID0059871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C7-FB6A-42B5-AEC6-A385BF89420D}">
  <dimension ref="A1:G67"/>
  <sheetViews>
    <sheetView tabSelected="1" workbookViewId="0">
      <selection activeCell="A55" sqref="A55:XFD55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31" customWidth="1"/>
    <col min="7" max="7" width="47.140625" bestFit="1" customWidth="1"/>
  </cols>
  <sheetData>
    <row r="1" spans="1:6" ht="18.75">
      <c r="A1" s="51" t="s">
        <v>387</v>
      </c>
    </row>
    <row r="2" spans="1:6">
      <c r="A2" s="18" t="s">
        <v>386</v>
      </c>
      <c r="B2" t="s">
        <v>385</v>
      </c>
    </row>
    <row r="3" spans="1:6" ht="13.5" customHeight="1">
      <c r="A3" s="18" t="s">
        <v>384</v>
      </c>
      <c r="B3" s="18" t="s">
        <v>579</v>
      </c>
      <c r="C3" s="43" t="s">
        <v>383</v>
      </c>
    </row>
    <row r="4" spans="1:6" ht="16.5" customHeight="1">
      <c r="A4" s="50" t="s">
        <v>382</v>
      </c>
      <c r="B4" s="8" t="s">
        <v>567</v>
      </c>
      <c r="C4" s="34" t="s">
        <v>381</v>
      </c>
    </row>
    <row r="5" spans="1:6">
      <c r="A5" s="18" t="s">
        <v>379</v>
      </c>
      <c r="B5" s="49">
        <v>44349</v>
      </c>
      <c r="C5" s="15" t="s">
        <v>380</v>
      </c>
    </row>
    <row r="6" spans="1:6">
      <c r="A6" s="18" t="s">
        <v>376</v>
      </c>
      <c r="B6" s="49" t="s">
        <v>570</v>
      </c>
    </row>
    <row r="7" spans="1:6">
      <c r="A7" s="18" t="s">
        <v>379</v>
      </c>
      <c r="B7" s="49">
        <v>44349</v>
      </c>
      <c r="C7" s="15" t="s">
        <v>378</v>
      </c>
    </row>
    <row r="8" spans="1:6">
      <c r="A8" s="18" t="s">
        <v>377</v>
      </c>
      <c r="B8" s="49">
        <v>44377</v>
      </c>
      <c r="C8" s="15"/>
    </row>
    <row r="9" spans="1:6">
      <c r="A9" s="18" t="s">
        <v>376</v>
      </c>
      <c r="B9" s="49" t="s">
        <v>319</v>
      </c>
    </row>
    <row r="10" spans="1:6">
      <c r="A10" s="18" t="s">
        <v>375</v>
      </c>
      <c r="B10" t="s">
        <v>319</v>
      </c>
    </row>
    <row r="11" spans="1:6">
      <c r="A11" s="18" t="s">
        <v>374</v>
      </c>
      <c r="B11" t="s">
        <v>373</v>
      </c>
      <c r="C11" s="15" t="s">
        <v>372</v>
      </c>
    </row>
    <row r="12" spans="1:6" ht="30">
      <c r="A12" s="18" t="s">
        <v>371</v>
      </c>
      <c r="B12" s="48" t="s">
        <v>571</v>
      </c>
      <c r="C12" s="34" t="s">
        <v>572</v>
      </c>
    </row>
    <row r="13" spans="1:6">
      <c r="A13" s="18"/>
    </row>
    <row r="14" spans="1:6" ht="15" customHeight="1">
      <c r="A14" s="18" t="s">
        <v>292</v>
      </c>
      <c r="B14" s="167"/>
      <c r="C14" s="167"/>
      <c r="D14" s="167"/>
      <c r="E14" t="s">
        <v>296</v>
      </c>
    </row>
    <row r="15" spans="1:6">
      <c r="A15" s="18"/>
      <c r="B15" s="167"/>
      <c r="C15" s="167"/>
      <c r="D15" s="167"/>
      <c r="E15" t="s">
        <v>297</v>
      </c>
      <c r="F15" s="47" t="s">
        <v>298</v>
      </c>
    </row>
    <row r="16" spans="1:6">
      <c r="A16" s="18"/>
      <c r="B16" s="167"/>
      <c r="C16" s="167"/>
      <c r="D16" s="167"/>
      <c r="E16" t="s">
        <v>299</v>
      </c>
    </row>
    <row r="17" spans="1:6">
      <c r="A17" s="18"/>
      <c r="B17" s="167"/>
      <c r="C17" s="167"/>
      <c r="D17" s="167"/>
      <c r="E17" s="46"/>
    </row>
    <row r="18" spans="1:6">
      <c r="A18" s="18"/>
      <c r="B18" s="167"/>
      <c r="C18" s="167"/>
      <c r="D18" s="167"/>
      <c r="E18" s="46"/>
    </row>
    <row r="19" spans="1:6">
      <c r="A19" s="18"/>
      <c r="B19" s="167"/>
      <c r="C19" s="167"/>
      <c r="D19" s="167"/>
      <c r="E19" s="46"/>
    </row>
    <row r="20" spans="1:6">
      <c r="A20" s="18"/>
      <c r="B20" s="167"/>
      <c r="C20" s="167"/>
      <c r="D20" s="167"/>
      <c r="E20" s="46"/>
    </row>
    <row r="21" spans="1:6">
      <c r="A21" s="18"/>
      <c r="B21" s="167"/>
      <c r="C21" s="167"/>
      <c r="D21" s="167"/>
    </row>
    <row r="22" spans="1:6">
      <c r="A22" s="18" t="s">
        <v>370</v>
      </c>
      <c r="B22" s="45" t="s">
        <v>369</v>
      </c>
      <c r="C22" s="15"/>
      <c r="D22" s="15"/>
      <c r="E22" s="15"/>
    </row>
    <row r="23" spans="1:6">
      <c r="A23" s="18"/>
      <c r="B23" s="44"/>
      <c r="C23" s="44"/>
      <c r="D23" s="44"/>
    </row>
    <row r="24" spans="1:6">
      <c r="A24" s="18" t="s">
        <v>368</v>
      </c>
      <c r="B24" s="43"/>
    </row>
    <row r="25" spans="1:6" ht="15.75" thickBot="1">
      <c r="A25" s="17" t="s">
        <v>367</v>
      </c>
      <c r="B25" s="17" t="s">
        <v>366</v>
      </c>
      <c r="C25" s="17" t="s">
        <v>363</v>
      </c>
      <c r="D25" s="17" t="s">
        <v>120</v>
      </c>
      <c r="E25" s="17"/>
      <c r="F25" s="17"/>
    </row>
    <row r="26" spans="1:6" ht="15.75">
      <c r="A26" s="42" t="s">
        <v>365</v>
      </c>
      <c r="B26" s="168" t="s">
        <v>364</v>
      </c>
      <c r="C26" s="168" t="s">
        <v>363</v>
      </c>
      <c r="D26" s="41" t="s">
        <v>362</v>
      </c>
      <c r="E26" s="41" t="s">
        <v>361</v>
      </c>
      <c r="F26" s="40"/>
    </row>
    <row r="27" spans="1:6" ht="16.5" thickBot="1">
      <c r="A27" s="37" t="s">
        <v>360</v>
      </c>
      <c r="B27" s="169"/>
      <c r="C27" s="169"/>
      <c r="D27" s="39" t="s">
        <v>359</v>
      </c>
      <c r="E27" s="39" t="s">
        <v>358</v>
      </c>
    </row>
    <row r="28" spans="1:6" ht="18.75">
      <c r="A28" s="170" t="s">
        <v>357</v>
      </c>
      <c r="B28" s="170" t="s">
        <v>356</v>
      </c>
      <c r="C28" s="38" t="s">
        <v>355</v>
      </c>
      <c r="D28" s="170" t="s">
        <v>354</v>
      </c>
      <c r="E28" s="170" t="s">
        <v>353</v>
      </c>
    </row>
    <row r="29" spans="1:6" ht="16.5" thickBot="1">
      <c r="A29" s="171"/>
      <c r="B29" s="171"/>
      <c r="C29" s="36" t="s">
        <v>352</v>
      </c>
      <c r="D29" s="171"/>
      <c r="E29" s="171"/>
    </row>
    <row r="30" spans="1:6" ht="16.5" thickBot="1">
      <c r="A30" s="37" t="s">
        <v>351</v>
      </c>
      <c r="B30" s="36" t="s">
        <v>350</v>
      </c>
      <c r="C30" s="36" t="s">
        <v>349</v>
      </c>
      <c r="D30" s="36" t="s">
        <v>0</v>
      </c>
      <c r="E30" s="36" t="s">
        <v>335</v>
      </c>
    </row>
    <row r="31" spans="1:6" ht="32.25" thickBot="1">
      <c r="A31" s="37" t="s">
        <v>348</v>
      </c>
      <c r="B31" s="36" t="s">
        <v>347</v>
      </c>
      <c r="C31" s="36" t="s">
        <v>346</v>
      </c>
      <c r="D31" s="36" t="s">
        <v>345</v>
      </c>
      <c r="E31" s="36" t="s">
        <v>344</v>
      </c>
    </row>
    <row r="32" spans="1:6" ht="16.5" thickBot="1">
      <c r="A32" s="37" t="s">
        <v>343</v>
      </c>
      <c r="B32" s="36" t="s">
        <v>342</v>
      </c>
      <c r="C32" s="36" t="s">
        <v>341</v>
      </c>
      <c r="D32" s="36" t="s">
        <v>340</v>
      </c>
      <c r="E32" s="36" t="s">
        <v>335</v>
      </c>
    </row>
    <row r="33" spans="1:6" ht="48" thickBot="1">
      <c r="A33" s="37" t="s">
        <v>339</v>
      </c>
      <c r="B33" s="36" t="s">
        <v>338</v>
      </c>
      <c r="C33" s="36" t="s">
        <v>337</v>
      </c>
      <c r="D33" s="36" t="s">
        <v>336</v>
      </c>
      <c r="E33" s="36" t="s">
        <v>335</v>
      </c>
    </row>
    <row r="35" spans="1:6">
      <c r="A35" s="18" t="s">
        <v>334</v>
      </c>
      <c r="B35" s="15"/>
    </row>
    <row r="36" spans="1:6">
      <c r="A36" s="17" t="s">
        <v>333</v>
      </c>
      <c r="B36" s="17" t="s">
        <v>114</v>
      </c>
      <c r="C36" s="17" t="s">
        <v>302</v>
      </c>
      <c r="D36" s="17" t="s">
        <v>332</v>
      </c>
      <c r="E36" s="17" t="s">
        <v>331</v>
      </c>
      <c r="F36" s="17" t="s">
        <v>330</v>
      </c>
    </row>
    <row r="37" spans="1:6">
      <c r="A37" s="15" t="s">
        <v>567</v>
      </c>
      <c r="B37" s="15" t="s">
        <v>568</v>
      </c>
      <c r="C37" s="15">
        <v>273</v>
      </c>
      <c r="D37" s="118" t="s">
        <v>569</v>
      </c>
      <c r="E37" s="15" t="s">
        <v>566</v>
      </c>
      <c r="F37" s="15">
        <v>163.047</v>
      </c>
    </row>
    <row r="38" spans="1:6">
      <c r="A38" s="15" t="s">
        <v>709</v>
      </c>
      <c r="B38" s="15" t="s">
        <v>710</v>
      </c>
      <c r="C38" s="15">
        <v>900</v>
      </c>
      <c r="D38" s="34" t="s">
        <v>569</v>
      </c>
      <c r="E38" s="34" t="s">
        <v>566</v>
      </c>
      <c r="F38" s="15">
        <v>232.072</v>
      </c>
    </row>
    <row r="39" spans="1:6">
      <c r="D39" s="33"/>
      <c r="E39" s="33"/>
      <c r="F39" s="15"/>
    </row>
    <row r="40" spans="1:6">
      <c r="A40" s="17" t="s">
        <v>328</v>
      </c>
      <c r="D40" s="33"/>
      <c r="E40" s="33"/>
    </row>
    <row r="41" spans="1:6">
      <c r="A41" s="15" t="s">
        <v>235</v>
      </c>
      <c r="B41" s="32" t="s">
        <v>327</v>
      </c>
    </row>
    <row r="42" spans="1:6">
      <c r="A42" s="15" t="s">
        <v>60</v>
      </c>
      <c r="B42" s="32" t="s">
        <v>326</v>
      </c>
    </row>
    <row r="43" spans="1:6">
      <c r="A43" s="15" t="s">
        <v>325</v>
      </c>
      <c r="B43" s="32" t="s">
        <v>324</v>
      </c>
    </row>
    <row r="44" spans="1:6">
      <c r="A44" s="15"/>
    </row>
    <row r="45" spans="1:6">
      <c r="A45" s="172" t="s">
        <v>323</v>
      </c>
      <c r="B45" s="172"/>
    </row>
    <row r="46" spans="1:6">
      <c r="A46" s="31" t="s">
        <v>322</v>
      </c>
      <c r="B46" s="31" t="s">
        <v>321</v>
      </c>
    </row>
    <row r="47" spans="1:6">
      <c r="A47" s="15" t="s">
        <v>574</v>
      </c>
      <c r="B47" s="30" t="s">
        <v>573</v>
      </c>
    </row>
    <row r="48" spans="1:6">
      <c r="A48" s="15" t="s">
        <v>574</v>
      </c>
      <c r="B48" s="30" t="s">
        <v>575</v>
      </c>
    </row>
    <row r="49" spans="1:7">
      <c r="A49" s="15" t="s">
        <v>319</v>
      </c>
      <c r="B49" s="30" t="s">
        <v>576</v>
      </c>
    </row>
    <row r="50" spans="1:7">
      <c r="A50" s="15" t="s">
        <v>320</v>
      </c>
      <c r="B50" s="30" t="s">
        <v>577</v>
      </c>
    </row>
    <row r="51" spans="1:7">
      <c r="A51" s="15" t="s">
        <v>319</v>
      </c>
      <c r="B51" s="30" t="s">
        <v>712</v>
      </c>
    </row>
    <row r="52" spans="1:7">
      <c r="B52" s="29"/>
    </row>
    <row r="53" spans="1:7">
      <c r="A53" s="18" t="s">
        <v>318</v>
      </c>
    </row>
    <row r="54" spans="1:7">
      <c r="A54" s="28" t="s">
        <v>317</v>
      </c>
    </row>
    <row r="55" spans="1:7">
      <c r="A55" s="140" t="s">
        <v>711</v>
      </c>
      <c r="B55" s="140"/>
      <c r="C55" s="140"/>
      <c r="D55" s="140"/>
    </row>
    <row r="57" spans="1:7">
      <c r="A57" s="22" t="s">
        <v>316</v>
      </c>
      <c r="B57" s="21"/>
      <c r="C57" s="21"/>
      <c r="D57" s="21"/>
      <c r="E57" s="21"/>
      <c r="F57" s="165" t="s">
        <v>315</v>
      </c>
      <c r="G57" s="20"/>
    </row>
    <row r="58" spans="1:7" ht="30" customHeight="1">
      <c r="A58" s="19" t="s">
        <v>310</v>
      </c>
      <c r="B58" s="136" t="s">
        <v>309</v>
      </c>
      <c r="C58" s="136" t="s">
        <v>314</v>
      </c>
      <c r="D58" s="137" t="s">
        <v>308</v>
      </c>
      <c r="E58" s="136" t="s">
        <v>313</v>
      </c>
      <c r="F58" s="166"/>
      <c r="G58" s="16" t="s">
        <v>307</v>
      </c>
    </row>
    <row r="59" spans="1:7">
      <c r="A59" s="116">
        <v>44167</v>
      </c>
      <c r="B59" s="24">
        <v>44377</v>
      </c>
      <c r="C59" s="117" t="s">
        <v>312</v>
      </c>
      <c r="D59" s="131">
        <v>273</v>
      </c>
      <c r="E59" s="119">
        <v>1000</v>
      </c>
      <c r="F59" s="23">
        <f>'Hep Clearance Calcs'!Z7</f>
        <v>0</v>
      </c>
      <c r="G59" s="11" t="s">
        <v>578</v>
      </c>
    </row>
    <row r="61" spans="1:7">
      <c r="A61" s="22" t="s">
        <v>311</v>
      </c>
      <c r="B61" s="21"/>
      <c r="C61" s="21"/>
      <c r="D61" s="21"/>
      <c r="E61" s="21"/>
      <c r="F61" s="20"/>
    </row>
    <row r="62" spans="1:7">
      <c r="A62" s="19" t="s">
        <v>310</v>
      </c>
      <c r="B62" s="136" t="s">
        <v>309</v>
      </c>
      <c r="C62" s="137" t="s">
        <v>308</v>
      </c>
      <c r="D62" s="137" t="s">
        <v>714</v>
      </c>
      <c r="E62" s="137" t="s">
        <v>715</v>
      </c>
      <c r="F62" s="16" t="s">
        <v>307</v>
      </c>
    </row>
    <row r="63" spans="1:7">
      <c r="A63" s="156">
        <v>44355</v>
      </c>
      <c r="B63" s="154">
        <v>44356</v>
      </c>
      <c r="C63" s="155">
        <v>273</v>
      </c>
      <c r="D63" s="76">
        <f>'273_stab'!X20</f>
        <v>0.4776567344454235</v>
      </c>
      <c r="E63" s="76">
        <f>'273_stab'!Y20</f>
        <v>0.11210054358078689</v>
      </c>
      <c r="F63" s="14" t="s">
        <v>305</v>
      </c>
    </row>
    <row r="64" spans="1:7">
      <c r="A64" s="116">
        <v>44355</v>
      </c>
      <c r="B64" s="24">
        <v>44356</v>
      </c>
      <c r="C64" s="152">
        <v>900</v>
      </c>
      <c r="D64" s="138">
        <f>'900_stab'!X20</f>
        <v>3.9967147411196362</v>
      </c>
      <c r="E64" s="138">
        <f>'900_stab'!Y20</f>
        <v>0.45872093758741411</v>
      </c>
      <c r="F64" s="139" t="s">
        <v>305</v>
      </c>
    </row>
    <row r="65" spans="1:5" ht="18.75">
      <c r="C65" s="10" t="s">
        <v>304</v>
      </c>
    </row>
    <row r="66" spans="1:5">
      <c r="A66" s="9" t="s">
        <v>303</v>
      </c>
      <c r="B66" s="9" t="s">
        <v>114</v>
      </c>
      <c r="C66" s="9" t="s">
        <v>302</v>
      </c>
      <c r="D66" s="9" t="s">
        <v>295</v>
      </c>
      <c r="E66" s="9" t="s">
        <v>301</v>
      </c>
    </row>
    <row r="67" spans="1:5">
      <c r="A67" s="8" t="s">
        <v>567</v>
      </c>
      <c r="B67" s="8" t="s">
        <v>568</v>
      </c>
      <c r="C67" s="8">
        <v>273</v>
      </c>
      <c r="D67" s="8">
        <f>'273 MDL'!J15</f>
        <v>11.02</v>
      </c>
      <c r="E67" s="8">
        <v>50</v>
      </c>
    </row>
  </sheetData>
  <mergeCells count="9">
    <mergeCell ref="F57:F58"/>
    <mergeCell ref="B14:D21"/>
    <mergeCell ref="B26:B27"/>
    <mergeCell ref="C26:C27"/>
    <mergeCell ref="A28:A29"/>
    <mergeCell ref="B28:B29"/>
    <mergeCell ref="D28:D29"/>
    <mergeCell ref="E28:E29"/>
    <mergeCell ref="A45:B45"/>
  </mergeCells>
  <hyperlinks>
    <hyperlink ref="F15" r:id="rId1" xr:uid="{969B6D9D-1B60-4F41-BADB-63BA0A95D8A6}"/>
    <hyperlink ref="A37" r:id="rId2" xr:uid="{8D07839B-5E90-4B37-A31B-1D5991D723AB}"/>
    <hyperlink ref="A67" r:id="rId3" xr:uid="{AB1A7DA4-0FC7-4300-A960-6448C25EBB4F}"/>
    <hyperlink ref="B4" r:id="rId4" xr:uid="{A082F49D-4E1F-45D1-AFF6-9BCF42E3B901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8A36-9BDE-4988-A7A3-E66E5901DC35}">
  <dimension ref="A1:L28"/>
  <sheetViews>
    <sheetView workbookViewId="0">
      <selection activeCell="A3" sqref="A3"/>
    </sheetView>
  </sheetViews>
  <sheetFormatPr defaultRowHeight="15"/>
  <cols>
    <col min="8" max="8" width="15.85546875" customWidth="1"/>
    <col min="10" max="10" width="13.42578125" customWidth="1"/>
  </cols>
  <sheetData>
    <row r="1" spans="1:12">
      <c r="A1" t="s">
        <v>292</v>
      </c>
    </row>
    <row r="3" spans="1:12">
      <c r="A3">
        <v>900</v>
      </c>
    </row>
    <row r="5" spans="1:12">
      <c r="A5" s="195" t="s">
        <v>58</v>
      </c>
      <c r="B5" s="197"/>
      <c r="C5" s="197"/>
      <c r="D5" s="197"/>
      <c r="E5" s="197"/>
      <c r="F5" s="197"/>
      <c r="G5" s="197"/>
      <c r="H5" s="196"/>
      <c r="I5" s="195" t="s">
        <v>84</v>
      </c>
      <c r="J5" s="197"/>
      <c r="K5" s="197"/>
      <c r="L5" s="196"/>
    </row>
    <row r="6" spans="1:12">
      <c r="A6" s="4" t="s">
        <v>237</v>
      </c>
      <c r="B6" s="4" t="s">
        <v>237</v>
      </c>
      <c r="C6" s="4" t="s">
        <v>114</v>
      </c>
      <c r="D6" s="4" t="s">
        <v>80</v>
      </c>
      <c r="E6" s="4" t="s">
        <v>102</v>
      </c>
      <c r="F6" s="4" t="s">
        <v>120</v>
      </c>
      <c r="G6" s="4" t="s">
        <v>59</v>
      </c>
      <c r="H6" s="4" t="s">
        <v>129</v>
      </c>
      <c r="I6" s="4" t="s">
        <v>10</v>
      </c>
      <c r="J6" s="4" t="s">
        <v>45</v>
      </c>
      <c r="K6" s="4" t="s">
        <v>0</v>
      </c>
      <c r="L6" s="4" t="s">
        <v>138</v>
      </c>
    </row>
    <row r="7" spans="1:12">
      <c r="A7" s="1"/>
      <c r="B7" s="1"/>
      <c r="C7" s="1" t="s">
        <v>130</v>
      </c>
      <c r="D7" s="1"/>
      <c r="E7" s="1" t="s">
        <v>284</v>
      </c>
      <c r="F7" s="1" t="s">
        <v>90</v>
      </c>
      <c r="G7" s="1" t="s">
        <v>254</v>
      </c>
      <c r="H7" s="3">
        <v>44379.575609004598</v>
      </c>
      <c r="I7" s="2">
        <v>8.2129166666666702</v>
      </c>
      <c r="J7" s="2">
        <v>52.809554801569398</v>
      </c>
      <c r="K7" s="2">
        <v>105.61910960313899</v>
      </c>
      <c r="L7" s="2">
        <v>15007.764342033801</v>
      </c>
    </row>
    <row r="8" spans="1:12">
      <c r="A8" s="1"/>
      <c r="B8" s="1"/>
      <c r="C8" s="1" t="s">
        <v>130</v>
      </c>
      <c r="D8" s="1"/>
      <c r="E8" s="1" t="s">
        <v>285</v>
      </c>
      <c r="F8" s="1" t="s">
        <v>90</v>
      </c>
      <c r="G8" s="1" t="s">
        <v>254</v>
      </c>
      <c r="H8" s="3">
        <v>44379.589462731499</v>
      </c>
      <c r="I8" s="2">
        <v>8.2190833333333302</v>
      </c>
      <c r="J8" s="2">
        <v>53.050265015429602</v>
      </c>
      <c r="K8" s="2">
        <v>106.10053003085901</v>
      </c>
      <c r="L8" s="2">
        <v>15223.843779745501</v>
      </c>
    </row>
    <row r="9" spans="1:12">
      <c r="A9" s="1"/>
      <c r="B9" s="1"/>
      <c r="C9" s="1" t="s">
        <v>130</v>
      </c>
      <c r="D9" s="1"/>
      <c r="E9" s="1" t="s">
        <v>286</v>
      </c>
      <c r="F9" s="1" t="s">
        <v>90</v>
      </c>
      <c r="G9" s="1" t="s">
        <v>254</v>
      </c>
      <c r="H9" s="3">
        <v>44379.603353391198</v>
      </c>
      <c r="I9" s="2">
        <v>8.2189999999999994</v>
      </c>
      <c r="J9" s="2">
        <v>50.425974479951002</v>
      </c>
      <c r="K9" s="2">
        <v>100.851948959902</v>
      </c>
      <c r="L9" s="2">
        <v>14734.903014683499</v>
      </c>
    </row>
    <row r="10" spans="1:12">
      <c r="A10" s="1"/>
      <c r="B10" s="1"/>
      <c r="C10" s="1" t="s">
        <v>130</v>
      </c>
      <c r="D10" s="1"/>
      <c r="E10" s="1" t="s">
        <v>287</v>
      </c>
      <c r="F10" s="1" t="s">
        <v>90</v>
      </c>
      <c r="G10" s="1" t="s">
        <v>254</v>
      </c>
      <c r="H10" s="3">
        <v>44379.617173043996</v>
      </c>
      <c r="I10" s="2">
        <v>8.2190833333333302</v>
      </c>
      <c r="J10" s="2">
        <v>50.548352226406699</v>
      </c>
      <c r="K10" s="2">
        <v>101.096704452813</v>
      </c>
      <c r="L10" s="2">
        <v>15185.8315033749</v>
      </c>
    </row>
    <row r="11" spans="1:12">
      <c r="A11" s="1"/>
      <c r="B11" s="1"/>
      <c r="C11" s="1" t="s">
        <v>130</v>
      </c>
      <c r="D11" s="1"/>
      <c r="E11" s="1" t="s">
        <v>288</v>
      </c>
      <c r="F11" s="1" t="s">
        <v>90</v>
      </c>
      <c r="G11" s="1" t="s">
        <v>254</v>
      </c>
      <c r="H11" s="3">
        <v>44379.630998784698</v>
      </c>
      <c r="I11" s="2">
        <v>8.2189999999999994</v>
      </c>
      <c r="J11" s="2">
        <v>51.2907094634336</v>
      </c>
      <c r="K11" s="2">
        <v>102.581418926867</v>
      </c>
      <c r="L11" s="2">
        <v>14592.0505097192</v>
      </c>
    </row>
    <row r="12" spans="1:12">
      <c r="A12" s="1"/>
      <c r="B12" s="1"/>
      <c r="C12" s="1" t="s">
        <v>130</v>
      </c>
      <c r="D12" s="1"/>
      <c r="E12" s="1" t="s">
        <v>289</v>
      </c>
      <c r="F12" s="1" t="s">
        <v>90</v>
      </c>
      <c r="G12" s="1" t="s">
        <v>254</v>
      </c>
      <c r="H12" s="3">
        <v>44379.644908009301</v>
      </c>
      <c r="I12" s="2">
        <v>8.2190833333333302</v>
      </c>
      <c r="J12" s="2">
        <v>44.3821379658879</v>
      </c>
      <c r="K12" s="2">
        <v>88.764275931775899</v>
      </c>
      <c r="L12" s="2">
        <v>12955.9400969819</v>
      </c>
    </row>
    <row r="13" spans="1:12">
      <c r="A13" s="1"/>
      <c r="B13" s="1"/>
      <c r="C13" s="1" t="s">
        <v>130</v>
      </c>
      <c r="D13" s="1"/>
      <c r="E13" s="1" t="s">
        <v>290</v>
      </c>
      <c r="F13" s="1" t="s">
        <v>90</v>
      </c>
      <c r="G13" s="1" t="s">
        <v>254</v>
      </c>
      <c r="H13" s="3">
        <v>44379.658755671298</v>
      </c>
      <c r="I13" s="2">
        <v>8.2189999999999994</v>
      </c>
      <c r="J13" s="2">
        <v>47.493006047321799</v>
      </c>
      <c r="K13" s="2">
        <v>94.986012094643499</v>
      </c>
      <c r="L13" s="2">
        <v>13843.2661195163</v>
      </c>
    </row>
    <row r="14" spans="1:12">
      <c r="I14" t="s">
        <v>293</v>
      </c>
      <c r="J14">
        <f>ROUND(STDEV(J7:J13),3)</f>
        <v>3.0870000000000002</v>
      </c>
    </row>
    <row r="15" spans="1:12">
      <c r="A15" s="5" t="s">
        <v>294</v>
      </c>
      <c r="F15" s="6">
        <v>3.1429999999999998</v>
      </c>
      <c r="I15" t="s">
        <v>295</v>
      </c>
      <c r="J15">
        <f>ROUND((J14*F15),2)</f>
        <v>9.6999999999999993</v>
      </c>
    </row>
    <row r="26" spans="1:9">
      <c r="A26" t="s">
        <v>296</v>
      </c>
    </row>
    <row r="27" spans="1:9">
      <c r="A27" t="s">
        <v>297</v>
      </c>
      <c r="C27" s="7" t="s">
        <v>298</v>
      </c>
    </row>
    <row r="28" spans="1:9">
      <c r="A28" t="s">
        <v>299</v>
      </c>
      <c r="I28" s="7" t="s">
        <v>300</v>
      </c>
    </row>
  </sheetData>
  <mergeCells count="2">
    <mergeCell ref="A5:H5"/>
    <mergeCell ref="I5:L5"/>
  </mergeCells>
  <hyperlinks>
    <hyperlink ref="I28" r:id="rId1" xr:uid="{137DF0CE-C166-4FE6-AAC6-447A4F65A638}"/>
    <hyperlink ref="C27" r:id="rId2" xr:uid="{3EEB4BF2-F6EA-41BA-A4EC-9FC7EED46651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E23B-891D-4E50-84B7-B6CC7763144C}">
  <dimension ref="A1:L28"/>
  <sheetViews>
    <sheetView workbookViewId="0">
      <selection activeCell="B2" sqref="B2"/>
    </sheetView>
  </sheetViews>
  <sheetFormatPr defaultRowHeight="15"/>
  <cols>
    <col min="8" max="8" width="15.85546875" customWidth="1"/>
    <col min="10" max="10" width="13.42578125" customWidth="1"/>
  </cols>
  <sheetData>
    <row r="1" spans="1:12">
      <c r="A1" t="s">
        <v>292</v>
      </c>
    </row>
    <row r="3" spans="1:12">
      <c r="A3">
        <v>273</v>
      </c>
    </row>
    <row r="5" spans="1:12">
      <c r="A5" s="195" t="s">
        <v>58</v>
      </c>
      <c r="B5" s="197"/>
      <c r="C5" s="197"/>
      <c r="D5" s="197"/>
      <c r="E5" s="197"/>
      <c r="F5" s="197"/>
      <c r="G5" s="197"/>
      <c r="H5" s="196"/>
      <c r="I5" s="195" t="s">
        <v>32</v>
      </c>
      <c r="J5" s="197"/>
      <c r="K5" s="197"/>
      <c r="L5" s="196"/>
    </row>
    <row r="6" spans="1:12">
      <c r="A6" s="4" t="s">
        <v>237</v>
      </c>
      <c r="B6" s="4" t="s">
        <v>237</v>
      </c>
      <c r="C6" s="4" t="s">
        <v>114</v>
      </c>
      <c r="D6" s="4" t="s">
        <v>80</v>
      </c>
      <c r="E6" s="4" t="s">
        <v>102</v>
      </c>
      <c r="F6" s="4" t="s">
        <v>120</v>
      </c>
      <c r="G6" s="4" t="s">
        <v>59</v>
      </c>
      <c r="H6" s="4" t="s">
        <v>129</v>
      </c>
      <c r="I6" s="4" t="s">
        <v>10</v>
      </c>
      <c r="J6" s="4" t="s">
        <v>45</v>
      </c>
      <c r="K6" s="4" t="s">
        <v>0</v>
      </c>
      <c r="L6" s="4" t="s">
        <v>138</v>
      </c>
    </row>
    <row r="7" spans="1:12">
      <c r="A7" s="1"/>
      <c r="B7" s="1"/>
      <c r="C7" s="1" t="s">
        <v>130</v>
      </c>
      <c r="D7" s="1"/>
      <c r="E7" s="1" t="s">
        <v>284</v>
      </c>
      <c r="F7" s="1" t="s">
        <v>90</v>
      </c>
      <c r="G7" s="1" t="s">
        <v>254</v>
      </c>
      <c r="H7" s="3">
        <v>44379.575609004598</v>
      </c>
      <c r="I7" s="2">
        <v>9.2000666666666699</v>
      </c>
      <c r="J7" s="2">
        <v>53.556307983591601</v>
      </c>
      <c r="K7" s="2">
        <v>107.112615967183</v>
      </c>
      <c r="L7" s="2">
        <v>15633.497586293801</v>
      </c>
    </row>
    <row r="8" spans="1:12">
      <c r="A8" s="1"/>
      <c r="B8" s="1"/>
      <c r="C8" s="1" t="s">
        <v>130</v>
      </c>
      <c r="D8" s="1"/>
      <c r="E8" s="1" t="s">
        <v>285</v>
      </c>
      <c r="F8" s="1" t="s">
        <v>90</v>
      </c>
      <c r="G8" s="1" t="s">
        <v>254</v>
      </c>
      <c r="H8" s="3">
        <v>44379.589462731499</v>
      </c>
      <c r="I8" s="2">
        <v>9.2001500000000007</v>
      </c>
      <c r="J8" s="2">
        <v>50.180798129403897</v>
      </c>
      <c r="K8" s="2">
        <v>100.36159625880801</v>
      </c>
      <c r="L8" s="2">
        <v>14791.6407606099</v>
      </c>
    </row>
    <row r="9" spans="1:12">
      <c r="A9" s="1"/>
      <c r="B9" s="1"/>
      <c r="C9" s="1" t="s">
        <v>130</v>
      </c>
      <c r="D9" s="1"/>
      <c r="E9" s="1" t="s">
        <v>286</v>
      </c>
      <c r="F9" s="1" t="s">
        <v>90</v>
      </c>
      <c r="G9" s="1" t="s">
        <v>254</v>
      </c>
      <c r="H9" s="3">
        <v>44379.603353391198</v>
      </c>
      <c r="I9" s="2">
        <v>9.2000666666666699</v>
      </c>
      <c r="J9" s="2">
        <v>50.573070249668</v>
      </c>
      <c r="K9" s="2">
        <v>101.146140499336</v>
      </c>
      <c r="L9" s="2">
        <v>15179.390278403</v>
      </c>
    </row>
    <row r="10" spans="1:12">
      <c r="A10" s="1"/>
      <c r="B10" s="1"/>
      <c r="C10" s="1" t="s">
        <v>130</v>
      </c>
      <c r="D10" s="1"/>
      <c r="E10" s="1" t="s">
        <v>287</v>
      </c>
      <c r="F10" s="1" t="s">
        <v>90</v>
      </c>
      <c r="G10" s="1" t="s">
        <v>254</v>
      </c>
      <c r="H10" s="3">
        <v>44379.617173043996</v>
      </c>
      <c r="I10" s="2">
        <v>9.2001500000000007</v>
      </c>
      <c r="J10" s="2">
        <v>43.649538587682201</v>
      </c>
      <c r="K10" s="2">
        <v>87.299077175364303</v>
      </c>
      <c r="L10" s="2">
        <v>13469.5552545513</v>
      </c>
    </row>
    <row r="11" spans="1:12">
      <c r="A11" s="1"/>
      <c r="B11" s="1"/>
      <c r="C11" s="1" t="s">
        <v>130</v>
      </c>
      <c r="D11" s="1"/>
      <c r="E11" s="1" t="s">
        <v>288</v>
      </c>
      <c r="F11" s="1" t="s">
        <v>90</v>
      </c>
      <c r="G11" s="1" t="s">
        <v>254</v>
      </c>
      <c r="H11" s="3">
        <v>44379.630998784698</v>
      </c>
      <c r="I11" s="2">
        <v>9.2000666666666699</v>
      </c>
      <c r="J11" s="2">
        <v>52.152086833138</v>
      </c>
      <c r="K11" s="2">
        <v>104.304173666276</v>
      </c>
      <c r="L11" s="2">
        <v>15240.223437991301</v>
      </c>
    </row>
    <row r="12" spans="1:12">
      <c r="A12" s="1"/>
      <c r="B12" s="1"/>
      <c r="C12" s="1" t="s">
        <v>130</v>
      </c>
      <c r="D12" s="1"/>
      <c r="E12" s="1" t="s">
        <v>289</v>
      </c>
      <c r="F12" s="1" t="s">
        <v>90</v>
      </c>
      <c r="G12" s="1" t="s">
        <v>254</v>
      </c>
      <c r="H12" s="3">
        <v>44379.644908009301</v>
      </c>
      <c r="I12" s="2">
        <v>9.2001500000000007</v>
      </c>
      <c r="J12" s="2">
        <v>52.7564105075177</v>
      </c>
      <c r="K12" s="2">
        <v>105.512821015035</v>
      </c>
      <c r="L12" s="2">
        <v>15818.961765227599</v>
      </c>
    </row>
    <row r="13" spans="1:12">
      <c r="A13" s="1"/>
      <c r="B13" s="1"/>
      <c r="C13" s="1" t="s">
        <v>130</v>
      </c>
      <c r="D13" s="1"/>
      <c r="E13" s="1" t="s">
        <v>290</v>
      </c>
      <c r="F13" s="1" t="s">
        <v>90</v>
      </c>
      <c r="G13" s="1" t="s">
        <v>254</v>
      </c>
      <c r="H13" s="3">
        <v>44379.658755671298</v>
      </c>
      <c r="I13" s="2">
        <v>9.2000666666666699</v>
      </c>
      <c r="J13" s="2">
        <v>47.131787708998601</v>
      </c>
      <c r="K13" s="2">
        <v>94.263575417997203</v>
      </c>
      <c r="L13" s="2">
        <v>14111.2292330535</v>
      </c>
    </row>
    <row r="14" spans="1:12">
      <c r="I14" t="s">
        <v>293</v>
      </c>
      <c r="J14">
        <f>ROUND(STDEV(J7:J13),3)</f>
        <v>3.5070000000000001</v>
      </c>
    </row>
    <row r="15" spans="1:12">
      <c r="A15" s="5" t="s">
        <v>294</v>
      </c>
      <c r="F15" s="6">
        <v>3.1429999999999998</v>
      </c>
      <c r="I15" t="s">
        <v>295</v>
      </c>
      <c r="J15">
        <f>ROUND((J14*F15),2)</f>
        <v>11.02</v>
      </c>
    </row>
    <row r="26" spans="1:9">
      <c r="A26" t="s">
        <v>296</v>
      </c>
    </row>
    <row r="27" spans="1:9">
      <c r="A27" t="s">
        <v>297</v>
      </c>
      <c r="C27" s="7" t="s">
        <v>298</v>
      </c>
    </row>
    <row r="28" spans="1:9">
      <c r="A28" t="s">
        <v>299</v>
      </c>
      <c r="I28" s="7" t="s">
        <v>300</v>
      </c>
    </row>
  </sheetData>
  <mergeCells count="2">
    <mergeCell ref="A5:H5"/>
    <mergeCell ref="I5:L5"/>
  </mergeCells>
  <hyperlinks>
    <hyperlink ref="I28" r:id="rId1" xr:uid="{138CD2B2-C5B6-468A-9D22-8F7E6BF425ED}"/>
    <hyperlink ref="C27" r:id="rId2" xr:uid="{38B92D54-7812-443B-BEF0-35843C63DA64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58</v>
      </c>
    </row>
    <row r="2" spans="1:1">
      <c r="A2" t="s">
        <v>26</v>
      </c>
    </row>
    <row r="3" spans="1:1">
      <c r="A3" t="s">
        <v>90</v>
      </c>
    </row>
    <row r="4" spans="1:1">
      <c r="A4" t="s">
        <v>60</v>
      </c>
    </row>
    <row r="5" spans="1:1">
      <c r="A5" t="s">
        <v>235</v>
      </c>
    </row>
    <row r="6" spans="1:1">
      <c r="A6" t="s">
        <v>2</v>
      </c>
    </row>
    <row r="7" spans="1:1">
      <c r="A7" t="s">
        <v>101</v>
      </c>
    </row>
    <row r="8" spans="1:1">
      <c r="A8" t="s">
        <v>69</v>
      </c>
    </row>
    <row r="9" spans="1:1">
      <c r="A9" t="s">
        <v>252</v>
      </c>
    </row>
    <row r="10" spans="1:1">
      <c r="A10" t="s">
        <v>220</v>
      </c>
    </row>
    <row r="11" spans="1:1">
      <c r="A11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149-F0E0-4768-8159-2FFCFD84F824}">
  <sheetPr>
    <pageSetUpPr fitToPage="1"/>
  </sheetPr>
  <dimension ref="A1:HV681"/>
  <sheetViews>
    <sheetView zoomScaleNormal="100" workbookViewId="0">
      <selection activeCell="Z15" sqref="Z15"/>
    </sheetView>
  </sheetViews>
  <sheetFormatPr defaultRowHeight="15"/>
  <cols>
    <col min="1" max="1" width="17.7109375" customWidth="1"/>
    <col min="2" max="2" width="24.28515625" customWidth="1"/>
    <col min="3" max="3" width="13.42578125" customWidth="1"/>
    <col min="4" max="4" width="9.28515625" style="15" bestFit="1" customWidth="1"/>
    <col min="5" max="7" width="20.5703125" style="15" customWidth="1"/>
    <col min="8" max="8" width="18.7109375" style="52" bestFit="1" customWidth="1"/>
    <col min="9" max="11" width="9.140625" style="15"/>
    <col min="12" max="13" width="9.28515625" style="15" bestFit="1" customWidth="1"/>
    <col min="14" max="14" width="9.5703125" style="15" bestFit="1" customWidth="1"/>
    <col min="15" max="16" width="9.140625" style="15"/>
    <col min="17" max="17" width="12.7109375" style="15" bestFit="1" customWidth="1"/>
    <col min="18" max="18" width="9.5703125" style="15" customWidth="1"/>
    <col min="19" max="19" width="9" style="15" bestFit="1" customWidth="1"/>
    <col min="20" max="20" width="8" style="15" bestFit="1" customWidth="1"/>
    <col min="21" max="21" width="9.5703125" style="15" customWidth="1"/>
    <col min="22" max="22" width="12.140625" style="15" customWidth="1"/>
    <col min="23" max="24" width="9.5703125" style="15" customWidth="1"/>
    <col min="25" max="25" width="10.5703125" style="15" bestFit="1" customWidth="1"/>
    <col min="26" max="26" width="20.85546875" style="15" customWidth="1"/>
  </cols>
  <sheetData>
    <row r="1" spans="1:26">
      <c r="A1" s="70" t="s">
        <v>407</v>
      </c>
    </row>
    <row r="2" spans="1:26">
      <c r="H2" s="15"/>
    </row>
    <row r="3" spans="1:26">
      <c r="H3"/>
      <c r="I3" s="82" t="s">
        <v>406</v>
      </c>
    </row>
    <row r="4" spans="1:26" ht="15.75" thickBot="1">
      <c r="S4" s="81"/>
      <c r="T4" s="81"/>
      <c r="U4" s="81"/>
    </row>
    <row r="5" spans="1:26" ht="30" customHeight="1">
      <c r="A5" s="178" t="s">
        <v>333</v>
      </c>
      <c r="B5" s="180" t="s">
        <v>114</v>
      </c>
      <c r="C5" s="180" t="s">
        <v>302</v>
      </c>
      <c r="D5" s="180" t="s">
        <v>332</v>
      </c>
      <c r="E5" s="180" t="s">
        <v>331</v>
      </c>
      <c r="F5" s="180" t="s">
        <v>564</v>
      </c>
      <c r="G5" s="180" t="s">
        <v>404</v>
      </c>
      <c r="H5" s="189" t="s">
        <v>403</v>
      </c>
      <c r="I5" s="182" t="s">
        <v>402</v>
      </c>
      <c r="J5" s="183"/>
      <c r="K5" s="183"/>
      <c r="L5" s="183"/>
      <c r="M5" s="183"/>
      <c r="N5" s="183"/>
      <c r="O5" s="183"/>
      <c r="P5" s="183"/>
      <c r="Q5" s="184"/>
      <c r="R5" s="173" t="s">
        <v>716</v>
      </c>
      <c r="S5" s="174"/>
      <c r="T5" s="174"/>
      <c r="U5" s="175"/>
      <c r="V5" s="173" t="s">
        <v>717</v>
      </c>
      <c r="W5" s="174"/>
      <c r="X5" s="174"/>
      <c r="Y5" s="174"/>
      <c r="Z5" s="176" t="s">
        <v>315</v>
      </c>
    </row>
    <row r="6" spans="1:26" ht="33.75" customHeight="1" thickBot="1">
      <c r="A6" s="179"/>
      <c r="B6" s="181"/>
      <c r="C6" s="181"/>
      <c r="D6" s="181"/>
      <c r="E6" s="181"/>
      <c r="F6" s="181" t="s">
        <v>401</v>
      </c>
      <c r="G6" s="181" t="s">
        <v>401</v>
      </c>
      <c r="H6" s="190"/>
      <c r="I6" s="79" t="s">
        <v>393</v>
      </c>
      <c r="J6" s="153" t="s">
        <v>400</v>
      </c>
      <c r="K6" s="153" t="s">
        <v>399</v>
      </c>
      <c r="L6" s="153" t="s">
        <v>398</v>
      </c>
      <c r="M6" s="153" t="s">
        <v>397</v>
      </c>
      <c r="N6" s="137" t="s">
        <v>396</v>
      </c>
      <c r="O6" s="153" t="s">
        <v>395</v>
      </c>
      <c r="P6" s="153" t="s">
        <v>392</v>
      </c>
      <c r="Q6" s="80" t="s">
        <v>391</v>
      </c>
      <c r="R6" s="79" t="s">
        <v>394</v>
      </c>
      <c r="S6" s="153" t="s">
        <v>393</v>
      </c>
      <c r="T6" s="153" t="s">
        <v>392</v>
      </c>
      <c r="U6" s="80" t="s">
        <v>391</v>
      </c>
      <c r="V6" s="79" t="s">
        <v>394</v>
      </c>
      <c r="W6" s="153" t="s">
        <v>393</v>
      </c>
      <c r="X6" s="153" t="s">
        <v>392</v>
      </c>
      <c r="Y6" s="153" t="s">
        <v>391</v>
      </c>
      <c r="Z6" s="177"/>
    </row>
    <row r="7" spans="1:26">
      <c r="A7" s="77" t="s">
        <v>567</v>
      </c>
      <c r="B7" s="155" t="s">
        <v>568</v>
      </c>
      <c r="C7" s="155">
        <v>273</v>
      </c>
      <c r="D7" s="185" t="s">
        <v>329</v>
      </c>
      <c r="E7" s="185" t="s">
        <v>306</v>
      </c>
      <c r="F7" s="76">
        <f>'Hep Data for Prism'!N36</f>
        <v>0.90543659384722897</v>
      </c>
      <c r="G7" s="76">
        <f>'Hep Data for Prism'!P36</f>
        <v>1.0248070769323712E-2</v>
      </c>
      <c r="H7" s="187">
        <v>1000</v>
      </c>
      <c r="I7" s="157">
        <v>-2.2699999999999999E-3</v>
      </c>
      <c r="J7" s="157">
        <v>0.26400000000000001</v>
      </c>
      <c r="K7" s="157">
        <v>0.14000000000000001</v>
      </c>
      <c r="L7" s="157">
        <v>3.5880000000000001</v>
      </c>
      <c r="M7" s="155">
        <v>1</v>
      </c>
      <c r="N7" s="155">
        <v>10</v>
      </c>
      <c r="O7" s="157">
        <v>8.7499999999999994E-2</v>
      </c>
      <c r="P7" s="155" t="s">
        <v>390</v>
      </c>
      <c r="Q7" s="14" t="s">
        <v>390</v>
      </c>
      <c r="R7" s="215">
        <v>1.9800000000000002E-2</v>
      </c>
      <c r="S7" s="215">
        <v>-3.8300000000000001E-3</v>
      </c>
      <c r="T7" s="155">
        <f>0.693/(-S7)</f>
        <v>180.93994778067884</v>
      </c>
      <c r="U7" s="14">
        <f>((2000*0.693)/(T7))</f>
        <v>7.660000000000001</v>
      </c>
      <c r="V7" s="215">
        <v>2.9999999999999997E-4</v>
      </c>
      <c r="W7" s="215">
        <v>-3.1619999999999999E-3</v>
      </c>
      <c r="X7" s="155">
        <f>0.693/(-W7)</f>
        <v>219.1650853889943</v>
      </c>
      <c r="Y7" s="14">
        <f>((2000*0.693)/(X7))</f>
        <v>6.3239999999999998</v>
      </c>
      <c r="Z7" s="78">
        <v>0</v>
      </c>
    </row>
    <row r="8" spans="1:26" ht="15.75" thickBot="1">
      <c r="A8" s="158"/>
      <c r="B8" s="159" t="s">
        <v>566</v>
      </c>
      <c r="C8" s="159" t="s">
        <v>707</v>
      </c>
      <c r="D8" s="186"/>
      <c r="E8" s="186"/>
      <c r="F8" s="160">
        <f>'Hep Data for Prism'!N111</f>
        <v>0.8356046064127739</v>
      </c>
      <c r="G8" s="160">
        <f>'Hep Data for Prism'!P111</f>
        <v>0.28431110751267802</v>
      </c>
      <c r="H8" s="188"/>
      <c r="I8" s="161">
        <v>-1.494E-2</v>
      </c>
      <c r="J8" s="161">
        <v>0.80389999999999995</v>
      </c>
      <c r="K8" s="161">
        <v>0.64439999999999997</v>
      </c>
      <c r="L8" s="161">
        <v>65.59</v>
      </c>
      <c r="M8" s="159">
        <v>1</v>
      </c>
      <c r="N8" s="159">
        <v>16</v>
      </c>
      <c r="O8" s="161" t="s">
        <v>708</v>
      </c>
      <c r="P8" s="159">
        <f>0.693/(-I8)</f>
        <v>46.385542168674696</v>
      </c>
      <c r="Q8" s="162">
        <f>((2000*0.693)/(P8))</f>
        <v>29.880000000000003</v>
      </c>
      <c r="R8" s="161">
        <v>5.8999999999999999E-3</v>
      </c>
      <c r="S8" s="161">
        <v>-2.9420000000000002E-3</v>
      </c>
      <c r="T8" s="159">
        <f>0.693/(-S8)</f>
        <v>235.55404486743709</v>
      </c>
      <c r="U8" s="163">
        <f>((2000*0.693)/(T8))</f>
        <v>5.8840000000000012</v>
      </c>
      <c r="V8" s="161" t="s">
        <v>708</v>
      </c>
      <c r="W8" s="161">
        <v>-2.176E-3</v>
      </c>
      <c r="X8" s="159">
        <f>0.693/(-W8)</f>
        <v>318.47426470588232</v>
      </c>
      <c r="Y8" s="159">
        <f>((2000*0.693)/(X8))</f>
        <v>4.3520000000000003</v>
      </c>
      <c r="Z8" s="164">
        <f>Q8-U8</f>
        <v>23.996000000000002</v>
      </c>
    </row>
    <row r="9" spans="1:26">
      <c r="C9" s="15"/>
      <c r="I9" s="63"/>
      <c r="K9" s="63"/>
      <c r="L9" s="63"/>
      <c r="N9" s="63"/>
      <c r="P9" s="63"/>
      <c r="Q9" s="63"/>
      <c r="R9" s="74"/>
      <c r="S9" s="74"/>
      <c r="T9" s="74"/>
      <c r="W9" s="63"/>
      <c r="X9" s="63"/>
      <c r="Y9" s="63"/>
      <c r="Z9" s="63"/>
    </row>
    <row r="10" spans="1:26">
      <c r="A10" s="35"/>
      <c r="C10" s="15"/>
      <c r="D10" s="27"/>
      <c r="I10" s="63"/>
      <c r="J10" s="63"/>
      <c r="K10" s="63"/>
      <c r="L10" s="63"/>
      <c r="N10" s="63"/>
      <c r="O10" s="63"/>
      <c r="P10" s="63"/>
      <c r="Q10" s="63"/>
      <c r="R10" s="74"/>
      <c r="S10" s="74"/>
      <c r="T10" s="74"/>
      <c r="Y10" s="63"/>
    </row>
    <row r="11" spans="1:26">
      <c r="C11" s="15"/>
      <c r="D11" s="27"/>
      <c r="I11" s="63"/>
      <c r="K11" s="63"/>
      <c r="L11" s="63"/>
      <c r="N11" s="63"/>
      <c r="P11" s="63"/>
      <c r="Q11" s="63"/>
      <c r="R11" s="74"/>
      <c r="S11" s="74"/>
      <c r="T11" s="74"/>
      <c r="Y11" s="63"/>
    </row>
    <row r="13" spans="1:26">
      <c r="A13" s="75"/>
      <c r="C13" s="15"/>
      <c r="D13" s="27"/>
      <c r="I13" s="63"/>
      <c r="J13" s="63"/>
      <c r="K13" s="63"/>
      <c r="L13" s="63"/>
      <c r="O13" s="63"/>
      <c r="R13" s="74"/>
      <c r="S13" s="74"/>
      <c r="T13" s="74"/>
      <c r="U13" s="55"/>
      <c r="V13" s="55"/>
    </row>
    <row r="14" spans="1:26">
      <c r="C14" s="15"/>
      <c r="D14" s="27"/>
      <c r="K14" s="26"/>
      <c r="R14" s="74"/>
      <c r="S14" s="74"/>
      <c r="T14" s="74"/>
    </row>
    <row r="15" spans="1:26">
      <c r="C15" s="15"/>
      <c r="D15" s="27"/>
      <c r="K15" s="26"/>
      <c r="R15" s="34"/>
      <c r="S15" s="34"/>
      <c r="T15" s="34"/>
      <c r="V15" s="73"/>
    </row>
    <row r="16" spans="1:26">
      <c r="A16" s="75"/>
      <c r="C16" s="15"/>
      <c r="D16" s="27"/>
      <c r="I16" s="63"/>
      <c r="J16" s="63"/>
      <c r="K16" s="63"/>
      <c r="L16" s="63"/>
      <c r="M16" s="63"/>
      <c r="N16" s="63"/>
      <c r="O16" s="63"/>
      <c r="R16" s="34"/>
      <c r="S16" s="34"/>
      <c r="T16" s="34"/>
      <c r="U16" s="34"/>
      <c r="V16" s="73"/>
    </row>
    <row r="17" spans="1:32">
      <c r="R17" s="34"/>
      <c r="S17" s="34"/>
      <c r="T17" s="34"/>
      <c r="AB17" s="15"/>
      <c r="AC17" s="15"/>
    </row>
    <row r="18" spans="1:32">
      <c r="D18" s="27"/>
      <c r="I18" s="63"/>
      <c r="J18" s="63"/>
      <c r="K18" s="63"/>
      <c r="L18" s="63"/>
      <c r="M18" s="63"/>
      <c r="N18" s="63"/>
      <c r="O18" s="63"/>
      <c r="P18" s="63"/>
      <c r="Q18" s="63"/>
      <c r="T18" s="72"/>
      <c r="W18" s="63"/>
      <c r="X18" s="63"/>
      <c r="Y18" s="63"/>
      <c r="Z18" s="63"/>
      <c r="AA18" s="66"/>
      <c r="AB18" s="66"/>
      <c r="AC18" s="66"/>
      <c r="AD18" s="66"/>
      <c r="AE18" s="66"/>
      <c r="AF18" s="66"/>
    </row>
    <row r="19" spans="1:32">
      <c r="A19" s="75"/>
      <c r="C19" s="15"/>
      <c r="D19" s="27"/>
      <c r="I19" s="63"/>
      <c r="J19" s="63"/>
      <c r="K19" s="63"/>
      <c r="L19" s="63"/>
      <c r="M19" s="63"/>
      <c r="N19" s="63"/>
      <c r="O19" s="63"/>
      <c r="P19" s="63"/>
      <c r="R19" s="72"/>
      <c r="S19" s="63"/>
      <c r="T19" s="74"/>
      <c r="V19" s="73"/>
      <c r="AA19" s="62"/>
      <c r="AB19" s="62"/>
      <c r="AC19" s="62"/>
      <c r="AD19" s="62"/>
      <c r="AE19" s="62"/>
      <c r="AF19" s="62"/>
    </row>
    <row r="20" spans="1:32">
      <c r="H20"/>
      <c r="AB20" s="15"/>
      <c r="AC20" s="15"/>
    </row>
    <row r="21" spans="1:32">
      <c r="H21"/>
      <c r="I21" s="63"/>
      <c r="J21" s="63"/>
      <c r="K21" s="63"/>
      <c r="L21" s="63"/>
      <c r="M21" s="63"/>
      <c r="N21" s="63"/>
      <c r="O21" s="63"/>
      <c r="P21" s="63"/>
      <c r="Q21" s="63"/>
      <c r="R21" s="72"/>
      <c r="S21" s="72"/>
      <c r="T21" s="72"/>
      <c r="U21" s="72"/>
      <c r="W21" s="63"/>
      <c r="X21" s="63"/>
      <c r="Y21" s="63"/>
      <c r="Z21" s="63"/>
      <c r="AA21" s="66"/>
      <c r="AB21" s="66"/>
      <c r="AC21" s="66"/>
      <c r="AD21" s="66"/>
      <c r="AE21" s="66"/>
    </row>
    <row r="22" spans="1:32">
      <c r="H22"/>
      <c r="M22" s="63"/>
      <c r="N22" s="63"/>
      <c r="X22" s="63"/>
      <c r="AA22" s="62"/>
      <c r="AB22" s="62"/>
      <c r="AC22" s="62"/>
      <c r="AD22" s="62"/>
      <c r="AE22" s="62"/>
    </row>
    <row r="23" spans="1:32">
      <c r="H23"/>
    </row>
    <row r="24" spans="1:32">
      <c r="H24"/>
    </row>
    <row r="25" spans="1:32">
      <c r="H25" s="66"/>
      <c r="P25" s="65"/>
      <c r="Q25" s="65"/>
      <c r="W25" s="65"/>
    </row>
    <row r="26" spans="1:32">
      <c r="H26" s="66"/>
      <c r="P26" s="71"/>
    </row>
    <row r="27" spans="1:32">
      <c r="H27" s="66"/>
    </row>
    <row r="28" spans="1:32">
      <c r="H28" s="66"/>
    </row>
    <row r="29" spans="1:32">
      <c r="H29" s="66"/>
      <c r="W29" s="63"/>
      <c r="X29" s="63"/>
      <c r="Y29" s="63"/>
      <c r="Z29" s="63"/>
    </row>
    <row r="30" spans="1:32">
      <c r="H30" s="66"/>
      <c r="W30" s="63"/>
      <c r="X30" s="63"/>
      <c r="Y30" s="63"/>
      <c r="Z30" s="63"/>
    </row>
    <row r="31" spans="1:32">
      <c r="H31" s="66"/>
      <c r="S31" s="54"/>
      <c r="T31" s="54"/>
      <c r="U31" s="54"/>
    </row>
    <row r="32" spans="1:32">
      <c r="H32" s="66"/>
      <c r="R32" s="54"/>
      <c r="S32" s="54"/>
      <c r="T32" s="54"/>
      <c r="U32" s="54"/>
    </row>
    <row r="33" spans="8:230">
      <c r="H33" s="66"/>
      <c r="R33" s="54"/>
      <c r="S33" s="54"/>
      <c r="T33" s="54"/>
      <c r="U33" s="54"/>
    </row>
    <row r="34" spans="8:230">
      <c r="H34" s="66"/>
      <c r="P34" s="63"/>
      <c r="Q34" s="63"/>
      <c r="W34" s="63"/>
      <c r="X34" s="63"/>
      <c r="Y34" s="63"/>
      <c r="Z34" s="63"/>
    </row>
    <row r="35" spans="8:230">
      <c r="H35" s="66"/>
      <c r="P35" s="63"/>
      <c r="Q35" s="63"/>
      <c r="W35" s="63"/>
      <c r="X35" s="63"/>
      <c r="Y35" s="63"/>
      <c r="Z35" s="63"/>
    </row>
    <row r="36" spans="8:230">
      <c r="H36" s="66"/>
      <c r="Y36" s="63"/>
      <c r="Z36" s="63"/>
    </row>
    <row r="37" spans="8:230">
      <c r="H37" s="66"/>
      <c r="Y37" s="63"/>
      <c r="Z37" s="63"/>
    </row>
    <row r="38" spans="8:230">
      <c r="H38" s="66"/>
      <c r="Y38" s="63"/>
      <c r="Z38" s="63"/>
    </row>
    <row r="39" spans="8:230">
      <c r="H39" s="66"/>
    </row>
    <row r="40" spans="8:230">
      <c r="H40" s="70"/>
      <c r="R40" s="69"/>
      <c r="S40" s="69"/>
      <c r="T40" s="69"/>
      <c r="U40" s="69"/>
      <c r="V40" s="69"/>
    </row>
    <row r="43" spans="8:230">
      <c r="J43" s="68"/>
    </row>
    <row r="44" spans="8:230">
      <c r="K44" s="67"/>
    </row>
    <row r="45" spans="8:230">
      <c r="H45"/>
      <c r="K45" s="67"/>
    </row>
    <row r="46" spans="8:230">
      <c r="H46"/>
      <c r="J46" s="30"/>
      <c r="K46" s="30"/>
      <c r="L46" s="30"/>
      <c r="M46" s="30"/>
      <c r="N46" s="30"/>
      <c r="O46" s="30"/>
      <c r="P46" s="30"/>
      <c r="Q46" s="30"/>
      <c r="W46" s="30"/>
      <c r="X46" s="30"/>
      <c r="Y46" s="30"/>
      <c r="Z46" s="30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5"/>
      <c r="GM46" s="45"/>
      <c r="GN46" s="45"/>
      <c r="GO46" s="45"/>
      <c r="GP46" s="45"/>
      <c r="GQ46" s="45"/>
      <c r="GR46" s="45"/>
      <c r="GS46" s="45"/>
      <c r="GT46" s="45"/>
      <c r="GU46" s="45"/>
      <c r="GV46" s="45"/>
      <c r="GW46" s="45"/>
      <c r="GX46" s="45"/>
      <c r="GY46" s="45"/>
      <c r="GZ46" s="45"/>
      <c r="HA46" s="45"/>
      <c r="HB46" s="45"/>
      <c r="HC46" s="45"/>
      <c r="HD46" s="45"/>
      <c r="HE46" s="45"/>
      <c r="HF46" s="45"/>
      <c r="HG46" s="45"/>
      <c r="HH46" s="45"/>
      <c r="HI46" s="45"/>
      <c r="HJ46" s="45"/>
      <c r="HK46" s="45"/>
      <c r="HL46" s="45"/>
      <c r="HM46" s="45"/>
      <c r="HN46" s="45"/>
      <c r="HO46" s="45"/>
      <c r="HP46" s="45"/>
      <c r="HQ46" s="45"/>
      <c r="HR46" s="45"/>
      <c r="HS46" s="45"/>
      <c r="HT46" s="45"/>
      <c r="HU46" s="45"/>
      <c r="HV46" s="45"/>
    </row>
    <row r="47" spans="8:230">
      <c r="H47"/>
      <c r="J47" s="30"/>
      <c r="K47" s="30"/>
      <c r="L47" s="30"/>
      <c r="M47" s="30"/>
      <c r="N47" s="30"/>
      <c r="O47" s="30"/>
      <c r="P47" s="30"/>
      <c r="Q47" s="30"/>
      <c r="W47" s="30"/>
      <c r="X47" s="30"/>
      <c r="Y47" s="30"/>
      <c r="Z47" s="30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5"/>
      <c r="GM47" s="45"/>
      <c r="GN47" s="45"/>
      <c r="GO47" s="45"/>
      <c r="GP47" s="45"/>
      <c r="GQ47" s="45"/>
      <c r="GR47" s="45"/>
      <c r="GS47" s="45"/>
      <c r="GT47" s="45"/>
      <c r="GU47" s="45"/>
      <c r="GV47" s="45"/>
      <c r="GW47" s="45"/>
      <c r="GX47" s="45"/>
      <c r="GY47" s="45"/>
      <c r="GZ47" s="45"/>
      <c r="HA47" s="45"/>
      <c r="HB47" s="45"/>
      <c r="HC47" s="45"/>
      <c r="HD47" s="45"/>
      <c r="HE47" s="45"/>
      <c r="HF47" s="45"/>
      <c r="HG47" s="45"/>
      <c r="HH47" s="45"/>
      <c r="HI47" s="45"/>
      <c r="HJ47" s="45"/>
      <c r="HK47" s="45"/>
      <c r="HL47" s="45"/>
      <c r="HM47" s="45"/>
      <c r="HN47" s="45"/>
      <c r="HO47" s="45"/>
      <c r="HP47" s="45"/>
      <c r="HQ47" s="45"/>
      <c r="HR47" s="45"/>
      <c r="HS47" s="45"/>
      <c r="HT47" s="45"/>
      <c r="HU47" s="45"/>
      <c r="HV47" s="45"/>
    </row>
    <row r="48" spans="8:230">
      <c r="H48"/>
      <c r="J48" s="30"/>
      <c r="K48" s="30"/>
      <c r="L48" s="30"/>
      <c r="M48" s="30"/>
      <c r="N48" s="30"/>
      <c r="O48" s="30"/>
      <c r="P48" s="30"/>
      <c r="Q48" s="30"/>
      <c r="W48" s="30"/>
      <c r="X48" s="30"/>
      <c r="Y48" s="30"/>
      <c r="Z48" s="30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5"/>
      <c r="GM48" s="45"/>
      <c r="GN48" s="45"/>
      <c r="GO48" s="45"/>
      <c r="GP48" s="45"/>
      <c r="GQ48" s="45"/>
      <c r="GR48" s="45"/>
      <c r="GS48" s="45"/>
      <c r="GT48" s="45"/>
      <c r="GU48" s="45"/>
      <c r="GV48" s="45"/>
      <c r="GW48" s="45"/>
      <c r="GX48" s="45"/>
      <c r="GY48" s="45"/>
      <c r="GZ48" s="45"/>
      <c r="HA48" s="45"/>
      <c r="HB48" s="45"/>
      <c r="HC48" s="45"/>
      <c r="HD48" s="45"/>
      <c r="HE48" s="45"/>
      <c r="HF48" s="45"/>
      <c r="HG48" s="45"/>
      <c r="HH48" s="45"/>
      <c r="HI48" s="45"/>
      <c r="HJ48" s="45"/>
      <c r="HK48" s="45"/>
      <c r="HL48" s="45"/>
      <c r="HM48" s="45"/>
      <c r="HN48" s="45"/>
      <c r="HO48" s="45"/>
      <c r="HP48" s="45"/>
      <c r="HQ48" s="45"/>
      <c r="HR48" s="45"/>
      <c r="HS48" s="45"/>
      <c r="HT48" s="45"/>
      <c r="HU48" s="45"/>
    </row>
    <row r="49" spans="5:228">
      <c r="H49"/>
      <c r="J49" s="30"/>
      <c r="K49" s="30"/>
      <c r="L49" s="30"/>
      <c r="M49" s="30"/>
      <c r="N49" s="30"/>
      <c r="O49" s="30"/>
      <c r="P49" s="30"/>
      <c r="Q49" s="30"/>
      <c r="W49" s="30"/>
      <c r="X49" s="30"/>
      <c r="Y49" s="30"/>
      <c r="Z49" s="30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5"/>
      <c r="GM49" s="45"/>
      <c r="GN49" s="45"/>
      <c r="GO49" s="45"/>
      <c r="GP49" s="45"/>
      <c r="GQ49" s="45"/>
      <c r="GR49" s="45"/>
      <c r="GS49" s="45"/>
      <c r="GT49" s="45"/>
      <c r="GU49" s="45"/>
      <c r="GV49" s="45"/>
      <c r="GW49" s="45"/>
      <c r="GX49" s="45"/>
      <c r="GY49" s="45"/>
      <c r="GZ49" s="45"/>
      <c r="HA49" s="45"/>
      <c r="HB49" s="45"/>
      <c r="HC49" s="45"/>
      <c r="HD49" s="45"/>
      <c r="HE49" s="45"/>
      <c r="HF49" s="45"/>
      <c r="HG49" s="45"/>
      <c r="HH49" s="45"/>
      <c r="HI49" s="45"/>
      <c r="HJ49" s="45"/>
      <c r="HK49" s="45"/>
      <c r="HL49" s="45"/>
      <c r="HM49" s="45"/>
      <c r="HN49" s="45"/>
      <c r="HO49" s="45"/>
      <c r="HP49" s="45"/>
      <c r="HQ49" s="45"/>
      <c r="HR49" s="45"/>
      <c r="HS49" s="45"/>
      <c r="HT49" s="45"/>
    </row>
    <row r="50" spans="5:228">
      <c r="H50"/>
      <c r="J50" s="30"/>
      <c r="K50" s="30"/>
      <c r="L50" s="30"/>
      <c r="M50" s="30"/>
      <c r="N50" s="30"/>
      <c r="O50" s="30"/>
      <c r="P50" s="30"/>
      <c r="Q50" s="30"/>
      <c r="W50" s="30"/>
      <c r="X50" s="30"/>
      <c r="Y50" s="30"/>
      <c r="Z50" s="30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5"/>
      <c r="GM50" s="45"/>
      <c r="GN50" s="45"/>
      <c r="GO50" s="45"/>
      <c r="GP50" s="45"/>
      <c r="GQ50" s="45"/>
      <c r="GR50" s="45"/>
      <c r="GS50" s="45"/>
      <c r="GT50" s="45"/>
      <c r="GU50" s="45"/>
      <c r="GV50" s="45"/>
      <c r="GW50" s="45"/>
      <c r="GX50" s="45"/>
      <c r="GY50" s="45"/>
      <c r="GZ50" s="45"/>
      <c r="HA50" s="45"/>
      <c r="HB50" s="45"/>
      <c r="HC50" s="45"/>
      <c r="HD50" s="45"/>
      <c r="HE50" s="45"/>
      <c r="HF50" s="45"/>
      <c r="HG50" s="45"/>
      <c r="HH50" s="45"/>
      <c r="HI50" s="45"/>
      <c r="HJ50" s="45"/>
      <c r="HK50" s="45"/>
      <c r="HL50" s="45"/>
      <c r="HM50" s="45"/>
      <c r="HN50" s="45"/>
      <c r="HO50" s="45"/>
      <c r="HP50" s="45"/>
      <c r="HQ50" s="45"/>
      <c r="HR50" s="45"/>
      <c r="HS50" s="45"/>
      <c r="HT50" s="45"/>
    </row>
    <row r="51" spans="5:228">
      <c r="H51"/>
      <c r="J51" s="30"/>
      <c r="K51" s="30"/>
      <c r="L51" s="30"/>
      <c r="M51" s="30"/>
      <c r="N51" s="30"/>
      <c r="O51" s="30"/>
      <c r="P51" s="30"/>
      <c r="Q51" s="30"/>
      <c r="W51" s="30"/>
      <c r="X51" s="30"/>
      <c r="Y51" s="30"/>
      <c r="Z51" s="30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5"/>
      <c r="GM51" s="45"/>
      <c r="GN51" s="45"/>
      <c r="GO51" s="45"/>
      <c r="GP51" s="45"/>
      <c r="GQ51" s="45"/>
      <c r="GR51" s="45"/>
      <c r="GS51" s="45"/>
      <c r="GT51" s="45"/>
      <c r="GU51" s="45"/>
      <c r="GV51" s="45"/>
      <c r="GW51" s="45"/>
      <c r="GX51" s="45"/>
      <c r="GY51" s="45"/>
      <c r="GZ51" s="45"/>
      <c r="HA51" s="45"/>
      <c r="HB51" s="45"/>
      <c r="HC51" s="45"/>
      <c r="HD51" s="45"/>
      <c r="HE51" s="45"/>
      <c r="HF51" s="45"/>
      <c r="HG51" s="45"/>
      <c r="HH51" s="45"/>
      <c r="HI51" s="45"/>
      <c r="HJ51" s="45"/>
      <c r="HK51" s="45"/>
      <c r="HL51" s="45"/>
      <c r="HM51" s="45"/>
      <c r="HN51" s="45"/>
      <c r="HO51" s="45"/>
      <c r="HP51" s="45"/>
      <c r="HQ51" s="45"/>
      <c r="HR51" s="45"/>
      <c r="HS51" s="45"/>
      <c r="HT51" s="45"/>
    </row>
    <row r="52" spans="5:228">
      <c r="H52"/>
      <c r="J52" s="30"/>
      <c r="K52" s="30"/>
      <c r="L52" s="30"/>
      <c r="M52" s="30"/>
      <c r="N52" s="30"/>
      <c r="O52" s="30"/>
      <c r="P52" s="30"/>
      <c r="Q52" s="30"/>
      <c r="W52" s="30"/>
      <c r="X52" s="30"/>
      <c r="Y52" s="30"/>
      <c r="Z52" s="30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5"/>
      <c r="GM52" s="45"/>
      <c r="GN52" s="45"/>
      <c r="GO52" s="45"/>
      <c r="GP52" s="45"/>
      <c r="GQ52" s="45"/>
      <c r="GR52" s="45"/>
      <c r="GS52" s="45"/>
      <c r="GT52" s="45"/>
      <c r="GU52" s="45"/>
      <c r="GV52" s="45"/>
      <c r="GW52" s="45"/>
      <c r="GX52" s="45"/>
      <c r="GY52" s="45"/>
      <c r="GZ52" s="45"/>
      <c r="HA52" s="45"/>
      <c r="HB52" s="45"/>
      <c r="HC52" s="45"/>
      <c r="HD52" s="45"/>
      <c r="HE52" s="45"/>
      <c r="HF52" s="45"/>
      <c r="HG52" s="45"/>
      <c r="HH52" s="45"/>
      <c r="HI52" s="45"/>
      <c r="HJ52" s="45"/>
      <c r="HK52" s="45"/>
      <c r="HL52" s="45"/>
      <c r="HM52" s="45"/>
      <c r="HN52" s="45"/>
      <c r="HO52" s="45"/>
      <c r="HP52" s="45"/>
      <c r="HQ52" s="45"/>
      <c r="HR52" s="45"/>
      <c r="HS52" s="45"/>
    </row>
    <row r="53" spans="5:228">
      <c r="H53"/>
      <c r="J53" s="30"/>
      <c r="K53" s="30"/>
      <c r="L53" s="30"/>
      <c r="M53" s="30"/>
      <c r="N53" s="30"/>
      <c r="O53" s="30"/>
      <c r="P53" s="30"/>
      <c r="Q53" s="30"/>
      <c r="W53" s="30"/>
      <c r="X53" s="30"/>
      <c r="Y53" s="30"/>
      <c r="Z53" s="30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</row>
    <row r="54" spans="5:228">
      <c r="H54" s="66"/>
      <c r="L54" s="54"/>
    </row>
    <row r="55" spans="5:228">
      <c r="H55" s="66"/>
      <c r="L55" s="54"/>
    </row>
    <row r="56" spans="5:228">
      <c r="H56" s="66"/>
      <c r="L56" s="54"/>
    </row>
    <row r="57" spans="5:228">
      <c r="H57" s="66"/>
      <c r="K57" s="54"/>
    </row>
    <row r="58" spans="5:228">
      <c r="H58" s="66"/>
      <c r="K58" s="54"/>
    </row>
    <row r="59" spans="5:228">
      <c r="H59" s="66"/>
      <c r="K59" s="54"/>
    </row>
    <row r="60" spans="5:228">
      <c r="H60" s="66"/>
      <c r="L60" s="54"/>
    </row>
    <row r="61" spans="5:228">
      <c r="H61" t="s">
        <v>389</v>
      </c>
      <c r="L61" s="54"/>
    </row>
    <row r="62" spans="5:228">
      <c r="H62" s="65" t="s">
        <v>388</v>
      </c>
      <c r="L62" s="54"/>
    </row>
    <row r="63" spans="5:228" s="15" customFormat="1">
      <c r="E63" s="63"/>
      <c r="F63" s="63"/>
      <c r="G63" s="63"/>
      <c r="H63" s="64">
        <f>-1*H59</f>
        <v>0</v>
      </c>
    </row>
    <row r="64" spans="5:228" s="15" customFormat="1">
      <c r="E64" s="63"/>
      <c r="F64" s="63"/>
      <c r="G64" s="63"/>
      <c r="H64" s="62"/>
    </row>
    <row r="65" spans="5:8" s="15" customFormat="1">
      <c r="E65" s="63"/>
      <c r="F65" s="63"/>
      <c r="G65" s="63"/>
      <c r="H65" s="62"/>
    </row>
    <row r="77" spans="5:8" s="15" customFormat="1"/>
    <row r="78" spans="5:8" s="15" customFormat="1"/>
    <row r="79" spans="5:8" s="15" customFormat="1"/>
    <row r="80" spans="5:8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pans="16:16" s="15" customFormat="1"/>
    <row r="98" spans="16:16" s="15" customFormat="1"/>
    <row r="99" spans="16:16" s="15" customFormat="1"/>
    <row r="100" spans="16:16" s="15" customFormat="1"/>
    <row r="101" spans="16:16" s="15" customFormat="1">
      <c r="P101" s="57"/>
    </row>
    <row r="102" spans="16:16" s="15" customFormat="1">
      <c r="P102" s="57"/>
    </row>
    <row r="103" spans="16:16" s="15" customFormat="1"/>
    <row r="104" spans="16:16" s="15" customFormat="1"/>
    <row r="105" spans="16:16" s="15" customFormat="1"/>
    <row r="106" spans="16:16" s="15" customFormat="1"/>
    <row r="107" spans="16:16" s="15" customFormat="1"/>
    <row r="108" spans="16:16" s="15" customFormat="1"/>
    <row r="109" spans="16:16" s="15" customFormat="1"/>
    <row r="110" spans="16:16" s="15" customFormat="1"/>
    <row r="111" spans="16:16" s="15" customFormat="1"/>
    <row r="112" spans="16:16" s="15" customFormat="1"/>
    <row r="113" spans="8:10" s="15" customFormat="1"/>
    <row r="114" spans="8:10" s="15" customFormat="1"/>
    <row r="115" spans="8:10" s="15" customFormat="1"/>
    <row r="116" spans="8:10" s="15" customFormat="1"/>
    <row r="117" spans="8:10" s="15" customFormat="1"/>
    <row r="118" spans="8:10" s="15" customFormat="1"/>
    <row r="119" spans="8:10" s="15" customFormat="1"/>
    <row r="120" spans="8:10" s="15" customFormat="1"/>
    <row r="121" spans="8:10" s="15" customFormat="1"/>
    <row r="122" spans="8:10" s="15" customFormat="1"/>
    <row r="123" spans="8:10" s="15" customFormat="1"/>
    <row r="124" spans="8:10" s="15" customFormat="1"/>
    <row r="125" spans="8:10" s="15" customFormat="1"/>
    <row r="126" spans="8:10" s="15" customFormat="1">
      <c r="I126" s="57"/>
      <c r="J126" s="57"/>
    </row>
    <row r="127" spans="8:10">
      <c r="H127" s="15"/>
      <c r="I127" s="57"/>
      <c r="J127" s="57"/>
    </row>
    <row r="128" spans="8:10">
      <c r="H128" s="15"/>
      <c r="I128" s="57"/>
      <c r="J128" s="57"/>
    </row>
    <row r="129" spans="8:26">
      <c r="H129" s="15"/>
      <c r="I129" s="59"/>
      <c r="J129" s="59"/>
      <c r="M129" s="57"/>
      <c r="N129" s="57"/>
      <c r="O129" s="59"/>
      <c r="Q129" s="57"/>
      <c r="W129" s="57"/>
      <c r="X129" s="57"/>
      <c r="Y129" s="57"/>
      <c r="Z129" s="59"/>
    </row>
    <row r="130" spans="8:26">
      <c r="H130" s="15"/>
      <c r="I130" s="59"/>
      <c r="J130" s="59"/>
      <c r="M130" s="57"/>
      <c r="N130" s="57"/>
      <c r="O130" s="59"/>
      <c r="Q130" s="57"/>
      <c r="W130" s="57"/>
      <c r="X130" s="57"/>
      <c r="Y130" s="57"/>
      <c r="Z130" s="59"/>
    </row>
    <row r="131" spans="8:26">
      <c r="H131" s="15"/>
    </row>
    <row r="132" spans="8:26">
      <c r="H132" s="15"/>
    </row>
    <row r="133" spans="8:26">
      <c r="H133" s="15"/>
    </row>
    <row r="134" spans="8:26">
      <c r="H134" s="15"/>
    </row>
    <row r="135" spans="8:26">
      <c r="H135" s="15"/>
    </row>
    <row r="136" spans="8:26">
      <c r="H136" s="15"/>
    </row>
    <row r="137" spans="8:26">
      <c r="H137" s="15"/>
    </row>
    <row r="138" spans="8:26">
      <c r="H138" s="15"/>
    </row>
    <row r="139" spans="8:26">
      <c r="H139" s="15"/>
    </row>
    <row r="140" spans="8:26">
      <c r="H140" s="15"/>
    </row>
    <row r="141" spans="8:26">
      <c r="H141" s="15"/>
    </row>
    <row r="142" spans="8:26">
      <c r="H142" s="15"/>
    </row>
    <row r="143" spans="8:26" s="15" customFormat="1"/>
    <row r="144" spans="8:26" s="15" customFormat="1"/>
    <row r="145" s="15" customFormat="1"/>
    <row r="146" s="15" customFormat="1"/>
    <row r="147" s="15" customFormat="1"/>
    <row r="148" s="15" customFormat="1"/>
    <row r="149" s="15" customFormat="1"/>
    <row r="150" s="15" customFormat="1"/>
    <row r="151" s="15" customFormat="1"/>
    <row r="152" s="15" customFormat="1"/>
    <row r="153" s="15" customFormat="1"/>
    <row r="154" s="15" customFormat="1"/>
    <row r="155" s="15" customFormat="1"/>
    <row r="156" s="15" customFormat="1"/>
    <row r="157" s="15" customFormat="1"/>
    <row r="158" s="15" customFormat="1"/>
    <row r="159" s="15" customFormat="1"/>
    <row r="160" s="15" customFormat="1"/>
    <row r="161" spans="8:12" s="15" customFormat="1"/>
    <row r="162" spans="8:12" s="15" customFormat="1">
      <c r="L162" s="57"/>
    </row>
    <row r="163" spans="8:12" s="15" customFormat="1"/>
    <row r="164" spans="8:12" s="15" customFormat="1"/>
    <row r="165" spans="8:12" s="15" customFormat="1"/>
    <row r="166" spans="8:12" s="15" customFormat="1">
      <c r="I166" s="61"/>
      <c r="J166" s="61"/>
    </row>
    <row r="167" spans="8:12" s="15" customFormat="1">
      <c r="I167" s="58"/>
      <c r="J167" s="58"/>
    </row>
    <row r="168" spans="8:12" s="15" customFormat="1">
      <c r="I168" s="58"/>
      <c r="J168" s="58"/>
    </row>
    <row r="169" spans="8:12" s="15" customFormat="1"/>
    <row r="170" spans="8:12" s="15" customFormat="1"/>
    <row r="171" spans="8:12" s="15" customFormat="1"/>
    <row r="172" spans="8:12" s="15" customFormat="1"/>
    <row r="173" spans="8:12" s="15" customFormat="1"/>
    <row r="174" spans="8:12" s="15" customFormat="1"/>
    <row r="175" spans="8:12">
      <c r="H175" s="15"/>
    </row>
    <row r="176" spans="8:12">
      <c r="H176" s="15"/>
    </row>
    <row r="177" spans="8:26">
      <c r="H177" s="15"/>
    </row>
    <row r="178" spans="8:26">
      <c r="H178" s="15"/>
    </row>
    <row r="179" spans="8:26">
      <c r="H179" s="15"/>
    </row>
    <row r="180" spans="8:26">
      <c r="H180" s="15"/>
    </row>
    <row r="181" spans="8:26">
      <c r="H181" s="15"/>
    </row>
    <row r="182" spans="8:26">
      <c r="H182" s="15"/>
    </row>
    <row r="183" spans="8:26">
      <c r="H183" s="15"/>
    </row>
    <row r="184" spans="8:26">
      <c r="H184" s="15"/>
      <c r="I184" s="57"/>
      <c r="J184" s="57"/>
      <c r="M184" s="57"/>
      <c r="N184" s="57"/>
      <c r="O184" s="57"/>
      <c r="Q184" s="57"/>
      <c r="W184" s="57"/>
      <c r="X184" s="57"/>
      <c r="Y184" s="57"/>
      <c r="Z184" s="57"/>
    </row>
    <row r="185" spans="8:26">
      <c r="H185" s="15"/>
      <c r="I185" s="57"/>
      <c r="J185" s="57"/>
      <c r="M185" s="57"/>
      <c r="N185" s="57"/>
      <c r="O185" s="57"/>
      <c r="Q185" s="57"/>
      <c r="W185" s="57"/>
      <c r="X185" s="57"/>
      <c r="Y185" s="57"/>
      <c r="Z185" s="57"/>
    </row>
    <row r="186" spans="8:26">
      <c r="H186" s="15"/>
      <c r="I186" s="57"/>
      <c r="J186" s="57"/>
      <c r="M186" s="57"/>
      <c r="N186" s="57"/>
      <c r="O186" s="57"/>
      <c r="Q186" s="57"/>
      <c r="W186" s="57"/>
      <c r="X186" s="57"/>
      <c r="Y186" s="57"/>
      <c r="Z186" s="57"/>
    </row>
    <row r="187" spans="8:26">
      <c r="H187" s="15"/>
      <c r="I187" s="57"/>
      <c r="J187" s="57"/>
      <c r="M187" s="57"/>
      <c r="N187" s="57"/>
      <c r="O187" s="57"/>
      <c r="Q187" s="57"/>
      <c r="W187" s="57"/>
      <c r="X187" s="57"/>
      <c r="Y187" s="57"/>
      <c r="Z187" s="57"/>
    </row>
    <row r="188" spans="8:26">
      <c r="H188" s="15"/>
      <c r="I188" s="56"/>
      <c r="J188" s="56"/>
      <c r="M188" s="57"/>
      <c r="N188" s="57"/>
      <c r="O188" s="57"/>
      <c r="Q188" s="57"/>
      <c r="W188" s="57"/>
      <c r="X188" s="57"/>
      <c r="Y188" s="57"/>
      <c r="Z188" s="57"/>
    </row>
    <row r="189" spans="8:26">
      <c r="H189" s="15"/>
    </row>
    <row r="190" spans="8:26">
      <c r="H190" s="15"/>
    </row>
    <row r="191" spans="8:26" s="15" customFormat="1"/>
    <row r="192" spans="8:26" s="15" customFormat="1"/>
    <row r="193" spans="12:12" s="15" customFormat="1"/>
    <row r="194" spans="12:12" s="15" customFormat="1"/>
    <row r="195" spans="12:12" s="15" customFormat="1">
      <c r="L195" s="56"/>
    </row>
    <row r="196" spans="12:12" s="15" customFormat="1"/>
    <row r="197" spans="12:12" s="15" customFormat="1"/>
    <row r="198" spans="12:12" s="15" customFormat="1"/>
    <row r="199" spans="12:12" s="15" customFormat="1"/>
    <row r="200" spans="12:12" s="15" customFormat="1"/>
    <row r="201" spans="12:12" s="15" customFormat="1">
      <c r="L201" s="56"/>
    </row>
    <row r="202" spans="12:12" s="15" customFormat="1"/>
    <row r="203" spans="12:12" s="15" customFormat="1"/>
    <row r="204" spans="12:12" s="15" customFormat="1"/>
    <row r="205" spans="12:12" s="15" customFormat="1">
      <c r="L205" s="56"/>
    </row>
    <row r="206" spans="12:12" s="15" customFormat="1">
      <c r="L206" s="56"/>
    </row>
    <row r="207" spans="12:12" s="15" customFormat="1">
      <c r="L207" s="56"/>
    </row>
    <row r="208" spans="12:12" s="15" customFormat="1">
      <c r="L208" s="56"/>
    </row>
    <row r="209" spans="8:12" s="15" customFormat="1">
      <c r="L209" s="56"/>
    </row>
    <row r="210" spans="8:12" s="15" customFormat="1">
      <c r="L210" s="56"/>
    </row>
    <row r="211" spans="8:12" s="15" customFormat="1"/>
    <row r="212" spans="8:12" s="15" customFormat="1"/>
    <row r="213" spans="8:12" s="15" customFormat="1"/>
    <row r="214" spans="8:12" s="15" customFormat="1">
      <c r="L214" s="56"/>
    </row>
    <row r="215" spans="8:12" s="15" customFormat="1">
      <c r="L215" s="56"/>
    </row>
    <row r="216" spans="8:12" s="15" customFormat="1">
      <c r="L216" s="56"/>
    </row>
    <row r="217" spans="8:12" s="15" customFormat="1">
      <c r="L217" s="56"/>
    </row>
    <row r="218" spans="8:12" s="15" customFormat="1">
      <c r="L218" s="56"/>
    </row>
    <row r="219" spans="8:12" s="15" customFormat="1">
      <c r="H219" s="52"/>
      <c r="K219" s="56"/>
    </row>
    <row r="220" spans="8:12" s="15" customFormat="1">
      <c r="H220" s="52"/>
      <c r="K220" s="56"/>
    </row>
    <row r="221" spans="8:12" s="15" customFormat="1">
      <c r="H221" s="52"/>
      <c r="K221" s="56"/>
    </row>
    <row r="222" spans="8:12" s="15" customFormat="1">
      <c r="H222" s="52"/>
      <c r="K222" s="56"/>
    </row>
    <row r="229" spans="8:11" s="15" customFormat="1">
      <c r="H229" s="52"/>
      <c r="K229" s="56"/>
    </row>
    <row r="230" spans="8:11" s="15" customFormat="1">
      <c r="H230" s="52"/>
      <c r="K230" s="56"/>
    </row>
    <row r="231" spans="8:11" s="15" customFormat="1">
      <c r="H231" s="52"/>
      <c r="K231" s="56"/>
    </row>
    <row r="232" spans="8:11" s="15" customFormat="1">
      <c r="H232" s="52"/>
      <c r="K232" s="56"/>
    </row>
    <row r="233" spans="8:11" s="15" customFormat="1">
      <c r="H233" s="52"/>
      <c r="K233" s="56"/>
    </row>
    <row r="240" spans="8:11" s="15" customFormat="1">
      <c r="H240" s="52"/>
      <c r="K240" s="56"/>
    </row>
    <row r="251" spans="8:15" s="15" customFormat="1">
      <c r="H251" s="52"/>
      <c r="O251" s="59"/>
    </row>
    <row r="253" spans="8:15" s="15" customFormat="1">
      <c r="H253" s="52"/>
      <c r="J253" s="55"/>
    </row>
    <row r="254" spans="8:15" s="15" customFormat="1">
      <c r="H254" s="52"/>
      <c r="J254" s="55"/>
      <c r="K254" s="57"/>
    </row>
    <row r="255" spans="8:15" s="15" customFormat="1">
      <c r="H255" s="52"/>
      <c r="J255" s="55"/>
    </row>
    <row r="256" spans="8:15" s="15" customFormat="1">
      <c r="H256" s="52"/>
      <c r="J256" s="55"/>
      <c r="K256" s="56"/>
    </row>
    <row r="257" spans="8:11" s="15" customFormat="1">
      <c r="H257" s="52"/>
      <c r="J257" s="55"/>
      <c r="K257" s="56"/>
    </row>
    <row r="258" spans="8:11" s="15" customFormat="1">
      <c r="H258" s="52"/>
      <c r="J258" s="55"/>
      <c r="K258" s="56"/>
    </row>
    <row r="265" spans="8:11" s="15" customFormat="1">
      <c r="H265" s="52"/>
      <c r="K265" s="56"/>
    </row>
    <row r="266" spans="8:11" s="15" customFormat="1">
      <c r="H266" s="52"/>
      <c r="K266" s="56"/>
    </row>
    <row r="274" spans="9:26">
      <c r="I274" s="57"/>
      <c r="L274" s="57"/>
      <c r="M274" s="57"/>
      <c r="N274" s="57"/>
      <c r="P274" s="59"/>
      <c r="Q274" s="59"/>
      <c r="R274" s="57"/>
      <c r="S274" s="57"/>
      <c r="T274" s="57"/>
      <c r="U274" s="57"/>
      <c r="V274" s="57"/>
      <c r="W274" s="59"/>
      <c r="X274" s="59"/>
      <c r="Y274" s="58"/>
      <c r="Z274" s="58"/>
    </row>
    <row r="278" spans="9:26">
      <c r="I278" s="57"/>
      <c r="L278" s="60"/>
      <c r="M278" s="58"/>
      <c r="N278" s="58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339" spans="8:15" s="15" customFormat="1">
      <c r="H339" s="52"/>
      <c r="J339" s="54"/>
    </row>
    <row r="340" spans="8:15" s="15" customFormat="1">
      <c r="H340" s="52"/>
      <c r="J340" s="54"/>
    </row>
    <row r="341" spans="8:15" s="15" customFormat="1">
      <c r="H341" s="52"/>
      <c r="J341" s="55"/>
      <c r="O341" s="57"/>
    </row>
    <row r="342" spans="8:15" s="15" customFormat="1">
      <c r="H342" s="52"/>
      <c r="J342" s="55"/>
      <c r="O342" s="57"/>
    </row>
    <row r="343" spans="8:15" s="15" customFormat="1">
      <c r="H343" s="52"/>
      <c r="J343" s="55"/>
    </row>
    <row r="344" spans="8:15" s="15" customFormat="1">
      <c r="H344" s="52"/>
      <c r="J344" s="55"/>
    </row>
    <row r="345" spans="8:15" s="15" customFormat="1">
      <c r="H345" s="52"/>
      <c r="J345" s="55"/>
    </row>
    <row r="346" spans="8:15" s="15" customFormat="1">
      <c r="H346" s="52"/>
      <c r="J346" s="55"/>
    </row>
    <row r="347" spans="8:15" s="15" customFormat="1">
      <c r="H347" s="52"/>
      <c r="J347" s="54"/>
    </row>
    <row r="348" spans="8:15" s="15" customFormat="1">
      <c r="H348" s="52"/>
      <c r="J348" s="54"/>
    </row>
    <row r="349" spans="8:15" s="15" customFormat="1">
      <c r="H349" s="52"/>
      <c r="J349" s="54"/>
    </row>
    <row r="350" spans="8:15" s="15" customFormat="1">
      <c r="H350" s="52"/>
      <c r="J350" s="54"/>
    </row>
    <row r="351" spans="8:15" s="15" customFormat="1">
      <c r="H351" s="52"/>
      <c r="J351" s="54"/>
    </row>
    <row r="352" spans="8:15" s="15" customFormat="1">
      <c r="H352" s="52"/>
      <c r="J352" s="54"/>
    </row>
    <row r="353" spans="8:25" s="15" customFormat="1">
      <c r="H353" s="52"/>
      <c r="J353" s="54"/>
    </row>
    <row r="354" spans="8:25" s="15" customFormat="1">
      <c r="H354" s="52"/>
      <c r="J354" s="54"/>
    </row>
    <row r="365" spans="8:25" s="15" customFormat="1">
      <c r="H365" s="52"/>
      <c r="I365" s="57"/>
      <c r="L365" s="57"/>
      <c r="R365" s="57"/>
      <c r="S365" s="57"/>
      <c r="T365" s="57"/>
      <c r="U365" s="57"/>
      <c r="V365" s="57"/>
    </row>
    <row r="366" spans="8:25" s="15" customFormat="1">
      <c r="H366" s="52"/>
      <c r="I366" s="59"/>
      <c r="K366" s="58"/>
      <c r="L366" s="60"/>
      <c r="M366" s="57"/>
      <c r="N366" s="57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 spans="8:25" s="15" customFormat="1">
      <c r="H367" s="52"/>
      <c r="I367" s="59"/>
      <c r="L367" s="60"/>
      <c r="M367" s="57"/>
      <c r="N367" s="57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9" spans="8:11" s="15" customFormat="1">
      <c r="H369" s="52"/>
      <c r="J369" s="55"/>
    </row>
    <row r="370" spans="8:11" s="15" customFormat="1">
      <c r="H370" s="52"/>
      <c r="J370" s="55"/>
    </row>
    <row r="371" spans="8:11" s="15" customFormat="1">
      <c r="H371" s="52"/>
      <c r="J371" s="55"/>
    </row>
    <row r="372" spans="8:11" s="15" customFormat="1">
      <c r="H372" s="52"/>
      <c r="J372" s="55"/>
    </row>
    <row r="373" spans="8:11" s="15" customFormat="1">
      <c r="H373" s="52"/>
      <c r="J373" s="55"/>
    </row>
    <row r="376" spans="8:11" s="15" customFormat="1">
      <c r="H376" s="52"/>
      <c r="K376" s="58"/>
    </row>
    <row r="377" spans="8:11" s="15" customFormat="1">
      <c r="H377" s="52"/>
      <c r="K377" s="58"/>
    </row>
    <row r="378" spans="8:11" s="15" customFormat="1">
      <c r="H378" s="52"/>
      <c r="K378" s="57"/>
    </row>
    <row r="380" spans="8:11" s="15" customFormat="1">
      <c r="H380" s="52"/>
      <c r="K380" s="57"/>
    </row>
    <row r="395" spans="8:22" s="15" customFormat="1">
      <c r="H395" s="52"/>
      <c r="I395" s="58"/>
      <c r="L395" s="58"/>
      <c r="R395" s="58"/>
      <c r="S395" s="58"/>
      <c r="T395" s="58"/>
      <c r="U395" s="58"/>
      <c r="V395" s="58"/>
    </row>
    <row r="396" spans="8:22" s="15" customFormat="1">
      <c r="H396" s="52"/>
      <c r="I396" s="58"/>
      <c r="L396" s="58"/>
      <c r="R396" s="58"/>
      <c r="S396" s="58"/>
      <c r="T396" s="58"/>
      <c r="U396" s="58"/>
      <c r="V396" s="58"/>
    </row>
    <row r="397" spans="8:22" s="15" customFormat="1">
      <c r="H397" s="52"/>
      <c r="I397" s="58"/>
      <c r="L397" s="58"/>
      <c r="R397" s="58"/>
      <c r="S397" s="58"/>
      <c r="T397" s="58"/>
      <c r="U397" s="58"/>
      <c r="V397" s="58"/>
    </row>
    <row r="398" spans="8:22" s="15" customFormat="1">
      <c r="H398" s="52"/>
      <c r="I398" s="58"/>
      <c r="L398" s="58"/>
      <c r="R398" s="58"/>
      <c r="S398" s="58"/>
      <c r="T398" s="58"/>
      <c r="U398" s="58"/>
      <c r="V398" s="58"/>
    </row>
    <row r="399" spans="8:22" s="15" customFormat="1">
      <c r="H399" s="52"/>
      <c r="I399" s="58"/>
      <c r="L399" s="58"/>
      <c r="R399" s="58"/>
      <c r="S399" s="58"/>
      <c r="T399" s="58"/>
      <c r="U399" s="58"/>
      <c r="V399" s="58"/>
    </row>
    <row r="449" spans="8:13" s="15" customFormat="1">
      <c r="H449" s="52"/>
      <c r="K449" s="57"/>
    </row>
    <row r="450" spans="8:13" s="15" customFormat="1">
      <c r="H450" s="52"/>
      <c r="K450" s="57"/>
    </row>
    <row r="452" spans="8:13" s="15" customFormat="1">
      <c r="H452" s="52"/>
      <c r="M452" s="56"/>
    </row>
    <row r="453" spans="8:13" s="15" customFormat="1">
      <c r="H453" s="52"/>
      <c r="M453" s="56"/>
    </row>
    <row r="454" spans="8:13" s="15" customFormat="1">
      <c r="H454" s="52"/>
      <c r="M454" s="56"/>
    </row>
    <row r="455" spans="8:13" s="15" customFormat="1">
      <c r="H455" s="52"/>
      <c r="M455" s="56"/>
    </row>
    <row r="456" spans="8:13" s="15" customFormat="1">
      <c r="H456" s="52"/>
      <c r="M456" s="56"/>
    </row>
    <row r="457" spans="8:13" s="15" customFormat="1">
      <c r="H457" s="52"/>
      <c r="M457" s="56"/>
    </row>
    <row r="458" spans="8:13" s="15" customFormat="1">
      <c r="H458" s="52"/>
      <c r="M458" s="56"/>
    </row>
    <row r="464" spans="8:13" s="15" customFormat="1">
      <c r="H464" s="52"/>
      <c r="M464" s="56"/>
    </row>
    <row r="465" spans="8:13" s="15" customFormat="1">
      <c r="H465" s="52"/>
      <c r="M465" s="56"/>
    </row>
    <row r="466" spans="8:13" s="15" customFormat="1">
      <c r="H466" s="52"/>
      <c r="M466" s="56"/>
    </row>
    <row r="467" spans="8:13" s="15" customFormat="1">
      <c r="H467" s="52"/>
      <c r="M467" s="56"/>
    </row>
    <row r="468" spans="8:13" s="15" customFormat="1">
      <c r="H468" s="52"/>
      <c r="M468" s="56"/>
    </row>
    <row r="469" spans="8:13" s="15" customFormat="1">
      <c r="H469" s="52"/>
      <c r="M469" s="56"/>
    </row>
    <row r="470" spans="8:13" s="15" customFormat="1">
      <c r="H470" s="52"/>
      <c r="M470" s="56"/>
    </row>
    <row r="471" spans="8:13" s="15" customFormat="1">
      <c r="H471" s="52"/>
      <c r="M471" s="56"/>
    </row>
    <row r="472" spans="8:13" s="15" customFormat="1">
      <c r="H472" s="52"/>
      <c r="M472" s="56"/>
    </row>
    <row r="476" spans="8:13" s="15" customFormat="1">
      <c r="H476" s="52"/>
      <c r="M476" s="56"/>
    </row>
    <row r="477" spans="8:13" s="15" customFormat="1">
      <c r="H477" s="52"/>
      <c r="M477" s="56"/>
    </row>
    <row r="522" spans="8:15" s="15" customFormat="1">
      <c r="H522" s="52"/>
      <c r="O522" s="53"/>
    </row>
    <row r="523" spans="8:15" s="15" customFormat="1">
      <c r="H523" s="52"/>
      <c r="O523" s="53"/>
    </row>
    <row r="524" spans="8:15" s="15" customFormat="1">
      <c r="H524" s="52"/>
      <c r="J524" s="54"/>
      <c r="O524" s="53"/>
    </row>
    <row r="525" spans="8:15" s="15" customFormat="1">
      <c r="H525" s="52"/>
      <c r="J525" s="54"/>
      <c r="O525" s="53"/>
    </row>
    <row r="526" spans="8:15" s="15" customFormat="1">
      <c r="H526" s="52"/>
      <c r="J526" s="54"/>
    </row>
    <row r="527" spans="8:15" s="15" customFormat="1">
      <c r="H527" s="52"/>
      <c r="J527" s="54"/>
    </row>
    <row r="528" spans="8:15" s="15" customFormat="1">
      <c r="H528" s="52"/>
      <c r="J528" s="54"/>
    </row>
    <row r="529" spans="8:10" s="15" customFormat="1">
      <c r="H529" s="52"/>
      <c r="J529" s="54"/>
    </row>
    <row r="530" spans="8:10" s="15" customFormat="1">
      <c r="H530" s="52"/>
      <c r="J530" s="54"/>
    </row>
    <row r="531" spans="8:10" s="15" customFormat="1">
      <c r="H531" s="52"/>
      <c r="J531" s="54"/>
    </row>
    <row r="532" spans="8:10" s="15" customFormat="1">
      <c r="H532" s="52"/>
      <c r="J532" s="54"/>
    </row>
    <row r="533" spans="8:10" s="15" customFormat="1">
      <c r="H533" s="52"/>
      <c r="J533" s="54"/>
    </row>
    <row r="534" spans="8:10" s="15" customFormat="1">
      <c r="H534" s="52"/>
      <c r="J534" s="26"/>
    </row>
    <row r="547" spans="8:16" s="15" customFormat="1">
      <c r="H547" s="52"/>
      <c r="K547" s="53"/>
      <c r="L547" s="53"/>
      <c r="M547" s="53"/>
      <c r="N547" s="53"/>
      <c r="P547" s="53"/>
    </row>
    <row r="548" spans="8:16" s="15" customFormat="1">
      <c r="H548" s="52"/>
      <c r="K548" s="53"/>
      <c r="L548" s="53"/>
      <c r="M548" s="53"/>
      <c r="N548" s="53"/>
      <c r="P548" s="53"/>
    </row>
    <row r="549" spans="8:16" s="15" customFormat="1">
      <c r="H549" s="52"/>
      <c r="K549" s="53"/>
      <c r="L549" s="53"/>
      <c r="M549" s="53"/>
      <c r="N549" s="53"/>
      <c r="P549" s="53"/>
    </row>
    <row r="550" spans="8:16" s="15" customFormat="1">
      <c r="H550" s="52"/>
      <c r="K550" s="53"/>
      <c r="L550" s="53"/>
      <c r="M550" s="53"/>
      <c r="N550" s="53"/>
      <c r="P550" s="53"/>
    </row>
    <row r="551" spans="8:16" s="15" customFormat="1">
      <c r="H551" s="52"/>
      <c r="K551" s="53"/>
      <c r="L551" s="53"/>
      <c r="M551" s="53"/>
      <c r="N551" s="53"/>
      <c r="P551" s="53"/>
    </row>
    <row r="552" spans="8:16" s="15" customFormat="1">
      <c r="H552" s="52"/>
      <c r="K552" s="53"/>
      <c r="L552" s="53"/>
      <c r="M552" s="53"/>
      <c r="N552" s="53"/>
      <c r="P552" s="53"/>
    </row>
    <row r="579" spans="8:10" s="15" customFormat="1">
      <c r="H579" s="52"/>
      <c r="J579" s="55"/>
    </row>
    <row r="594" spans="8:11" s="15" customFormat="1">
      <c r="H594" s="52"/>
      <c r="K594" s="55"/>
    </row>
    <row r="595" spans="8:11" s="15" customFormat="1">
      <c r="H595" s="52"/>
      <c r="K595" s="55"/>
    </row>
    <row r="596" spans="8:11" s="15" customFormat="1">
      <c r="H596" s="52"/>
      <c r="K596" s="55"/>
    </row>
    <row r="597" spans="8:11" s="15" customFormat="1">
      <c r="H597" s="52"/>
      <c r="K597" s="55"/>
    </row>
    <row r="598" spans="8:11" s="15" customFormat="1">
      <c r="H598" s="52"/>
      <c r="K598" s="55"/>
    </row>
    <row r="599" spans="8:11" s="15" customFormat="1">
      <c r="H599" s="52"/>
      <c r="K599" s="55"/>
    </row>
    <row r="608" spans="8:11" s="15" customFormat="1">
      <c r="H608" s="52"/>
      <c r="J608" s="54"/>
    </row>
    <row r="609" spans="8:10" s="15" customFormat="1">
      <c r="H609" s="52"/>
      <c r="J609" s="54"/>
    </row>
    <row r="610" spans="8:10" s="15" customFormat="1">
      <c r="H610" s="52"/>
      <c r="J610" s="54"/>
    </row>
    <row r="611" spans="8:10" s="15" customFormat="1">
      <c r="H611" s="52"/>
      <c r="J611" s="54"/>
    </row>
    <row r="612" spans="8:10" s="15" customFormat="1">
      <c r="H612" s="52"/>
      <c r="J612" s="54"/>
    </row>
    <row r="613" spans="8:10" s="15" customFormat="1">
      <c r="H613" s="52"/>
      <c r="J613" s="54"/>
    </row>
    <row r="614" spans="8:10" s="15" customFormat="1">
      <c r="H614" s="52"/>
      <c r="J614" s="54"/>
    </row>
    <row r="615" spans="8:10" s="15" customFormat="1">
      <c r="H615" s="52"/>
      <c r="J615" s="54"/>
    </row>
    <row r="616" spans="8:10" s="15" customFormat="1">
      <c r="H616" s="52"/>
      <c r="J616" s="54"/>
    </row>
    <row r="617" spans="8:10" s="15" customFormat="1">
      <c r="H617" s="52"/>
      <c r="J617" s="54"/>
    </row>
    <row r="618" spans="8:10" s="15" customFormat="1">
      <c r="H618" s="52"/>
      <c r="J618" s="54"/>
    </row>
    <row r="619" spans="8:10" s="15" customFormat="1">
      <c r="H619" s="52"/>
      <c r="J619" s="54"/>
    </row>
    <row r="620" spans="8:10" s="15" customFormat="1">
      <c r="H620" s="52"/>
      <c r="J620" s="54"/>
    </row>
    <row r="652" spans="8:10" s="15" customFormat="1">
      <c r="H652" s="52"/>
      <c r="J652" s="54"/>
    </row>
    <row r="653" spans="8:10" s="15" customFormat="1">
      <c r="H653" s="52"/>
      <c r="J653" s="54"/>
    </row>
    <row r="654" spans="8:10" s="15" customFormat="1">
      <c r="H654" s="52"/>
      <c r="J654" s="54"/>
    </row>
    <row r="655" spans="8:10" s="15" customFormat="1">
      <c r="H655" s="52"/>
      <c r="J655" s="54"/>
    </row>
    <row r="656" spans="8:10" s="15" customFormat="1">
      <c r="H656" s="52"/>
      <c r="J656" s="54"/>
    </row>
    <row r="657" spans="8:10" s="15" customFormat="1">
      <c r="H657" s="52"/>
      <c r="J657" s="54"/>
    </row>
    <row r="658" spans="8:10" s="15" customFormat="1">
      <c r="H658" s="52"/>
      <c r="J658" s="54"/>
    </row>
    <row r="659" spans="8:10" s="15" customFormat="1">
      <c r="H659" s="52"/>
      <c r="J659" s="54"/>
    </row>
    <row r="660" spans="8:10" s="15" customFormat="1">
      <c r="H660" s="52"/>
      <c r="J660" s="54"/>
    </row>
    <row r="673" spans="8:10" s="15" customFormat="1">
      <c r="H673" s="52"/>
      <c r="J673" s="53"/>
    </row>
    <row r="674" spans="8:10" s="15" customFormat="1">
      <c r="H674" s="52"/>
      <c r="J674" s="53"/>
    </row>
    <row r="675" spans="8:10" s="15" customFormat="1">
      <c r="H675" s="52"/>
      <c r="J675" s="53"/>
    </row>
    <row r="676" spans="8:10" s="15" customFormat="1">
      <c r="H676" s="52"/>
      <c r="J676" s="53"/>
    </row>
    <row r="677" spans="8:10" s="15" customFormat="1">
      <c r="H677" s="52"/>
      <c r="J677" s="53"/>
    </row>
    <row r="678" spans="8:10" s="15" customFormat="1">
      <c r="H678" s="52"/>
      <c r="J678" s="53"/>
    </row>
    <row r="679" spans="8:10" s="15" customFormat="1">
      <c r="H679" s="52"/>
      <c r="J679" s="53"/>
    </row>
    <row r="680" spans="8:10" s="15" customFormat="1">
      <c r="H680" s="52"/>
      <c r="J680" s="53"/>
    </row>
    <row r="681" spans="8:10" s="15" customFormat="1">
      <c r="H681" s="52"/>
      <c r="J681" s="53"/>
    </row>
  </sheetData>
  <mergeCells count="15">
    <mergeCell ref="D7:D8"/>
    <mergeCell ref="E7:E8"/>
    <mergeCell ref="H7:H8"/>
    <mergeCell ref="G5:G6"/>
    <mergeCell ref="H5:H6"/>
    <mergeCell ref="R5:U5"/>
    <mergeCell ref="V5:Y5"/>
    <mergeCell ref="Z5:Z6"/>
    <mergeCell ref="A5:A6"/>
    <mergeCell ref="B5:B6"/>
    <mergeCell ref="C5:C6"/>
    <mergeCell ref="D5:D6"/>
    <mergeCell ref="E5:E6"/>
    <mergeCell ref="F5:F6"/>
    <mergeCell ref="I5:Q5"/>
  </mergeCells>
  <hyperlinks>
    <hyperlink ref="A7" r:id="rId1" xr:uid="{BE03B2BA-117B-4FCC-83E2-34900BEF2905}"/>
  </hyperlinks>
  <pageMargins left="0.7" right="0.7" top="0.75" bottom="0.75" header="0.3" footer="0.3"/>
  <pageSetup scale="59" fitToHeight="13" orientation="landscape" r:id="rId2"/>
  <drawing r:id="rId3"/>
  <legacyDrawing r:id="rId4"/>
  <oleObjects>
    <mc:AlternateContent xmlns:mc="http://schemas.openxmlformats.org/markup-compatibility/2006">
      <mc:Choice Requires="x14">
        <oleObject progId="Prism9.Document" shapeId="7173" r:id="rId5">
          <objectPr defaultSize="0" r:id="rId6">
            <anchor moveWithCells="1">
              <from>
                <xdr:col>5</xdr:col>
                <xdr:colOff>314325</xdr:colOff>
                <xdr:row>11</xdr:row>
                <xdr:rowOff>19050</xdr:rowOff>
              </from>
              <to>
                <xdr:col>10</xdr:col>
                <xdr:colOff>581025</xdr:colOff>
                <xdr:row>26</xdr:row>
                <xdr:rowOff>133350</xdr:rowOff>
              </to>
            </anchor>
          </objectPr>
        </oleObject>
      </mc:Choice>
      <mc:Fallback>
        <oleObject progId="Prism9.Document" shapeId="7173" r:id="rId5"/>
      </mc:Fallback>
    </mc:AlternateContent>
    <mc:AlternateContent xmlns:mc="http://schemas.openxmlformats.org/markup-compatibility/2006">
      <mc:Choice Requires="x14">
        <oleObject progId="Prism9.Document" shapeId="7175" r:id="rId7">
          <objectPr defaultSize="0" r:id="rId8">
            <anchor moveWithCells="1">
              <from>
                <xdr:col>0</xdr:col>
                <xdr:colOff>161925</xdr:colOff>
                <xdr:row>11</xdr:row>
                <xdr:rowOff>28575</xdr:rowOff>
              </from>
              <to>
                <xdr:col>4</xdr:col>
                <xdr:colOff>1009650</xdr:colOff>
                <xdr:row>26</xdr:row>
                <xdr:rowOff>142875</xdr:rowOff>
              </to>
            </anchor>
          </objectPr>
        </oleObject>
      </mc:Choice>
      <mc:Fallback>
        <oleObject progId="Prism9.Document" shapeId="7175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10E8-81AD-406F-AA12-C13B605DED2E}">
  <dimension ref="A1:P112"/>
  <sheetViews>
    <sheetView topLeftCell="A55" zoomScaleNormal="100" workbookViewId="0">
      <selection activeCell="N70" sqref="N70:P71"/>
    </sheetView>
  </sheetViews>
  <sheetFormatPr defaultRowHeight="15"/>
  <cols>
    <col min="1" max="1" width="32.42578125" customWidth="1"/>
    <col min="4" max="4" width="11.140625" customWidth="1"/>
    <col min="6" max="7" width="10.140625" customWidth="1"/>
    <col min="8" max="8" width="13.140625" bestFit="1" customWidth="1"/>
    <col min="15" max="15" width="12.7109375" customWidth="1"/>
  </cols>
  <sheetData>
    <row r="1" spans="1:16">
      <c r="A1" s="18" t="s">
        <v>432</v>
      </c>
    </row>
    <row r="2" spans="1:16">
      <c r="D2" s="115" t="s">
        <v>431</v>
      </c>
    </row>
    <row r="3" spans="1:16" ht="18.75">
      <c r="D3" s="112">
        <v>900</v>
      </c>
      <c r="E3" s="111"/>
      <c r="F3" s="111"/>
      <c r="G3" s="111"/>
      <c r="H3" s="111"/>
      <c r="I3" s="21"/>
      <c r="J3" s="21"/>
      <c r="K3" s="21"/>
      <c r="L3" s="21"/>
      <c r="M3" s="110" t="s">
        <v>430</v>
      </c>
      <c r="N3" s="21"/>
      <c r="O3" s="21"/>
      <c r="P3" s="20"/>
    </row>
    <row r="4" spans="1:16">
      <c r="A4" s="113">
        <v>44167</v>
      </c>
      <c r="B4" s="18" t="s">
        <v>312</v>
      </c>
      <c r="C4" s="18" t="s">
        <v>429</v>
      </c>
      <c r="D4" s="98" t="s">
        <v>308</v>
      </c>
      <c r="E4" s="93" t="s">
        <v>120</v>
      </c>
      <c r="F4" s="93" t="s">
        <v>313</v>
      </c>
      <c r="G4" s="93" t="s">
        <v>340</v>
      </c>
      <c r="H4" s="93"/>
      <c r="I4" s="93" t="s">
        <v>419</v>
      </c>
      <c r="J4" s="93" t="s">
        <v>418</v>
      </c>
      <c r="K4" s="93"/>
      <c r="L4" s="93"/>
      <c r="M4" s="109" t="s">
        <v>312</v>
      </c>
      <c r="P4" s="25"/>
    </row>
    <row r="5" spans="1:16">
      <c r="D5" s="90">
        <v>900</v>
      </c>
      <c r="E5" s="108" t="s">
        <v>425</v>
      </c>
      <c r="F5" s="2">
        <v>1801.4588326160799</v>
      </c>
      <c r="G5">
        <f>100*(F5/AVERAGE(F$5:F$7))</f>
        <v>103.68454604652619</v>
      </c>
      <c r="I5" s="191">
        <f>AVERAGE(F5:F7)</f>
        <v>1737.4419827306901</v>
      </c>
      <c r="J5" s="191">
        <f>100*(STDEV(F5:F7)/I5)</f>
        <v>6.7810271768114783</v>
      </c>
      <c r="K5" s="62" t="s">
        <v>426</v>
      </c>
      <c r="M5" s="93" t="s">
        <v>413</v>
      </c>
      <c r="N5" s="93" t="s">
        <v>412</v>
      </c>
      <c r="O5" s="93" t="s">
        <v>411</v>
      </c>
      <c r="P5" s="92" t="s">
        <v>410</v>
      </c>
    </row>
    <row r="6" spans="1:16">
      <c r="D6" s="90">
        <v>900</v>
      </c>
      <c r="E6" s="107" t="s">
        <v>425</v>
      </c>
      <c r="F6" s="2">
        <v>1601.4764061466101</v>
      </c>
      <c r="G6">
        <f>100*(F6/AVERAGE(F$5:F$7))</f>
        <v>92.174381767246899</v>
      </c>
      <c r="I6" s="191"/>
      <c r="J6" s="191"/>
      <c r="M6">
        <v>0</v>
      </c>
      <c r="N6">
        <f>LN(F5)</f>
        <v>7.4963520782013031</v>
      </c>
      <c r="O6">
        <f>LN(F6)</f>
        <v>7.3786812365938967</v>
      </c>
      <c r="P6" s="25">
        <f>LN(F7)</f>
        <v>7.5007454429644325</v>
      </c>
    </row>
    <row r="7" spans="1:16">
      <c r="A7" s="114" t="s">
        <v>428</v>
      </c>
      <c r="D7" s="90">
        <v>900</v>
      </c>
      <c r="E7" s="106" t="s">
        <v>425</v>
      </c>
      <c r="F7" s="2">
        <v>1809.39070942938</v>
      </c>
      <c r="G7">
        <f>100*(F7/AVERAGE(F$5:F$7))</f>
        <v>104.14107218622691</v>
      </c>
      <c r="I7" s="191"/>
      <c r="J7" s="191"/>
      <c r="M7">
        <v>15</v>
      </c>
      <c r="N7">
        <f>LN(F8)</f>
        <v>6.7023292709462989</v>
      </c>
      <c r="O7">
        <f>LN(F9)</f>
        <v>6.7543615560891981</v>
      </c>
      <c r="P7" s="25">
        <f>LN(F10)</f>
        <v>6.6801989003882101</v>
      </c>
    </row>
    <row r="8" spans="1:16">
      <c r="D8" s="90">
        <v>900</v>
      </c>
      <c r="E8" s="105" t="s">
        <v>424</v>
      </c>
      <c r="F8" s="2">
        <v>814.30034402001002</v>
      </c>
      <c r="G8">
        <f>100*(F8/AVERAGE(F$8:F$10))</f>
        <v>98.960177221441384</v>
      </c>
      <c r="I8" s="191">
        <f>AVERAGE(F8:F10)</f>
        <v>822.85659432264856</v>
      </c>
      <c r="J8" s="191">
        <f>100*(STDEV(F8:F10)/I8)</f>
        <v>3.8329878809764342</v>
      </c>
      <c r="M8">
        <v>30</v>
      </c>
      <c r="N8">
        <f>LN(F11)</f>
        <v>6.529837449394809</v>
      </c>
      <c r="O8">
        <f>LN(F12)</f>
        <v>6.6649110117196813</v>
      </c>
      <c r="P8" s="25">
        <f>LN(F13)</f>
        <v>6.4433417351787501</v>
      </c>
    </row>
    <row r="9" spans="1:16">
      <c r="D9" s="90">
        <v>900</v>
      </c>
      <c r="E9" s="104" t="s">
        <v>424</v>
      </c>
      <c r="F9" s="2">
        <v>857.79192299873205</v>
      </c>
      <c r="G9">
        <f>100*(F9/AVERAGE(F$8:F$10))</f>
        <v>104.24561569016061</v>
      </c>
      <c r="I9" s="191"/>
      <c r="J9" s="191"/>
      <c r="M9">
        <v>60</v>
      </c>
      <c r="N9">
        <f>LN(F14)</f>
        <v>6.5843952532546899</v>
      </c>
      <c r="O9">
        <f>LN(F15)</f>
        <v>6.6611805855744244</v>
      </c>
      <c r="P9" s="25">
        <f>LN(F16)</f>
        <v>6.5070397145789567</v>
      </c>
    </row>
    <row r="10" spans="1:16">
      <c r="D10" s="90">
        <v>900</v>
      </c>
      <c r="E10" s="103" t="s">
        <v>424</v>
      </c>
      <c r="F10" s="2">
        <v>796.47751594920396</v>
      </c>
      <c r="G10">
        <f>100*(F10/AVERAGE(F$8:F$10))</f>
        <v>96.794207088398068</v>
      </c>
      <c r="I10" s="191"/>
      <c r="J10" s="191"/>
      <c r="M10">
        <v>120</v>
      </c>
      <c r="N10">
        <f>LN(F17)</f>
        <v>5.7744750362786395</v>
      </c>
      <c r="O10">
        <f>LN(F18)</f>
        <v>5.8340846835922004</v>
      </c>
      <c r="P10" s="25">
        <f>LN(F19)</f>
        <v>5.8323866878993265</v>
      </c>
    </row>
    <row r="11" spans="1:16">
      <c r="D11" s="90">
        <v>900</v>
      </c>
      <c r="E11" s="108" t="s">
        <v>423</v>
      </c>
      <c r="F11" s="2">
        <v>685.28680865227898</v>
      </c>
      <c r="G11">
        <f>100*(F11/AVERAGE(F$11:F$13))</f>
        <v>97.982844757256984</v>
      </c>
      <c r="I11" s="191">
        <f>AVERAGE(F11:F13)</f>
        <v>699.3946852125091</v>
      </c>
      <c r="J11" s="191">
        <f>100*(STDEV(F11:F13)/I11)</f>
        <v>11.280724284629521</v>
      </c>
      <c r="M11">
        <v>240</v>
      </c>
      <c r="N11">
        <f>LN(F20)</f>
        <v>4.6390660944838906</v>
      </c>
      <c r="O11">
        <f>LN(F21)</f>
        <v>4.7056611873210095</v>
      </c>
      <c r="P11" s="25">
        <f>LN(F22)</f>
        <v>4.8807182016586363</v>
      </c>
    </row>
    <row r="12" spans="1:16">
      <c r="D12" s="90">
        <v>900</v>
      </c>
      <c r="E12" s="107" t="s">
        <v>423</v>
      </c>
      <c r="F12" s="2">
        <v>784.39366003221301</v>
      </c>
      <c r="G12">
        <f>100*(F12/AVERAGE(F$11:F$13))</f>
        <v>112.15322000822428</v>
      </c>
      <c r="I12" s="191"/>
      <c r="J12" s="191"/>
      <c r="P12" s="25"/>
    </row>
    <row r="13" spans="1:16">
      <c r="D13" s="90">
        <v>900</v>
      </c>
      <c r="E13" s="106" t="s">
        <v>423</v>
      </c>
      <c r="F13" s="2">
        <v>628.50358695303498</v>
      </c>
      <c r="G13">
        <f>100*(F13/AVERAGE(F$11:F$13))</f>
        <v>89.863935234518678</v>
      </c>
      <c r="I13" s="191"/>
      <c r="J13" s="191"/>
      <c r="P13" s="25"/>
    </row>
    <row r="14" spans="1:16">
      <c r="D14" s="90">
        <v>900</v>
      </c>
      <c r="E14" s="105" t="s">
        <v>422</v>
      </c>
      <c r="F14" s="2">
        <v>723.71325206892504</v>
      </c>
      <c r="G14">
        <f>100*(F14/AVERAGE(F$14:F$16))</f>
        <v>99.821287499507775</v>
      </c>
      <c r="I14" s="191">
        <f>AVERAGE(F14:F16)</f>
        <v>725.00893366306627</v>
      </c>
      <c r="J14" s="191">
        <f>100*(STDEV(F14:F16)/I14)</f>
        <v>7.7002488112427558</v>
      </c>
      <c r="P14" s="25"/>
    </row>
    <row r="15" spans="1:16">
      <c r="D15" s="90">
        <v>900</v>
      </c>
      <c r="E15" s="104" t="s">
        <v>422</v>
      </c>
      <c r="F15" s="2">
        <v>781.47298847644595</v>
      </c>
      <c r="G15">
        <f>100*(F15/AVERAGE(F$14:F$16))</f>
        <v>107.7880495248656</v>
      </c>
      <c r="I15" s="191"/>
      <c r="J15" s="191"/>
      <c r="P15" s="25"/>
    </row>
    <row r="16" spans="1:16">
      <c r="D16" s="90">
        <v>900</v>
      </c>
      <c r="E16" s="103" t="s">
        <v>422</v>
      </c>
      <c r="F16" s="2">
        <v>669.84056044382805</v>
      </c>
      <c r="G16">
        <f>100*(F16/AVERAGE(F$14:F$16))</f>
        <v>92.39066297562664</v>
      </c>
      <c r="I16" s="191"/>
      <c r="J16" s="191"/>
      <c r="P16" s="25"/>
    </row>
    <row r="17" spans="4:16">
      <c r="D17" s="90">
        <v>900</v>
      </c>
      <c r="E17" s="102" t="s">
        <v>421</v>
      </c>
      <c r="F17" s="2">
        <v>321.97536495883901</v>
      </c>
      <c r="G17">
        <f>100*(F17/AVERAGE(F$17:F$19))</f>
        <v>96.121697376322103</v>
      </c>
      <c r="I17" s="191">
        <f>AVERAGE(F17:F19)</f>
        <v>334.96637465554369</v>
      </c>
      <c r="J17" s="191">
        <f>100*(STDEV(F17:F19)/I17)</f>
        <v>3.3598234563583822</v>
      </c>
      <c r="P17" s="25"/>
    </row>
    <row r="18" spans="4:16">
      <c r="D18" s="90">
        <v>900</v>
      </c>
      <c r="E18" s="102" t="s">
        <v>421</v>
      </c>
      <c r="F18" s="2">
        <v>341.75177983458201</v>
      </c>
      <c r="G18">
        <f>100*(F18/AVERAGE(F$17:F$19))</f>
        <v>102.02569741097625</v>
      </c>
      <c r="I18" s="191"/>
      <c r="J18" s="191"/>
      <c r="P18" s="25"/>
    </row>
    <row r="19" spans="4:16">
      <c r="D19" s="90">
        <v>900</v>
      </c>
      <c r="E19" s="101" t="s">
        <v>421</v>
      </c>
      <c r="F19" s="2">
        <v>341.17197917320999</v>
      </c>
      <c r="G19">
        <f>100*(F19/AVERAGE(F$17:F$19))</f>
        <v>101.85260521270163</v>
      </c>
      <c r="I19" s="191"/>
      <c r="J19" s="191"/>
      <c r="P19" s="25"/>
    </row>
    <row r="20" spans="4:16">
      <c r="D20" s="90">
        <v>900</v>
      </c>
      <c r="E20" s="102" t="s">
        <v>420</v>
      </c>
      <c r="F20" s="2">
        <v>103.447692086487</v>
      </c>
      <c r="G20">
        <f>100*(F20/AVERAGE(F$20:F$22))</f>
        <v>89.760866465791992</v>
      </c>
      <c r="I20" s="191">
        <f>AVERAGE(F20:F22)</f>
        <v>115.24809882033735</v>
      </c>
      <c r="J20" s="191">
        <f>100*(STDEV(F20:F22)/I20)</f>
        <v>12.761544381644327</v>
      </c>
      <c r="P20" s="25"/>
    </row>
    <row r="21" spans="4:16">
      <c r="D21" s="90">
        <v>900</v>
      </c>
      <c r="E21" s="102" t="s">
        <v>420</v>
      </c>
      <c r="F21" s="2">
        <v>110.57136917099101</v>
      </c>
      <c r="G21">
        <f>100*(F21/AVERAGE(F$20:F$22))</f>
        <v>95.942033146562366</v>
      </c>
      <c r="I21" s="191"/>
      <c r="J21" s="191"/>
      <c r="P21" s="25"/>
    </row>
    <row r="22" spans="4:16">
      <c r="D22" s="90">
        <v>900</v>
      </c>
      <c r="E22" s="101" t="s">
        <v>420</v>
      </c>
      <c r="F22" s="2">
        <v>131.725235203534</v>
      </c>
      <c r="G22">
        <f>100*(F22/AVERAGE(F$20:F$22))</f>
        <v>114.29710038764563</v>
      </c>
      <c r="I22" s="191"/>
      <c r="J22" s="191"/>
      <c r="P22" s="25"/>
    </row>
    <row r="23" spans="4:16">
      <c r="D23" s="100"/>
      <c r="E23" s="99"/>
      <c r="F23" s="99"/>
      <c r="G23" s="99"/>
      <c r="H23" s="99"/>
      <c r="P23" s="25"/>
    </row>
    <row r="24" spans="4:16">
      <c r="D24" s="100"/>
      <c r="E24" s="99"/>
      <c r="F24" s="99"/>
      <c r="G24" s="99"/>
      <c r="H24" s="99"/>
      <c r="P24" s="25"/>
    </row>
    <row r="25" spans="4:16">
      <c r="D25" s="98" t="s">
        <v>308</v>
      </c>
      <c r="E25" s="93" t="s">
        <v>120</v>
      </c>
      <c r="F25" s="93" t="s">
        <v>313</v>
      </c>
      <c r="G25" s="93" t="s">
        <v>340</v>
      </c>
      <c r="H25" s="93"/>
      <c r="I25" s="93" t="s">
        <v>419</v>
      </c>
      <c r="J25" s="93" t="s">
        <v>418</v>
      </c>
      <c r="P25" s="25"/>
    </row>
    <row r="26" spans="4:16">
      <c r="D26" s="90">
        <v>900</v>
      </c>
      <c r="E26" s="91" t="s">
        <v>416</v>
      </c>
      <c r="F26" s="2">
        <v>1581.10895743324</v>
      </c>
      <c r="G26">
        <f>100*(F26/AVERAGE(F$26:F$28))</f>
        <v>97.372741243475488</v>
      </c>
      <c r="I26" s="191">
        <f>AVERAGE(F26:F28)</f>
        <v>1623.7695860690201</v>
      </c>
      <c r="J26" s="191">
        <f>100*(STDEV(F26:F28)/I26)</f>
        <v>10.068155389810677</v>
      </c>
      <c r="M26" t="s">
        <v>417</v>
      </c>
      <c r="P26" s="25"/>
    </row>
    <row r="27" spans="4:16">
      <c r="D27" s="90">
        <v>900</v>
      </c>
      <c r="E27" s="97" t="s">
        <v>416</v>
      </c>
      <c r="F27" s="2">
        <v>1485.8455274868199</v>
      </c>
      <c r="G27">
        <f>100*(F27/AVERAGE(F$26:F$28))</f>
        <v>91.505934107554012</v>
      </c>
      <c r="I27" s="191"/>
      <c r="J27" s="191"/>
      <c r="M27" s="93" t="s">
        <v>413</v>
      </c>
      <c r="N27" s="93" t="s">
        <v>412</v>
      </c>
      <c r="O27" s="93" t="s">
        <v>411</v>
      </c>
      <c r="P27" s="92" t="s">
        <v>410</v>
      </c>
    </row>
    <row r="28" spans="4:16">
      <c r="D28" s="90">
        <v>900</v>
      </c>
      <c r="E28" s="96" t="s">
        <v>416</v>
      </c>
      <c r="F28" s="2">
        <v>1804.3542732870001</v>
      </c>
      <c r="G28">
        <f>100*(F28/AVERAGE(F$26:F$28))</f>
        <v>111.12132464897049</v>
      </c>
      <c r="I28" s="191"/>
      <c r="J28" s="191"/>
      <c r="M28">
        <v>0</v>
      </c>
      <c r="N28">
        <f>LN(F26)</f>
        <v>7.3658817516173878</v>
      </c>
      <c r="O28">
        <f>LN(F27)</f>
        <v>7.3037392679812099</v>
      </c>
      <c r="P28" s="25">
        <f>LN(F28)</f>
        <v>7.4979580634302687</v>
      </c>
    </row>
    <row r="29" spans="4:16">
      <c r="D29" s="90">
        <v>900</v>
      </c>
      <c r="E29" s="89" t="s">
        <v>415</v>
      </c>
      <c r="F29" s="2">
        <v>1774.23576527559</v>
      </c>
      <c r="G29">
        <f>100*(F29/AVERAGE(F$29:F$31))</f>
        <v>98.023009229237104</v>
      </c>
      <c r="I29" s="191">
        <f>AVERAGE(F29:F31)</f>
        <v>1810.0196874453766</v>
      </c>
      <c r="J29" s="191">
        <f>100*(STDEV(F29:F31)/I29)</f>
        <v>4.467490570197544</v>
      </c>
      <c r="M29">
        <v>240</v>
      </c>
      <c r="N29">
        <f>LN(F32)</f>
        <v>5.0823550642693602</v>
      </c>
      <c r="O29">
        <f>LN(F33)</f>
        <v>5.2083973321237371</v>
      </c>
      <c r="P29" s="25">
        <f>LN(F34)</f>
        <v>5.1229954527933348</v>
      </c>
    </row>
    <row r="30" spans="4:16">
      <c r="D30" s="90">
        <v>900</v>
      </c>
      <c r="E30" s="95" t="s">
        <v>415</v>
      </c>
      <c r="F30" s="2">
        <v>1902.6001378558799</v>
      </c>
      <c r="G30">
        <f>100*(F30/AVERAGE(F$29:F$31))</f>
        <v>105.11488637679788</v>
      </c>
      <c r="I30" s="191"/>
      <c r="J30" s="191"/>
      <c r="P30" s="25"/>
    </row>
    <row r="31" spans="4:16">
      <c r="D31" s="90">
        <v>900</v>
      </c>
      <c r="E31" s="94" t="s">
        <v>415</v>
      </c>
      <c r="F31" s="2">
        <v>1753.2231592046601</v>
      </c>
      <c r="G31">
        <f>100*(F31/AVERAGE(F$29:F$31))</f>
        <v>96.862104393965026</v>
      </c>
      <c r="I31" s="191"/>
      <c r="J31" s="191"/>
      <c r="M31" t="s">
        <v>414</v>
      </c>
      <c r="P31" s="25"/>
    </row>
    <row r="32" spans="4:16">
      <c r="D32" s="90">
        <v>900</v>
      </c>
      <c r="E32" s="91" t="s">
        <v>409</v>
      </c>
      <c r="F32" s="2">
        <v>161.153135366176</v>
      </c>
      <c r="G32">
        <f>100*(F32/AVERAGE(F$32:F$34))</f>
        <v>94.464160153246709</v>
      </c>
      <c r="I32" s="191">
        <f>AVERAGE(F32:F34)</f>
        <v>170.59711863710166</v>
      </c>
      <c r="J32" s="191">
        <f>100*(STDEV(F32:F34)/I32)</f>
        <v>6.4975240171647295</v>
      </c>
      <c r="M32" s="93" t="s">
        <v>413</v>
      </c>
      <c r="N32" s="93" t="s">
        <v>412</v>
      </c>
      <c r="O32" s="93" t="s">
        <v>411</v>
      </c>
      <c r="P32" s="92" t="s">
        <v>410</v>
      </c>
    </row>
    <row r="33" spans="4:16">
      <c r="D33" s="90">
        <v>900</v>
      </c>
      <c r="E33" s="91" t="s">
        <v>409</v>
      </c>
      <c r="F33" s="2">
        <v>182.80085424535</v>
      </c>
      <c r="G33">
        <f>100*(F33/AVERAGE(F$32:F$34))</f>
        <v>107.1535414582285</v>
      </c>
      <c r="I33" s="191"/>
      <c r="J33" s="191"/>
      <c r="M33">
        <v>0</v>
      </c>
      <c r="N33">
        <f>LN(F29)</f>
        <v>7.4811250544198806</v>
      </c>
      <c r="O33">
        <f>LN(F30)</f>
        <v>7.5509767232289295</v>
      </c>
      <c r="P33" s="25">
        <f>LN(F31)</f>
        <v>7.4692111781338042</v>
      </c>
    </row>
    <row r="34" spans="4:16">
      <c r="D34" s="90">
        <v>900</v>
      </c>
      <c r="E34" s="91" t="s">
        <v>409</v>
      </c>
      <c r="F34" s="2">
        <v>167.83736629977901</v>
      </c>
      <c r="G34">
        <f>100*(F34/AVERAGE(F$32:F$34))</f>
        <v>98.382298388524802</v>
      </c>
      <c r="I34" s="191"/>
      <c r="J34" s="191"/>
      <c r="M34">
        <v>240</v>
      </c>
      <c r="N34">
        <f>LN(F35)</f>
        <v>5.2414825976568915</v>
      </c>
      <c r="O34">
        <f>LN(F36)</f>
        <v>5.1201514768716567</v>
      </c>
      <c r="P34" s="25">
        <f>LN(F37)</f>
        <v>5.0573542980586605</v>
      </c>
    </row>
    <row r="35" spans="4:16">
      <c r="D35" s="90">
        <v>900</v>
      </c>
      <c r="E35" s="89" t="s">
        <v>408</v>
      </c>
      <c r="F35" s="2">
        <v>188.950031717413</v>
      </c>
      <c r="G35">
        <f>100*(F35/AVERAGE(F$35:F$37))</f>
        <v>110.39275285970427</v>
      </c>
      <c r="H35" s="85">
        <f>(F29-F35)/F29</f>
        <v>0.89350342529699622</v>
      </c>
      <c r="I35" s="191">
        <f>AVERAGE(F35:F37)</f>
        <v>171.16162684840867</v>
      </c>
      <c r="J35" s="191">
        <f>100*(STDEV(F35:F37)/I35)</f>
        <v>9.4795520328586189</v>
      </c>
      <c r="P35" s="25"/>
    </row>
    <row r="36" spans="4:16">
      <c r="D36" s="90">
        <v>900</v>
      </c>
      <c r="E36" s="89" t="s">
        <v>408</v>
      </c>
      <c r="F36" s="2">
        <v>167.360718979284</v>
      </c>
      <c r="G36">
        <f>100*(F36/AVERAGE(F$35:F$37))</f>
        <v>97.779345791980006</v>
      </c>
      <c r="H36" s="85">
        <f>(F30-F36)/F30</f>
        <v>0.9120357895233363</v>
      </c>
      <c r="I36" s="191"/>
      <c r="J36" s="191"/>
      <c r="M36" s="193" t="s">
        <v>405</v>
      </c>
      <c r="N36" s="88">
        <f>(I29-I35)/I29</f>
        <v>0.90543659384722897</v>
      </c>
      <c r="O36" s="193" t="s">
        <v>404</v>
      </c>
      <c r="P36" s="87">
        <f>STDEV(H35:H37)</f>
        <v>1.0248070769323712E-2</v>
      </c>
    </row>
    <row r="37" spans="4:16">
      <c r="D37" s="13">
        <v>900</v>
      </c>
      <c r="E37" s="86" t="s">
        <v>408</v>
      </c>
      <c r="F37" s="2">
        <v>157.17412984852899</v>
      </c>
      <c r="G37" s="12">
        <f>100*(F37/AVERAGE(F$35:F$37))</f>
        <v>91.82790134831572</v>
      </c>
      <c r="H37" s="85">
        <f>(F31-F37)/F31</f>
        <v>0.910351326912753</v>
      </c>
      <c r="I37" s="192"/>
      <c r="J37" s="192"/>
      <c r="K37" s="12"/>
      <c r="L37" s="12"/>
      <c r="M37" s="194"/>
      <c r="N37" s="84"/>
      <c r="O37" s="194"/>
      <c r="P37" s="83"/>
    </row>
    <row r="38" spans="4:16">
      <c r="D38" s="99"/>
      <c r="E38" s="99"/>
      <c r="F38" s="99"/>
      <c r="G38" s="99"/>
      <c r="H38" s="99"/>
    </row>
    <row r="39" spans="4:16">
      <c r="D39" s="99"/>
      <c r="E39" s="99"/>
      <c r="F39" s="99"/>
      <c r="G39" s="99"/>
      <c r="H39" s="99"/>
    </row>
    <row r="40" spans="4:16" ht="18.75">
      <c r="D40" s="112">
        <v>273</v>
      </c>
      <c r="E40" s="21"/>
      <c r="F40" s="21"/>
      <c r="G40" s="21"/>
      <c r="H40" s="21"/>
      <c r="I40" s="21"/>
      <c r="J40" s="21"/>
      <c r="K40" s="21"/>
      <c r="L40" s="21"/>
      <c r="M40" s="110"/>
      <c r="N40" s="21"/>
      <c r="O40" s="21"/>
      <c r="P40" s="20"/>
    </row>
    <row r="41" spans="4:16">
      <c r="D41" s="98" t="s">
        <v>308</v>
      </c>
      <c r="E41" s="93" t="s">
        <v>120</v>
      </c>
      <c r="F41" s="93" t="s">
        <v>313</v>
      </c>
      <c r="G41" s="93" t="s">
        <v>340</v>
      </c>
      <c r="H41" s="93"/>
      <c r="I41" s="93" t="s">
        <v>419</v>
      </c>
      <c r="J41" s="93" t="s">
        <v>418</v>
      </c>
      <c r="K41" s="93"/>
      <c r="L41" s="93"/>
      <c r="M41" s="109" t="s">
        <v>312</v>
      </c>
      <c r="P41" s="25"/>
    </row>
    <row r="42" spans="4:16">
      <c r="D42" s="90">
        <v>273</v>
      </c>
      <c r="E42" s="108" t="s">
        <v>425</v>
      </c>
      <c r="F42" s="2">
        <v>1200.8951939236699</v>
      </c>
      <c r="G42" s="12">
        <f>100*(F42/AVERAGE(F42:F44))</f>
        <v>94.924245917738915</v>
      </c>
      <c r="I42" s="191">
        <f>AVERAGE(F42:F44)</f>
        <v>1265.1090164723166</v>
      </c>
      <c r="J42" s="191">
        <f>100*(STDEV(F42:F44)/I42)</f>
        <v>6.1119905343262841</v>
      </c>
      <c r="K42" s="62" t="s">
        <v>426</v>
      </c>
      <c r="M42" s="93" t="s">
        <v>413</v>
      </c>
      <c r="N42" s="93" t="s">
        <v>412</v>
      </c>
      <c r="O42" s="93" t="s">
        <v>411</v>
      </c>
      <c r="P42" s="92" t="s">
        <v>410</v>
      </c>
    </row>
    <row r="43" spans="4:16">
      <c r="D43" s="90">
        <v>273</v>
      </c>
      <c r="E43" s="107" t="s">
        <v>425</v>
      </c>
      <c r="F43" s="2">
        <v>1350.94057916364</v>
      </c>
      <c r="G43" s="12">
        <f>100*(F43/AVERAGE(F42:F44))</f>
        <v>106.78451908679456</v>
      </c>
      <c r="I43" s="191"/>
      <c r="J43" s="191"/>
      <c r="M43">
        <v>0</v>
      </c>
      <c r="N43">
        <f>LN(F42)</f>
        <v>7.0908225525965678</v>
      </c>
      <c r="O43">
        <f>LN(F43)</f>
        <v>7.2085563541384765</v>
      </c>
      <c r="P43" s="25">
        <f>LN(F44)</f>
        <v>7.1256782478023979</v>
      </c>
    </row>
    <row r="44" spans="4:16">
      <c r="D44" s="90">
        <v>273</v>
      </c>
      <c r="E44" s="106" t="s">
        <v>425</v>
      </c>
      <c r="F44" s="2">
        <v>1243.49127632964</v>
      </c>
      <c r="G44" s="12">
        <f>100*(F44/AVERAGE(F42:F44))</f>
        <v>98.29123499546651</v>
      </c>
      <c r="I44" s="191"/>
      <c r="J44" s="191"/>
      <c r="M44">
        <v>15</v>
      </c>
      <c r="N44" t="e">
        <f>LN(F45)</f>
        <v>#NUM!</v>
      </c>
      <c r="O44">
        <f>LN(F46)</f>
        <v>6.8574953481950622</v>
      </c>
      <c r="P44" s="25">
        <f>LN(F47)</f>
        <v>6.8595271666988422</v>
      </c>
    </row>
    <row r="45" spans="4:16">
      <c r="D45" s="90">
        <v>273</v>
      </c>
      <c r="E45" s="105" t="s">
        <v>424</v>
      </c>
      <c r="F45" s="2"/>
      <c r="G45" s="12">
        <f>100*(F45/AVERAGE(F45:F47))</f>
        <v>0</v>
      </c>
      <c r="I45" s="191">
        <f>AVERAGE(F45:F47)</f>
        <v>951.94929658439696</v>
      </c>
      <c r="J45" s="191">
        <f>100*(STDEV(F45:F47)/I45)</f>
        <v>0.14367121479000025</v>
      </c>
      <c r="M45">
        <v>30</v>
      </c>
      <c r="N45">
        <f>LN(F48)</f>
        <v>6.8715027815667531</v>
      </c>
      <c r="O45">
        <f>LN(F49)</f>
        <v>6.780815321946756</v>
      </c>
      <c r="P45" s="25">
        <f>LN(F50)</f>
        <v>6.8437200834346932</v>
      </c>
    </row>
    <row r="46" spans="4:16">
      <c r="D46" s="90">
        <v>273</v>
      </c>
      <c r="E46" s="104" t="s">
        <v>424</v>
      </c>
      <c r="F46" s="2">
        <v>950.98220281936995</v>
      </c>
      <c r="G46" s="12">
        <f>100*(F46/AVERAGE(F45:F47))</f>
        <v>99.898409109760678</v>
      </c>
      <c r="I46" s="191"/>
      <c r="J46" s="191"/>
      <c r="M46">
        <v>60</v>
      </c>
      <c r="N46">
        <f>LN(F51)</f>
        <v>7.0036706596744454</v>
      </c>
      <c r="O46">
        <f>LN(F52)</f>
        <v>6.9716878554739541</v>
      </c>
      <c r="P46" s="25">
        <f>LN(F53)</f>
        <v>7.0852584254983775</v>
      </c>
    </row>
    <row r="47" spans="4:16">
      <c r="D47" s="90">
        <v>273</v>
      </c>
      <c r="E47" s="103" t="s">
        <v>424</v>
      </c>
      <c r="F47" s="2">
        <v>952.91639034942398</v>
      </c>
      <c r="G47" s="12">
        <f>100*(F47/AVERAGE(F45:F47))</f>
        <v>100.10159089023931</v>
      </c>
      <c r="I47" s="191"/>
      <c r="J47" s="191"/>
      <c r="M47">
        <v>120</v>
      </c>
      <c r="N47">
        <f>LN(F54)</f>
        <v>6.696511790886758</v>
      </c>
      <c r="O47" t="e">
        <f>LN(F55)</f>
        <v>#NUM!</v>
      </c>
      <c r="P47" s="25" t="e">
        <f>LN(F56)</f>
        <v>#NUM!</v>
      </c>
    </row>
    <row r="48" spans="4:16">
      <c r="D48" s="90">
        <v>273</v>
      </c>
      <c r="E48" s="108" t="s">
        <v>423</v>
      </c>
      <c r="F48" s="2">
        <v>964.39675504995</v>
      </c>
      <c r="G48" s="12">
        <f>100*(F48/AVERAGE(F48:F50))</f>
        <v>103.95360501933663</v>
      </c>
      <c r="I48" s="191">
        <f>AVERAGE(F48:F50)</f>
        <v>927.71843253589941</v>
      </c>
      <c r="J48" s="191">
        <f>100*(STDEV(F48:F50)/I48)</f>
        <v>4.6067620168572851</v>
      </c>
      <c r="M48">
        <v>240</v>
      </c>
      <c r="N48">
        <f>LN(F57)</f>
        <v>6.3241873995362079</v>
      </c>
      <c r="O48">
        <f>LN(F58)</f>
        <v>6.4198932062010181</v>
      </c>
      <c r="P48" s="25">
        <f>LN(F59)</f>
        <v>6.4477031179811553</v>
      </c>
    </row>
    <row r="49" spans="1:16">
      <c r="D49" s="90">
        <v>273</v>
      </c>
      <c r="E49" s="107" t="s">
        <v>423</v>
      </c>
      <c r="F49" s="2">
        <v>880.78655604552296</v>
      </c>
      <c r="G49" s="12">
        <f>100*(F49/AVERAGE(F48:F50))</f>
        <v>94.941150801317036</v>
      </c>
      <c r="I49" s="191"/>
      <c r="J49" s="191"/>
      <c r="P49" s="25"/>
    </row>
    <row r="50" spans="1:16">
      <c r="D50" s="90">
        <v>273</v>
      </c>
      <c r="E50" s="106" t="s">
        <v>423</v>
      </c>
      <c r="F50" s="2">
        <v>937.97198651222504</v>
      </c>
      <c r="G50" s="12">
        <f>100*(F50/AVERAGE(F48:F50))</f>
        <v>101.10524417934627</v>
      </c>
      <c r="I50" s="191"/>
      <c r="J50" s="191"/>
      <c r="P50" s="25"/>
    </row>
    <row r="51" spans="1:16">
      <c r="D51" s="90">
        <v>273</v>
      </c>
      <c r="E51" s="105" t="s">
        <v>422</v>
      </c>
      <c r="F51" s="2">
        <v>1100.6659224648899</v>
      </c>
      <c r="G51" s="12">
        <f>100*(F51/AVERAGE(F51:F53))</f>
        <v>98.246893033931016</v>
      </c>
      <c r="I51" s="191">
        <f>AVERAGE(F51:F53)</f>
        <v>1120.30608650877</v>
      </c>
      <c r="J51" s="191">
        <f>100*(STDEV(F51:F53)/I51)</f>
        <v>5.9201429105379066</v>
      </c>
      <c r="P51" s="25"/>
    </row>
    <row r="52" spans="1:16">
      <c r="A52" s="113"/>
      <c r="B52" s="18"/>
      <c r="C52" s="18"/>
      <c r="D52" s="90">
        <v>273</v>
      </c>
      <c r="E52" s="104" t="s">
        <v>422</v>
      </c>
      <c r="F52" s="2">
        <v>1066.0205214950699</v>
      </c>
      <c r="G52" s="12">
        <f>100*(F52/AVERAGE(F51:F53))</f>
        <v>95.154398814089177</v>
      </c>
      <c r="I52" s="191"/>
      <c r="J52" s="191"/>
      <c r="P52" s="25"/>
    </row>
    <row r="53" spans="1:16">
      <c r="D53" s="90">
        <v>273</v>
      </c>
      <c r="E53" s="103" t="s">
        <v>422</v>
      </c>
      <c r="F53" s="2">
        <v>1194.23181556635</v>
      </c>
      <c r="G53" s="12">
        <f>100*(F53/AVERAGE(F51:F53))</f>
        <v>106.59870815197978</v>
      </c>
      <c r="I53" s="191"/>
      <c r="J53" s="191"/>
      <c r="P53" s="25"/>
    </row>
    <row r="54" spans="1:16">
      <c r="D54" s="90">
        <v>273</v>
      </c>
      <c r="E54" s="102" t="s">
        <v>421</v>
      </c>
      <c r="F54" s="2">
        <v>809.57692053841197</v>
      </c>
      <c r="G54" s="12">
        <f>100*(F54/AVERAGE(F54:F56))</f>
        <v>100</v>
      </c>
      <c r="I54" s="191">
        <f>AVERAGE(F54:F56)</f>
        <v>809.57692053841197</v>
      </c>
      <c r="J54" s="191" t="e">
        <f>100*(STDEV(F54:F56)/I54)</f>
        <v>#DIV/0!</v>
      </c>
      <c r="P54" s="25"/>
    </row>
    <row r="55" spans="1:16">
      <c r="D55" s="90">
        <v>273</v>
      </c>
      <c r="E55" s="102" t="s">
        <v>421</v>
      </c>
      <c r="F55" s="2"/>
      <c r="G55" s="12">
        <f>100*(F55/AVERAGE(F54:F56))</f>
        <v>0</v>
      </c>
      <c r="I55" s="191"/>
      <c r="J55" s="191"/>
      <c r="P55" s="25"/>
    </row>
    <row r="56" spans="1:16">
      <c r="D56" s="90">
        <v>273</v>
      </c>
      <c r="E56" s="101" t="s">
        <v>421</v>
      </c>
      <c r="F56" s="2"/>
      <c r="G56" s="12">
        <f>100*(F56/AVERAGE(F54:F56))</f>
        <v>0</v>
      </c>
      <c r="I56" s="191"/>
      <c r="J56" s="191"/>
      <c r="P56" s="25"/>
    </row>
    <row r="57" spans="1:16">
      <c r="D57" s="90">
        <v>273</v>
      </c>
      <c r="E57" s="102" t="s">
        <v>420</v>
      </c>
      <c r="F57" s="2">
        <v>557.90427614399596</v>
      </c>
      <c r="G57" s="12">
        <f>100*(F57/AVERAGE(F57:F59))</f>
        <v>92.824566198321108</v>
      </c>
      <c r="I57" s="191">
        <f>AVERAGE(F57:F59)</f>
        <v>601.03084667481767</v>
      </c>
      <c r="J57" s="191">
        <f>100*(STDEV(F57:F59)/I57)</f>
        <v>6.3788378579502716</v>
      </c>
      <c r="P57" s="25"/>
    </row>
    <row r="58" spans="1:16">
      <c r="D58" s="90">
        <v>273</v>
      </c>
      <c r="E58" s="102" t="s">
        <v>420</v>
      </c>
      <c r="F58" s="2">
        <v>613.93754590160995</v>
      </c>
      <c r="G58" s="12">
        <f>100*(F58/AVERAGE(F57:F59))</f>
        <v>102.14742709100508</v>
      </c>
      <c r="I58" s="191"/>
      <c r="J58" s="191"/>
      <c r="P58" s="25"/>
    </row>
    <row r="59" spans="1:16">
      <c r="D59" s="90">
        <v>273</v>
      </c>
      <c r="E59" s="101" t="s">
        <v>420</v>
      </c>
      <c r="F59" s="2">
        <v>631.25071797884698</v>
      </c>
      <c r="G59" s="12">
        <f>100*(F59/AVERAGE(F57:F59))</f>
        <v>105.02800671067378</v>
      </c>
      <c r="I59" s="191"/>
      <c r="J59" s="191"/>
      <c r="P59" s="25"/>
    </row>
    <row r="60" spans="1:16">
      <c r="D60" s="100"/>
      <c r="E60" s="99"/>
      <c r="F60" s="99"/>
      <c r="G60" s="99"/>
      <c r="H60" s="99"/>
      <c r="P60" s="25"/>
    </row>
    <row r="61" spans="1:16">
      <c r="D61" s="100"/>
      <c r="E61" s="99"/>
      <c r="F61" s="99"/>
      <c r="G61" s="99"/>
      <c r="H61" s="99"/>
      <c r="P61" s="25"/>
    </row>
    <row r="62" spans="1:16">
      <c r="D62" s="98" t="s">
        <v>308</v>
      </c>
      <c r="E62" s="93" t="s">
        <v>120</v>
      </c>
      <c r="F62" s="93" t="s">
        <v>313</v>
      </c>
      <c r="G62" s="93" t="s">
        <v>340</v>
      </c>
      <c r="H62" s="93" t="s">
        <v>427</v>
      </c>
      <c r="I62" s="93" t="s">
        <v>419</v>
      </c>
      <c r="J62" s="93" t="s">
        <v>418</v>
      </c>
      <c r="P62" s="25"/>
    </row>
    <row r="63" spans="1:16">
      <c r="D63" s="90">
        <v>273</v>
      </c>
      <c r="E63" s="91" t="s">
        <v>416</v>
      </c>
      <c r="F63" s="2">
        <v>1278.21094235802</v>
      </c>
      <c r="G63" s="2">
        <f>100*(F63/AVERAGE(F63:F65))</f>
        <v>103.1118098361675</v>
      </c>
      <c r="H63" s="85"/>
      <c r="I63" s="191">
        <f>AVERAGE(F63:F65)</f>
        <v>1239.6358325869232</v>
      </c>
      <c r="J63" s="191">
        <f>100*(STDEV(F63:F65)/I63)</f>
        <v>10.102884872785742</v>
      </c>
      <c r="M63" t="s">
        <v>417</v>
      </c>
      <c r="P63" s="25"/>
    </row>
    <row r="64" spans="1:16">
      <c r="D64" s="90">
        <v>273</v>
      </c>
      <c r="E64" s="97" t="s">
        <v>416</v>
      </c>
      <c r="F64" s="2">
        <v>1099.64710519859</v>
      </c>
      <c r="G64" s="2">
        <f>100*(F64/AVERAGE(F63:F65))</f>
        <v>88.70727001362981</v>
      </c>
      <c r="H64" s="85"/>
      <c r="I64" s="191"/>
      <c r="J64" s="191"/>
      <c r="M64" s="93" t="s">
        <v>413</v>
      </c>
      <c r="N64" s="93" t="s">
        <v>412</v>
      </c>
      <c r="O64" s="93" t="s">
        <v>411</v>
      </c>
      <c r="P64" s="92" t="s">
        <v>410</v>
      </c>
    </row>
    <row r="65" spans="4:16">
      <c r="D65" s="90">
        <v>273</v>
      </c>
      <c r="E65" s="96" t="s">
        <v>416</v>
      </c>
      <c r="F65" s="2">
        <v>1341.0494502041599</v>
      </c>
      <c r="G65" s="2">
        <f>100*(F65/AVERAGE(F63:F65))</f>
        <v>108.18092015020271</v>
      </c>
      <c r="H65" s="85"/>
      <c r="I65" s="191"/>
      <c r="J65" s="191"/>
      <c r="M65">
        <v>0</v>
      </c>
      <c r="N65">
        <f>LN(F63)</f>
        <v>7.1532166779353039</v>
      </c>
      <c r="O65">
        <f>LN(F64)</f>
        <v>7.0027445938589894</v>
      </c>
      <c r="P65" s="25">
        <f>LN(F65)</f>
        <v>7.2012077582201046</v>
      </c>
    </row>
    <row r="66" spans="4:16">
      <c r="D66" s="90">
        <v>273</v>
      </c>
      <c r="E66" s="89" t="s">
        <v>415</v>
      </c>
      <c r="F66" s="2"/>
      <c r="G66" s="2">
        <f>100*(F66/AVERAGE(F66:F68))</f>
        <v>0</v>
      </c>
      <c r="H66" s="85"/>
      <c r="I66" s="191">
        <f>AVERAGE(F66:F68)</f>
        <v>1622.9046637864449</v>
      </c>
      <c r="J66" s="191">
        <f>100*(STDEV(F66:F68)/I66)</f>
        <v>0.92172602807256632</v>
      </c>
      <c r="M66">
        <v>240</v>
      </c>
      <c r="N66">
        <f>LN(F69)</f>
        <v>6.3127452144375455</v>
      </c>
      <c r="O66">
        <f>LN(F70)</f>
        <v>6.4133309738572342</v>
      </c>
      <c r="P66" s="25">
        <f>LN(F71)</f>
        <v>6.3544291264161679</v>
      </c>
    </row>
    <row r="67" spans="4:16">
      <c r="D67" s="90">
        <v>273</v>
      </c>
      <c r="E67" s="95" t="s">
        <v>415</v>
      </c>
      <c r="F67" s="2">
        <v>1612.3272410442801</v>
      </c>
      <c r="G67" s="2">
        <f>100*(F67/AVERAGE(F66:F68))</f>
        <v>99.348241275153754</v>
      </c>
      <c r="H67" s="85"/>
      <c r="I67" s="191"/>
      <c r="J67" s="191"/>
      <c r="P67" s="25"/>
    </row>
    <row r="68" spans="4:16">
      <c r="D68" s="90">
        <v>273</v>
      </c>
      <c r="E68" s="94" t="s">
        <v>415</v>
      </c>
      <c r="F68" s="2">
        <v>1633.4820865286099</v>
      </c>
      <c r="G68" s="2">
        <f>100*(F68/AVERAGE(F66:F68))</f>
        <v>100.65175872484626</v>
      </c>
      <c r="H68" s="85"/>
      <c r="I68" s="191"/>
      <c r="J68" s="191"/>
      <c r="M68" t="s">
        <v>414</v>
      </c>
      <c r="P68" s="25"/>
    </row>
    <row r="69" spans="4:16">
      <c r="D69" s="90">
        <v>273</v>
      </c>
      <c r="E69" s="91" t="s">
        <v>409</v>
      </c>
      <c r="F69" s="2">
        <v>551.55701466972596</v>
      </c>
      <c r="G69" s="2">
        <f>100*(F69/AVERAGE(F69:F71))</f>
        <v>95.286998450201096</v>
      </c>
      <c r="H69" s="85"/>
      <c r="I69" s="191">
        <f>AVERAGE(F69:F71)</f>
        <v>578.837641693563</v>
      </c>
      <c r="J69" s="191">
        <f>100*(STDEV(F69:F71)/I69)</f>
        <v>5.0735792870405607</v>
      </c>
      <c r="M69" s="93" t="s">
        <v>413</v>
      </c>
      <c r="N69" s="93" t="s">
        <v>412</v>
      </c>
      <c r="O69" s="93" t="s">
        <v>411</v>
      </c>
      <c r="P69" s="92" t="s">
        <v>410</v>
      </c>
    </row>
    <row r="70" spans="4:16">
      <c r="D70" s="90">
        <v>273</v>
      </c>
      <c r="E70" s="91" t="s">
        <v>409</v>
      </c>
      <c r="F70" s="2">
        <v>609.92193517642897</v>
      </c>
      <c r="G70" s="2">
        <f>100*(F70/AVERAGE(F69:F71))</f>
        <v>105.3701230265398</v>
      </c>
      <c r="H70" s="85"/>
      <c r="I70" s="191"/>
      <c r="J70" s="191"/>
      <c r="M70">
        <v>0</v>
      </c>
      <c r="N70" t="e">
        <f>LN(F66)</f>
        <v>#NUM!</v>
      </c>
      <c r="O70">
        <f>LN(F67)</f>
        <v>7.3854339055934322</v>
      </c>
      <c r="P70" s="25">
        <f>LN(F68)</f>
        <v>7.3984692646685426</v>
      </c>
    </row>
    <row r="71" spans="4:16">
      <c r="D71" s="90">
        <v>273</v>
      </c>
      <c r="E71" s="91" t="s">
        <v>409</v>
      </c>
      <c r="F71" s="2">
        <v>575.03397523453395</v>
      </c>
      <c r="G71" s="2">
        <f>100*(F71/AVERAGE(F69:F71))</f>
        <v>99.342878523259088</v>
      </c>
      <c r="H71" s="85"/>
      <c r="I71" s="191"/>
      <c r="J71" s="191"/>
      <c r="M71">
        <v>240</v>
      </c>
      <c r="N71">
        <f>LN(F72)</f>
        <v>6.3414461169534562</v>
      </c>
      <c r="O71" t="e">
        <f>LN(F73)</f>
        <v>#NUM!</v>
      </c>
      <c r="P71" s="25">
        <f>LN(F74)</f>
        <v>6.6038284978409321</v>
      </c>
    </row>
    <row r="72" spans="4:16">
      <c r="D72" s="90">
        <v>273</v>
      </c>
      <c r="E72" s="89" t="s">
        <v>408</v>
      </c>
      <c r="F72" s="2">
        <v>567.61655808002399</v>
      </c>
      <c r="G72" s="2">
        <f>100*(F72/AVERAGE(F72:F74))</f>
        <v>86.955631330126508</v>
      </c>
      <c r="H72" s="85" t="e">
        <f>(F66-F72)/F66</f>
        <v>#DIV/0!</v>
      </c>
      <c r="I72" s="191">
        <f>AVERAGE(F72:F74)</f>
        <v>652.7657259195455</v>
      </c>
      <c r="J72" s="191">
        <f>100*(STDEV(F72:F74)/I72)</f>
        <v>18.447523085529731</v>
      </c>
      <c r="P72" s="25"/>
    </row>
    <row r="73" spans="4:16">
      <c r="D73" s="90">
        <v>273</v>
      </c>
      <c r="E73" s="89" t="s">
        <v>408</v>
      </c>
      <c r="F73" s="2"/>
      <c r="G73" s="2">
        <f>100*(F73/AVERAGE(F72:F74))</f>
        <v>0</v>
      </c>
      <c r="H73" s="85">
        <f>(F67-F73)/F67</f>
        <v>1</v>
      </c>
      <c r="I73" s="191"/>
      <c r="J73" s="191"/>
      <c r="M73" s="193" t="s">
        <v>564</v>
      </c>
      <c r="N73" s="88">
        <f>(I66-I72)/I66</f>
        <v>0.5977793763950624</v>
      </c>
      <c r="O73" s="193" t="s">
        <v>404</v>
      </c>
      <c r="P73" s="87" t="e">
        <f>STDEV(H72:H74)</f>
        <v>#DIV/0!</v>
      </c>
    </row>
    <row r="74" spans="4:16">
      <c r="D74" s="13">
        <v>273</v>
      </c>
      <c r="E74" s="86" t="s">
        <v>408</v>
      </c>
      <c r="F74" s="2">
        <v>737.91489375906701</v>
      </c>
      <c r="G74" s="2">
        <f>100*(F74/AVERAGE(F72:F74))</f>
        <v>113.04436866987351</v>
      </c>
      <c r="H74" s="85">
        <f>(F68-F74)/F68</f>
        <v>0.54825651297637135</v>
      </c>
      <c r="I74" s="192"/>
      <c r="J74" s="192"/>
      <c r="K74" s="12"/>
      <c r="L74" s="12"/>
      <c r="M74" s="194"/>
      <c r="N74" s="84"/>
      <c r="O74" s="194"/>
      <c r="P74" s="83"/>
    </row>
    <row r="75" spans="4:16">
      <c r="D75" t="s">
        <v>565</v>
      </c>
    </row>
    <row r="78" spans="4:16" ht="18.75">
      <c r="D78" s="112" t="s">
        <v>566</v>
      </c>
      <c r="E78" s="21"/>
      <c r="F78" s="21"/>
      <c r="G78" s="21"/>
      <c r="H78" s="21"/>
      <c r="I78" s="21"/>
      <c r="J78" s="21"/>
      <c r="K78" s="21"/>
      <c r="L78" s="21"/>
      <c r="M78" s="110"/>
      <c r="N78" s="21"/>
      <c r="O78" s="21"/>
      <c r="P78" s="20"/>
    </row>
    <row r="79" spans="4:16">
      <c r="D79" s="98" t="s">
        <v>308</v>
      </c>
      <c r="E79" s="93" t="s">
        <v>120</v>
      </c>
      <c r="F79" s="93" t="s">
        <v>313</v>
      </c>
      <c r="G79" s="93" t="s">
        <v>340</v>
      </c>
      <c r="H79" s="93"/>
      <c r="I79" s="93" t="s">
        <v>419</v>
      </c>
      <c r="J79" s="93" t="s">
        <v>418</v>
      </c>
      <c r="K79" s="93"/>
      <c r="L79" s="93"/>
      <c r="M79" s="109" t="s">
        <v>312</v>
      </c>
      <c r="P79" s="25"/>
    </row>
    <row r="80" spans="4:16">
      <c r="D80" s="90" t="s">
        <v>566</v>
      </c>
      <c r="E80" s="108" t="s">
        <v>425</v>
      </c>
      <c r="F80" s="2">
        <v>1551.8749797146099</v>
      </c>
      <c r="G80" s="2">
        <f>100*(F80/AVERAGE(F80:F82))</f>
        <v>103.70635756485889</v>
      </c>
      <c r="I80" s="191">
        <f>AVERAGE(F80:F82)</f>
        <v>1496.4125788952267</v>
      </c>
      <c r="J80" s="191">
        <f>100*(STDEV(F80:F82)/I80)</f>
        <v>4.5089635383823872</v>
      </c>
      <c r="K80" s="62" t="s">
        <v>426</v>
      </c>
      <c r="M80" s="93" t="s">
        <v>413</v>
      </c>
      <c r="N80" s="93" t="s">
        <v>412</v>
      </c>
      <c r="O80" s="93" t="s">
        <v>411</v>
      </c>
      <c r="P80" s="92" t="s">
        <v>410</v>
      </c>
    </row>
    <row r="81" spans="4:16">
      <c r="D81" s="90" t="s">
        <v>566</v>
      </c>
      <c r="E81" s="107" t="s">
        <v>425</v>
      </c>
      <c r="F81" s="2">
        <v>1421.29460302691</v>
      </c>
      <c r="G81" s="2">
        <f>100*(F81/AVERAGE(F80:F82))</f>
        <v>94.980129348834069</v>
      </c>
      <c r="I81" s="191"/>
      <c r="J81" s="191"/>
      <c r="M81">
        <v>0</v>
      </c>
      <c r="N81">
        <f>LN(F80)</f>
        <v>7.3472191431908946</v>
      </c>
      <c r="O81">
        <f>LN(F81)</f>
        <v>7.2593234275288001</v>
      </c>
      <c r="P81" s="25">
        <f>LN(F82)</f>
        <v>7.3238755216193532</v>
      </c>
    </row>
    <row r="82" spans="4:16">
      <c r="D82" s="90" t="s">
        <v>566</v>
      </c>
      <c r="E82" s="106" t="s">
        <v>425</v>
      </c>
      <c r="F82" s="2">
        <v>1516.06815394416</v>
      </c>
      <c r="G82" s="2">
        <f>100*(F82/AVERAGE(F80:F82))</f>
        <v>101.31351308630703</v>
      </c>
      <c r="I82" s="191"/>
      <c r="J82" s="191"/>
      <c r="M82">
        <v>15</v>
      </c>
      <c r="N82">
        <f>LN(F83)</f>
        <v>6.8041351316214804</v>
      </c>
      <c r="O82">
        <f>LN(F84)</f>
        <v>6.8773000492145027</v>
      </c>
      <c r="P82" s="25">
        <f>LN(F85)</f>
        <v>6.8721389160947632</v>
      </c>
    </row>
    <row r="83" spans="4:16">
      <c r="D83" s="90" t="s">
        <v>566</v>
      </c>
      <c r="E83" s="105" t="s">
        <v>424</v>
      </c>
      <c r="F83" s="2">
        <v>901.56769525531695</v>
      </c>
      <c r="G83" s="2">
        <f>100*(F83/AVERAGE(F83:F85))</f>
        <v>95.350781163884164</v>
      </c>
      <c r="I83" s="191">
        <f>AVERAGE(F83:F85)</f>
        <v>945.52732998143699</v>
      </c>
      <c r="J83" s="191">
        <f>100*(STDEV(F83:F85)/I83)</f>
        <v>4.0349909316857486</v>
      </c>
      <c r="M83">
        <v>30</v>
      </c>
      <c r="N83">
        <f>LN(F86)</f>
        <v>6.8222865509316364</v>
      </c>
      <c r="O83">
        <f>LN(F87)</f>
        <v>6.7355545644740458</v>
      </c>
      <c r="P83" s="25">
        <f>LN(F88)</f>
        <v>6.834207363732868</v>
      </c>
    </row>
    <row r="84" spans="4:16">
      <c r="D84" s="90" t="s">
        <v>566</v>
      </c>
      <c r="E84" s="104" t="s">
        <v>424</v>
      </c>
      <c r="F84" s="2">
        <v>970.00385839323599</v>
      </c>
      <c r="G84" s="2">
        <f>100*(F84/AVERAGE(F83:F85))</f>
        <v>102.58866429723183</v>
      </c>
      <c r="I84" s="191"/>
      <c r="J84" s="191"/>
      <c r="M84">
        <v>60</v>
      </c>
      <c r="N84">
        <f>LN(F89)</f>
        <v>6.845362319568995</v>
      </c>
      <c r="O84">
        <f>LN(F90)</f>
        <v>6.8301835356362748</v>
      </c>
      <c r="P84" s="25">
        <f>LN(F91)</f>
        <v>6.9060804443222521</v>
      </c>
    </row>
    <row r="85" spans="4:16">
      <c r="D85" s="90" t="s">
        <v>566</v>
      </c>
      <c r="E85" s="103" t="s">
        <v>424</v>
      </c>
      <c r="F85" s="2">
        <v>965.01043629575804</v>
      </c>
      <c r="G85" s="2">
        <f>100*(F85/AVERAGE(F83:F85))</f>
        <v>102.06055453888399</v>
      </c>
      <c r="I85" s="191"/>
      <c r="J85" s="191"/>
      <c r="M85">
        <v>120</v>
      </c>
      <c r="N85">
        <f>LN(F92)</f>
        <v>7.1091105294267898</v>
      </c>
      <c r="O85">
        <f>LN(F93)</f>
        <v>7.1530087052088449</v>
      </c>
      <c r="P85" s="25">
        <f>LN(F94)</f>
        <v>6.1677337503050271</v>
      </c>
    </row>
    <row r="86" spans="4:16">
      <c r="D86" s="90" t="s">
        <v>566</v>
      </c>
      <c r="E86" s="108" t="s">
        <v>423</v>
      </c>
      <c r="F86" s="2">
        <v>918.08185281458896</v>
      </c>
      <c r="G86" s="2">
        <f>100*(F86/AVERAGE(F86:F88))</f>
        <v>102.42700937662126</v>
      </c>
      <c r="I86" s="191">
        <f>AVERAGE(F86:F88)</f>
        <v>896.32789085818911</v>
      </c>
      <c r="J86" s="191">
        <f>100*(STDEV(F86:F88)/I86)</f>
        <v>5.3031429830967394</v>
      </c>
      <c r="M86">
        <v>240</v>
      </c>
      <c r="N86">
        <f>LN(F95)</f>
        <v>3.7434924649283081</v>
      </c>
      <c r="O86">
        <f>LN(F96)</f>
        <v>3.0103029216431714</v>
      </c>
      <c r="P86" s="25">
        <f>LN(F97)</f>
        <v>3.2247185876048632</v>
      </c>
    </row>
    <row r="87" spans="4:16">
      <c r="D87" s="90" t="s">
        <v>566</v>
      </c>
      <c r="E87" s="107" t="s">
        <v>423</v>
      </c>
      <c r="F87" s="2">
        <v>841.81019269191802</v>
      </c>
      <c r="G87" s="2">
        <f>100*(F87/AVERAGE(F86:F88))</f>
        <v>93.917661302040585</v>
      </c>
      <c r="I87" s="191"/>
      <c r="J87" s="191"/>
      <c r="P87" s="25"/>
    </row>
    <row r="88" spans="4:16">
      <c r="D88" s="90" t="s">
        <v>566</v>
      </c>
      <c r="E88" s="106" t="s">
        <v>423</v>
      </c>
      <c r="F88" s="2">
        <v>929.09162706806001</v>
      </c>
      <c r="G88" s="2">
        <f>100*(F88/AVERAGE(F86:F88))</f>
        <v>103.65532932133812</v>
      </c>
      <c r="I88" s="191"/>
      <c r="J88" s="191"/>
      <c r="P88" s="25"/>
    </row>
    <row r="89" spans="4:16">
      <c r="D89" s="90" t="s">
        <v>566</v>
      </c>
      <c r="E89" s="105" t="s">
        <v>422</v>
      </c>
      <c r="F89" s="2">
        <v>939.51362352096396</v>
      </c>
      <c r="G89" s="2">
        <f>100*(F89/AVERAGE(F89:F91))</f>
        <v>98.440208831271946</v>
      </c>
      <c r="I89" s="191">
        <f>AVERAGE(F89:F91)</f>
        <v>954.40027472036854</v>
      </c>
      <c r="J89" s="191">
        <f>100*(STDEV(F89:F91)/I89)</f>
        <v>4.0542609301285859</v>
      </c>
      <c r="P89" s="25"/>
    </row>
    <row r="90" spans="4:16">
      <c r="D90" s="90" t="s">
        <v>566</v>
      </c>
      <c r="E90" s="104" t="s">
        <v>422</v>
      </c>
      <c r="F90" s="2">
        <v>925.36063354713497</v>
      </c>
      <c r="G90" s="2">
        <f>100*(F90/AVERAGE(F89:F91))</f>
        <v>96.957289101604459</v>
      </c>
      <c r="I90" s="191"/>
      <c r="J90" s="191"/>
      <c r="P90" s="25"/>
    </row>
    <row r="91" spans="4:16">
      <c r="D91" s="90" t="s">
        <v>566</v>
      </c>
      <c r="E91" s="103" t="s">
        <v>422</v>
      </c>
      <c r="F91" s="2">
        <v>998.32656709300704</v>
      </c>
      <c r="G91" s="2">
        <f>100*(F91/AVERAGE(F89:F91))</f>
        <v>104.60250206712362</v>
      </c>
      <c r="I91" s="191"/>
      <c r="J91" s="191"/>
      <c r="P91" s="25"/>
    </row>
    <row r="92" spans="4:16">
      <c r="D92" s="90" t="s">
        <v>566</v>
      </c>
      <c r="E92" s="102" t="s">
        <v>421</v>
      </c>
      <c r="F92" s="2">
        <v>1223.0591869756799</v>
      </c>
      <c r="G92" s="2">
        <f>100*(F92/AVERAGE(F92:F94))</f>
        <v>123.20498787826237</v>
      </c>
      <c r="I92" s="191">
        <f>AVERAGE(F92:F94)</f>
        <v>992.70265598676303</v>
      </c>
      <c r="J92" s="191">
        <f>100*(STDEV(F92:F94)/I92)</f>
        <v>45.065293187749774</v>
      </c>
      <c r="P92" s="25"/>
    </row>
    <row r="93" spans="4:16">
      <c r="D93" s="90" t="s">
        <v>566</v>
      </c>
      <c r="E93" s="102" t="s">
        <v>421</v>
      </c>
      <c r="F93" s="2">
        <v>1277.9451369844401</v>
      </c>
      <c r="G93" s="2">
        <f>100*(F93/AVERAGE(F92:F94))</f>
        <v>128.73392946794741</v>
      </c>
      <c r="I93" s="191"/>
      <c r="J93" s="191"/>
      <c r="P93" s="25"/>
    </row>
    <row r="94" spans="4:16">
      <c r="D94" s="90" t="s">
        <v>566</v>
      </c>
      <c r="E94" s="101" t="s">
        <v>421</v>
      </c>
      <c r="F94" s="2">
        <v>477.10364400016903</v>
      </c>
      <c r="G94" s="2">
        <f>100*(F94/AVERAGE(F92:F94))</f>
        <v>48.06108265379023</v>
      </c>
      <c r="I94" s="191"/>
      <c r="J94" s="191"/>
      <c r="P94" s="25"/>
    </row>
    <row r="95" spans="4:16">
      <c r="D95" s="90" t="s">
        <v>566</v>
      </c>
      <c r="E95" s="102" t="s">
        <v>420</v>
      </c>
      <c r="F95" s="2">
        <v>42.2452729594931</v>
      </c>
      <c r="G95" s="2">
        <f>100*(F95/AVERAGE(F95:F97))</f>
        <v>144.53482607772378</v>
      </c>
      <c r="I95" s="191">
        <f>AVERAGE(F95:F97)</f>
        <v>29.228438644106202</v>
      </c>
      <c r="J95" s="191">
        <f>100*(STDEV(F95:F97)/I95)</f>
        <v>39.451644921656857</v>
      </c>
      <c r="P95" s="25"/>
    </row>
    <row r="96" spans="4:16">
      <c r="D96" s="90" t="s">
        <v>566</v>
      </c>
      <c r="E96" s="102" t="s">
        <v>420</v>
      </c>
      <c r="F96" s="2">
        <v>20.293546348657301</v>
      </c>
      <c r="G96" s="2">
        <f>100*(F96/AVERAGE(F95:F97))</f>
        <v>69.430825901298746</v>
      </c>
      <c r="I96" s="191"/>
      <c r="J96" s="191"/>
      <c r="P96" s="25"/>
    </row>
    <row r="97" spans="4:16">
      <c r="D97" s="90" t="s">
        <v>566</v>
      </c>
      <c r="E97" s="101" t="s">
        <v>420</v>
      </c>
      <c r="F97" s="2">
        <v>25.146496624168201</v>
      </c>
      <c r="G97" s="2">
        <f>100*(F97/AVERAGE(F95:F97))</f>
        <v>86.034348020977475</v>
      </c>
      <c r="I97" s="191"/>
      <c r="J97" s="191"/>
      <c r="P97" s="25"/>
    </row>
    <row r="98" spans="4:16">
      <c r="D98" s="100"/>
      <c r="E98" s="99"/>
      <c r="F98" s="99"/>
      <c r="G98" s="99"/>
      <c r="H98" s="99"/>
      <c r="P98" s="25"/>
    </row>
    <row r="99" spans="4:16">
      <c r="D99" s="100"/>
      <c r="E99" s="99"/>
      <c r="F99" s="99"/>
      <c r="G99" s="99"/>
      <c r="H99" s="99"/>
      <c r="P99" s="25"/>
    </row>
    <row r="100" spans="4:16">
      <c r="D100" s="98" t="s">
        <v>308</v>
      </c>
      <c r="E100" s="93" t="s">
        <v>120</v>
      </c>
      <c r="F100" s="93" t="s">
        <v>313</v>
      </c>
      <c r="G100" s="93" t="s">
        <v>340</v>
      </c>
      <c r="H100" s="93" t="s">
        <v>427</v>
      </c>
      <c r="I100" s="93" t="s">
        <v>419</v>
      </c>
      <c r="J100" s="93" t="s">
        <v>418</v>
      </c>
      <c r="P100" s="25"/>
    </row>
    <row r="101" spans="4:16">
      <c r="D101" s="90" t="s">
        <v>566</v>
      </c>
      <c r="E101" s="91" t="s">
        <v>416</v>
      </c>
      <c r="F101" s="2">
        <v>1435.7884965703199</v>
      </c>
      <c r="G101" s="2">
        <f>100*(F101/AVERAGE(F101:F103))</f>
        <v>99.367550291657963</v>
      </c>
      <c r="H101" s="85"/>
      <c r="I101" s="191">
        <f>AVERAGE(F101:F103)</f>
        <v>1444.9269327422035</v>
      </c>
      <c r="J101" s="191">
        <f>100*(STDEV(F101:F103)/I101)</f>
        <v>0.88086195639354747</v>
      </c>
      <c r="M101" t="s">
        <v>417</v>
      </c>
      <c r="P101" s="25"/>
    </row>
    <row r="102" spans="4:16">
      <c r="D102" s="90" t="s">
        <v>566</v>
      </c>
      <c r="E102" s="97" t="s">
        <v>416</v>
      </c>
      <c r="F102" s="2">
        <v>1439.52800518306</v>
      </c>
      <c r="G102" s="2">
        <f>100*(F102/AVERAGE(F101:F103))</f>
        <v>99.626352901534105</v>
      </c>
      <c r="H102" s="85"/>
      <c r="I102" s="191"/>
      <c r="J102" s="191"/>
      <c r="M102" s="93" t="s">
        <v>413</v>
      </c>
      <c r="N102" s="93" t="s">
        <v>412</v>
      </c>
      <c r="O102" s="93" t="s">
        <v>411</v>
      </c>
      <c r="P102" s="92" t="s">
        <v>410</v>
      </c>
    </row>
    <row r="103" spans="4:16">
      <c r="D103" s="90" t="s">
        <v>566</v>
      </c>
      <c r="E103" s="96" t="s">
        <v>416</v>
      </c>
      <c r="F103" s="2">
        <v>1459.46429647323</v>
      </c>
      <c r="G103" s="2">
        <f>100*(F103/AVERAGE(F101:F103))</f>
        <v>101.0060968068079</v>
      </c>
      <c r="H103" s="85"/>
      <c r="I103" s="191"/>
      <c r="J103" s="191"/>
      <c r="M103">
        <v>0</v>
      </c>
      <c r="N103">
        <f>LN(F101)</f>
        <v>7.2694694522495267</v>
      </c>
      <c r="O103">
        <f>LN(F102)</f>
        <v>7.2720705646619184</v>
      </c>
      <c r="P103" s="25">
        <f>LN(F103)</f>
        <v>7.2858247271468706</v>
      </c>
    </row>
    <row r="104" spans="4:16">
      <c r="D104" s="90" t="s">
        <v>566</v>
      </c>
      <c r="E104" s="89" t="s">
        <v>415</v>
      </c>
      <c r="F104" s="2">
        <v>1739.66411827356</v>
      </c>
      <c r="G104" s="2">
        <f>100*(F104/AVERAGE(F104:F106))</f>
        <v>104.63039619822634</v>
      </c>
      <c r="H104" s="85"/>
      <c r="I104" s="191">
        <f>AVERAGE(F104:F106)</f>
        <v>1662.6756482673534</v>
      </c>
      <c r="J104" s="191">
        <f>100*(STDEV(F104:F106)/I104)</f>
        <v>4.7078522736464192</v>
      </c>
      <c r="M104">
        <v>240</v>
      </c>
      <c r="N104">
        <f>LN(F107)</f>
        <v>6.7568433976212985</v>
      </c>
      <c r="O104">
        <f>LN(F108)</f>
        <v>6.7505818518563663</v>
      </c>
      <c r="P104" s="25">
        <f>LN(F109)</f>
        <v>6.753310650701617</v>
      </c>
    </row>
    <row r="105" spans="4:16">
      <c r="D105" s="90" t="s">
        <v>566</v>
      </c>
      <c r="E105" s="95" t="s">
        <v>415</v>
      </c>
      <c r="F105" s="2">
        <v>1583.1721113921999</v>
      </c>
      <c r="G105" s="2">
        <f>100*(F105/AVERAGE(F104:F106))</f>
        <v>95.218337565838368</v>
      </c>
      <c r="H105" s="85"/>
      <c r="I105" s="191"/>
      <c r="J105" s="191"/>
      <c r="P105" s="25"/>
    </row>
    <row r="106" spans="4:16">
      <c r="D106" s="90" t="s">
        <v>566</v>
      </c>
      <c r="E106" s="94" t="s">
        <v>415</v>
      </c>
      <c r="F106" s="2">
        <v>1665.1907151363</v>
      </c>
      <c r="G106" s="2">
        <f>100*(F106/AVERAGE(F104:F106))</f>
        <v>100.15126623593528</v>
      </c>
      <c r="H106" s="85"/>
      <c r="I106" s="191"/>
      <c r="J106" s="191"/>
      <c r="M106" t="s">
        <v>414</v>
      </c>
      <c r="P106" s="25"/>
    </row>
    <row r="107" spans="4:16">
      <c r="D107" s="90" t="s">
        <v>566</v>
      </c>
      <c r="E107" s="91" t="s">
        <v>409</v>
      </c>
      <c r="F107" s="2">
        <v>859.92347060670897</v>
      </c>
      <c r="G107" s="2">
        <f>100*(F107/AVERAGE(F107:F109))</f>
        <v>100.32668030021784</v>
      </c>
      <c r="H107" s="85"/>
      <c r="I107" s="191">
        <f>AVERAGE(F107:F109)</f>
        <v>857.12341725398608</v>
      </c>
      <c r="J107" s="191">
        <f>100*(STDEV(F107:F109)/I107)</f>
        <v>0.31399854148761713</v>
      </c>
      <c r="M107" s="93" t="s">
        <v>413</v>
      </c>
      <c r="N107" s="93" t="s">
        <v>412</v>
      </c>
      <c r="O107" s="93" t="s">
        <v>411</v>
      </c>
      <c r="P107" s="92" t="s">
        <v>410</v>
      </c>
    </row>
    <row r="108" spans="4:16">
      <c r="D108" s="90" t="s">
        <v>566</v>
      </c>
      <c r="E108" s="91" t="s">
        <v>409</v>
      </c>
      <c r="F108" s="2">
        <v>854.55584280208996</v>
      </c>
      <c r="G108" s="2">
        <f>100*(F108/AVERAGE(F107:F109))</f>
        <v>99.700442853361537</v>
      </c>
      <c r="H108" s="85"/>
      <c r="I108" s="191"/>
      <c r="J108" s="191"/>
      <c r="M108">
        <v>0</v>
      </c>
      <c r="N108">
        <f>LN(F104)</f>
        <v>7.4614473380998643</v>
      </c>
      <c r="O108">
        <f>LN(F105)</f>
        <v>7.3671857787922486</v>
      </c>
      <c r="P108" s="25">
        <f>LN(F106)</f>
        <v>7.4176949394803291</v>
      </c>
    </row>
    <row r="109" spans="4:16">
      <c r="D109" s="90" t="s">
        <v>566</v>
      </c>
      <c r="E109" s="91" t="s">
        <v>409</v>
      </c>
      <c r="F109" s="2">
        <v>856.89093835315896</v>
      </c>
      <c r="G109" s="2">
        <f>100*(F109/AVERAGE(F107:F109))</f>
        <v>99.972876846420561</v>
      </c>
      <c r="H109" s="85"/>
      <c r="I109" s="191"/>
      <c r="J109" s="191"/>
      <c r="M109">
        <v>240</v>
      </c>
      <c r="N109" t="e">
        <f>LN(F110)</f>
        <v>#NUM!</v>
      </c>
      <c r="O109" t="e">
        <f>LN(F111)</f>
        <v>#NUM!</v>
      </c>
      <c r="P109" s="25">
        <f>LN(F112)</f>
        <v>6.7093148924153363</v>
      </c>
    </row>
    <row r="110" spans="4:16">
      <c r="D110" s="90" t="s">
        <v>566</v>
      </c>
      <c r="E110" s="89" t="s">
        <v>408</v>
      </c>
      <c r="F110" s="2">
        <v>0</v>
      </c>
      <c r="G110" s="2">
        <f>100*(F110/AVERAGE(F110:F112))</f>
        <v>0</v>
      </c>
      <c r="H110" s="85">
        <f>(F104-F110)/F104</f>
        <v>1</v>
      </c>
      <c r="I110" s="191">
        <f>AVERAGE(F110:F112)</f>
        <v>273.33621760480798</v>
      </c>
      <c r="J110" s="191">
        <f>100*(STDEV(F110:F112)/I110)</f>
        <v>173.20508075688775</v>
      </c>
      <c r="P110" s="25"/>
    </row>
    <row r="111" spans="4:16">
      <c r="D111" s="90" t="s">
        <v>566</v>
      </c>
      <c r="E111" s="89" t="s">
        <v>408</v>
      </c>
      <c r="F111" s="2">
        <v>0</v>
      </c>
      <c r="G111" s="2">
        <f>100*(F111/AVERAGE(F110:F112))</f>
        <v>0</v>
      </c>
      <c r="H111" s="85">
        <f>(F105-F111)/F105</f>
        <v>1</v>
      </c>
      <c r="I111" s="191"/>
      <c r="J111" s="191"/>
      <c r="M111" s="193" t="s">
        <v>405</v>
      </c>
      <c r="N111" s="135">
        <f>(I104-I110)/I104</f>
        <v>0.8356046064127739</v>
      </c>
      <c r="O111" s="193" t="s">
        <v>404</v>
      </c>
      <c r="P111" s="87">
        <f>STDEV(H110:H112)</f>
        <v>0.28431110751267802</v>
      </c>
    </row>
    <row r="112" spans="4:16">
      <c r="D112" s="13" t="s">
        <v>566</v>
      </c>
      <c r="E112" s="86" t="s">
        <v>408</v>
      </c>
      <c r="F112" s="2">
        <v>820.00865281442395</v>
      </c>
      <c r="G112" s="2">
        <f>100*(F112/AVERAGE(F110:F112))</f>
        <v>300</v>
      </c>
      <c r="H112" s="85">
        <f>(F106-F112)/F106</f>
        <v>0.50755871663186392</v>
      </c>
      <c r="I112" s="192"/>
      <c r="J112" s="192"/>
      <c r="K112" s="12"/>
      <c r="L112" s="12"/>
      <c r="M112" s="194"/>
      <c r="N112" s="84"/>
      <c r="O112" s="194"/>
      <c r="P112" s="83"/>
    </row>
  </sheetData>
  <mergeCells count="66">
    <mergeCell ref="M111:M112"/>
    <mergeCell ref="O111:O112"/>
    <mergeCell ref="I104:I106"/>
    <mergeCell ref="J104:J106"/>
    <mergeCell ref="I107:I109"/>
    <mergeCell ref="J107:J109"/>
    <mergeCell ref="I110:I112"/>
    <mergeCell ref="J110:J112"/>
    <mergeCell ref="I92:I94"/>
    <mergeCell ref="J92:J94"/>
    <mergeCell ref="I95:I97"/>
    <mergeCell ref="J95:J97"/>
    <mergeCell ref="I101:I103"/>
    <mergeCell ref="J101:J103"/>
    <mergeCell ref="M73:M74"/>
    <mergeCell ref="O73:O74"/>
    <mergeCell ref="I86:I88"/>
    <mergeCell ref="J86:J88"/>
    <mergeCell ref="I89:I91"/>
    <mergeCell ref="J89:J91"/>
    <mergeCell ref="I80:I82"/>
    <mergeCell ref="J80:J82"/>
    <mergeCell ref="I83:I85"/>
    <mergeCell ref="J83:J85"/>
    <mergeCell ref="I66:I68"/>
    <mergeCell ref="J66:J68"/>
    <mergeCell ref="I69:I71"/>
    <mergeCell ref="J69:J71"/>
    <mergeCell ref="I72:I74"/>
    <mergeCell ref="J72:J74"/>
    <mergeCell ref="I54:I56"/>
    <mergeCell ref="J54:J56"/>
    <mergeCell ref="I57:I59"/>
    <mergeCell ref="J57:J59"/>
    <mergeCell ref="I63:I65"/>
    <mergeCell ref="J63:J65"/>
    <mergeCell ref="I45:I47"/>
    <mergeCell ref="J45:J47"/>
    <mergeCell ref="I48:I50"/>
    <mergeCell ref="J48:J50"/>
    <mergeCell ref="I51:I53"/>
    <mergeCell ref="J51:J53"/>
    <mergeCell ref="I35:I37"/>
    <mergeCell ref="J35:J37"/>
    <mergeCell ref="M36:M37"/>
    <mergeCell ref="O36:O37"/>
    <mergeCell ref="I42:I44"/>
    <mergeCell ref="J42:J44"/>
    <mergeCell ref="I26:I28"/>
    <mergeCell ref="J26:J28"/>
    <mergeCell ref="I29:I31"/>
    <mergeCell ref="J29:J31"/>
    <mergeCell ref="I32:I34"/>
    <mergeCell ref="J32:J34"/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20:I22"/>
    <mergeCell ref="J20:J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127"/>
  <sheetViews>
    <sheetView zoomScaleNormal="100" workbookViewId="0">
      <selection activeCell="A13" sqref="A13:XFD13"/>
    </sheetView>
  </sheetViews>
  <sheetFormatPr defaultColWidth="9.140625" defaultRowHeight="15"/>
  <cols>
    <col min="1" max="2" width="4" customWidth="1"/>
    <col min="3" max="3" width="21.85546875" customWidth="1"/>
    <col min="4" max="4" width="7.85546875" customWidth="1"/>
    <col min="5" max="5" width="4" customWidth="1"/>
    <col min="6" max="6" width="13.28515625" customWidth="1"/>
    <col min="7" max="7" width="12.5703125" customWidth="1"/>
    <col min="8" max="8" width="4.7109375" customWidth="1"/>
    <col min="9" max="9" width="18.5703125" customWidth="1"/>
    <col min="11" max="11" width="10.85546875" customWidth="1"/>
    <col min="12" max="12" width="5.5703125" customWidth="1"/>
    <col min="13" max="13" width="7.7109375" customWidth="1"/>
    <col min="14" max="14" width="7.5703125" customWidth="1"/>
    <col min="15" max="15" width="5.5703125" customWidth="1"/>
    <col min="16" max="16" width="6.85546875" customWidth="1"/>
    <col min="19" max="19" width="5.5703125" customWidth="1"/>
    <col min="20" max="20" width="6.85546875" customWidth="1"/>
    <col min="21" max="21" width="7.5703125" customWidth="1"/>
    <col min="22" max="22" width="5.5703125" customWidth="1"/>
    <col min="23" max="23" width="6" customWidth="1"/>
  </cols>
  <sheetData>
    <row r="1" spans="1:23" ht="15" customHeight="1">
      <c r="A1" s="195" t="s">
        <v>58</v>
      </c>
      <c r="B1" s="197"/>
      <c r="C1" s="197"/>
      <c r="D1" s="197"/>
      <c r="E1" s="197"/>
      <c r="F1" s="197"/>
      <c r="G1" s="197"/>
      <c r="H1" s="197"/>
      <c r="I1" s="196"/>
      <c r="J1" s="4" t="s">
        <v>118</v>
      </c>
      <c r="K1" s="195" t="s">
        <v>84</v>
      </c>
      <c r="L1" s="197"/>
      <c r="M1" s="197"/>
      <c r="N1" s="196"/>
      <c r="O1" s="195" t="s">
        <v>9</v>
      </c>
      <c r="P1" s="196"/>
      <c r="Q1" s="4" t="s">
        <v>47</v>
      </c>
      <c r="R1" s="195" t="s">
        <v>32</v>
      </c>
      <c r="S1" s="197"/>
      <c r="T1" s="197"/>
      <c r="U1" s="196"/>
      <c r="V1" s="195" t="s">
        <v>9</v>
      </c>
      <c r="W1" s="196"/>
    </row>
    <row r="2" spans="1:23" ht="15" customHeight="1">
      <c r="A2" s="4" t="s">
        <v>237</v>
      </c>
      <c r="B2" s="4" t="s">
        <v>237</v>
      </c>
      <c r="C2" s="4" t="s">
        <v>114</v>
      </c>
      <c r="D2" s="4" t="s">
        <v>80</v>
      </c>
      <c r="E2" s="4" t="s">
        <v>171</v>
      </c>
      <c r="F2" s="4" t="s">
        <v>102</v>
      </c>
      <c r="G2" s="4" t="s">
        <v>120</v>
      </c>
      <c r="H2" s="4" t="s">
        <v>59</v>
      </c>
      <c r="I2" s="4" t="s">
        <v>129</v>
      </c>
      <c r="J2" s="4" t="s">
        <v>41</v>
      </c>
      <c r="K2" s="4" t="s">
        <v>45</v>
      </c>
      <c r="L2" s="4" t="s">
        <v>10</v>
      </c>
      <c r="M2" s="4" t="s">
        <v>138</v>
      </c>
      <c r="N2" s="4" t="s">
        <v>0</v>
      </c>
      <c r="O2" s="4" t="s">
        <v>10</v>
      </c>
      <c r="P2" s="4" t="s">
        <v>236</v>
      </c>
      <c r="Q2" s="4" t="s">
        <v>41</v>
      </c>
      <c r="R2" s="4" t="s">
        <v>45</v>
      </c>
      <c r="S2" s="4" t="s">
        <v>10</v>
      </c>
      <c r="T2" s="4" t="s">
        <v>138</v>
      </c>
      <c r="U2" s="4" t="s">
        <v>0</v>
      </c>
      <c r="V2" s="4" t="s">
        <v>10</v>
      </c>
      <c r="W2" s="4" t="s">
        <v>236</v>
      </c>
    </row>
    <row r="3" spans="1:23">
      <c r="A3" s="1"/>
      <c r="B3" s="1"/>
      <c r="C3" s="1" t="s">
        <v>239</v>
      </c>
      <c r="D3" s="1"/>
      <c r="E3" s="1"/>
      <c r="F3" s="1" t="s">
        <v>249</v>
      </c>
      <c r="G3" s="1" t="s">
        <v>90</v>
      </c>
      <c r="H3" s="1" t="s">
        <v>259</v>
      </c>
      <c r="I3" s="3">
        <v>44377.468661446801</v>
      </c>
      <c r="J3" s="2">
        <v>5000</v>
      </c>
      <c r="K3" s="2">
        <v>4800.77358662388</v>
      </c>
      <c r="L3" s="2">
        <v>8.2312666666666701</v>
      </c>
      <c r="M3" s="2">
        <v>1103226.14357292</v>
      </c>
      <c r="N3" s="2">
        <v>96.015471732477593</v>
      </c>
      <c r="O3" s="2">
        <v>6.4659000000000004</v>
      </c>
      <c r="P3" s="2">
        <v>17855.862046749498</v>
      </c>
      <c r="Q3" s="2">
        <v>5000</v>
      </c>
      <c r="R3" s="2">
        <v>4887.9131040305201</v>
      </c>
      <c r="S3" s="2">
        <v>9.2001500000000007</v>
      </c>
      <c r="T3" s="2">
        <v>829230.98627338104</v>
      </c>
      <c r="U3" s="2">
        <v>97.758262080610507</v>
      </c>
      <c r="V3" s="2">
        <v>6.4659000000000004</v>
      </c>
      <c r="W3" s="2">
        <v>17855.862046749498</v>
      </c>
    </row>
    <row r="4" spans="1:23">
      <c r="A4" s="1"/>
      <c r="B4" s="1"/>
      <c r="C4" s="1" t="s">
        <v>234</v>
      </c>
      <c r="D4" s="1"/>
      <c r="E4" s="1"/>
      <c r="F4" s="1" t="s">
        <v>29</v>
      </c>
      <c r="G4" s="1" t="s">
        <v>90</v>
      </c>
      <c r="H4" s="1" t="s">
        <v>263</v>
      </c>
      <c r="I4" s="3">
        <v>44377.482510335598</v>
      </c>
      <c r="J4" s="2">
        <v>3500</v>
      </c>
      <c r="K4" s="2">
        <v>3676.5908137326101</v>
      </c>
      <c r="L4" s="2">
        <v>8.2250833333333304</v>
      </c>
      <c r="M4" s="2">
        <v>876443.73191620305</v>
      </c>
      <c r="N4" s="2">
        <v>105.045451820932</v>
      </c>
      <c r="O4" s="2">
        <v>6.4590166666666704</v>
      </c>
      <c r="P4" s="2">
        <v>18522.783176592598</v>
      </c>
      <c r="Q4" s="2">
        <v>3500</v>
      </c>
      <c r="R4" s="2">
        <v>3625.63069497892</v>
      </c>
      <c r="S4" s="2">
        <v>9.2000666666666699</v>
      </c>
      <c r="T4" s="2">
        <v>650355.80558602896</v>
      </c>
      <c r="U4" s="2">
        <v>103.589448427969</v>
      </c>
      <c r="V4" s="2">
        <v>6.4590166666666704</v>
      </c>
      <c r="W4" s="2">
        <v>18522.783176592598</v>
      </c>
    </row>
    <row r="5" spans="1:23">
      <c r="A5" s="1"/>
      <c r="B5" s="1"/>
      <c r="C5" s="1" t="s">
        <v>72</v>
      </c>
      <c r="D5" s="1"/>
      <c r="E5" s="1"/>
      <c r="F5" s="1" t="s">
        <v>122</v>
      </c>
      <c r="G5" s="1" t="s">
        <v>90</v>
      </c>
      <c r="H5" s="1" t="s">
        <v>91</v>
      </c>
      <c r="I5" s="3">
        <v>44377.496344780098</v>
      </c>
      <c r="J5" s="2">
        <v>2500</v>
      </c>
      <c r="K5" s="2">
        <v>2601.0152060484302</v>
      </c>
      <c r="L5" s="2">
        <v>8.2251666666666701</v>
      </c>
      <c r="M5" s="2">
        <v>645192.17237406306</v>
      </c>
      <c r="N5" s="2">
        <v>104.04060824193699</v>
      </c>
      <c r="O5" s="2">
        <v>6.4582166666666696</v>
      </c>
      <c r="P5" s="2">
        <v>19274.0818941016</v>
      </c>
      <c r="Q5" s="2">
        <v>2500</v>
      </c>
      <c r="R5" s="2">
        <v>2531.7403544899098</v>
      </c>
      <c r="S5" s="2">
        <v>9.2001500000000007</v>
      </c>
      <c r="T5" s="2">
        <v>480525.34480847302</v>
      </c>
      <c r="U5" s="2">
        <v>101.269614179597</v>
      </c>
      <c r="V5" s="2">
        <v>6.4582166666666696</v>
      </c>
      <c r="W5" s="2">
        <v>19274.0818941016</v>
      </c>
    </row>
    <row r="6" spans="1:23">
      <c r="A6" s="1"/>
      <c r="B6" s="1"/>
      <c r="C6" s="1" t="s">
        <v>87</v>
      </c>
      <c r="D6" s="1"/>
      <c r="E6" s="1"/>
      <c r="F6" s="1" t="s">
        <v>269</v>
      </c>
      <c r="G6" s="1" t="s">
        <v>90</v>
      </c>
      <c r="H6" s="1" t="s">
        <v>267</v>
      </c>
      <c r="I6" s="3">
        <v>44377.510220891199</v>
      </c>
      <c r="J6" s="2">
        <v>1500</v>
      </c>
      <c r="K6" s="2">
        <v>1569.4183510137</v>
      </c>
      <c r="L6" s="2">
        <v>8.2250833333333304</v>
      </c>
      <c r="M6" s="2">
        <v>396727.15168978297</v>
      </c>
      <c r="N6" s="2">
        <v>104.62789006758</v>
      </c>
      <c r="O6" s="2">
        <v>6.4590166666666704</v>
      </c>
      <c r="P6" s="2">
        <v>19641.7735218044</v>
      </c>
      <c r="Q6" s="2">
        <v>1500</v>
      </c>
      <c r="R6" s="2">
        <v>1538.8851998024099</v>
      </c>
      <c r="S6" s="2">
        <v>9.2000666666666699</v>
      </c>
      <c r="T6" s="2">
        <v>302489.89661449002</v>
      </c>
      <c r="U6" s="2">
        <v>102.592346653494</v>
      </c>
      <c r="V6" s="2">
        <v>6.4590166666666704</v>
      </c>
      <c r="W6" s="2">
        <v>19641.7735218044</v>
      </c>
    </row>
    <row r="7" spans="1:23">
      <c r="A7" s="1"/>
      <c r="B7" s="1"/>
      <c r="C7" s="1" t="s">
        <v>92</v>
      </c>
      <c r="D7" s="1"/>
      <c r="E7" s="1"/>
      <c r="F7" s="1" t="s">
        <v>48</v>
      </c>
      <c r="G7" s="1" t="s">
        <v>90</v>
      </c>
      <c r="H7" s="1" t="s">
        <v>200</v>
      </c>
      <c r="I7" s="3">
        <v>44377.524033796297</v>
      </c>
      <c r="J7" s="2">
        <v>800</v>
      </c>
      <c r="K7" s="2">
        <v>845.16014198901598</v>
      </c>
      <c r="L7" s="2">
        <v>8.2190833333333302</v>
      </c>
      <c r="M7" s="2">
        <v>220597.52455222901</v>
      </c>
      <c r="N7" s="2">
        <v>105.645017748627</v>
      </c>
      <c r="O7" s="2">
        <v>6.4582166666666696</v>
      </c>
      <c r="P7" s="2">
        <v>20280.9889579095</v>
      </c>
      <c r="Q7" s="2">
        <v>800</v>
      </c>
      <c r="R7" s="2">
        <v>806.68153431491498</v>
      </c>
      <c r="S7" s="2">
        <v>9.2001500000000007</v>
      </c>
      <c r="T7" s="2">
        <v>166184.918057812</v>
      </c>
      <c r="U7" s="2">
        <v>100.835191789364</v>
      </c>
      <c r="V7" s="2">
        <v>6.4582166666666696</v>
      </c>
      <c r="W7" s="2">
        <v>20280.9889579095</v>
      </c>
    </row>
    <row r="8" spans="1:23">
      <c r="A8" s="1"/>
      <c r="B8" s="1"/>
      <c r="C8" s="1" t="s">
        <v>71</v>
      </c>
      <c r="D8" s="1"/>
      <c r="E8" s="1"/>
      <c r="F8" s="1" t="s">
        <v>13</v>
      </c>
      <c r="G8" s="1" t="s">
        <v>90</v>
      </c>
      <c r="H8" s="1" t="s">
        <v>81</v>
      </c>
      <c r="I8" s="3">
        <v>44377.537877557901</v>
      </c>
      <c r="J8" s="2">
        <v>500</v>
      </c>
      <c r="K8" s="2">
        <v>474.977828933095</v>
      </c>
      <c r="L8" s="2">
        <v>8.2189999999999994</v>
      </c>
      <c r="M8" s="2">
        <v>113380.00599008601</v>
      </c>
      <c r="N8" s="2">
        <v>94.995565786618997</v>
      </c>
      <c r="O8" s="2">
        <v>6.4590166666666704</v>
      </c>
      <c r="P8" s="2">
        <v>18547.724603634098</v>
      </c>
      <c r="Q8" s="2">
        <v>500</v>
      </c>
      <c r="R8" s="2">
        <v>429.99915656100802</v>
      </c>
      <c r="S8" s="2">
        <v>9.2000666666666699</v>
      </c>
      <c r="T8" s="2">
        <v>82132.893241943006</v>
      </c>
      <c r="U8" s="2">
        <v>85.999831312201593</v>
      </c>
      <c r="V8" s="2">
        <v>6.4590166666666704</v>
      </c>
      <c r="W8" s="2">
        <v>18547.724603634098</v>
      </c>
    </row>
    <row r="9" spans="1:23">
      <c r="A9" s="1"/>
      <c r="B9" s="1"/>
      <c r="C9" s="1" t="s">
        <v>145</v>
      </c>
      <c r="D9" s="1"/>
      <c r="E9" s="1"/>
      <c r="F9" s="1" t="s">
        <v>221</v>
      </c>
      <c r="G9" s="1" t="s">
        <v>90</v>
      </c>
      <c r="H9" s="1" t="s">
        <v>206</v>
      </c>
      <c r="I9" s="3">
        <v>44377.551722662</v>
      </c>
      <c r="J9" s="2">
        <v>350</v>
      </c>
      <c r="K9" s="2">
        <v>317.35788984235</v>
      </c>
      <c r="L9" s="2">
        <v>8.2190833333333302</v>
      </c>
      <c r="M9" s="2">
        <v>82730.796741386002</v>
      </c>
      <c r="N9" s="2">
        <v>90.673682812099997</v>
      </c>
      <c r="O9" s="2">
        <v>6.4582166666666696</v>
      </c>
      <c r="P9" s="2">
        <v>20255.613816352001</v>
      </c>
      <c r="Q9" s="2">
        <v>350</v>
      </c>
      <c r="R9" s="2">
        <v>301.493927720719</v>
      </c>
      <c r="S9" s="2">
        <v>9.2001500000000007</v>
      </c>
      <c r="T9" s="2">
        <v>63487.630449276199</v>
      </c>
      <c r="U9" s="2">
        <v>86.1411222059198</v>
      </c>
      <c r="V9" s="2">
        <v>6.4582166666666696</v>
      </c>
      <c r="W9" s="2">
        <v>20255.613816352001</v>
      </c>
    </row>
    <row r="10" spans="1:23">
      <c r="A10" s="1"/>
      <c r="B10" s="1"/>
      <c r="C10" s="1" t="s">
        <v>193</v>
      </c>
      <c r="D10" s="1"/>
      <c r="E10" s="1"/>
      <c r="F10" s="1" t="s">
        <v>218</v>
      </c>
      <c r="G10" s="1" t="s">
        <v>90</v>
      </c>
      <c r="H10" s="1" t="s">
        <v>121</v>
      </c>
      <c r="I10" s="3">
        <v>44377.565567338002</v>
      </c>
      <c r="J10" s="2">
        <v>200</v>
      </c>
      <c r="K10" s="2">
        <v>228.07558416880499</v>
      </c>
      <c r="L10" s="2">
        <v>8.2189999999999994</v>
      </c>
      <c r="M10" s="2">
        <v>55121.351251551998</v>
      </c>
      <c r="N10" s="2">
        <v>114.03779208440299</v>
      </c>
      <c r="O10" s="2">
        <v>6.4513333333333298</v>
      </c>
      <c r="P10" s="2">
        <v>18778.831314866002</v>
      </c>
      <c r="Q10" s="2">
        <v>200</v>
      </c>
      <c r="R10" s="2">
        <v>209.63029395235799</v>
      </c>
      <c r="S10" s="2">
        <v>9.2000666666666699</v>
      </c>
      <c r="T10" s="2">
        <v>41436.215661103597</v>
      </c>
      <c r="U10" s="2">
        <v>104.81514697617899</v>
      </c>
      <c r="V10" s="2">
        <v>6.4513333333333298</v>
      </c>
      <c r="W10" s="2">
        <v>18778.831314866002</v>
      </c>
    </row>
    <row r="11" spans="1:23">
      <c r="A11" s="1"/>
      <c r="B11" s="1"/>
      <c r="C11" s="1" t="s">
        <v>89</v>
      </c>
      <c r="D11" s="1"/>
      <c r="E11" s="1"/>
      <c r="F11" s="1" t="s">
        <v>166</v>
      </c>
      <c r="G11" s="1" t="s">
        <v>90</v>
      </c>
      <c r="H11" s="1" t="s">
        <v>242</v>
      </c>
      <c r="I11" s="3">
        <v>44377.579378310198</v>
      </c>
      <c r="J11" s="2">
        <v>125</v>
      </c>
      <c r="K11" s="2">
        <v>154.80165010700301</v>
      </c>
      <c r="L11" s="2">
        <v>8.2190833333333302</v>
      </c>
      <c r="M11" s="2">
        <v>35993.389881227697</v>
      </c>
      <c r="N11" s="2">
        <v>123.841320085603</v>
      </c>
      <c r="O11" s="2">
        <v>6.4582166666666696</v>
      </c>
      <c r="P11" s="2">
        <v>18066.526662177999</v>
      </c>
      <c r="Q11" s="2">
        <v>125</v>
      </c>
      <c r="R11" s="2">
        <v>146.501107635377</v>
      </c>
      <c r="S11" s="2">
        <v>9.2001500000000007</v>
      </c>
      <c r="T11" s="2">
        <v>28320.823685871201</v>
      </c>
      <c r="U11" s="2">
        <v>117.200886108302</v>
      </c>
      <c r="V11" s="2">
        <v>6.4582166666666696</v>
      </c>
      <c r="W11" s="2">
        <v>18066.526662177999</v>
      </c>
    </row>
    <row r="12" spans="1:23">
      <c r="A12" s="1"/>
      <c r="B12" s="1"/>
      <c r="C12" s="1" t="s">
        <v>165</v>
      </c>
      <c r="D12" s="1"/>
      <c r="E12" s="1"/>
      <c r="F12" s="1" t="s">
        <v>246</v>
      </c>
      <c r="G12" s="1" t="s">
        <v>90</v>
      </c>
      <c r="H12" s="1" t="s">
        <v>245</v>
      </c>
      <c r="I12" s="3">
        <v>44377.593211562496</v>
      </c>
      <c r="J12" s="2">
        <v>80</v>
      </c>
      <c r="K12" s="2">
        <v>77.963546210985896</v>
      </c>
      <c r="L12" s="2">
        <v>8.2189999999999994</v>
      </c>
      <c r="M12" s="2">
        <v>20016.314678935902</v>
      </c>
      <c r="N12" s="2">
        <v>97.454432763732399</v>
      </c>
      <c r="O12" s="2">
        <v>6.4513333333333298</v>
      </c>
      <c r="P12" s="2">
        <v>19948.9497479124</v>
      </c>
      <c r="Q12" s="2">
        <v>80</v>
      </c>
      <c r="R12" s="2">
        <v>72.154797307144804</v>
      </c>
      <c r="S12" s="2">
        <v>9.2000666666666699</v>
      </c>
      <c r="T12" s="2">
        <v>16231.7331349737</v>
      </c>
      <c r="U12" s="2">
        <v>90.193496633930906</v>
      </c>
      <c r="V12" s="2">
        <v>6.4513333333333298</v>
      </c>
      <c r="W12" s="2">
        <v>19948.9497479124</v>
      </c>
    </row>
    <row r="13" spans="1:23">
      <c r="A13" s="1"/>
      <c r="B13" s="1"/>
      <c r="C13" s="1" t="s">
        <v>130</v>
      </c>
      <c r="D13" s="1"/>
      <c r="E13" s="1"/>
      <c r="F13" s="1" t="s">
        <v>149</v>
      </c>
      <c r="G13" s="1" t="s">
        <v>90</v>
      </c>
      <c r="H13" s="1" t="s">
        <v>254</v>
      </c>
      <c r="I13" s="3">
        <v>44377.607042870397</v>
      </c>
      <c r="J13" s="2">
        <v>50</v>
      </c>
      <c r="K13" s="2">
        <v>45.189488017435302</v>
      </c>
      <c r="L13" s="2">
        <v>8.2190833333333302</v>
      </c>
      <c r="M13" s="2">
        <v>11610.6162586726</v>
      </c>
      <c r="N13" s="2">
        <v>90.378976034870504</v>
      </c>
      <c r="O13" s="2">
        <v>6.4582166666666696</v>
      </c>
      <c r="P13" s="2">
        <v>19963.898439755299</v>
      </c>
      <c r="Q13" s="2">
        <v>50</v>
      </c>
      <c r="R13" s="2">
        <v>40.201486221389104</v>
      </c>
      <c r="S13" s="2">
        <v>9.2062333333333299</v>
      </c>
      <c r="T13" s="2">
        <v>9765.5022488186005</v>
      </c>
      <c r="U13" s="2">
        <v>80.402972442778207</v>
      </c>
      <c r="V13" s="2">
        <v>6.4582166666666696</v>
      </c>
      <c r="W13" s="2">
        <v>19963.898439755299</v>
      </c>
    </row>
    <row r="14" spans="1:23">
      <c r="A14" s="1"/>
      <c r="B14" s="1"/>
      <c r="C14" s="1" t="s">
        <v>155</v>
      </c>
      <c r="D14" s="1"/>
      <c r="E14" s="1"/>
      <c r="F14" s="1" t="s">
        <v>139</v>
      </c>
      <c r="G14" s="1" t="s">
        <v>90</v>
      </c>
      <c r="H14" s="1" t="s">
        <v>241</v>
      </c>
      <c r="I14" s="3">
        <v>44377.620877754598</v>
      </c>
      <c r="J14" s="2">
        <v>30</v>
      </c>
      <c r="K14" s="2">
        <v>33.5656333775013</v>
      </c>
      <c r="L14" s="2">
        <v>8.2189999999999994</v>
      </c>
      <c r="M14" s="2">
        <v>8112.9347489165502</v>
      </c>
      <c r="N14" s="2">
        <v>111.885444591671</v>
      </c>
      <c r="O14" s="2">
        <v>6.4590166666666704</v>
      </c>
      <c r="P14" s="2">
        <v>18780.650801547199</v>
      </c>
      <c r="Q14" s="2">
        <v>30</v>
      </c>
      <c r="R14" s="2">
        <v>39.4409722070341</v>
      </c>
      <c r="S14" s="2">
        <v>9.2000666666666699</v>
      </c>
      <c r="T14" s="2">
        <v>9041.5893552182606</v>
      </c>
      <c r="U14" s="2">
        <v>131.46990735678</v>
      </c>
      <c r="V14" s="2">
        <v>6.4590166666666704</v>
      </c>
      <c r="W14" s="2">
        <v>18780.650801547199</v>
      </c>
    </row>
    <row r="15" spans="1:23">
      <c r="A15" s="1"/>
      <c r="B15" s="1"/>
      <c r="C15" s="1" t="s">
        <v>175</v>
      </c>
      <c r="D15" s="1"/>
      <c r="E15" s="1"/>
      <c r="F15" s="1" t="s">
        <v>272</v>
      </c>
      <c r="G15" s="1" t="s">
        <v>90</v>
      </c>
      <c r="H15" s="1" t="s">
        <v>111</v>
      </c>
      <c r="I15" s="3">
        <v>44377.634729537</v>
      </c>
      <c r="J15" s="2">
        <v>20</v>
      </c>
      <c r="K15" s="2">
        <v>26.701689503139299</v>
      </c>
      <c r="L15" s="2">
        <v>8.2190833333333302</v>
      </c>
      <c r="M15" s="2">
        <v>6150.4707810547598</v>
      </c>
      <c r="N15" s="2">
        <v>133.50844751569699</v>
      </c>
      <c r="O15" s="2">
        <v>6.4582166666666696</v>
      </c>
      <c r="P15" s="2">
        <v>17897.6956857082</v>
      </c>
      <c r="Q15" s="2">
        <v>20</v>
      </c>
      <c r="R15" s="2">
        <v>28.1911677179435</v>
      </c>
      <c r="S15" s="2">
        <v>9.2062333333333299</v>
      </c>
      <c r="T15" s="2">
        <v>6570.4541994234596</v>
      </c>
      <c r="U15" s="2">
        <v>140.95583858971801</v>
      </c>
      <c r="V15" s="2">
        <v>6.4582166666666696</v>
      </c>
      <c r="W15" s="2">
        <v>17897.6956857082</v>
      </c>
    </row>
    <row r="16" spans="1:23">
      <c r="A16" s="1"/>
      <c r="B16" s="1"/>
      <c r="C16" s="1" t="s">
        <v>209</v>
      </c>
      <c r="D16" s="1"/>
      <c r="E16" s="1"/>
      <c r="F16" s="1" t="s">
        <v>150</v>
      </c>
      <c r="G16" s="1" t="s">
        <v>90</v>
      </c>
      <c r="H16" s="1" t="s">
        <v>53</v>
      </c>
      <c r="I16" s="3">
        <v>44377.648624027803</v>
      </c>
      <c r="J16" s="2">
        <v>12</v>
      </c>
      <c r="K16" s="2">
        <v>15.3322283728803</v>
      </c>
      <c r="L16" s="2">
        <v>8.2189999999999994</v>
      </c>
      <c r="M16" s="2">
        <v>3894.3883676897699</v>
      </c>
      <c r="N16" s="2">
        <v>127.768569774002</v>
      </c>
      <c r="O16" s="2">
        <v>6.4590166666666704</v>
      </c>
      <c r="P16" s="2">
        <v>19736.1065549634</v>
      </c>
      <c r="Q16" s="2">
        <v>12</v>
      </c>
      <c r="R16" s="2">
        <v>10.525066912783799</v>
      </c>
      <c r="S16" s="2">
        <v>9.2000666666666699</v>
      </c>
      <c r="T16" s="2">
        <v>3700.89212248375</v>
      </c>
      <c r="U16" s="2">
        <v>87.708890939864801</v>
      </c>
      <c r="V16" s="2">
        <v>6.4590166666666704</v>
      </c>
      <c r="W16" s="2">
        <v>19736.1065549634</v>
      </c>
    </row>
    <row r="17" spans="1:23">
      <c r="A17" s="1"/>
      <c r="B17" s="1"/>
      <c r="C17" s="1" t="s">
        <v>134</v>
      </c>
      <c r="D17" s="1"/>
      <c r="E17" s="1"/>
      <c r="F17" s="1" t="s">
        <v>248</v>
      </c>
      <c r="G17" s="1" t="s">
        <v>90</v>
      </c>
      <c r="H17" s="1" t="s">
        <v>169</v>
      </c>
      <c r="I17" s="3">
        <v>44377.662455520804</v>
      </c>
      <c r="J17" s="2">
        <v>7</v>
      </c>
      <c r="K17" s="2">
        <v>5.3595636418521098</v>
      </c>
      <c r="L17" s="2">
        <v>8.2190833333333302</v>
      </c>
      <c r="M17" s="2">
        <v>1356.69923187431</v>
      </c>
      <c r="N17" s="2">
        <v>76.565194883601606</v>
      </c>
      <c r="O17" s="2">
        <v>6.4505499999999998</v>
      </c>
      <c r="P17" s="2">
        <v>19668.971368689901</v>
      </c>
      <c r="Q17" s="2">
        <v>7</v>
      </c>
      <c r="R17" s="2">
        <v>4.8384347710486901</v>
      </c>
      <c r="S17" s="2">
        <v>9.2062333333333299</v>
      </c>
      <c r="T17" s="2">
        <v>2550.8712150311599</v>
      </c>
      <c r="U17" s="2">
        <v>69.120496729267003</v>
      </c>
      <c r="V17" s="2">
        <v>6.4505499999999998</v>
      </c>
      <c r="W17" s="2">
        <v>19668.971368689901</v>
      </c>
    </row>
    <row r="18" spans="1:23">
      <c r="A18" s="1"/>
      <c r="B18" s="1"/>
      <c r="C18" s="1" t="s">
        <v>42</v>
      </c>
      <c r="D18" s="1"/>
      <c r="E18" s="1"/>
      <c r="F18" s="1" t="s">
        <v>213</v>
      </c>
      <c r="G18" s="1" t="s">
        <v>252</v>
      </c>
      <c r="H18" s="1"/>
      <c r="I18" s="3">
        <v>44377.385502500001</v>
      </c>
      <c r="J18" s="2"/>
      <c r="K18" s="2">
        <v>0</v>
      </c>
      <c r="L18" s="2">
        <v>7.5433500000000002</v>
      </c>
      <c r="M18" s="2">
        <v>0</v>
      </c>
      <c r="N18" s="2"/>
      <c r="O18" s="2">
        <v>6.4434833333333303</v>
      </c>
      <c r="P18" s="2">
        <v>21191.358736690701</v>
      </c>
      <c r="Q18" s="2"/>
      <c r="R18" s="2">
        <v>0</v>
      </c>
      <c r="S18" s="2">
        <v>9.0599333333333298</v>
      </c>
      <c r="T18" s="2">
        <v>0</v>
      </c>
      <c r="U18" s="2"/>
      <c r="V18" s="2">
        <v>6.4434833333333303</v>
      </c>
      <c r="W18" s="2">
        <v>21191.358736690701</v>
      </c>
    </row>
    <row r="19" spans="1:23">
      <c r="A19" s="1"/>
      <c r="B19" s="1"/>
      <c r="C19" s="1" t="s">
        <v>42</v>
      </c>
      <c r="D19" s="1"/>
      <c r="E19" s="1"/>
      <c r="F19" s="1" t="s">
        <v>128</v>
      </c>
      <c r="G19" s="1" t="s">
        <v>252</v>
      </c>
      <c r="H19" s="1"/>
      <c r="I19" s="3">
        <v>44377.399349050902</v>
      </c>
      <c r="J19" s="2"/>
      <c r="K19" s="2">
        <v>0</v>
      </c>
      <c r="L19" s="2">
        <v>8.0364500000000003</v>
      </c>
      <c r="M19" s="2">
        <v>0</v>
      </c>
      <c r="N19" s="2"/>
      <c r="O19" s="2">
        <v>6.4513333333333298</v>
      </c>
      <c r="P19" s="2">
        <v>20918.906235571099</v>
      </c>
      <c r="Q19" s="2"/>
      <c r="R19" s="2">
        <v>0</v>
      </c>
      <c r="S19" s="2">
        <v>9.0661833333333295</v>
      </c>
      <c r="T19" s="2">
        <v>0</v>
      </c>
      <c r="U19" s="2"/>
      <c r="V19" s="2">
        <v>6.4513333333333298</v>
      </c>
      <c r="W19" s="2">
        <v>20918.906235571099</v>
      </c>
    </row>
    <row r="20" spans="1:23">
      <c r="A20" s="1"/>
      <c r="B20" s="1"/>
      <c r="C20" s="1" t="s">
        <v>42</v>
      </c>
      <c r="D20" s="1"/>
      <c r="E20" s="1"/>
      <c r="F20" s="1" t="s">
        <v>231</v>
      </c>
      <c r="G20" s="1" t="s">
        <v>252</v>
      </c>
      <c r="H20" s="1"/>
      <c r="I20" s="3">
        <v>44377.413180069401</v>
      </c>
      <c r="J20" s="2"/>
      <c r="K20" s="2">
        <v>0</v>
      </c>
      <c r="L20" s="2">
        <v>8.3286333333333307</v>
      </c>
      <c r="M20" s="2">
        <v>0</v>
      </c>
      <c r="N20" s="2"/>
      <c r="O20" s="2">
        <v>6.4505499999999998</v>
      </c>
      <c r="P20" s="2">
        <v>18540.831569148799</v>
      </c>
      <c r="Q20" s="2"/>
      <c r="R20" s="2">
        <v>0</v>
      </c>
      <c r="S20" s="2">
        <v>9.3218666666666703</v>
      </c>
      <c r="T20" s="2">
        <v>0</v>
      </c>
      <c r="U20" s="2"/>
      <c r="V20" s="2">
        <v>6.4505499999999998</v>
      </c>
      <c r="W20" s="2">
        <v>18540.831569148799</v>
      </c>
    </row>
    <row r="21" spans="1:23">
      <c r="A21" s="1"/>
      <c r="B21" s="1"/>
      <c r="C21" s="1" t="s">
        <v>42</v>
      </c>
      <c r="D21" s="1"/>
      <c r="E21" s="1"/>
      <c r="F21" s="1" t="s">
        <v>191</v>
      </c>
      <c r="G21" s="1" t="s">
        <v>252</v>
      </c>
      <c r="H21" s="1"/>
      <c r="I21" s="3">
        <v>44377.676288958297</v>
      </c>
      <c r="J21" s="2"/>
      <c r="K21" s="2">
        <v>0</v>
      </c>
      <c r="L21" s="2">
        <v>8.3224499999999999</v>
      </c>
      <c r="M21" s="2">
        <v>0</v>
      </c>
      <c r="N21" s="2"/>
      <c r="O21" s="2">
        <v>6.4590166666666704</v>
      </c>
      <c r="P21" s="2">
        <v>19611.4341480515</v>
      </c>
      <c r="Q21" s="2"/>
      <c r="R21" s="2">
        <v>0</v>
      </c>
      <c r="S21" s="2">
        <v>9.2000666666666699</v>
      </c>
      <c r="T21" s="2">
        <v>0</v>
      </c>
      <c r="U21" s="2"/>
      <c r="V21" s="2">
        <v>6.4590166666666704</v>
      </c>
      <c r="W21" s="2">
        <v>19611.4341480515</v>
      </c>
    </row>
    <row r="22" spans="1:23">
      <c r="A22" s="1"/>
      <c r="B22" s="1"/>
      <c r="C22" s="1" t="s">
        <v>239</v>
      </c>
      <c r="D22" s="1"/>
      <c r="E22" s="1"/>
      <c r="F22" s="1" t="s">
        <v>189</v>
      </c>
      <c r="G22" s="1" t="s">
        <v>60</v>
      </c>
      <c r="H22" s="1" t="s">
        <v>259</v>
      </c>
      <c r="I22" s="3">
        <v>44377.427077476903</v>
      </c>
      <c r="J22" s="2">
        <v>5000</v>
      </c>
      <c r="K22" s="2">
        <v>4510.8344921141297</v>
      </c>
      <c r="L22" s="2">
        <v>8.2311833333333304</v>
      </c>
      <c r="M22" s="2">
        <v>1173797.7799829601</v>
      </c>
      <c r="N22" s="2">
        <v>90.216689842282705</v>
      </c>
      <c r="O22" s="2">
        <v>6.4666833333333296</v>
      </c>
      <c r="P22" s="2">
        <v>20219.196478639398</v>
      </c>
      <c r="Q22" s="2">
        <v>5000</v>
      </c>
      <c r="R22" s="2">
        <v>4375.8732632269703</v>
      </c>
      <c r="S22" s="2">
        <v>9.2061499999999992</v>
      </c>
      <c r="T22" s="2">
        <v>847156.54177550401</v>
      </c>
      <c r="U22" s="2">
        <v>87.517465264539396</v>
      </c>
      <c r="V22" s="2">
        <v>6.4666833333333296</v>
      </c>
      <c r="W22" s="2">
        <v>20219.196478639398</v>
      </c>
    </row>
    <row r="23" spans="1:23">
      <c r="A23" s="1"/>
      <c r="B23" s="1"/>
      <c r="C23" s="1" t="s">
        <v>239</v>
      </c>
      <c r="D23" s="1"/>
      <c r="E23" s="1"/>
      <c r="F23" s="1" t="s">
        <v>107</v>
      </c>
      <c r="G23" s="1" t="s">
        <v>60</v>
      </c>
      <c r="H23" s="1" t="s">
        <v>259</v>
      </c>
      <c r="I23" s="3">
        <v>44377.440922986098</v>
      </c>
      <c r="J23" s="2">
        <v>5000</v>
      </c>
      <c r="K23" s="2">
        <v>4608.5509366236602</v>
      </c>
      <c r="L23" s="2">
        <v>8.2312666666666701</v>
      </c>
      <c r="M23" s="2">
        <v>1153814.0996785399</v>
      </c>
      <c r="N23" s="2">
        <v>92.1710187324732</v>
      </c>
      <c r="O23" s="2">
        <v>6.4659000000000004</v>
      </c>
      <c r="P23" s="2">
        <v>19453.553833903901</v>
      </c>
      <c r="Q23" s="2">
        <v>5000</v>
      </c>
      <c r="R23" s="2">
        <v>4565.54655638639</v>
      </c>
      <c r="S23" s="2">
        <v>9.2062333333333299</v>
      </c>
      <c r="T23" s="2">
        <v>847971.90542282804</v>
      </c>
      <c r="U23" s="2">
        <v>91.310931127727699</v>
      </c>
      <c r="V23" s="2">
        <v>6.4659000000000004</v>
      </c>
      <c r="W23" s="2">
        <v>19453.553833903901</v>
      </c>
    </row>
    <row r="24" spans="1:23">
      <c r="A24" s="1"/>
      <c r="B24" s="1"/>
      <c r="C24" s="1" t="s">
        <v>239</v>
      </c>
      <c r="D24" s="1"/>
      <c r="E24" s="1"/>
      <c r="F24" s="1" t="s">
        <v>140</v>
      </c>
      <c r="G24" s="1" t="s">
        <v>60</v>
      </c>
      <c r="H24" s="1" t="s">
        <v>259</v>
      </c>
      <c r="I24" s="3">
        <v>44377.454765474497</v>
      </c>
      <c r="J24" s="2">
        <v>5000</v>
      </c>
      <c r="K24" s="2">
        <v>4614.2357339333403</v>
      </c>
      <c r="L24" s="2">
        <v>8.2311833333333304</v>
      </c>
      <c r="M24" s="2">
        <v>1169972.6057607599</v>
      </c>
      <c r="N24" s="2">
        <v>92.284714678666802</v>
      </c>
      <c r="O24" s="2">
        <v>6.4590166666666704</v>
      </c>
      <c r="P24" s="2">
        <v>19701.687050061701</v>
      </c>
      <c r="Q24" s="2">
        <v>5000</v>
      </c>
      <c r="R24" s="2">
        <v>4634.0397380597897</v>
      </c>
      <c r="S24" s="2">
        <v>9.2000666666666699</v>
      </c>
      <c r="T24" s="2">
        <v>870769.14959758904</v>
      </c>
      <c r="U24" s="2">
        <v>92.680794761195799</v>
      </c>
      <c r="V24" s="2">
        <v>6.4590166666666704</v>
      </c>
      <c r="W24" s="2">
        <v>19701.687050061701</v>
      </c>
    </row>
    <row r="25" spans="1:23">
      <c r="A25" s="1"/>
      <c r="B25" s="1"/>
      <c r="C25" s="1" t="s">
        <v>89</v>
      </c>
      <c r="D25" s="1"/>
      <c r="E25" s="1"/>
      <c r="F25" s="1" t="s">
        <v>215</v>
      </c>
      <c r="G25" s="1" t="s">
        <v>60</v>
      </c>
      <c r="H25" s="1" t="s">
        <v>242</v>
      </c>
      <c r="I25" s="3">
        <v>44377.814876226897</v>
      </c>
      <c r="J25" s="2">
        <v>125</v>
      </c>
      <c r="K25" s="2">
        <v>134.136909602017</v>
      </c>
      <c r="L25" s="2">
        <v>8.2189999999999994</v>
      </c>
      <c r="M25" s="2">
        <v>36781.107332362502</v>
      </c>
      <c r="N25" s="2">
        <v>107.309527681614</v>
      </c>
      <c r="O25" s="2">
        <v>6.4590166666666704</v>
      </c>
      <c r="P25" s="2">
        <v>21306.1021536646</v>
      </c>
      <c r="Q25" s="2">
        <v>125</v>
      </c>
      <c r="R25" s="2">
        <v>126.201430902658</v>
      </c>
      <c r="S25" s="2">
        <v>9.2000666666666699</v>
      </c>
      <c r="T25" s="2">
        <v>29016.506217408401</v>
      </c>
      <c r="U25" s="2">
        <v>100.96114472212599</v>
      </c>
      <c r="V25" s="2">
        <v>6.4590166666666704</v>
      </c>
      <c r="W25" s="2">
        <v>21306.1021536646</v>
      </c>
    </row>
    <row r="26" spans="1:23">
      <c r="A26" s="1"/>
      <c r="B26" s="1"/>
      <c r="C26" s="1" t="s">
        <v>265</v>
      </c>
      <c r="D26" s="1"/>
      <c r="E26" s="1"/>
      <c r="F26" s="1" t="s">
        <v>54</v>
      </c>
      <c r="G26" s="1" t="s">
        <v>60</v>
      </c>
      <c r="H26" s="1" t="s">
        <v>111</v>
      </c>
      <c r="I26" s="3">
        <v>44377.953295300897</v>
      </c>
      <c r="J26" s="2">
        <v>20</v>
      </c>
      <c r="K26" s="2">
        <v>19.8958972283469</v>
      </c>
      <c r="L26" s="2">
        <v>8.2189999999999994</v>
      </c>
      <c r="M26" s="2">
        <v>5260.9685532113199</v>
      </c>
      <c r="N26" s="2">
        <v>99.479486141734697</v>
      </c>
      <c r="O26" s="2">
        <v>6.4513333333333298</v>
      </c>
      <c r="P26" s="2">
        <v>20546.1132805003</v>
      </c>
      <c r="Q26" s="2">
        <v>20</v>
      </c>
      <c r="R26" s="2">
        <v>16.958576331949502</v>
      </c>
      <c r="S26" s="2">
        <v>9.2000666666666699</v>
      </c>
      <c r="T26" s="2">
        <v>5196.7656855958803</v>
      </c>
      <c r="U26" s="2">
        <v>84.792881659747593</v>
      </c>
      <c r="V26" s="2">
        <v>6.4513333333333298</v>
      </c>
      <c r="W26" s="2">
        <v>20546.1132805003</v>
      </c>
    </row>
    <row r="27" spans="1:23">
      <c r="A27" s="1"/>
      <c r="B27" s="1"/>
      <c r="C27" s="1" t="s">
        <v>71</v>
      </c>
      <c r="D27" s="1"/>
      <c r="E27" s="1"/>
      <c r="F27" s="1" t="s">
        <v>201</v>
      </c>
      <c r="G27" s="1" t="s">
        <v>60</v>
      </c>
      <c r="H27" s="1" t="s">
        <v>81</v>
      </c>
      <c r="I27" s="3">
        <v>44377.967164189802</v>
      </c>
      <c r="J27" s="2">
        <v>500</v>
      </c>
      <c r="K27" s="2">
        <v>412.89818950857102</v>
      </c>
      <c r="L27" s="2">
        <v>8.2190833333333302</v>
      </c>
      <c r="M27" s="2">
        <v>109640.23870243999</v>
      </c>
      <c r="N27" s="2">
        <v>82.579637901714193</v>
      </c>
      <c r="O27" s="2">
        <v>6.4582166666666696</v>
      </c>
      <c r="P27" s="2">
        <v>20632.625486635599</v>
      </c>
      <c r="Q27" s="2">
        <v>500</v>
      </c>
      <c r="R27" s="2">
        <v>401.629288114769</v>
      </c>
      <c r="S27" s="2">
        <v>9.2001500000000007</v>
      </c>
      <c r="T27" s="2">
        <v>85479.8593640818</v>
      </c>
      <c r="U27" s="2">
        <v>80.325857622953706</v>
      </c>
      <c r="V27" s="2">
        <v>6.4582166666666696</v>
      </c>
      <c r="W27" s="2">
        <v>20632.625486635599</v>
      </c>
    </row>
    <row r="28" spans="1:23">
      <c r="A28" s="1"/>
      <c r="B28" s="1"/>
      <c r="C28" s="1" t="s">
        <v>155</v>
      </c>
      <c r="D28" s="1"/>
      <c r="E28" s="1"/>
      <c r="F28" s="1" t="s">
        <v>163</v>
      </c>
      <c r="G28" s="1" t="s">
        <v>60</v>
      </c>
      <c r="H28" s="1" t="s">
        <v>241</v>
      </c>
      <c r="I28" s="3">
        <v>44378.105629826401</v>
      </c>
      <c r="J28" s="2">
        <v>30</v>
      </c>
      <c r="K28" s="2">
        <v>28.640788469964502</v>
      </c>
      <c r="L28" s="2">
        <v>8.2190833333333302</v>
      </c>
      <c r="M28" s="2">
        <v>7995.8203784390298</v>
      </c>
      <c r="N28" s="2">
        <v>95.469294899881604</v>
      </c>
      <c r="O28" s="2">
        <v>6.4582166666666696</v>
      </c>
      <c r="P28" s="2">
        <v>21692.297948831401</v>
      </c>
      <c r="Q28" s="2">
        <v>30</v>
      </c>
      <c r="R28" s="2">
        <v>32.812724500166603</v>
      </c>
      <c r="S28" s="2">
        <v>9.2001500000000007</v>
      </c>
      <c r="T28" s="2">
        <v>8982.3430475576206</v>
      </c>
      <c r="U28" s="2">
        <v>109.37574833388901</v>
      </c>
      <c r="V28" s="2">
        <v>6.4582166666666696</v>
      </c>
      <c r="W28" s="2">
        <v>21692.297948831401</v>
      </c>
    </row>
    <row r="29" spans="1:23">
      <c r="A29" s="1"/>
      <c r="B29" s="1"/>
      <c r="C29" s="1" t="s">
        <v>183</v>
      </c>
      <c r="D29" s="1"/>
      <c r="E29" s="1"/>
      <c r="F29" s="1" t="s">
        <v>63</v>
      </c>
      <c r="G29" s="1" t="s">
        <v>60</v>
      </c>
      <c r="H29" s="1" t="s">
        <v>121</v>
      </c>
      <c r="I29" s="3">
        <v>44378.119471817103</v>
      </c>
      <c r="J29" s="2">
        <v>200</v>
      </c>
      <c r="K29" s="2">
        <v>178.14922914350399</v>
      </c>
      <c r="L29" s="2">
        <v>8.2189999999999994</v>
      </c>
      <c r="M29" s="2">
        <v>47434.839313828801</v>
      </c>
      <c r="N29" s="2">
        <v>89.074614571752207</v>
      </c>
      <c r="O29" s="2">
        <v>6.4590166666666704</v>
      </c>
      <c r="P29" s="2">
        <v>20689.070884371002</v>
      </c>
      <c r="Q29" s="2">
        <v>200</v>
      </c>
      <c r="R29" s="2">
        <v>175.42890093457501</v>
      </c>
      <c r="S29" s="2">
        <v>9.2061499999999992</v>
      </c>
      <c r="T29" s="2">
        <v>38492.285693970502</v>
      </c>
      <c r="U29" s="2">
        <v>87.714450467287506</v>
      </c>
      <c r="V29" s="2">
        <v>6.4590166666666704</v>
      </c>
      <c r="W29" s="2">
        <v>20689.070884371002</v>
      </c>
    </row>
    <row r="30" spans="1:23">
      <c r="A30" s="1"/>
      <c r="B30" s="1"/>
      <c r="C30" s="1" t="s">
        <v>193</v>
      </c>
      <c r="D30" s="1"/>
      <c r="E30" s="1"/>
      <c r="F30" s="1" t="s">
        <v>257</v>
      </c>
      <c r="G30" s="1" t="s">
        <v>60</v>
      </c>
      <c r="H30" s="1" t="s">
        <v>121</v>
      </c>
      <c r="I30" s="3">
        <v>44378.257971307903</v>
      </c>
      <c r="J30" s="2">
        <v>200</v>
      </c>
      <c r="K30" s="2">
        <v>203.548315407438</v>
      </c>
      <c r="L30" s="2">
        <v>8.2189999999999994</v>
      </c>
      <c r="M30" s="2">
        <v>59980.391803176797</v>
      </c>
      <c r="N30" s="2">
        <v>101.774157703719</v>
      </c>
      <c r="O30" s="2">
        <v>6.4590166666666704</v>
      </c>
      <c r="P30" s="2">
        <v>22896.509849304901</v>
      </c>
      <c r="Q30" s="2">
        <v>200</v>
      </c>
      <c r="R30" s="2">
        <v>217.93545122799699</v>
      </c>
      <c r="S30" s="2">
        <v>9.2000666666666699</v>
      </c>
      <c r="T30" s="2">
        <v>52444.792119225604</v>
      </c>
      <c r="U30" s="2">
        <v>108.967725613998</v>
      </c>
      <c r="V30" s="2">
        <v>6.4590166666666704</v>
      </c>
      <c r="W30" s="2">
        <v>22896.509849304901</v>
      </c>
    </row>
    <row r="31" spans="1:23">
      <c r="A31" s="1"/>
      <c r="B31" s="1"/>
      <c r="C31" s="1" t="s">
        <v>17</v>
      </c>
      <c r="D31" s="1"/>
      <c r="E31" s="1"/>
      <c r="F31" s="1" t="s">
        <v>52</v>
      </c>
      <c r="G31" s="1" t="s">
        <v>60</v>
      </c>
      <c r="H31" s="1" t="s">
        <v>200</v>
      </c>
      <c r="I31" s="3">
        <v>44378.271790127299</v>
      </c>
      <c r="J31" s="2">
        <v>800</v>
      </c>
      <c r="K31" s="2">
        <v>691.98347743795796</v>
      </c>
      <c r="L31" s="2">
        <v>8.2190833333333302</v>
      </c>
      <c r="M31" s="2">
        <v>190630.899562479</v>
      </c>
      <c r="N31" s="2">
        <v>86.497934679744802</v>
      </c>
      <c r="O31" s="2">
        <v>6.4582166666666696</v>
      </c>
      <c r="P31" s="2">
        <v>21405.485063177799</v>
      </c>
      <c r="Q31" s="2">
        <v>800</v>
      </c>
      <c r="R31" s="2">
        <v>708.90219049597397</v>
      </c>
      <c r="S31" s="2">
        <v>9.2001500000000007</v>
      </c>
      <c r="T31" s="2">
        <v>154556.02278699199</v>
      </c>
      <c r="U31" s="2">
        <v>88.612773811996803</v>
      </c>
      <c r="V31" s="2">
        <v>6.4582166666666696</v>
      </c>
      <c r="W31" s="2">
        <v>21405.485063177799</v>
      </c>
    </row>
    <row r="32" spans="1:23">
      <c r="A32" s="1"/>
      <c r="B32" s="1"/>
      <c r="C32" s="1" t="s">
        <v>130</v>
      </c>
      <c r="D32" s="1"/>
      <c r="E32" s="1"/>
      <c r="F32" s="1" t="s">
        <v>25</v>
      </c>
      <c r="G32" s="1" t="s">
        <v>60</v>
      </c>
      <c r="H32" s="1" t="s">
        <v>254</v>
      </c>
      <c r="I32" s="3">
        <v>44378.410213472198</v>
      </c>
      <c r="J32" s="2">
        <v>50</v>
      </c>
      <c r="K32" s="2">
        <v>44.023372883376503</v>
      </c>
      <c r="L32" s="2">
        <v>8.2251666666666701</v>
      </c>
      <c r="M32" s="2">
        <v>12980.830430710699</v>
      </c>
      <c r="N32" s="2">
        <v>88.046745766753006</v>
      </c>
      <c r="O32" s="2">
        <v>6.4659000000000004</v>
      </c>
      <c r="P32" s="2">
        <v>22911.138188849</v>
      </c>
      <c r="Q32" s="2">
        <v>50</v>
      </c>
      <c r="R32" s="2">
        <v>45.816295547925399</v>
      </c>
      <c r="S32" s="2">
        <v>9.2062333333333299</v>
      </c>
      <c r="T32" s="2">
        <v>12514.079528488999</v>
      </c>
      <c r="U32" s="2">
        <v>91.632591095850898</v>
      </c>
      <c r="V32" s="2">
        <v>6.4659000000000004</v>
      </c>
      <c r="W32" s="2">
        <v>22911.138188849</v>
      </c>
    </row>
    <row r="33" spans="1:23">
      <c r="A33" s="1"/>
      <c r="B33" s="1"/>
      <c r="C33" s="1" t="s">
        <v>145</v>
      </c>
      <c r="D33" s="1"/>
      <c r="E33" s="1"/>
      <c r="F33" s="1" t="s">
        <v>44</v>
      </c>
      <c r="G33" s="1" t="s">
        <v>60</v>
      </c>
      <c r="H33" s="1" t="s">
        <v>206</v>
      </c>
      <c r="I33" s="3">
        <v>44378.548731585703</v>
      </c>
      <c r="J33" s="2">
        <v>350</v>
      </c>
      <c r="K33" s="2">
        <v>306.252361874896</v>
      </c>
      <c r="L33" s="2">
        <v>8.2251666666666701</v>
      </c>
      <c r="M33" s="2">
        <v>87645.343740390206</v>
      </c>
      <c r="N33" s="2">
        <v>87.500674821398803</v>
      </c>
      <c r="O33" s="2">
        <v>6.4582166666666696</v>
      </c>
      <c r="P33" s="2">
        <v>22237.0362084886</v>
      </c>
      <c r="Q33" s="2">
        <v>350</v>
      </c>
      <c r="R33" s="2">
        <v>317.66795686038802</v>
      </c>
      <c r="S33" s="2">
        <v>9.2001500000000007</v>
      </c>
      <c r="T33" s="2">
        <v>73325.027648273899</v>
      </c>
      <c r="U33" s="2">
        <v>90.762273388682203</v>
      </c>
      <c r="V33" s="2">
        <v>6.4582166666666696</v>
      </c>
      <c r="W33" s="2">
        <v>22237.0362084886</v>
      </c>
    </row>
    <row r="34" spans="1:23">
      <c r="A34" s="1"/>
      <c r="B34" s="1"/>
      <c r="C34" s="1" t="s">
        <v>165</v>
      </c>
      <c r="D34" s="1"/>
      <c r="E34" s="1"/>
      <c r="F34" s="1" t="s">
        <v>79</v>
      </c>
      <c r="G34" s="1" t="s">
        <v>60</v>
      </c>
      <c r="H34" s="1" t="s">
        <v>245</v>
      </c>
      <c r="I34" s="3">
        <v>44378.6870769792</v>
      </c>
      <c r="J34" s="2">
        <v>80</v>
      </c>
      <c r="K34" s="2">
        <v>69.185507868268701</v>
      </c>
      <c r="L34" s="2">
        <v>8.2190833333333302</v>
      </c>
      <c r="M34" s="2">
        <v>21488.750905171801</v>
      </c>
      <c r="N34" s="2">
        <v>86.481884835335904</v>
      </c>
      <c r="O34" s="2">
        <v>6.4505499999999998</v>
      </c>
      <c r="P34" s="2">
        <v>24133.679429302101</v>
      </c>
      <c r="Q34" s="2">
        <v>80</v>
      </c>
      <c r="R34" s="2">
        <v>83.776273050856403</v>
      </c>
      <c r="S34" s="2">
        <v>9.2001500000000007</v>
      </c>
      <c r="T34" s="2">
        <v>22483.312156629501</v>
      </c>
      <c r="U34" s="2">
        <v>104.72034131357</v>
      </c>
      <c r="V34" s="2">
        <v>6.4505499999999998</v>
      </c>
      <c r="W34" s="2">
        <v>24133.679429302101</v>
      </c>
    </row>
    <row r="35" spans="1:23">
      <c r="A35" s="1"/>
      <c r="B35" s="1"/>
      <c r="C35" s="1" t="s">
        <v>145</v>
      </c>
      <c r="D35" s="1"/>
      <c r="E35" s="1"/>
      <c r="F35" s="1" t="s">
        <v>49</v>
      </c>
      <c r="G35" s="1" t="s">
        <v>60</v>
      </c>
      <c r="H35" s="1" t="s">
        <v>206</v>
      </c>
      <c r="I35" s="3">
        <v>44378.825513425902</v>
      </c>
      <c r="J35" s="2">
        <v>350</v>
      </c>
      <c r="K35" s="2">
        <v>296.55813640665002</v>
      </c>
      <c r="L35" s="2">
        <v>8.2190833333333302</v>
      </c>
      <c r="M35" s="2">
        <v>91394.633629195305</v>
      </c>
      <c r="N35" s="2">
        <v>84.730896116185605</v>
      </c>
      <c r="O35" s="2">
        <v>6.4582166666666696</v>
      </c>
      <c r="P35" s="2">
        <v>23946.296395006699</v>
      </c>
      <c r="Q35" s="2">
        <v>350</v>
      </c>
      <c r="R35" s="2">
        <v>288.12021141555698</v>
      </c>
      <c r="S35" s="2">
        <v>9.2001500000000007</v>
      </c>
      <c r="T35" s="2">
        <v>71824.552316943198</v>
      </c>
      <c r="U35" s="2">
        <v>82.320060404444902</v>
      </c>
      <c r="V35" s="2">
        <v>6.4582166666666696</v>
      </c>
      <c r="W35" s="2">
        <v>23946.296395006699</v>
      </c>
    </row>
    <row r="36" spans="1:23">
      <c r="A36" s="1"/>
      <c r="B36" s="1"/>
      <c r="C36" s="1" t="s">
        <v>155</v>
      </c>
      <c r="D36" s="1"/>
      <c r="E36" s="1"/>
      <c r="F36" s="1" t="s">
        <v>50</v>
      </c>
      <c r="G36" s="1" t="s">
        <v>60</v>
      </c>
      <c r="H36" s="1" t="s">
        <v>241</v>
      </c>
      <c r="I36" s="3">
        <v>44378.963934768501</v>
      </c>
      <c r="J36" s="2">
        <v>30</v>
      </c>
      <c r="K36" s="2">
        <v>27.399692512249299</v>
      </c>
      <c r="L36" s="2">
        <v>8.2190833333333302</v>
      </c>
      <c r="M36" s="2">
        <v>9117.6562820980507</v>
      </c>
      <c r="N36" s="2">
        <v>91.332308374164199</v>
      </c>
      <c r="O36" s="2">
        <v>6.4505499999999998</v>
      </c>
      <c r="P36" s="2">
        <v>25856.2196450191</v>
      </c>
      <c r="Q36" s="2">
        <v>30</v>
      </c>
      <c r="R36" s="2">
        <v>44.712700238730598</v>
      </c>
      <c r="S36" s="2">
        <v>9.2001500000000007</v>
      </c>
      <c r="T36" s="2">
        <v>13832.809125259</v>
      </c>
      <c r="U36" s="2">
        <v>149.04233412910199</v>
      </c>
      <c r="V36" s="2">
        <v>6.4505499999999998</v>
      </c>
      <c r="W36" s="2">
        <v>25856.2196450191</v>
      </c>
    </row>
    <row r="37" spans="1:23">
      <c r="A37" s="1"/>
      <c r="B37" s="1"/>
      <c r="C37" s="1" t="s">
        <v>87</v>
      </c>
      <c r="D37" s="1"/>
      <c r="E37" s="1"/>
      <c r="F37" s="1" t="s">
        <v>117</v>
      </c>
      <c r="G37" s="1" t="s">
        <v>60</v>
      </c>
      <c r="H37" s="1" t="s">
        <v>267</v>
      </c>
      <c r="I37" s="3">
        <v>44379.102389571803</v>
      </c>
      <c r="J37" s="2">
        <v>1500</v>
      </c>
      <c r="K37" s="2">
        <v>1315.8128926567099</v>
      </c>
      <c r="L37" s="2">
        <v>8.2251666666666701</v>
      </c>
      <c r="M37" s="2">
        <v>476314.30144547299</v>
      </c>
      <c r="N37" s="2">
        <v>87.720859510447198</v>
      </c>
      <c r="O37" s="2">
        <v>6.4582166666666696</v>
      </c>
      <c r="P37" s="2">
        <v>28127.231356024098</v>
      </c>
      <c r="Q37" s="2">
        <v>1500</v>
      </c>
      <c r="R37" s="2">
        <v>1389.90039272388</v>
      </c>
      <c r="S37" s="2">
        <v>9.2001500000000007</v>
      </c>
      <c r="T37" s="2">
        <v>392269.79158919997</v>
      </c>
      <c r="U37" s="2">
        <v>92.660026181591704</v>
      </c>
      <c r="V37" s="2">
        <v>6.4582166666666696</v>
      </c>
      <c r="W37" s="2">
        <v>28127.231356024098</v>
      </c>
    </row>
    <row r="38" spans="1:23">
      <c r="A38" s="1"/>
      <c r="B38" s="1"/>
      <c r="C38" s="1" t="s">
        <v>115</v>
      </c>
      <c r="D38" s="1"/>
      <c r="E38" s="1"/>
      <c r="F38" s="1" t="s">
        <v>105</v>
      </c>
      <c r="G38" s="1" t="s">
        <v>58</v>
      </c>
      <c r="H38" s="1"/>
      <c r="I38" s="3">
        <v>44377.690160555598</v>
      </c>
      <c r="J38" s="2"/>
      <c r="K38" s="2">
        <v>1801.4588326160799</v>
      </c>
      <c r="L38" s="2">
        <v>8.2190833333333302</v>
      </c>
      <c r="M38" s="2">
        <v>464244.91881331999</v>
      </c>
      <c r="N38" s="2"/>
      <c r="O38" s="2">
        <v>6.4582166666666696</v>
      </c>
      <c r="P38" s="2">
        <v>20023.9761082898</v>
      </c>
      <c r="Q38" s="2"/>
      <c r="R38" s="2">
        <v>0</v>
      </c>
      <c r="S38" s="2">
        <v>9.25491666666667</v>
      </c>
      <c r="T38" s="2">
        <v>0</v>
      </c>
      <c r="U38" s="2"/>
      <c r="V38" s="2">
        <v>6.4582166666666696</v>
      </c>
      <c r="W38" s="2">
        <v>20023.9761082898</v>
      </c>
    </row>
    <row r="39" spans="1:23">
      <c r="A39" s="1"/>
      <c r="B39" s="1"/>
      <c r="C39" s="1" t="s">
        <v>159</v>
      </c>
      <c r="D39" s="1"/>
      <c r="E39" s="1"/>
      <c r="F39" s="1" t="s">
        <v>262</v>
      </c>
      <c r="G39" s="1" t="s">
        <v>58</v>
      </c>
      <c r="H39" s="1"/>
      <c r="I39" s="3">
        <v>44377.704019618097</v>
      </c>
      <c r="J39" s="2"/>
      <c r="K39" s="2">
        <v>1601.4764061466101</v>
      </c>
      <c r="L39" s="2">
        <v>8.2189999999999994</v>
      </c>
      <c r="M39" s="2">
        <v>407235.65618466999</v>
      </c>
      <c r="N39" s="2"/>
      <c r="O39" s="2">
        <v>6.4590166666666704</v>
      </c>
      <c r="P39" s="2">
        <v>19758.444568507901</v>
      </c>
      <c r="Q39" s="2"/>
      <c r="R39" s="2">
        <v>0</v>
      </c>
      <c r="S39" s="2">
        <v>9.2548333333333304</v>
      </c>
      <c r="T39" s="2">
        <v>0</v>
      </c>
      <c r="U39" s="2"/>
      <c r="V39" s="2">
        <v>6.4590166666666704</v>
      </c>
      <c r="W39" s="2">
        <v>19758.444568507901</v>
      </c>
    </row>
    <row r="40" spans="1:23">
      <c r="A40" s="1"/>
      <c r="B40" s="1"/>
      <c r="C40" s="1" t="s">
        <v>133</v>
      </c>
      <c r="D40" s="1"/>
      <c r="E40" s="1"/>
      <c r="F40" s="1" t="s">
        <v>110</v>
      </c>
      <c r="G40" s="1" t="s">
        <v>58</v>
      </c>
      <c r="H40" s="1"/>
      <c r="I40" s="3">
        <v>44377.717898078699</v>
      </c>
      <c r="J40" s="2"/>
      <c r="K40" s="2">
        <v>1809.39070942938</v>
      </c>
      <c r="L40" s="2">
        <v>8.2190833333333302</v>
      </c>
      <c r="M40" s="2">
        <v>461222.39295200101</v>
      </c>
      <c r="N40" s="2"/>
      <c r="O40" s="2">
        <v>6.4582166666666696</v>
      </c>
      <c r="P40" s="2">
        <v>19806.399288252898</v>
      </c>
      <c r="Q40" s="2"/>
      <c r="R40" s="2">
        <v>0</v>
      </c>
      <c r="S40" s="2">
        <v>9.2609999999999992</v>
      </c>
      <c r="T40" s="2">
        <v>0</v>
      </c>
      <c r="U40" s="2"/>
      <c r="V40" s="2">
        <v>6.4582166666666696</v>
      </c>
      <c r="W40" s="2">
        <v>19806.399288252898</v>
      </c>
    </row>
    <row r="41" spans="1:23">
      <c r="A41" s="1"/>
      <c r="B41" s="1"/>
      <c r="C41" s="1" t="s">
        <v>223</v>
      </c>
      <c r="D41" s="1"/>
      <c r="E41" s="1"/>
      <c r="F41" s="1" t="s">
        <v>157</v>
      </c>
      <c r="G41" s="1" t="s">
        <v>58</v>
      </c>
      <c r="H41" s="1"/>
      <c r="I41" s="3">
        <v>44377.731796805601</v>
      </c>
      <c r="J41" s="2"/>
      <c r="K41" s="2">
        <v>1581.10895743324</v>
      </c>
      <c r="L41" s="2">
        <v>8.2189999999999994</v>
      </c>
      <c r="M41" s="2">
        <v>445029.74483808299</v>
      </c>
      <c r="N41" s="2"/>
      <c r="O41" s="2">
        <v>6.4590166666666704</v>
      </c>
      <c r="P41" s="2">
        <v>21870.3000562456</v>
      </c>
      <c r="Q41" s="2"/>
      <c r="R41" s="2">
        <v>0</v>
      </c>
      <c r="S41" s="2">
        <v>9.0722666666666694</v>
      </c>
      <c r="T41" s="2">
        <v>0</v>
      </c>
      <c r="U41" s="2"/>
      <c r="V41" s="2">
        <v>6.4590166666666704</v>
      </c>
      <c r="W41" s="2">
        <v>21870.3000562456</v>
      </c>
    </row>
    <row r="42" spans="1:23">
      <c r="A42" s="1"/>
      <c r="B42" s="1"/>
      <c r="C42" s="1" t="s">
        <v>202</v>
      </c>
      <c r="D42" s="1"/>
      <c r="E42" s="1"/>
      <c r="F42" s="1" t="s">
        <v>38</v>
      </c>
      <c r="G42" s="1" t="s">
        <v>58</v>
      </c>
      <c r="H42" s="1"/>
      <c r="I42" s="3">
        <v>44377.7456289931</v>
      </c>
      <c r="J42" s="2"/>
      <c r="K42" s="2">
        <v>1485.8455274868199</v>
      </c>
      <c r="L42" s="2">
        <v>8.2190833333333302</v>
      </c>
      <c r="M42" s="2">
        <v>403191.17443449597</v>
      </c>
      <c r="N42" s="2"/>
      <c r="O42" s="2">
        <v>6.4582166666666696</v>
      </c>
      <c r="P42" s="2">
        <v>21084.575278037399</v>
      </c>
      <c r="Q42" s="2"/>
      <c r="R42" s="2">
        <v>0</v>
      </c>
      <c r="S42" s="2">
        <v>9.2609999999999992</v>
      </c>
      <c r="T42" s="2">
        <v>0</v>
      </c>
      <c r="U42" s="2"/>
      <c r="V42" s="2">
        <v>6.4582166666666696</v>
      </c>
      <c r="W42" s="2">
        <v>21084.575278037399</v>
      </c>
    </row>
    <row r="43" spans="1:23">
      <c r="A43" s="1"/>
      <c r="B43" s="1"/>
      <c r="C43" s="1" t="s">
        <v>66</v>
      </c>
      <c r="D43" s="1"/>
      <c r="E43" s="1"/>
      <c r="F43" s="1" t="s">
        <v>99</v>
      </c>
      <c r="G43" s="1" t="s">
        <v>58</v>
      </c>
      <c r="H43" s="1"/>
      <c r="I43" s="3">
        <v>44377.759457083303</v>
      </c>
      <c r="J43" s="2"/>
      <c r="K43" s="2">
        <v>1804.3542732870001</v>
      </c>
      <c r="L43" s="2">
        <v>8.2189999999999994</v>
      </c>
      <c r="M43" s="2">
        <v>463779.62376540201</v>
      </c>
      <c r="N43" s="2"/>
      <c r="O43" s="2">
        <v>6.4590166666666704</v>
      </c>
      <c r="P43" s="2">
        <v>19971.806641857998</v>
      </c>
      <c r="Q43" s="2"/>
      <c r="R43" s="2">
        <v>0</v>
      </c>
      <c r="S43" s="2">
        <v>9.0722666666666694</v>
      </c>
      <c r="T43" s="2">
        <v>0</v>
      </c>
      <c r="U43" s="2"/>
      <c r="V43" s="2">
        <v>6.4590166666666704</v>
      </c>
      <c r="W43" s="2">
        <v>19971.806641857998</v>
      </c>
    </row>
    <row r="44" spans="1:23">
      <c r="A44" s="1"/>
      <c r="B44" s="1"/>
      <c r="C44" s="1" t="s">
        <v>174</v>
      </c>
      <c r="D44" s="1"/>
      <c r="E44" s="1"/>
      <c r="F44" s="1" t="s">
        <v>250</v>
      </c>
      <c r="G44" s="1" t="s">
        <v>58</v>
      </c>
      <c r="H44" s="1"/>
      <c r="I44" s="3">
        <v>44377.773345057903</v>
      </c>
      <c r="J44" s="2"/>
      <c r="K44" s="2">
        <v>1774.23576527559</v>
      </c>
      <c r="L44" s="2">
        <v>8.2190833333333302</v>
      </c>
      <c r="M44" s="2">
        <v>482469.74712358299</v>
      </c>
      <c r="N44" s="2"/>
      <c r="O44" s="2">
        <v>6.4582166666666696</v>
      </c>
      <c r="P44" s="2">
        <v>21129.355892261599</v>
      </c>
      <c r="Q44" s="2"/>
      <c r="R44" s="2">
        <v>0</v>
      </c>
      <c r="S44" s="2">
        <v>9.0723500000000001</v>
      </c>
      <c r="T44" s="2">
        <v>0</v>
      </c>
      <c r="U44" s="2"/>
      <c r="V44" s="2">
        <v>6.4582166666666696</v>
      </c>
      <c r="W44" s="2">
        <v>21129.355892261599</v>
      </c>
    </row>
    <row r="45" spans="1:23">
      <c r="A45" s="1"/>
      <c r="B45" s="1"/>
      <c r="C45" s="1" t="s">
        <v>176</v>
      </c>
      <c r="D45" s="1"/>
      <c r="E45" s="1"/>
      <c r="F45" s="1" t="s">
        <v>67</v>
      </c>
      <c r="G45" s="1" t="s">
        <v>58</v>
      </c>
      <c r="H45" s="1"/>
      <c r="I45" s="3">
        <v>44377.787194386598</v>
      </c>
      <c r="J45" s="2"/>
      <c r="K45" s="2">
        <v>1902.6001378558799</v>
      </c>
      <c r="L45" s="2">
        <v>8.2189999999999994</v>
      </c>
      <c r="M45" s="2">
        <v>499137.65643389599</v>
      </c>
      <c r="N45" s="2"/>
      <c r="O45" s="2">
        <v>6.4590166666666704</v>
      </c>
      <c r="P45" s="2">
        <v>20384.5117187334</v>
      </c>
      <c r="Q45" s="2"/>
      <c r="R45" s="2">
        <v>0</v>
      </c>
      <c r="S45" s="2">
        <v>9.2548333333333304</v>
      </c>
      <c r="T45" s="2">
        <v>0</v>
      </c>
      <c r="U45" s="2"/>
      <c r="V45" s="2">
        <v>6.4590166666666704</v>
      </c>
      <c r="W45" s="2">
        <v>20384.5117187334</v>
      </c>
    </row>
    <row r="46" spans="1:23">
      <c r="A46" s="1"/>
      <c r="B46" s="1"/>
      <c r="C46" s="1" t="s">
        <v>258</v>
      </c>
      <c r="D46" s="1"/>
      <c r="E46" s="1"/>
      <c r="F46" s="1" t="s">
        <v>167</v>
      </c>
      <c r="G46" s="1" t="s">
        <v>58</v>
      </c>
      <c r="H46" s="1"/>
      <c r="I46" s="3">
        <v>44377.801030208298</v>
      </c>
      <c r="J46" s="2"/>
      <c r="K46" s="2">
        <v>1753.2231592046601</v>
      </c>
      <c r="L46" s="2">
        <v>8.2190833333333302</v>
      </c>
      <c r="M46" s="2">
        <v>461686.68178489699</v>
      </c>
      <c r="N46" s="2"/>
      <c r="O46" s="2">
        <v>6.4582166666666696</v>
      </c>
      <c r="P46" s="2">
        <v>20461.508537502301</v>
      </c>
      <c r="Q46" s="2"/>
      <c r="R46" s="2">
        <v>0</v>
      </c>
      <c r="S46" s="2">
        <v>9.2609999999999992</v>
      </c>
      <c r="T46" s="2">
        <v>0</v>
      </c>
      <c r="U46" s="2"/>
      <c r="V46" s="2">
        <v>6.4582166666666696</v>
      </c>
      <c r="W46" s="2">
        <v>20461.508537502301</v>
      </c>
    </row>
    <row r="47" spans="1:23">
      <c r="A47" s="1"/>
      <c r="B47" s="1"/>
      <c r="C47" s="1" t="s">
        <v>212</v>
      </c>
      <c r="D47" s="1"/>
      <c r="E47" s="1"/>
      <c r="F47" s="1" t="s">
        <v>113</v>
      </c>
      <c r="G47" s="1" t="s">
        <v>58</v>
      </c>
      <c r="H47" s="1"/>
      <c r="I47" s="3">
        <v>44377.828683090302</v>
      </c>
      <c r="J47" s="2"/>
      <c r="K47" s="2">
        <v>814.30034402001002</v>
      </c>
      <c r="L47" s="2">
        <v>8.2190833333333302</v>
      </c>
      <c r="M47" s="2">
        <v>213077.66969280099</v>
      </c>
      <c r="N47" s="2"/>
      <c r="O47" s="2">
        <v>6.4582166666666696</v>
      </c>
      <c r="P47" s="2">
        <v>20332.0337327661</v>
      </c>
      <c r="Q47" s="2"/>
      <c r="R47" s="2">
        <v>0</v>
      </c>
      <c r="S47" s="2">
        <v>9.2609999999999992</v>
      </c>
      <c r="T47" s="2">
        <v>0</v>
      </c>
      <c r="U47" s="2"/>
      <c r="V47" s="2">
        <v>6.4582166666666696</v>
      </c>
      <c r="W47" s="2">
        <v>20332.0337327661</v>
      </c>
    </row>
    <row r="48" spans="1:23">
      <c r="A48" s="1"/>
      <c r="B48" s="1"/>
      <c r="C48" s="1" t="s">
        <v>270</v>
      </c>
      <c r="D48" s="1"/>
      <c r="E48" s="1"/>
      <c r="F48" s="1" t="s">
        <v>83</v>
      </c>
      <c r="G48" s="1" t="s">
        <v>58</v>
      </c>
      <c r="H48" s="1"/>
      <c r="I48" s="3">
        <v>44377.842509525501</v>
      </c>
      <c r="J48" s="2"/>
      <c r="K48" s="2">
        <v>857.79192299873205</v>
      </c>
      <c r="L48" s="2">
        <v>8.2189999999999994</v>
      </c>
      <c r="M48" s="2">
        <v>222982.32823567599</v>
      </c>
      <c r="N48" s="2"/>
      <c r="O48" s="2">
        <v>6.4590166666666704</v>
      </c>
      <c r="P48" s="2">
        <v>20198.354699914798</v>
      </c>
      <c r="Q48" s="2"/>
      <c r="R48" s="2">
        <v>0</v>
      </c>
      <c r="S48" s="2">
        <v>9.2609166666666702</v>
      </c>
      <c r="T48" s="2">
        <v>0</v>
      </c>
      <c r="U48" s="2"/>
      <c r="V48" s="2">
        <v>6.4590166666666704</v>
      </c>
      <c r="W48" s="2">
        <v>20198.354699914798</v>
      </c>
    </row>
    <row r="49" spans="1:23">
      <c r="A49" s="1"/>
      <c r="B49" s="1"/>
      <c r="C49" s="1" t="s">
        <v>216</v>
      </c>
      <c r="D49" s="1"/>
      <c r="E49" s="1"/>
      <c r="F49" s="1" t="s">
        <v>16</v>
      </c>
      <c r="G49" s="1" t="s">
        <v>58</v>
      </c>
      <c r="H49" s="1"/>
      <c r="I49" s="3">
        <v>44377.856340439801</v>
      </c>
      <c r="J49" s="2"/>
      <c r="K49" s="2">
        <v>796.47751594920396</v>
      </c>
      <c r="L49" s="2">
        <v>8.2190833333333302</v>
      </c>
      <c r="M49" s="2">
        <v>225618.62733572</v>
      </c>
      <c r="N49" s="2"/>
      <c r="O49" s="2">
        <v>6.4582166666666696</v>
      </c>
      <c r="P49" s="2">
        <v>22010.4505978661</v>
      </c>
      <c r="Q49" s="2"/>
      <c r="R49" s="2">
        <v>0</v>
      </c>
      <c r="S49" s="2">
        <v>9.2609999999999992</v>
      </c>
      <c r="T49" s="2">
        <v>0</v>
      </c>
      <c r="U49" s="2"/>
      <c r="V49" s="2">
        <v>6.4582166666666696</v>
      </c>
      <c r="W49" s="2">
        <v>22010.4505978661</v>
      </c>
    </row>
    <row r="50" spans="1:23">
      <c r="A50" s="1"/>
      <c r="B50" s="1"/>
      <c r="C50" s="1" t="s">
        <v>136</v>
      </c>
      <c r="D50" s="1"/>
      <c r="E50" s="1"/>
      <c r="F50" s="1" t="s">
        <v>264</v>
      </c>
      <c r="G50" s="1" t="s">
        <v>58</v>
      </c>
      <c r="H50" s="1"/>
      <c r="I50" s="3">
        <v>44377.870191585702</v>
      </c>
      <c r="J50" s="2"/>
      <c r="K50" s="2">
        <v>685.28680865227898</v>
      </c>
      <c r="L50" s="2">
        <v>8.2189999999999994</v>
      </c>
      <c r="M50" s="2">
        <v>193613.96821233601</v>
      </c>
      <c r="N50" s="2"/>
      <c r="O50" s="2">
        <v>6.4513333333333298</v>
      </c>
      <c r="P50" s="2">
        <v>21952.895771794902</v>
      </c>
      <c r="Q50" s="2"/>
      <c r="R50" s="2">
        <v>0</v>
      </c>
      <c r="S50" s="2">
        <v>9.2548333333333304</v>
      </c>
      <c r="T50" s="2">
        <v>0</v>
      </c>
      <c r="U50" s="2"/>
      <c r="V50" s="2">
        <v>6.4513333333333298</v>
      </c>
      <c r="W50" s="2">
        <v>21952.895771794902</v>
      </c>
    </row>
    <row r="51" spans="1:23">
      <c r="A51" s="1"/>
      <c r="B51" s="1"/>
      <c r="C51" s="1" t="s">
        <v>181</v>
      </c>
      <c r="D51" s="1"/>
      <c r="E51" s="1"/>
      <c r="F51" s="1" t="s">
        <v>186</v>
      </c>
      <c r="G51" s="1" t="s">
        <v>58</v>
      </c>
      <c r="H51" s="1"/>
      <c r="I51" s="3">
        <v>44377.8840297801</v>
      </c>
      <c r="J51" s="2"/>
      <c r="K51" s="2">
        <v>784.39366003221301</v>
      </c>
      <c r="L51" s="2">
        <v>8.2190833333333302</v>
      </c>
      <c r="M51" s="2">
        <v>217164.595623325</v>
      </c>
      <c r="N51" s="2"/>
      <c r="O51" s="2">
        <v>6.4582166666666696</v>
      </c>
      <c r="P51" s="2">
        <v>21512.082271744701</v>
      </c>
      <c r="Q51" s="2"/>
      <c r="R51" s="2">
        <v>0</v>
      </c>
      <c r="S51" s="2">
        <v>9.25491666666667</v>
      </c>
      <c r="T51" s="2">
        <v>0</v>
      </c>
      <c r="U51" s="2"/>
      <c r="V51" s="2">
        <v>6.4582166666666696</v>
      </c>
      <c r="W51" s="2">
        <v>21512.082271744701</v>
      </c>
    </row>
    <row r="52" spans="1:23">
      <c r="A52" s="1"/>
      <c r="B52" s="1"/>
      <c r="C52" s="1" t="s">
        <v>100</v>
      </c>
      <c r="D52" s="1"/>
      <c r="E52" s="1"/>
      <c r="F52" s="1" t="s">
        <v>73</v>
      </c>
      <c r="G52" s="1" t="s">
        <v>58</v>
      </c>
      <c r="H52" s="1"/>
      <c r="I52" s="3">
        <v>44377.8978946875</v>
      </c>
      <c r="J52" s="2"/>
      <c r="K52" s="2">
        <v>628.50358695303498</v>
      </c>
      <c r="L52" s="2">
        <v>8.2250833333333304</v>
      </c>
      <c r="M52" s="2">
        <v>171650.78365736501</v>
      </c>
      <c r="N52" s="2"/>
      <c r="O52" s="2">
        <v>6.4590166666666704</v>
      </c>
      <c r="P52" s="2">
        <v>21220.984650069899</v>
      </c>
      <c r="Q52" s="2"/>
      <c r="R52" s="2">
        <v>0</v>
      </c>
      <c r="S52" s="2">
        <v>9.2609166666666702</v>
      </c>
      <c r="T52" s="2">
        <v>0</v>
      </c>
      <c r="U52" s="2"/>
      <c r="V52" s="2">
        <v>6.4590166666666704</v>
      </c>
      <c r="W52" s="2">
        <v>21220.984650069899</v>
      </c>
    </row>
    <row r="53" spans="1:23">
      <c r="A53" s="1"/>
      <c r="B53" s="1"/>
      <c r="C53" s="1" t="s">
        <v>1</v>
      </c>
      <c r="D53" s="1"/>
      <c r="E53" s="1"/>
      <c r="F53" s="1" t="s">
        <v>98</v>
      </c>
      <c r="G53" s="1" t="s">
        <v>58</v>
      </c>
      <c r="H53" s="1"/>
      <c r="I53" s="3">
        <v>44377.911776689798</v>
      </c>
      <c r="J53" s="2"/>
      <c r="K53" s="2">
        <v>723.71325206892504</v>
      </c>
      <c r="L53" s="2">
        <v>8.2190833333333302</v>
      </c>
      <c r="M53" s="2">
        <v>192266.48021123599</v>
      </c>
      <c r="N53" s="2"/>
      <c r="O53" s="2">
        <v>6.4582166666666696</v>
      </c>
      <c r="P53" s="2">
        <v>20642.607359911501</v>
      </c>
      <c r="Q53" s="2"/>
      <c r="R53" s="2">
        <v>0</v>
      </c>
      <c r="S53" s="2">
        <v>9.25491666666667</v>
      </c>
      <c r="T53" s="2">
        <v>0</v>
      </c>
      <c r="U53" s="2"/>
      <c r="V53" s="2">
        <v>6.4582166666666696</v>
      </c>
      <c r="W53" s="2">
        <v>20642.607359911501</v>
      </c>
    </row>
    <row r="54" spans="1:23">
      <c r="A54" s="1"/>
      <c r="B54" s="1"/>
      <c r="C54" s="1" t="s">
        <v>256</v>
      </c>
      <c r="D54" s="1"/>
      <c r="E54" s="1"/>
      <c r="F54" s="1" t="s">
        <v>210</v>
      </c>
      <c r="G54" s="1" t="s">
        <v>58</v>
      </c>
      <c r="H54" s="1"/>
      <c r="I54" s="3">
        <v>44377.925576354202</v>
      </c>
      <c r="J54" s="2"/>
      <c r="K54" s="2">
        <v>781.47298847644595</v>
      </c>
      <c r="L54" s="2">
        <v>8.2189999999999994</v>
      </c>
      <c r="M54" s="2">
        <v>208936.938547761</v>
      </c>
      <c r="N54" s="2"/>
      <c r="O54" s="2">
        <v>6.4590166666666704</v>
      </c>
      <c r="P54" s="2">
        <v>20774.412795082499</v>
      </c>
      <c r="Q54" s="2"/>
      <c r="R54" s="2">
        <v>0</v>
      </c>
      <c r="S54" s="2">
        <v>9.2548333333333304</v>
      </c>
      <c r="T54" s="2">
        <v>0</v>
      </c>
      <c r="U54" s="2"/>
      <c r="V54" s="2">
        <v>6.4590166666666704</v>
      </c>
      <c r="W54" s="2">
        <v>20774.412795082499</v>
      </c>
    </row>
    <row r="55" spans="1:23">
      <c r="A55" s="1"/>
      <c r="B55" s="1"/>
      <c r="C55" s="1" t="s">
        <v>151</v>
      </c>
      <c r="D55" s="1"/>
      <c r="E55" s="1"/>
      <c r="F55" s="1" t="s">
        <v>232</v>
      </c>
      <c r="G55" s="1" t="s">
        <v>58</v>
      </c>
      <c r="H55" s="1"/>
      <c r="I55" s="3">
        <v>44377.939391157401</v>
      </c>
      <c r="J55" s="2"/>
      <c r="K55" s="2">
        <v>669.84056044382805</v>
      </c>
      <c r="L55" s="2">
        <v>8.2190833333333302</v>
      </c>
      <c r="M55" s="2">
        <v>178120.45821625699</v>
      </c>
      <c r="N55" s="2"/>
      <c r="O55" s="2">
        <v>6.4582166666666696</v>
      </c>
      <c r="P55" s="2">
        <v>20661.881357030401</v>
      </c>
      <c r="Q55" s="2"/>
      <c r="R55" s="2">
        <v>0</v>
      </c>
      <c r="S55" s="2">
        <v>9.25491666666667</v>
      </c>
      <c r="T55" s="2">
        <v>0</v>
      </c>
      <c r="U55" s="2"/>
      <c r="V55" s="2">
        <v>6.4582166666666696</v>
      </c>
      <c r="W55" s="2">
        <v>20661.881357030401</v>
      </c>
    </row>
    <row r="56" spans="1:23">
      <c r="A56" s="1"/>
      <c r="B56" s="1"/>
      <c r="C56" s="1" t="s">
        <v>179</v>
      </c>
      <c r="D56" s="1"/>
      <c r="E56" s="1"/>
      <c r="F56" s="1" t="s">
        <v>65</v>
      </c>
      <c r="G56" s="1" t="s">
        <v>58</v>
      </c>
      <c r="H56" s="1"/>
      <c r="I56" s="3">
        <v>44377.981006111098</v>
      </c>
      <c r="J56" s="2"/>
      <c r="K56" s="2">
        <v>321.97536495883901</v>
      </c>
      <c r="L56" s="2">
        <v>8.2189999999999994</v>
      </c>
      <c r="M56" s="2">
        <v>89206.687337477197</v>
      </c>
      <c r="N56" s="2"/>
      <c r="O56" s="2">
        <v>6.4590166666666704</v>
      </c>
      <c r="P56" s="2">
        <v>21527.929843880302</v>
      </c>
      <c r="Q56" s="2"/>
      <c r="R56" s="2">
        <v>0</v>
      </c>
      <c r="S56" s="2">
        <v>9.2000666666666699</v>
      </c>
      <c r="T56" s="2">
        <v>0</v>
      </c>
      <c r="U56" s="2"/>
      <c r="V56" s="2">
        <v>6.4590166666666704</v>
      </c>
      <c r="W56" s="2">
        <v>21527.929843880302</v>
      </c>
    </row>
    <row r="57" spans="1:23">
      <c r="A57" s="1"/>
      <c r="B57" s="1"/>
      <c r="C57" s="1" t="s">
        <v>119</v>
      </c>
      <c r="D57" s="1"/>
      <c r="E57" s="1"/>
      <c r="F57" s="1" t="s">
        <v>196</v>
      </c>
      <c r="G57" s="1" t="s">
        <v>58</v>
      </c>
      <c r="H57" s="1"/>
      <c r="I57" s="3">
        <v>44377.994894826399</v>
      </c>
      <c r="J57" s="2"/>
      <c r="K57" s="2">
        <v>341.75177983458201</v>
      </c>
      <c r="L57" s="2">
        <v>8.2190833333333302</v>
      </c>
      <c r="M57" s="2">
        <v>92983.691340069403</v>
      </c>
      <c r="N57" s="2"/>
      <c r="O57" s="2">
        <v>6.4582166666666696</v>
      </c>
      <c r="P57" s="2">
        <v>21140.901338890199</v>
      </c>
      <c r="Q57" s="2"/>
      <c r="R57" s="2">
        <v>0</v>
      </c>
      <c r="S57" s="2">
        <v>9.2062333333333299</v>
      </c>
      <c r="T57" s="2">
        <v>0</v>
      </c>
      <c r="U57" s="2"/>
      <c r="V57" s="2">
        <v>6.4582166666666696</v>
      </c>
      <c r="W57" s="2">
        <v>21140.901338890199</v>
      </c>
    </row>
    <row r="58" spans="1:23">
      <c r="A58" s="1"/>
      <c r="B58" s="1"/>
      <c r="C58" s="1" t="s">
        <v>37</v>
      </c>
      <c r="D58" s="1"/>
      <c r="E58" s="1"/>
      <c r="F58" s="1" t="s">
        <v>208</v>
      </c>
      <c r="G58" s="1" t="s">
        <v>58</v>
      </c>
      <c r="H58" s="1"/>
      <c r="I58" s="3">
        <v>44378.008738229197</v>
      </c>
      <c r="J58" s="2"/>
      <c r="K58" s="2">
        <v>341.17197917320999</v>
      </c>
      <c r="L58" s="2">
        <v>8.2189999999999994</v>
      </c>
      <c r="M58" s="2">
        <v>87319.191266312802</v>
      </c>
      <c r="N58" s="2"/>
      <c r="O58" s="2">
        <v>6.4513333333333298</v>
      </c>
      <c r="P58" s="2">
        <v>19886.751693034701</v>
      </c>
      <c r="Q58" s="2"/>
      <c r="R58" s="2">
        <v>0</v>
      </c>
      <c r="S58" s="2">
        <v>9.2000666666666699</v>
      </c>
      <c r="T58" s="2">
        <v>0</v>
      </c>
      <c r="U58" s="2"/>
      <c r="V58" s="2">
        <v>6.4513333333333298</v>
      </c>
      <c r="W58" s="2">
        <v>19886.751693034701</v>
      </c>
    </row>
    <row r="59" spans="1:23">
      <c r="A59" s="1"/>
      <c r="B59" s="1"/>
      <c r="C59" s="1" t="s">
        <v>109</v>
      </c>
      <c r="D59" s="1"/>
      <c r="E59" s="1"/>
      <c r="F59" s="1" t="s">
        <v>198</v>
      </c>
      <c r="G59" s="1" t="s">
        <v>58</v>
      </c>
      <c r="H59" s="1"/>
      <c r="I59" s="3">
        <v>44378.022563692102</v>
      </c>
      <c r="J59" s="2"/>
      <c r="K59" s="2">
        <v>103.447692086487</v>
      </c>
      <c r="L59" s="2">
        <v>8.2190833333333302</v>
      </c>
      <c r="M59" s="2">
        <v>28343.045008636502</v>
      </c>
      <c r="N59" s="2"/>
      <c r="O59" s="2">
        <v>6.4505499999999998</v>
      </c>
      <c r="P59" s="2">
        <v>21288.8990087284</v>
      </c>
      <c r="Q59" s="2"/>
      <c r="R59" s="2">
        <v>0</v>
      </c>
      <c r="S59" s="2">
        <v>9.2001500000000007</v>
      </c>
      <c r="T59" s="2">
        <v>0</v>
      </c>
      <c r="U59" s="2"/>
      <c r="V59" s="2">
        <v>6.4505499999999998</v>
      </c>
      <c r="W59" s="2">
        <v>21288.8990087284</v>
      </c>
    </row>
    <row r="60" spans="1:23">
      <c r="A60" s="1"/>
      <c r="B60" s="1"/>
      <c r="C60" s="1" t="s">
        <v>74</v>
      </c>
      <c r="D60" s="1"/>
      <c r="E60" s="1"/>
      <c r="F60" s="1" t="s">
        <v>6</v>
      </c>
      <c r="G60" s="1" t="s">
        <v>58</v>
      </c>
      <c r="H60" s="1"/>
      <c r="I60" s="3">
        <v>44378.036440787</v>
      </c>
      <c r="J60" s="2"/>
      <c r="K60" s="2">
        <v>110.57136917099101</v>
      </c>
      <c r="L60" s="2">
        <v>8.2189999999999994</v>
      </c>
      <c r="M60" s="2">
        <v>31027.598145570901</v>
      </c>
      <c r="N60" s="2"/>
      <c r="O60" s="2">
        <v>6.4590166666666704</v>
      </c>
      <c r="P60" s="2">
        <v>21803.8392748773</v>
      </c>
      <c r="Q60" s="2"/>
      <c r="R60" s="2">
        <v>0</v>
      </c>
      <c r="S60" s="2">
        <v>9.2000666666666699</v>
      </c>
      <c r="T60" s="2">
        <v>0</v>
      </c>
      <c r="U60" s="2"/>
      <c r="V60" s="2">
        <v>6.4590166666666704</v>
      </c>
      <c r="W60" s="2">
        <v>21803.8392748773</v>
      </c>
    </row>
    <row r="61" spans="1:23">
      <c r="A61" s="1"/>
      <c r="B61" s="1"/>
      <c r="C61" s="1" t="s">
        <v>137</v>
      </c>
      <c r="D61" s="1"/>
      <c r="E61" s="1"/>
      <c r="F61" s="1" t="s">
        <v>164</v>
      </c>
      <c r="G61" s="1" t="s">
        <v>58</v>
      </c>
      <c r="H61" s="1"/>
      <c r="I61" s="3">
        <v>44378.050300092596</v>
      </c>
      <c r="J61" s="2"/>
      <c r="K61" s="2">
        <v>131.725235203534</v>
      </c>
      <c r="L61" s="2">
        <v>8.2190833333333302</v>
      </c>
      <c r="M61" s="2">
        <v>36539.843110223002</v>
      </c>
      <c r="N61" s="2"/>
      <c r="O61" s="2">
        <v>6.4582166666666696</v>
      </c>
      <c r="P61" s="2">
        <v>21553.866913134199</v>
      </c>
      <c r="Q61" s="2"/>
      <c r="R61" s="2">
        <v>0</v>
      </c>
      <c r="S61" s="2">
        <v>9.2609999999999992</v>
      </c>
      <c r="T61" s="2">
        <v>0</v>
      </c>
      <c r="U61" s="2"/>
      <c r="V61" s="2">
        <v>6.4582166666666696</v>
      </c>
      <c r="W61" s="2">
        <v>21553.866913134199</v>
      </c>
    </row>
    <row r="62" spans="1:23">
      <c r="A62" s="1"/>
      <c r="B62" s="1"/>
      <c r="C62" s="1" t="s">
        <v>104</v>
      </c>
      <c r="D62" s="1"/>
      <c r="E62" s="1"/>
      <c r="F62" s="1" t="s">
        <v>188</v>
      </c>
      <c r="G62" s="1" t="s">
        <v>58</v>
      </c>
      <c r="H62" s="1"/>
      <c r="I62" s="3">
        <v>44378.064133055603</v>
      </c>
      <c r="J62" s="2"/>
      <c r="K62" s="2">
        <v>161.153135366176</v>
      </c>
      <c r="L62" s="2">
        <v>8.2250833333333304</v>
      </c>
      <c r="M62" s="2">
        <v>49653.894140295</v>
      </c>
      <c r="N62" s="2"/>
      <c r="O62" s="2">
        <v>6.4590166666666704</v>
      </c>
      <c r="P62" s="2">
        <v>23940.9872768651</v>
      </c>
      <c r="Q62" s="2"/>
      <c r="R62" s="2">
        <v>0</v>
      </c>
      <c r="S62" s="2">
        <v>9.2609166666666702</v>
      </c>
      <c r="T62" s="2">
        <v>0</v>
      </c>
      <c r="U62" s="2"/>
      <c r="V62" s="2">
        <v>6.4590166666666704</v>
      </c>
      <c r="W62" s="2">
        <v>23940.9872768651</v>
      </c>
    </row>
    <row r="63" spans="1:23">
      <c r="A63" s="1"/>
      <c r="B63" s="1"/>
      <c r="C63" s="1" t="s">
        <v>271</v>
      </c>
      <c r="D63" s="1"/>
      <c r="E63" s="1"/>
      <c r="F63" s="1" t="s">
        <v>255</v>
      </c>
      <c r="G63" s="1" t="s">
        <v>58</v>
      </c>
      <c r="H63" s="1"/>
      <c r="I63" s="3">
        <v>44378.077968425903</v>
      </c>
      <c r="J63" s="2"/>
      <c r="K63" s="2">
        <v>182.80085424535</v>
      </c>
      <c r="L63" s="2">
        <v>8.2190833333333302</v>
      </c>
      <c r="M63" s="2">
        <v>57858.361972645798</v>
      </c>
      <c r="N63" s="2"/>
      <c r="O63" s="2">
        <v>6.4582166666666696</v>
      </c>
      <c r="P63" s="2">
        <v>24593.221121020499</v>
      </c>
      <c r="Q63" s="2"/>
      <c r="R63" s="2">
        <v>0</v>
      </c>
      <c r="S63" s="2">
        <v>9.25491666666667</v>
      </c>
      <c r="T63" s="2">
        <v>0</v>
      </c>
      <c r="U63" s="2"/>
      <c r="V63" s="2">
        <v>6.4582166666666696</v>
      </c>
      <c r="W63" s="2">
        <v>24593.221121020499</v>
      </c>
    </row>
    <row r="64" spans="1:23">
      <c r="A64" s="1"/>
      <c r="B64" s="1"/>
      <c r="C64" s="1" t="s">
        <v>21</v>
      </c>
      <c r="D64" s="1"/>
      <c r="E64" s="1"/>
      <c r="F64" s="1" t="s">
        <v>225</v>
      </c>
      <c r="G64" s="1" t="s">
        <v>58</v>
      </c>
      <c r="H64" s="1"/>
      <c r="I64" s="3">
        <v>44378.091794236097</v>
      </c>
      <c r="J64" s="2"/>
      <c r="K64" s="2">
        <v>167.83736629977901</v>
      </c>
      <c r="L64" s="2">
        <v>8.2189999999999994</v>
      </c>
      <c r="M64" s="2">
        <v>46667.707057449799</v>
      </c>
      <c r="N64" s="2"/>
      <c r="O64" s="2">
        <v>6.4513333333333298</v>
      </c>
      <c r="P64" s="2">
        <v>21605.0516261466</v>
      </c>
      <c r="Q64" s="2"/>
      <c r="R64" s="2">
        <v>0</v>
      </c>
      <c r="S64" s="2">
        <v>9.2548333333333304</v>
      </c>
      <c r="T64" s="2">
        <v>0</v>
      </c>
      <c r="U64" s="2"/>
      <c r="V64" s="2">
        <v>6.4513333333333298</v>
      </c>
      <c r="W64" s="2">
        <v>21605.0516261466</v>
      </c>
    </row>
    <row r="65" spans="1:23">
      <c r="A65" s="1"/>
      <c r="B65" s="1"/>
      <c r="C65" s="1" t="s">
        <v>161</v>
      </c>
      <c r="D65" s="1"/>
      <c r="E65" s="1"/>
      <c r="F65" s="1" t="s">
        <v>36</v>
      </c>
      <c r="G65" s="1" t="s">
        <v>58</v>
      </c>
      <c r="H65" s="1"/>
      <c r="I65" s="3">
        <v>44378.133359421299</v>
      </c>
      <c r="J65" s="2"/>
      <c r="K65" s="2">
        <v>188.950031717413</v>
      </c>
      <c r="L65" s="2">
        <v>8.2190833333333302</v>
      </c>
      <c r="M65" s="2">
        <v>55486.491562152703</v>
      </c>
      <c r="N65" s="2"/>
      <c r="O65" s="2">
        <v>6.4582166666666696</v>
      </c>
      <c r="P65" s="2">
        <v>22817.486234762298</v>
      </c>
      <c r="Q65" s="2"/>
      <c r="R65" s="2">
        <v>0</v>
      </c>
      <c r="S65" s="2">
        <v>9.25491666666667</v>
      </c>
      <c r="T65" s="2">
        <v>0</v>
      </c>
      <c r="U65" s="2"/>
      <c r="V65" s="2">
        <v>6.4582166666666696</v>
      </c>
      <c r="W65" s="2">
        <v>22817.486234762298</v>
      </c>
    </row>
    <row r="66" spans="1:23">
      <c r="A66" s="1"/>
      <c r="B66" s="1"/>
      <c r="C66" s="1" t="s">
        <v>116</v>
      </c>
      <c r="D66" s="1"/>
      <c r="E66" s="1"/>
      <c r="F66" s="1" t="s">
        <v>108</v>
      </c>
      <c r="G66" s="1" t="s">
        <v>58</v>
      </c>
      <c r="H66" s="1"/>
      <c r="I66" s="3">
        <v>44378.1471941204</v>
      </c>
      <c r="J66" s="2"/>
      <c r="K66" s="2">
        <v>167.360718979284</v>
      </c>
      <c r="L66" s="2">
        <v>8.2189999999999994</v>
      </c>
      <c r="M66" s="2">
        <v>48962.358668827197</v>
      </c>
      <c r="N66" s="2"/>
      <c r="O66" s="2">
        <v>6.4590166666666704</v>
      </c>
      <c r="P66" s="2">
        <v>22731.929442305998</v>
      </c>
      <c r="Q66" s="2"/>
      <c r="R66" s="2">
        <v>0</v>
      </c>
      <c r="S66" s="2">
        <v>9.2609166666666702</v>
      </c>
      <c r="T66" s="2">
        <v>0</v>
      </c>
      <c r="U66" s="2"/>
      <c r="V66" s="2">
        <v>6.4590166666666704</v>
      </c>
      <c r="W66" s="2">
        <v>22731.929442305998</v>
      </c>
    </row>
    <row r="67" spans="1:23">
      <c r="A67" s="1"/>
      <c r="B67" s="1"/>
      <c r="C67" s="1" t="s">
        <v>227</v>
      </c>
      <c r="D67" s="1"/>
      <c r="E67" s="1"/>
      <c r="F67" s="1" t="s">
        <v>75</v>
      </c>
      <c r="G67" s="1" t="s">
        <v>58</v>
      </c>
      <c r="H67" s="1"/>
      <c r="I67" s="3">
        <v>44378.161018090301</v>
      </c>
      <c r="J67" s="2"/>
      <c r="K67" s="2">
        <v>157.17412984852899</v>
      </c>
      <c r="L67" s="2">
        <v>8.2190833333333302</v>
      </c>
      <c r="M67" s="2">
        <v>45309.982434314297</v>
      </c>
      <c r="N67" s="2"/>
      <c r="O67" s="2">
        <v>6.4582166666666696</v>
      </c>
      <c r="P67" s="2">
        <v>22399.603479183101</v>
      </c>
      <c r="Q67" s="2"/>
      <c r="R67" s="2">
        <v>0</v>
      </c>
      <c r="S67" s="2">
        <v>9.2001500000000007</v>
      </c>
      <c r="T67" s="2">
        <v>0</v>
      </c>
      <c r="U67" s="2"/>
      <c r="V67" s="2">
        <v>6.4582166666666696</v>
      </c>
      <c r="W67" s="2">
        <v>22399.603479183101</v>
      </c>
    </row>
    <row r="68" spans="1:23">
      <c r="A68" s="1"/>
      <c r="B68" s="1"/>
      <c r="C68" s="1" t="s">
        <v>127</v>
      </c>
      <c r="D68" s="1"/>
      <c r="E68" s="1"/>
      <c r="F68" s="1" t="s">
        <v>228</v>
      </c>
      <c r="G68" s="1" t="s">
        <v>58</v>
      </c>
      <c r="H68" s="1"/>
      <c r="I68" s="3">
        <v>44378.174883923602</v>
      </c>
      <c r="J68" s="2"/>
      <c r="K68" s="2">
        <v>0</v>
      </c>
      <c r="L68" s="2">
        <v>8.1581499999999991</v>
      </c>
      <c r="M68" s="2">
        <v>0</v>
      </c>
      <c r="N68" s="2"/>
      <c r="O68" s="2">
        <v>6.4590166666666704</v>
      </c>
      <c r="P68" s="2">
        <v>22469.7639187237</v>
      </c>
      <c r="Q68" s="2"/>
      <c r="R68" s="2">
        <v>1200.8951939236699</v>
      </c>
      <c r="S68" s="2">
        <v>9.2061499999999992</v>
      </c>
      <c r="T68" s="2">
        <v>271718.37745408301</v>
      </c>
      <c r="U68" s="2"/>
      <c r="V68" s="2">
        <v>6.4590166666666704</v>
      </c>
      <c r="W68" s="2">
        <v>22469.7639187237</v>
      </c>
    </row>
    <row r="69" spans="1:23">
      <c r="A69" s="1"/>
      <c r="B69" s="1"/>
      <c r="C69" s="1" t="s">
        <v>35</v>
      </c>
      <c r="D69" s="1"/>
      <c r="E69" s="1"/>
      <c r="F69" s="1" t="s">
        <v>93</v>
      </c>
      <c r="G69" s="1" t="s">
        <v>58</v>
      </c>
      <c r="H69" s="1"/>
      <c r="I69" s="3">
        <v>44378.1887060995</v>
      </c>
      <c r="J69" s="2"/>
      <c r="K69" s="2">
        <v>0</v>
      </c>
      <c r="L69" s="2">
        <v>8.1521500000000007</v>
      </c>
      <c r="M69" s="2">
        <v>0</v>
      </c>
      <c r="N69" s="2"/>
      <c r="O69" s="2">
        <v>6.4505499999999998</v>
      </c>
      <c r="P69" s="2">
        <v>22575.255698585399</v>
      </c>
      <c r="Q69" s="2"/>
      <c r="R69" s="2">
        <v>1350.94057916364</v>
      </c>
      <c r="S69" s="2">
        <v>9.2001500000000007</v>
      </c>
      <c r="T69" s="2">
        <v>306233.17598430498</v>
      </c>
      <c r="U69" s="2"/>
      <c r="V69" s="2">
        <v>6.4505499999999998</v>
      </c>
      <c r="W69" s="2">
        <v>22575.255698585399</v>
      </c>
    </row>
    <row r="70" spans="1:23">
      <c r="A70" s="1"/>
      <c r="B70" s="1"/>
      <c r="C70" s="1" t="s">
        <v>217</v>
      </c>
      <c r="D70" s="1"/>
      <c r="E70" s="1"/>
      <c r="F70" s="1" t="s">
        <v>106</v>
      </c>
      <c r="G70" s="1" t="s">
        <v>58</v>
      </c>
      <c r="H70" s="1"/>
      <c r="I70" s="3">
        <v>44378.202542465297</v>
      </c>
      <c r="J70" s="2"/>
      <c r="K70" s="2">
        <v>0</v>
      </c>
      <c r="L70" s="2">
        <v>8.17031666666667</v>
      </c>
      <c r="M70" s="2">
        <v>0</v>
      </c>
      <c r="N70" s="2"/>
      <c r="O70" s="2">
        <v>6.4590166666666704</v>
      </c>
      <c r="P70" s="2">
        <v>21961.0856867353</v>
      </c>
      <c r="Q70" s="2"/>
      <c r="R70" s="2">
        <v>1243.49127632964</v>
      </c>
      <c r="S70" s="2">
        <v>9.2000666666666699</v>
      </c>
      <c r="T70" s="2">
        <v>274760.720111267</v>
      </c>
      <c r="U70" s="2"/>
      <c r="V70" s="2">
        <v>6.4590166666666704</v>
      </c>
      <c r="W70" s="2">
        <v>21961.0856867353</v>
      </c>
    </row>
    <row r="71" spans="1:23">
      <c r="A71" s="1"/>
      <c r="B71" s="1"/>
      <c r="C71" s="1" t="s">
        <v>184</v>
      </c>
      <c r="D71" s="1"/>
      <c r="E71" s="1"/>
      <c r="F71" s="1" t="s">
        <v>8</v>
      </c>
      <c r="G71" s="1" t="s">
        <v>58</v>
      </c>
      <c r="H71" s="1"/>
      <c r="I71" s="3">
        <v>44378.216436134302</v>
      </c>
      <c r="J71" s="2"/>
      <c r="K71" s="2">
        <v>0</v>
      </c>
      <c r="L71" s="2">
        <v>8.3225499999999997</v>
      </c>
      <c r="M71" s="2">
        <v>0</v>
      </c>
      <c r="N71" s="2"/>
      <c r="O71" s="2">
        <v>6.4582166666666696</v>
      </c>
      <c r="P71" s="2">
        <v>21953.913938791899</v>
      </c>
      <c r="Q71" s="2"/>
      <c r="R71" s="2">
        <v>1278.21094235802</v>
      </c>
      <c r="S71" s="2">
        <v>9.2001500000000007</v>
      </c>
      <c r="T71" s="2">
        <v>282153.87858489802</v>
      </c>
      <c r="U71" s="2"/>
      <c r="V71" s="2">
        <v>6.4582166666666696</v>
      </c>
      <c r="W71" s="2">
        <v>21953.913938791899</v>
      </c>
    </row>
    <row r="72" spans="1:23">
      <c r="A72" s="1"/>
      <c r="B72" s="1"/>
      <c r="C72" s="1" t="s">
        <v>27</v>
      </c>
      <c r="D72" s="1"/>
      <c r="E72" s="1"/>
      <c r="F72" s="1" t="s">
        <v>23</v>
      </c>
      <c r="G72" s="1" t="s">
        <v>58</v>
      </c>
      <c r="H72" s="1"/>
      <c r="I72" s="3">
        <v>44378.2302819213</v>
      </c>
      <c r="J72" s="2"/>
      <c r="K72" s="2">
        <v>0</v>
      </c>
      <c r="L72" s="2">
        <v>8.3163666666666707</v>
      </c>
      <c r="M72" s="2">
        <v>0</v>
      </c>
      <c r="N72" s="2"/>
      <c r="O72" s="2">
        <v>6.4513333333333298</v>
      </c>
      <c r="P72" s="2">
        <v>23463.547477790002</v>
      </c>
      <c r="Q72" s="2"/>
      <c r="R72" s="2">
        <v>1099.64710519859</v>
      </c>
      <c r="S72" s="2">
        <v>9.2000666666666699</v>
      </c>
      <c r="T72" s="2">
        <v>260340.19708624799</v>
      </c>
      <c r="U72" s="2"/>
      <c r="V72" s="2">
        <v>6.4513333333333298</v>
      </c>
      <c r="W72" s="2">
        <v>23463.547477790002</v>
      </c>
    </row>
    <row r="73" spans="1:23">
      <c r="A73" s="1"/>
      <c r="B73" s="1"/>
      <c r="C73" s="1" t="s">
        <v>172</v>
      </c>
      <c r="D73" s="1"/>
      <c r="E73" s="1"/>
      <c r="F73" s="1" t="s">
        <v>15</v>
      </c>
      <c r="G73" s="1" t="s">
        <v>58</v>
      </c>
      <c r="H73" s="1"/>
      <c r="I73" s="3">
        <v>44378.244101203702</v>
      </c>
      <c r="J73" s="2"/>
      <c r="K73" s="2">
        <v>0</v>
      </c>
      <c r="L73" s="2">
        <v>8.3286333333333307</v>
      </c>
      <c r="M73" s="2">
        <v>0</v>
      </c>
      <c r="N73" s="2"/>
      <c r="O73" s="2">
        <v>6.4505499999999998</v>
      </c>
      <c r="P73" s="2">
        <v>22322.681076449098</v>
      </c>
      <c r="Q73" s="2"/>
      <c r="R73" s="2">
        <v>1341.0494502041599</v>
      </c>
      <c r="S73" s="2">
        <v>9.2001500000000007</v>
      </c>
      <c r="T73" s="2">
        <v>300644.71271787997</v>
      </c>
      <c r="U73" s="2"/>
      <c r="V73" s="2">
        <v>6.4505499999999998</v>
      </c>
      <c r="W73" s="2">
        <v>22322.681076449098</v>
      </c>
    </row>
    <row r="74" spans="1:23">
      <c r="A74" s="1"/>
      <c r="B74" s="1"/>
      <c r="C74" s="1" t="s">
        <v>141</v>
      </c>
      <c r="D74" s="1"/>
      <c r="E74" s="1"/>
      <c r="F74" s="1" t="s">
        <v>244</v>
      </c>
      <c r="G74" s="1" t="s">
        <v>58</v>
      </c>
      <c r="H74" s="1"/>
      <c r="I74" s="3">
        <v>44378.285617661997</v>
      </c>
      <c r="J74" s="2"/>
      <c r="K74" s="2">
        <v>0</v>
      </c>
      <c r="L74" s="2">
        <v>7.6469666666666702</v>
      </c>
      <c r="M74" s="2">
        <v>0</v>
      </c>
      <c r="N74" s="2"/>
      <c r="O74" s="2">
        <v>6.4973999999999998</v>
      </c>
      <c r="P74" s="2">
        <v>0</v>
      </c>
      <c r="Q74" s="2"/>
      <c r="R74" s="2">
        <v>0</v>
      </c>
      <c r="S74" s="2">
        <v>9.3035166666666704</v>
      </c>
      <c r="T74" s="2">
        <v>0</v>
      </c>
      <c r="U74" s="2"/>
      <c r="V74" s="2">
        <v>6.4973999999999998</v>
      </c>
      <c r="W74" s="2">
        <v>0</v>
      </c>
    </row>
    <row r="75" spans="1:23">
      <c r="A75" s="1"/>
      <c r="B75" s="1"/>
      <c r="C75" s="1" t="s">
        <v>24</v>
      </c>
      <c r="D75" s="1"/>
      <c r="E75" s="1"/>
      <c r="F75" s="1" t="s">
        <v>205</v>
      </c>
      <c r="G75" s="1" t="s">
        <v>58</v>
      </c>
      <c r="H75" s="1"/>
      <c r="I75" s="3">
        <v>44378.2995001042</v>
      </c>
      <c r="J75" s="2"/>
      <c r="K75" s="2">
        <v>0</v>
      </c>
      <c r="L75" s="2">
        <v>8.0547833333333294</v>
      </c>
      <c r="M75" s="2">
        <v>0</v>
      </c>
      <c r="N75" s="2"/>
      <c r="O75" s="2">
        <v>6.4582166666666696</v>
      </c>
      <c r="P75" s="2">
        <v>21758.348184485199</v>
      </c>
      <c r="Q75" s="2"/>
      <c r="R75" s="2">
        <v>1612.3272410442801</v>
      </c>
      <c r="S75" s="2">
        <v>9.2001500000000007</v>
      </c>
      <c r="T75" s="2">
        <v>350631.95391893899</v>
      </c>
      <c r="U75" s="2"/>
      <c r="V75" s="2">
        <v>6.4582166666666696</v>
      </c>
      <c r="W75" s="2">
        <v>21758.348184485199</v>
      </c>
    </row>
    <row r="76" spans="1:23">
      <c r="A76" s="1"/>
      <c r="B76" s="1"/>
      <c r="C76" s="1" t="s">
        <v>103</v>
      </c>
      <c r="D76" s="1"/>
      <c r="E76" s="1"/>
      <c r="F76" s="1" t="s">
        <v>135</v>
      </c>
      <c r="G76" s="1" t="s">
        <v>58</v>
      </c>
      <c r="H76" s="1"/>
      <c r="I76" s="3">
        <v>44378.313338020802</v>
      </c>
      <c r="J76" s="2"/>
      <c r="K76" s="2">
        <v>0</v>
      </c>
      <c r="L76" s="2">
        <v>8.2189999999999994</v>
      </c>
      <c r="M76" s="2">
        <v>0</v>
      </c>
      <c r="N76" s="2"/>
      <c r="O76" s="2">
        <v>6.4513333333333298</v>
      </c>
      <c r="P76" s="2">
        <v>21975.985910968</v>
      </c>
      <c r="Q76" s="2"/>
      <c r="R76" s="2">
        <v>1633.4820865286099</v>
      </c>
      <c r="S76" s="2">
        <v>9.2000666666666699</v>
      </c>
      <c r="T76" s="2">
        <v>358655.78451317799</v>
      </c>
      <c r="U76" s="2"/>
      <c r="V76" s="2">
        <v>6.4513333333333298</v>
      </c>
      <c r="W76" s="2">
        <v>21975.985910968</v>
      </c>
    </row>
    <row r="77" spans="1:23">
      <c r="A77" s="1"/>
      <c r="B77" s="1"/>
      <c r="C77" s="1" t="s">
        <v>94</v>
      </c>
      <c r="D77" s="1"/>
      <c r="E77" s="1"/>
      <c r="F77" s="1" t="s">
        <v>146</v>
      </c>
      <c r="G77" s="1" t="s">
        <v>58</v>
      </c>
      <c r="H77" s="1"/>
      <c r="I77" s="3">
        <v>44378.327155706</v>
      </c>
      <c r="J77" s="2"/>
      <c r="K77" s="2">
        <v>0</v>
      </c>
      <c r="L77" s="2">
        <v>8.1460666666666697</v>
      </c>
      <c r="M77" s="2">
        <v>0</v>
      </c>
      <c r="N77" s="2"/>
      <c r="O77" s="2">
        <v>6.4659000000000004</v>
      </c>
      <c r="P77" s="2">
        <v>0</v>
      </c>
      <c r="Q77" s="2"/>
      <c r="R77" s="2">
        <v>0</v>
      </c>
      <c r="S77" s="2">
        <v>9.1636333333333297</v>
      </c>
      <c r="T77" s="2">
        <v>0</v>
      </c>
      <c r="U77" s="2"/>
      <c r="V77" s="2">
        <v>6.4659000000000004</v>
      </c>
      <c r="W77" s="2">
        <v>0</v>
      </c>
    </row>
    <row r="78" spans="1:23">
      <c r="A78" s="1"/>
      <c r="B78" s="1"/>
      <c r="C78" s="1" t="s">
        <v>95</v>
      </c>
      <c r="D78" s="1"/>
      <c r="E78" s="1"/>
      <c r="F78" s="1" t="s">
        <v>261</v>
      </c>
      <c r="G78" s="1" t="s">
        <v>58</v>
      </c>
      <c r="H78" s="1"/>
      <c r="I78" s="3">
        <v>44378.340972141203</v>
      </c>
      <c r="J78" s="2"/>
      <c r="K78" s="2">
        <v>0</v>
      </c>
      <c r="L78" s="2">
        <v>8.0973000000000006</v>
      </c>
      <c r="M78" s="2">
        <v>0</v>
      </c>
      <c r="N78" s="2"/>
      <c r="O78" s="2">
        <v>6.4666833333333296</v>
      </c>
      <c r="P78" s="2">
        <v>19004.063507979699</v>
      </c>
      <c r="Q78" s="2"/>
      <c r="R78" s="2">
        <v>950.98220281936995</v>
      </c>
      <c r="S78" s="2">
        <v>9.2061499999999992</v>
      </c>
      <c r="T78" s="2">
        <v>182937.36976901299</v>
      </c>
      <c r="U78" s="2"/>
      <c r="V78" s="2">
        <v>6.4666833333333296</v>
      </c>
      <c r="W78" s="2">
        <v>19004.063507979699</v>
      </c>
    </row>
    <row r="79" spans="1:23">
      <c r="A79" s="1"/>
      <c r="B79" s="1"/>
      <c r="C79" s="1" t="s">
        <v>182</v>
      </c>
      <c r="D79" s="1"/>
      <c r="E79" s="1"/>
      <c r="F79" s="1" t="s">
        <v>170</v>
      </c>
      <c r="G79" s="1" t="s">
        <v>58</v>
      </c>
      <c r="H79" s="1"/>
      <c r="I79" s="3">
        <v>44378.354792928199</v>
      </c>
      <c r="J79" s="2"/>
      <c r="K79" s="2">
        <v>0</v>
      </c>
      <c r="L79" s="2">
        <v>7.9756666666666698</v>
      </c>
      <c r="M79" s="2">
        <v>0</v>
      </c>
      <c r="N79" s="2"/>
      <c r="O79" s="2">
        <v>6.4582166666666696</v>
      </c>
      <c r="P79" s="2">
        <v>21935.182981392401</v>
      </c>
      <c r="Q79" s="2"/>
      <c r="R79" s="2">
        <v>952.91639034942398</v>
      </c>
      <c r="S79" s="2">
        <v>9.2062333333333299</v>
      </c>
      <c r="T79" s="2">
        <v>211573.17130445401</v>
      </c>
      <c r="U79" s="2"/>
      <c r="V79" s="2">
        <v>6.4582166666666696</v>
      </c>
      <c r="W79" s="2">
        <v>21935.182981392401</v>
      </c>
    </row>
    <row r="80" spans="1:23">
      <c r="A80" s="1"/>
      <c r="B80" s="1"/>
      <c r="C80" s="1" t="s">
        <v>31</v>
      </c>
      <c r="D80" s="1"/>
      <c r="E80" s="1"/>
      <c r="F80" s="1" t="s">
        <v>70</v>
      </c>
      <c r="G80" s="1" t="s">
        <v>58</v>
      </c>
      <c r="H80" s="1"/>
      <c r="I80" s="3">
        <v>44378.368650578697</v>
      </c>
      <c r="J80" s="2"/>
      <c r="K80" s="2">
        <v>0</v>
      </c>
      <c r="L80" s="2">
        <v>8.0486166666666694</v>
      </c>
      <c r="M80" s="2">
        <v>0</v>
      </c>
      <c r="N80" s="2"/>
      <c r="O80" s="2">
        <v>6.4590166666666704</v>
      </c>
      <c r="P80" s="2">
        <v>798.24227669557501</v>
      </c>
      <c r="Q80" s="2"/>
      <c r="R80" s="2">
        <v>964.39675504995</v>
      </c>
      <c r="S80" s="2">
        <v>9.2061499999999992</v>
      </c>
      <c r="T80" s="2">
        <v>7790.0928969296101</v>
      </c>
      <c r="U80" s="2"/>
      <c r="V80" s="2">
        <v>6.4590166666666704</v>
      </c>
      <c r="W80" s="2">
        <v>798.24227669557501</v>
      </c>
    </row>
    <row r="81" spans="1:23">
      <c r="A81" s="1"/>
      <c r="B81" s="1"/>
      <c r="C81" s="1" t="s">
        <v>78</v>
      </c>
      <c r="D81" s="1"/>
      <c r="E81" s="1"/>
      <c r="F81" s="1" t="s">
        <v>226</v>
      </c>
      <c r="G81" s="1" t="s">
        <v>58</v>
      </c>
      <c r="H81" s="1"/>
      <c r="I81" s="3">
        <v>44378.382488009302</v>
      </c>
      <c r="J81" s="2"/>
      <c r="K81" s="2">
        <v>0</v>
      </c>
      <c r="L81" s="2">
        <v>8.2251833333333302</v>
      </c>
      <c r="M81" s="2">
        <v>0</v>
      </c>
      <c r="N81" s="2"/>
      <c r="O81" s="2">
        <v>6.4582166666666696</v>
      </c>
      <c r="P81" s="2">
        <v>21976.516535614301</v>
      </c>
      <c r="Q81" s="2"/>
      <c r="R81" s="2">
        <v>880.78655604552296</v>
      </c>
      <c r="S81" s="2">
        <v>9.2001500000000007</v>
      </c>
      <c r="T81" s="2">
        <v>196256.96290153099</v>
      </c>
      <c r="U81" s="2"/>
      <c r="V81" s="2">
        <v>6.4582166666666696</v>
      </c>
      <c r="W81" s="2">
        <v>21976.516535614301</v>
      </c>
    </row>
    <row r="82" spans="1:23">
      <c r="A82" s="1"/>
      <c r="B82" s="1"/>
      <c r="C82" s="1" t="s">
        <v>43</v>
      </c>
      <c r="D82" s="1"/>
      <c r="E82" s="1"/>
      <c r="F82" s="1" t="s">
        <v>203</v>
      </c>
      <c r="G82" s="1" t="s">
        <v>58</v>
      </c>
      <c r="H82" s="1"/>
      <c r="I82" s="3">
        <v>44378.396356226898</v>
      </c>
      <c r="J82" s="2"/>
      <c r="K82" s="2">
        <v>0</v>
      </c>
      <c r="L82" s="2">
        <v>8.2250833333333304</v>
      </c>
      <c r="M82" s="2">
        <v>0</v>
      </c>
      <c r="N82" s="2"/>
      <c r="O82" s="2">
        <v>6.4590166666666704</v>
      </c>
      <c r="P82" s="2">
        <v>23704.910108273602</v>
      </c>
      <c r="Q82" s="2"/>
      <c r="R82" s="2">
        <v>937.97198651222504</v>
      </c>
      <c r="S82" s="2">
        <v>9.2061499999999992</v>
      </c>
      <c r="T82" s="2">
        <v>225133.709398673</v>
      </c>
      <c r="U82" s="2"/>
      <c r="V82" s="2">
        <v>6.4590166666666704</v>
      </c>
      <c r="W82" s="2">
        <v>23704.910108273602</v>
      </c>
    </row>
    <row r="83" spans="1:23">
      <c r="A83" s="1"/>
      <c r="B83" s="1"/>
      <c r="C83" s="1" t="s">
        <v>12</v>
      </c>
      <c r="D83" s="1"/>
      <c r="E83" s="1"/>
      <c r="F83" s="1" t="s">
        <v>219</v>
      </c>
      <c r="G83" s="1" t="s">
        <v>58</v>
      </c>
      <c r="H83" s="1"/>
      <c r="I83" s="3">
        <v>44378.424042372702</v>
      </c>
      <c r="J83" s="2"/>
      <c r="K83" s="2">
        <v>9.74458015986656</v>
      </c>
      <c r="L83" s="2">
        <v>8.2250833333333304</v>
      </c>
      <c r="M83" s="2">
        <v>2797.82529125463</v>
      </c>
      <c r="N83" s="2"/>
      <c r="O83" s="2">
        <v>6.4590166666666704</v>
      </c>
      <c r="P83" s="2">
        <v>22309.2494996922</v>
      </c>
      <c r="Q83" s="2"/>
      <c r="R83" s="2">
        <v>1100.6659224648899</v>
      </c>
      <c r="S83" s="2">
        <v>9.2061499999999992</v>
      </c>
      <c r="T83" s="2">
        <v>247756.82286794001</v>
      </c>
      <c r="U83" s="2"/>
      <c r="V83" s="2">
        <v>6.4590166666666704</v>
      </c>
      <c r="W83" s="2">
        <v>22309.2494996922</v>
      </c>
    </row>
    <row r="84" spans="1:23">
      <c r="A84" s="1"/>
      <c r="B84" s="1"/>
      <c r="C84" s="1" t="s">
        <v>194</v>
      </c>
      <c r="D84" s="1"/>
      <c r="E84" s="1"/>
      <c r="F84" s="1" t="s">
        <v>229</v>
      </c>
      <c r="G84" s="1" t="s">
        <v>58</v>
      </c>
      <c r="H84" s="1"/>
      <c r="I84" s="3">
        <v>44378.437858009303</v>
      </c>
      <c r="J84" s="2"/>
      <c r="K84" s="2">
        <v>10.906980803604</v>
      </c>
      <c r="L84" s="2">
        <v>8.2251666666666701</v>
      </c>
      <c r="M84" s="2">
        <v>3107.1841030327901</v>
      </c>
      <c r="N84" s="2"/>
      <c r="O84" s="2">
        <v>6.4582166666666696</v>
      </c>
      <c r="P84" s="2">
        <v>22135.530709546099</v>
      </c>
      <c r="Q84" s="2"/>
      <c r="R84" s="2">
        <v>1066.0205214950699</v>
      </c>
      <c r="S84" s="2">
        <v>9.2062333333333299</v>
      </c>
      <c r="T84" s="2">
        <v>238260.67003378499</v>
      </c>
      <c r="U84" s="2"/>
      <c r="V84" s="2">
        <v>6.4582166666666696</v>
      </c>
      <c r="W84" s="2">
        <v>22135.530709546099</v>
      </c>
    </row>
    <row r="85" spans="1:23">
      <c r="A85" s="1"/>
      <c r="B85" s="1"/>
      <c r="C85" s="1" t="s">
        <v>143</v>
      </c>
      <c r="D85" s="1"/>
      <c r="E85" s="1"/>
      <c r="F85" s="1" t="s">
        <v>147</v>
      </c>
      <c r="G85" s="1" t="s">
        <v>58</v>
      </c>
      <c r="H85" s="1"/>
      <c r="I85" s="3">
        <v>44378.451698715297</v>
      </c>
      <c r="J85" s="2"/>
      <c r="K85" s="2">
        <v>13.113649451324999</v>
      </c>
      <c r="L85" s="2">
        <v>8.2189999999999994</v>
      </c>
      <c r="M85" s="2">
        <v>3608.4855346866102</v>
      </c>
      <c r="N85" s="2"/>
      <c r="O85" s="2">
        <v>6.4590166666666704</v>
      </c>
      <c r="P85" s="2">
        <v>21381.043638359901</v>
      </c>
      <c r="Q85" s="2"/>
      <c r="R85" s="2">
        <v>1194.23181556635</v>
      </c>
      <c r="S85" s="2">
        <v>9.2000666666666699</v>
      </c>
      <c r="T85" s="2">
        <v>257151.722955309</v>
      </c>
      <c r="U85" s="2"/>
      <c r="V85" s="2">
        <v>6.4590166666666704</v>
      </c>
      <c r="W85" s="2">
        <v>21381.043638359901</v>
      </c>
    </row>
    <row r="86" spans="1:23">
      <c r="A86" s="1"/>
      <c r="B86" s="1"/>
      <c r="C86" s="1" t="s">
        <v>30</v>
      </c>
      <c r="D86" s="1"/>
      <c r="E86" s="1"/>
      <c r="F86" s="1" t="s">
        <v>112</v>
      </c>
      <c r="G86" s="1" t="s">
        <v>58</v>
      </c>
      <c r="H86" s="1"/>
      <c r="I86" s="3">
        <v>44378.465542951402</v>
      </c>
      <c r="J86" s="2"/>
      <c r="K86" s="2">
        <v>17.744032927894398</v>
      </c>
      <c r="L86" s="2">
        <v>8.2190833333333302</v>
      </c>
      <c r="M86" s="2">
        <v>2589.7397893689699</v>
      </c>
      <c r="N86" s="2"/>
      <c r="O86" s="2">
        <v>6.4505499999999998</v>
      </c>
      <c r="P86" s="2">
        <v>11340.476318954799</v>
      </c>
      <c r="Q86" s="2"/>
      <c r="R86" s="2">
        <v>809.57692053841197</v>
      </c>
      <c r="S86" s="2">
        <v>9.2062333333333299</v>
      </c>
      <c r="T86" s="2">
        <v>93251.779252775901</v>
      </c>
      <c r="U86" s="2"/>
      <c r="V86" s="2">
        <v>6.4505499999999998</v>
      </c>
      <c r="W86" s="2">
        <v>11340.476318954799</v>
      </c>
    </row>
    <row r="87" spans="1:23">
      <c r="A87" s="1"/>
      <c r="B87" s="1"/>
      <c r="C87" s="1" t="s">
        <v>247</v>
      </c>
      <c r="D87" s="1"/>
      <c r="E87" s="1"/>
      <c r="F87" s="1" t="s">
        <v>55</v>
      </c>
      <c r="G87" s="1" t="s">
        <v>58</v>
      </c>
      <c r="H87" s="1"/>
      <c r="I87" s="3">
        <v>44378.479453576401</v>
      </c>
      <c r="J87" s="2"/>
      <c r="K87" s="2">
        <v>0</v>
      </c>
      <c r="L87" s="2">
        <v>8.3833166666666692</v>
      </c>
      <c r="M87" s="2">
        <v>0</v>
      </c>
      <c r="N87" s="2"/>
      <c r="O87" s="2">
        <v>6.6049166666666697</v>
      </c>
      <c r="P87" s="2">
        <v>0</v>
      </c>
      <c r="Q87" s="2"/>
      <c r="R87" s="2">
        <v>0</v>
      </c>
      <c r="S87" s="2">
        <v>9.2974333333333306</v>
      </c>
      <c r="T87" s="2">
        <v>0</v>
      </c>
      <c r="U87" s="2"/>
      <c r="V87" s="2">
        <v>6.6049166666666697</v>
      </c>
      <c r="W87" s="2">
        <v>0</v>
      </c>
    </row>
    <row r="88" spans="1:23">
      <c r="A88" s="1"/>
      <c r="B88" s="1"/>
      <c r="C88" s="1" t="s">
        <v>126</v>
      </c>
      <c r="D88" s="1"/>
      <c r="E88" s="1"/>
      <c r="F88" s="1" t="s">
        <v>207</v>
      </c>
      <c r="G88" s="1" t="s">
        <v>58</v>
      </c>
      <c r="H88" s="1"/>
      <c r="I88" s="3">
        <v>44378.493281828698</v>
      </c>
      <c r="J88" s="2"/>
      <c r="K88" s="2">
        <v>0</v>
      </c>
      <c r="L88" s="2">
        <v>8.2190833333333302</v>
      </c>
      <c r="M88" s="2">
        <v>0</v>
      </c>
      <c r="N88" s="2"/>
      <c r="O88" s="2">
        <v>6.4735833333333304</v>
      </c>
      <c r="P88" s="2">
        <v>0</v>
      </c>
      <c r="Q88" s="2"/>
      <c r="R88" s="2">
        <v>0</v>
      </c>
      <c r="S88" s="2">
        <v>9.2670833333333302</v>
      </c>
      <c r="T88" s="2">
        <v>0</v>
      </c>
      <c r="U88" s="2"/>
      <c r="V88" s="2">
        <v>6.4735833333333304</v>
      </c>
      <c r="W88" s="2">
        <v>0</v>
      </c>
    </row>
    <row r="89" spans="1:23">
      <c r="A89" s="1"/>
      <c r="B89" s="1"/>
      <c r="C89" s="1" t="s">
        <v>51</v>
      </c>
      <c r="D89" s="1"/>
      <c r="E89" s="1"/>
      <c r="F89" s="1" t="s">
        <v>123</v>
      </c>
      <c r="G89" s="1" t="s">
        <v>58</v>
      </c>
      <c r="H89" s="1"/>
      <c r="I89" s="3">
        <v>44378.507103715303</v>
      </c>
      <c r="J89" s="2"/>
      <c r="K89" s="2">
        <v>24.839559267328902</v>
      </c>
      <c r="L89" s="2">
        <v>8.2250833333333304</v>
      </c>
      <c r="M89" s="2">
        <v>7360.7003354805101</v>
      </c>
      <c r="N89" s="2"/>
      <c r="O89" s="2">
        <v>6.4666833333333296</v>
      </c>
      <c r="P89" s="2">
        <v>23025.165095431999</v>
      </c>
      <c r="Q89" s="2"/>
      <c r="R89" s="2">
        <v>557.90427614399596</v>
      </c>
      <c r="S89" s="2">
        <v>9.2000666666666699</v>
      </c>
      <c r="T89" s="2">
        <v>131506.19224290201</v>
      </c>
      <c r="U89" s="2"/>
      <c r="V89" s="2">
        <v>6.4666833333333296</v>
      </c>
      <c r="W89" s="2">
        <v>23025.165095431999</v>
      </c>
    </row>
    <row r="90" spans="1:23">
      <c r="A90" s="1"/>
      <c r="B90" s="1"/>
      <c r="C90" s="1" t="s">
        <v>56</v>
      </c>
      <c r="D90" s="1"/>
      <c r="E90" s="1"/>
      <c r="F90" s="1" t="s">
        <v>224</v>
      </c>
      <c r="G90" s="1" t="s">
        <v>58</v>
      </c>
      <c r="H90" s="1"/>
      <c r="I90" s="3">
        <v>44378.520983506904</v>
      </c>
      <c r="J90" s="2"/>
      <c r="K90" s="2">
        <v>36.6971991896175</v>
      </c>
      <c r="L90" s="2">
        <v>8.2251666666666701</v>
      </c>
      <c r="M90" s="2">
        <v>10007.9114889054</v>
      </c>
      <c r="N90" s="2"/>
      <c r="O90" s="2">
        <v>6.4659000000000004</v>
      </c>
      <c r="P90" s="2">
        <v>21190.345504955199</v>
      </c>
      <c r="Q90" s="2"/>
      <c r="R90" s="2">
        <v>613.93754590160995</v>
      </c>
      <c r="S90" s="2">
        <v>9.2062333333333299</v>
      </c>
      <c r="T90" s="2">
        <v>132908.428428916</v>
      </c>
      <c r="U90" s="2"/>
      <c r="V90" s="2">
        <v>6.4659000000000004</v>
      </c>
      <c r="W90" s="2">
        <v>21190.345504955199</v>
      </c>
    </row>
    <row r="91" spans="1:23">
      <c r="A91" s="1"/>
      <c r="B91" s="1"/>
      <c r="C91" s="1" t="s">
        <v>124</v>
      </c>
      <c r="D91" s="1"/>
      <c r="E91" s="1"/>
      <c r="F91" s="1" t="s">
        <v>4</v>
      </c>
      <c r="G91" s="1" t="s">
        <v>58</v>
      </c>
      <c r="H91" s="1"/>
      <c r="I91" s="3">
        <v>44378.534894294004</v>
      </c>
      <c r="J91" s="2"/>
      <c r="K91" s="2">
        <v>31.443656272319298</v>
      </c>
      <c r="L91" s="2">
        <v>8.2189999999999994</v>
      </c>
      <c r="M91" s="2">
        <v>8518.5763035468008</v>
      </c>
      <c r="N91" s="2"/>
      <c r="O91" s="2">
        <v>6.4590166666666704</v>
      </c>
      <c r="P91" s="2">
        <v>21050.454594788898</v>
      </c>
      <c r="Q91" s="2"/>
      <c r="R91" s="2">
        <v>631.25071797884698</v>
      </c>
      <c r="S91" s="2">
        <v>9.2000666666666699</v>
      </c>
      <c r="T91" s="2">
        <v>135674.21716752899</v>
      </c>
      <c r="U91" s="2"/>
      <c r="V91" s="2">
        <v>6.4590166666666704</v>
      </c>
      <c r="W91" s="2">
        <v>21050.454594788898</v>
      </c>
    </row>
    <row r="92" spans="1:23">
      <c r="A92" s="1"/>
      <c r="B92" s="1"/>
      <c r="C92" s="1" t="s">
        <v>64</v>
      </c>
      <c r="D92" s="1"/>
      <c r="E92" s="1"/>
      <c r="F92" s="1" t="s">
        <v>85</v>
      </c>
      <c r="G92" s="1" t="s">
        <v>58</v>
      </c>
      <c r="H92" s="1"/>
      <c r="I92" s="3">
        <v>44378.562621423604</v>
      </c>
      <c r="J92" s="2"/>
      <c r="K92" s="2">
        <v>36.155053863398003</v>
      </c>
      <c r="L92" s="2">
        <v>8.2250833333333304</v>
      </c>
      <c r="M92" s="2">
        <v>10562.7584785778</v>
      </c>
      <c r="N92" s="2"/>
      <c r="O92" s="2">
        <v>6.4590166666666704</v>
      </c>
      <c r="P92" s="2">
        <v>22700.5216920366</v>
      </c>
      <c r="Q92" s="2"/>
      <c r="R92" s="2">
        <v>551.55701466972596</v>
      </c>
      <c r="S92" s="2">
        <v>9.2000666666666699</v>
      </c>
      <c r="T92" s="2">
        <v>128208.924655703</v>
      </c>
      <c r="U92" s="2"/>
      <c r="V92" s="2">
        <v>6.4590166666666704</v>
      </c>
      <c r="W92" s="2">
        <v>22700.5216920366</v>
      </c>
    </row>
    <row r="93" spans="1:23">
      <c r="A93" s="1"/>
      <c r="B93" s="1"/>
      <c r="C93" s="1" t="s">
        <v>132</v>
      </c>
      <c r="D93" s="1"/>
      <c r="E93" s="1"/>
      <c r="F93" s="1" t="s">
        <v>40</v>
      </c>
      <c r="G93" s="1" t="s">
        <v>58</v>
      </c>
      <c r="H93" s="1"/>
      <c r="I93" s="3">
        <v>44378.576434594899</v>
      </c>
      <c r="J93" s="2"/>
      <c r="K93" s="2">
        <v>36.157271727406098</v>
      </c>
      <c r="L93" s="2">
        <v>8.2251666666666701</v>
      </c>
      <c r="M93" s="2">
        <v>10863.182625416301</v>
      </c>
      <c r="N93" s="2"/>
      <c r="O93" s="2">
        <v>6.4582166666666696</v>
      </c>
      <c r="P93" s="2">
        <v>23344.733958595702</v>
      </c>
      <c r="Q93" s="2"/>
      <c r="R93" s="2">
        <v>609.92193517642897</v>
      </c>
      <c r="S93" s="2">
        <v>9.2062333333333299</v>
      </c>
      <c r="T93" s="2">
        <v>145483.63501655799</v>
      </c>
      <c r="U93" s="2"/>
      <c r="V93" s="2">
        <v>6.4582166666666696</v>
      </c>
      <c r="W93" s="2">
        <v>23344.733958595702</v>
      </c>
    </row>
    <row r="94" spans="1:23">
      <c r="A94" s="1"/>
      <c r="B94" s="1"/>
      <c r="C94" s="1" t="s">
        <v>97</v>
      </c>
      <c r="D94" s="1"/>
      <c r="E94" s="1"/>
      <c r="F94" s="1" t="s">
        <v>190</v>
      </c>
      <c r="G94" s="1" t="s">
        <v>58</v>
      </c>
      <c r="H94" s="1"/>
      <c r="I94" s="3">
        <v>44378.590247488399</v>
      </c>
      <c r="J94" s="2"/>
      <c r="K94" s="2">
        <v>39.695694883913497</v>
      </c>
      <c r="L94" s="2">
        <v>8.2189999999999994</v>
      </c>
      <c r="M94" s="2">
        <v>12311.7109318981</v>
      </c>
      <c r="N94" s="2"/>
      <c r="O94" s="2">
        <v>6.4590166666666704</v>
      </c>
      <c r="P94" s="2">
        <v>24099.193158437502</v>
      </c>
      <c r="Q94" s="2"/>
      <c r="R94" s="2">
        <v>575.03397523453395</v>
      </c>
      <c r="S94" s="2">
        <v>9.2000666666666699</v>
      </c>
      <c r="T94" s="2">
        <v>141773.56657055501</v>
      </c>
      <c r="U94" s="2"/>
      <c r="V94" s="2">
        <v>6.4590166666666704</v>
      </c>
      <c r="W94" s="2">
        <v>24099.193158437502</v>
      </c>
    </row>
    <row r="95" spans="1:23">
      <c r="A95" s="1"/>
      <c r="B95" s="1"/>
      <c r="C95" s="1" t="s">
        <v>144</v>
      </c>
      <c r="D95" s="1"/>
      <c r="E95" s="1"/>
      <c r="F95" s="1" t="s">
        <v>152</v>
      </c>
      <c r="G95" s="1" t="s">
        <v>58</v>
      </c>
      <c r="H95" s="1"/>
      <c r="I95" s="3">
        <v>44378.6041046065</v>
      </c>
      <c r="J95" s="2"/>
      <c r="K95" s="2">
        <v>39.9245122791936</v>
      </c>
      <c r="L95" s="2">
        <v>8.2190833333333302</v>
      </c>
      <c r="M95" s="2">
        <v>12839.243176703199</v>
      </c>
      <c r="N95" s="2"/>
      <c r="O95" s="2">
        <v>6.4505499999999998</v>
      </c>
      <c r="P95" s="2">
        <v>24987.758869642799</v>
      </c>
      <c r="Q95" s="2"/>
      <c r="R95" s="2">
        <v>567.61655808002399</v>
      </c>
      <c r="S95" s="2">
        <v>9.2001500000000007</v>
      </c>
      <c r="T95" s="2">
        <v>145145.46967905699</v>
      </c>
      <c r="U95" s="2"/>
      <c r="V95" s="2">
        <v>6.4505499999999998</v>
      </c>
      <c r="W95" s="2">
        <v>24987.758869642799</v>
      </c>
    </row>
    <row r="96" spans="1:23">
      <c r="A96" s="1"/>
      <c r="B96" s="1"/>
      <c r="C96" s="1" t="s">
        <v>46</v>
      </c>
      <c r="D96" s="1"/>
      <c r="E96" s="1"/>
      <c r="F96" s="1" t="s">
        <v>18</v>
      </c>
      <c r="G96" s="1" t="s">
        <v>58</v>
      </c>
      <c r="H96" s="1"/>
      <c r="I96" s="3">
        <v>44378.617936226903</v>
      </c>
      <c r="J96" s="2"/>
      <c r="K96" s="2">
        <v>0</v>
      </c>
      <c r="L96" s="2">
        <v>8.1946666666666701</v>
      </c>
      <c r="M96" s="2">
        <v>0</v>
      </c>
      <c r="N96" s="2"/>
      <c r="O96" s="2">
        <v>6.5204500000000003</v>
      </c>
      <c r="P96" s="2">
        <v>0</v>
      </c>
      <c r="Q96" s="2"/>
      <c r="R96" s="2">
        <v>0</v>
      </c>
      <c r="S96" s="2">
        <v>9.1635500000000008</v>
      </c>
      <c r="T96" s="2">
        <v>0</v>
      </c>
      <c r="U96" s="2"/>
      <c r="V96" s="2">
        <v>6.5204500000000003</v>
      </c>
      <c r="W96" s="2">
        <v>0</v>
      </c>
    </row>
    <row r="97" spans="1:23">
      <c r="A97" s="1"/>
      <c r="B97" s="1"/>
      <c r="C97" s="1" t="s">
        <v>180</v>
      </c>
      <c r="D97" s="1"/>
      <c r="E97" s="1"/>
      <c r="F97" s="1" t="s">
        <v>76</v>
      </c>
      <c r="G97" s="1" t="s">
        <v>58</v>
      </c>
      <c r="H97" s="1"/>
      <c r="I97" s="3">
        <v>44378.631771713</v>
      </c>
      <c r="J97" s="2"/>
      <c r="K97" s="2">
        <v>43.351977666758302</v>
      </c>
      <c r="L97" s="2">
        <v>8.2190833333333302</v>
      </c>
      <c r="M97" s="2">
        <v>12403.7131144546</v>
      </c>
      <c r="N97" s="2"/>
      <c r="O97" s="2">
        <v>6.4582166666666696</v>
      </c>
      <c r="P97" s="2">
        <v>22231.5785052149</v>
      </c>
      <c r="Q97" s="2"/>
      <c r="R97" s="2">
        <v>737.91489375906701</v>
      </c>
      <c r="S97" s="2">
        <v>9.2001500000000007</v>
      </c>
      <c r="T97" s="2">
        <v>166950.14986546899</v>
      </c>
      <c r="U97" s="2"/>
      <c r="V97" s="2">
        <v>6.4582166666666696</v>
      </c>
      <c r="W97" s="2">
        <v>22231.5785052149</v>
      </c>
    </row>
    <row r="98" spans="1:23">
      <c r="A98" s="1"/>
      <c r="B98" s="1"/>
      <c r="C98" s="1" t="s">
        <v>141</v>
      </c>
      <c r="D98" s="1"/>
      <c r="E98" s="1"/>
      <c r="F98" s="1" t="s">
        <v>173</v>
      </c>
      <c r="G98" s="1" t="s">
        <v>58</v>
      </c>
      <c r="H98" s="1"/>
      <c r="I98" s="3">
        <v>44378.645588333296</v>
      </c>
      <c r="J98" s="2"/>
      <c r="K98" s="2">
        <v>0</v>
      </c>
      <c r="L98" s="2">
        <v>8.4137333333333295</v>
      </c>
      <c r="M98" s="2">
        <v>0</v>
      </c>
      <c r="N98" s="2"/>
      <c r="O98" s="2">
        <v>6.4513333333333298</v>
      </c>
      <c r="P98" s="2">
        <v>23943.129679876001</v>
      </c>
      <c r="Q98" s="2"/>
      <c r="R98" s="2">
        <v>0</v>
      </c>
      <c r="S98" s="2">
        <v>9.1879000000000008</v>
      </c>
      <c r="T98" s="2">
        <v>0</v>
      </c>
      <c r="U98" s="2"/>
      <c r="V98" s="2">
        <v>6.4513333333333298</v>
      </c>
      <c r="W98" s="2">
        <v>23943.129679876001</v>
      </c>
    </row>
    <row r="99" spans="1:23">
      <c r="A99" s="1"/>
      <c r="B99" s="1"/>
      <c r="C99" s="1" t="s">
        <v>24</v>
      </c>
      <c r="D99" s="1"/>
      <c r="E99" s="1"/>
      <c r="F99" s="1" t="s">
        <v>222</v>
      </c>
      <c r="G99" s="1" t="s">
        <v>58</v>
      </c>
      <c r="H99" s="1"/>
      <c r="I99" s="3">
        <v>44378.659428043997</v>
      </c>
      <c r="J99" s="2"/>
      <c r="K99" s="2">
        <v>0</v>
      </c>
      <c r="L99" s="2">
        <v>8.2312666666666701</v>
      </c>
      <c r="M99" s="2">
        <v>0</v>
      </c>
      <c r="N99" s="2"/>
      <c r="O99" s="2">
        <v>6.4582166666666696</v>
      </c>
      <c r="P99" s="2">
        <v>23838.2733681055</v>
      </c>
      <c r="Q99" s="2"/>
      <c r="R99" s="2">
        <v>0</v>
      </c>
      <c r="S99" s="2">
        <v>9.1819000000000006</v>
      </c>
      <c r="T99" s="2">
        <v>0</v>
      </c>
      <c r="U99" s="2"/>
      <c r="V99" s="2">
        <v>6.4582166666666696</v>
      </c>
      <c r="W99" s="2">
        <v>23838.2733681055</v>
      </c>
    </row>
    <row r="100" spans="1:23">
      <c r="A100" s="1"/>
      <c r="B100" s="1"/>
      <c r="C100" s="1" t="s">
        <v>103</v>
      </c>
      <c r="D100" s="1"/>
      <c r="E100" s="1"/>
      <c r="F100" s="1" t="s">
        <v>211</v>
      </c>
      <c r="G100" s="1" t="s">
        <v>58</v>
      </c>
      <c r="H100" s="1"/>
      <c r="I100" s="3">
        <v>44378.673239710603</v>
      </c>
      <c r="J100" s="2"/>
      <c r="K100" s="2">
        <v>0</v>
      </c>
      <c r="L100" s="2">
        <v>8.2129166666666702</v>
      </c>
      <c r="M100" s="2">
        <v>0</v>
      </c>
      <c r="N100" s="2"/>
      <c r="O100" s="2">
        <v>6.4590166666666704</v>
      </c>
      <c r="P100" s="2">
        <v>23680.920369187301</v>
      </c>
      <c r="Q100" s="2"/>
      <c r="R100" s="2">
        <v>0</v>
      </c>
      <c r="S100" s="2">
        <v>9.2548333333333304</v>
      </c>
      <c r="T100" s="2">
        <v>0</v>
      </c>
      <c r="U100" s="2"/>
      <c r="V100" s="2">
        <v>6.4590166666666704</v>
      </c>
      <c r="W100" s="2">
        <v>23680.920369187301</v>
      </c>
    </row>
    <row r="101" spans="1:23">
      <c r="A101" s="1"/>
      <c r="B101" s="1"/>
      <c r="C101" s="1" t="s">
        <v>82</v>
      </c>
      <c r="D101" s="1"/>
      <c r="E101" s="1"/>
      <c r="F101" s="1" t="s">
        <v>251</v>
      </c>
      <c r="G101" s="1" t="s">
        <v>58</v>
      </c>
      <c r="H101" s="1"/>
      <c r="I101" s="3">
        <v>44378.700906666701</v>
      </c>
      <c r="J101" s="2"/>
      <c r="K101" s="2">
        <v>0</v>
      </c>
      <c r="L101" s="2">
        <v>8.2250833333333304</v>
      </c>
      <c r="M101" s="2">
        <v>0</v>
      </c>
      <c r="N101" s="2"/>
      <c r="O101" s="2">
        <v>6.4513333333333298</v>
      </c>
      <c r="P101" s="2">
        <v>23464.627752419499</v>
      </c>
      <c r="Q101" s="2"/>
      <c r="R101" s="2">
        <v>0</v>
      </c>
      <c r="S101" s="2">
        <v>9.2000666666666699</v>
      </c>
      <c r="T101" s="2">
        <v>0</v>
      </c>
      <c r="U101" s="2"/>
      <c r="V101" s="2">
        <v>6.4513333333333298</v>
      </c>
      <c r="W101" s="2">
        <v>23464.627752419499</v>
      </c>
    </row>
    <row r="102" spans="1:23">
      <c r="A102" s="1"/>
      <c r="B102" s="1"/>
      <c r="C102" s="1" t="s">
        <v>233</v>
      </c>
      <c r="D102" s="1"/>
      <c r="E102" s="1"/>
      <c r="F102" s="1" t="s">
        <v>260</v>
      </c>
      <c r="G102" s="1" t="s">
        <v>58</v>
      </c>
      <c r="H102" s="1"/>
      <c r="I102" s="3">
        <v>44378.714741342599</v>
      </c>
      <c r="J102" s="2"/>
      <c r="K102" s="2">
        <v>0</v>
      </c>
      <c r="L102" s="2">
        <v>8.4077333333333293</v>
      </c>
      <c r="M102" s="2">
        <v>0</v>
      </c>
      <c r="N102" s="2"/>
      <c r="O102" s="2">
        <v>6.4505499999999998</v>
      </c>
      <c r="P102" s="2">
        <v>25215.051370249199</v>
      </c>
      <c r="Q102" s="2"/>
      <c r="R102" s="2">
        <v>0</v>
      </c>
      <c r="S102" s="2">
        <v>9.1940666666666697</v>
      </c>
      <c r="T102" s="2">
        <v>0</v>
      </c>
      <c r="U102" s="2"/>
      <c r="V102" s="2">
        <v>6.4505499999999998</v>
      </c>
      <c r="W102" s="2">
        <v>25215.051370249199</v>
      </c>
    </row>
    <row r="103" spans="1:23">
      <c r="A103" s="1"/>
      <c r="B103" s="1"/>
      <c r="C103" s="1" t="s">
        <v>22</v>
      </c>
      <c r="D103" s="1"/>
      <c r="E103" s="1"/>
      <c r="F103" s="1" t="s">
        <v>154</v>
      </c>
      <c r="G103" s="1" t="s">
        <v>58</v>
      </c>
      <c r="H103" s="1"/>
      <c r="I103" s="3">
        <v>44378.728570335603</v>
      </c>
      <c r="J103" s="2"/>
      <c r="K103" s="2">
        <v>0</v>
      </c>
      <c r="L103" s="2">
        <v>8.0425333333333295</v>
      </c>
      <c r="M103" s="2">
        <v>0</v>
      </c>
      <c r="N103" s="2"/>
      <c r="O103" s="2">
        <v>6.4436499999999999</v>
      </c>
      <c r="P103" s="2">
        <v>9091.0613528382091</v>
      </c>
      <c r="Q103" s="2"/>
      <c r="R103" s="2">
        <v>0</v>
      </c>
      <c r="S103" s="2">
        <v>9.2609166666666702</v>
      </c>
      <c r="T103" s="2">
        <v>0</v>
      </c>
      <c r="U103" s="2"/>
      <c r="V103" s="2">
        <v>6.4436499999999999</v>
      </c>
      <c r="W103" s="2">
        <v>9091.0613528382091</v>
      </c>
    </row>
    <row r="104" spans="1:23">
      <c r="A104" s="1"/>
      <c r="B104" s="1"/>
      <c r="C104" s="1" t="s">
        <v>214</v>
      </c>
      <c r="D104" s="1"/>
      <c r="E104" s="1"/>
      <c r="F104" s="1" t="s">
        <v>34</v>
      </c>
      <c r="G104" s="1" t="s">
        <v>58</v>
      </c>
      <c r="H104" s="1"/>
      <c r="I104" s="3">
        <v>44378.742485543997</v>
      </c>
      <c r="J104" s="2"/>
      <c r="K104" s="2">
        <v>0</v>
      </c>
      <c r="L104" s="2">
        <v>8.4016500000000001</v>
      </c>
      <c r="M104" s="2">
        <v>0</v>
      </c>
      <c r="N104" s="2"/>
      <c r="O104" s="2">
        <v>6.4582166666666696</v>
      </c>
      <c r="P104" s="2">
        <v>23316.638072936501</v>
      </c>
      <c r="Q104" s="2"/>
      <c r="R104" s="2">
        <v>0</v>
      </c>
      <c r="S104" s="2">
        <v>9.2609999999999992</v>
      </c>
      <c r="T104" s="2">
        <v>0</v>
      </c>
      <c r="U104" s="2"/>
      <c r="V104" s="2">
        <v>6.4582166666666696</v>
      </c>
      <c r="W104" s="2">
        <v>23316.638072936501</v>
      </c>
    </row>
    <row r="105" spans="1:23">
      <c r="A105" s="1"/>
      <c r="B105" s="1"/>
      <c r="C105" s="1" t="s">
        <v>125</v>
      </c>
      <c r="D105" s="1"/>
      <c r="E105" s="1"/>
      <c r="F105" s="1" t="s">
        <v>153</v>
      </c>
      <c r="G105" s="1" t="s">
        <v>58</v>
      </c>
      <c r="H105" s="1"/>
      <c r="I105" s="3">
        <v>44378.756302800903</v>
      </c>
      <c r="J105" s="2"/>
      <c r="K105" s="2">
        <v>0</v>
      </c>
      <c r="L105" s="2">
        <v>8.3468</v>
      </c>
      <c r="M105" s="2">
        <v>0</v>
      </c>
      <c r="N105" s="2"/>
      <c r="O105" s="2">
        <v>6.4513333333333298</v>
      </c>
      <c r="P105" s="2">
        <v>23932.5490461726</v>
      </c>
      <c r="Q105" s="2"/>
      <c r="R105" s="2">
        <v>0</v>
      </c>
      <c r="S105" s="2">
        <v>9.2548333333333304</v>
      </c>
      <c r="T105" s="2">
        <v>0</v>
      </c>
      <c r="U105" s="2"/>
      <c r="V105" s="2">
        <v>6.4513333333333298</v>
      </c>
      <c r="W105" s="2">
        <v>23932.5490461726</v>
      </c>
    </row>
    <row r="106" spans="1:23">
      <c r="A106" s="1"/>
      <c r="B106" s="1"/>
      <c r="C106" s="1" t="s">
        <v>199</v>
      </c>
      <c r="D106" s="1"/>
      <c r="E106" s="1"/>
      <c r="F106" s="1" t="s">
        <v>77</v>
      </c>
      <c r="G106" s="1" t="s">
        <v>58</v>
      </c>
      <c r="H106" s="1"/>
      <c r="I106" s="3">
        <v>44378.770113819402</v>
      </c>
      <c r="J106" s="2"/>
      <c r="K106" s="2">
        <v>4.1295873473219604</v>
      </c>
      <c r="L106" s="2">
        <v>8.2190833333333302</v>
      </c>
      <c r="M106" s="2">
        <v>1280.0162934766099</v>
      </c>
      <c r="N106" s="2"/>
      <c r="O106" s="2">
        <v>6.4582166666666696</v>
      </c>
      <c r="P106" s="2">
        <v>24084.428347100798</v>
      </c>
      <c r="Q106" s="2"/>
      <c r="R106" s="2">
        <v>0</v>
      </c>
      <c r="S106" s="2">
        <v>9.2001500000000007</v>
      </c>
      <c r="T106" s="2">
        <v>0</v>
      </c>
      <c r="U106" s="2"/>
      <c r="V106" s="2">
        <v>6.4582166666666696</v>
      </c>
      <c r="W106" s="2">
        <v>24084.428347100798</v>
      </c>
    </row>
    <row r="107" spans="1:23">
      <c r="A107" s="1"/>
      <c r="B107" s="1"/>
      <c r="C107" s="1" t="s">
        <v>268</v>
      </c>
      <c r="D107" s="1"/>
      <c r="E107" s="1"/>
      <c r="F107" s="1" t="s">
        <v>57</v>
      </c>
      <c r="G107" s="1" t="s">
        <v>58</v>
      </c>
      <c r="H107" s="1"/>
      <c r="I107" s="3">
        <v>44378.784013333301</v>
      </c>
      <c r="J107" s="2"/>
      <c r="K107" s="2">
        <v>0</v>
      </c>
      <c r="L107" s="2">
        <v>8.2311833333333304</v>
      </c>
      <c r="M107" s="2">
        <v>0</v>
      </c>
      <c r="N107" s="2"/>
      <c r="O107" s="2">
        <v>6.4590166666666704</v>
      </c>
      <c r="P107" s="2">
        <v>24599.6201252992</v>
      </c>
      <c r="Q107" s="2"/>
      <c r="R107" s="2">
        <v>0</v>
      </c>
      <c r="S107" s="2">
        <v>9.1879000000000008</v>
      </c>
      <c r="T107" s="2">
        <v>0</v>
      </c>
      <c r="U107" s="2"/>
      <c r="V107" s="2">
        <v>6.4590166666666704</v>
      </c>
      <c r="W107" s="2">
        <v>24599.6201252992</v>
      </c>
    </row>
    <row r="108" spans="1:23">
      <c r="A108" s="1"/>
      <c r="B108" s="1"/>
      <c r="C108" s="1" t="s">
        <v>268</v>
      </c>
      <c r="D108" s="1"/>
      <c r="E108" s="1"/>
      <c r="F108" s="1" t="s">
        <v>96</v>
      </c>
      <c r="G108" s="1" t="s">
        <v>58</v>
      </c>
      <c r="H108" s="1"/>
      <c r="I108" s="3">
        <v>44378.797830347197</v>
      </c>
      <c r="J108" s="2"/>
      <c r="K108" s="2">
        <v>0</v>
      </c>
      <c r="L108" s="2">
        <v>7.6288</v>
      </c>
      <c r="M108" s="2">
        <v>0</v>
      </c>
      <c r="N108" s="2"/>
      <c r="O108" s="2">
        <v>6.4582166666666696</v>
      </c>
      <c r="P108" s="2">
        <v>24993.075089775699</v>
      </c>
      <c r="Q108" s="2"/>
      <c r="R108" s="2">
        <v>0</v>
      </c>
      <c r="S108" s="2">
        <v>9.2609999999999992</v>
      </c>
      <c r="T108" s="2">
        <v>0</v>
      </c>
      <c r="U108" s="2"/>
      <c r="V108" s="2">
        <v>6.4582166666666696</v>
      </c>
      <c r="W108" s="2">
        <v>24993.075089775699</v>
      </c>
    </row>
    <row r="109" spans="1:23">
      <c r="A109" s="1"/>
      <c r="B109" s="1"/>
      <c r="C109" s="1" t="s">
        <v>268</v>
      </c>
      <c r="D109" s="1"/>
      <c r="E109" s="1"/>
      <c r="F109" s="1" t="s">
        <v>187</v>
      </c>
      <c r="G109" s="1" t="s">
        <v>58</v>
      </c>
      <c r="H109" s="1"/>
      <c r="I109" s="3">
        <v>44378.811660104198</v>
      </c>
      <c r="J109" s="2"/>
      <c r="K109" s="2">
        <v>0</v>
      </c>
      <c r="L109" s="2">
        <v>8.0729500000000005</v>
      </c>
      <c r="M109" s="2">
        <v>0</v>
      </c>
      <c r="N109" s="2"/>
      <c r="O109" s="2">
        <v>6.4590166666666704</v>
      </c>
      <c r="P109" s="2">
        <v>24316.200914981</v>
      </c>
      <c r="Q109" s="2"/>
      <c r="R109" s="2">
        <v>0</v>
      </c>
      <c r="S109" s="2">
        <v>9.1879000000000008</v>
      </c>
      <c r="T109" s="2">
        <v>0</v>
      </c>
      <c r="U109" s="2"/>
      <c r="V109" s="2">
        <v>6.4590166666666704</v>
      </c>
      <c r="W109" s="2">
        <v>24316.200914981</v>
      </c>
    </row>
    <row r="110" spans="1:23">
      <c r="A110" s="1"/>
      <c r="B110" s="1"/>
      <c r="C110" s="1" t="s">
        <v>68</v>
      </c>
      <c r="D110" s="1"/>
      <c r="E110" s="1"/>
      <c r="F110" s="1" t="s">
        <v>62</v>
      </c>
      <c r="G110" s="1" t="s">
        <v>58</v>
      </c>
      <c r="H110" s="1"/>
      <c r="I110" s="3">
        <v>44378.839342627303</v>
      </c>
      <c r="J110" s="2"/>
      <c r="K110" s="2">
        <v>0</v>
      </c>
      <c r="L110" s="2">
        <v>8.2129166666666702</v>
      </c>
      <c r="M110" s="2">
        <v>0</v>
      </c>
      <c r="N110" s="2"/>
      <c r="O110" s="2">
        <v>6.4590166666666704</v>
      </c>
      <c r="P110" s="2">
        <v>24551.793019135501</v>
      </c>
      <c r="Q110" s="2"/>
      <c r="R110" s="2">
        <v>0</v>
      </c>
      <c r="S110" s="2">
        <v>9.1939833333333301</v>
      </c>
      <c r="T110" s="2">
        <v>0</v>
      </c>
      <c r="U110" s="2"/>
      <c r="V110" s="2">
        <v>6.4590166666666704</v>
      </c>
      <c r="W110" s="2">
        <v>24551.793019135501</v>
      </c>
    </row>
    <row r="111" spans="1:23">
      <c r="A111" s="1"/>
      <c r="B111" s="1"/>
      <c r="C111" s="1" t="s">
        <v>11</v>
      </c>
      <c r="D111" s="1"/>
      <c r="E111" s="1"/>
      <c r="F111" s="1" t="s">
        <v>273</v>
      </c>
      <c r="G111" s="1" t="s">
        <v>58</v>
      </c>
      <c r="H111" s="1"/>
      <c r="I111" s="3">
        <v>44378.853170717601</v>
      </c>
      <c r="J111" s="2"/>
      <c r="K111" s="2">
        <v>0</v>
      </c>
      <c r="L111" s="2">
        <v>7.9695833333333299</v>
      </c>
      <c r="M111" s="2">
        <v>0</v>
      </c>
      <c r="N111" s="2"/>
      <c r="O111" s="2">
        <v>6.4582166666666696</v>
      </c>
      <c r="P111" s="2">
        <v>24773.501876928502</v>
      </c>
      <c r="Q111" s="2"/>
      <c r="R111" s="2">
        <v>0</v>
      </c>
      <c r="S111" s="2">
        <v>9.25491666666667</v>
      </c>
      <c r="T111" s="2">
        <v>0</v>
      </c>
      <c r="U111" s="2"/>
      <c r="V111" s="2">
        <v>6.4582166666666696</v>
      </c>
      <c r="W111" s="2">
        <v>24773.501876928502</v>
      </c>
    </row>
    <row r="112" spans="1:23">
      <c r="A112" s="1"/>
      <c r="B112" s="1"/>
      <c r="C112" s="1" t="s">
        <v>197</v>
      </c>
      <c r="D112" s="1"/>
      <c r="E112" s="1"/>
      <c r="F112" s="1" t="s">
        <v>5</v>
      </c>
      <c r="G112" s="1" t="s">
        <v>58</v>
      </c>
      <c r="H112" s="1"/>
      <c r="I112" s="3">
        <v>44378.867007303197</v>
      </c>
      <c r="J112" s="2"/>
      <c r="K112" s="2">
        <v>0</v>
      </c>
      <c r="L112" s="2">
        <v>8.2250833333333304</v>
      </c>
      <c r="M112" s="2">
        <v>0</v>
      </c>
      <c r="N112" s="2"/>
      <c r="O112" s="2">
        <v>6.4590166666666704</v>
      </c>
      <c r="P112" s="2">
        <v>23989.2094133233</v>
      </c>
      <c r="Q112" s="2"/>
      <c r="R112" s="2">
        <v>0</v>
      </c>
      <c r="S112" s="2">
        <v>9.2000666666666699</v>
      </c>
      <c r="T112" s="2">
        <v>0</v>
      </c>
      <c r="U112" s="2"/>
      <c r="V112" s="2">
        <v>6.4590166666666704</v>
      </c>
      <c r="W112" s="2">
        <v>23989.2094133233</v>
      </c>
    </row>
    <row r="113" spans="1:23">
      <c r="A113" s="1"/>
      <c r="B113" s="1"/>
      <c r="C113" s="1" t="s">
        <v>61</v>
      </c>
      <c r="D113" s="1"/>
      <c r="E113" s="1"/>
      <c r="F113" s="1" t="s">
        <v>3</v>
      </c>
      <c r="G113" s="1" t="s">
        <v>58</v>
      </c>
      <c r="H113" s="1"/>
      <c r="I113" s="3">
        <v>44378.8808582407</v>
      </c>
      <c r="J113" s="2"/>
      <c r="K113" s="2">
        <v>0</v>
      </c>
      <c r="L113" s="2">
        <v>8.2129999999999992</v>
      </c>
      <c r="M113" s="2">
        <v>0</v>
      </c>
      <c r="N113" s="2"/>
      <c r="O113" s="2">
        <v>6.4505499999999998</v>
      </c>
      <c r="P113" s="2">
        <v>24501.646389641501</v>
      </c>
      <c r="Q113" s="2"/>
      <c r="R113" s="2">
        <v>0</v>
      </c>
      <c r="S113" s="2">
        <v>9.2001500000000007</v>
      </c>
      <c r="T113" s="2">
        <v>0</v>
      </c>
      <c r="U113" s="2"/>
      <c r="V113" s="2">
        <v>6.4505499999999998</v>
      </c>
      <c r="W113" s="2">
        <v>24501.646389641501</v>
      </c>
    </row>
    <row r="114" spans="1:23">
      <c r="A114" s="1"/>
      <c r="B114" s="1"/>
      <c r="C114" s="1" t="s">
        <v>160</v>
      </c>
      <c r="D114" s="1"/>
      <c r="E114" s="1"/>
      <c r="F114" s="1" t="s">
        <v>204</v>
      </c>
      <c r="G114" s="1" t="s">
        <v>58</v>
      </c>
      <c r="H114" s="1"/>
      <c r="I114" s="3">
        <v>44378.894694282397</v>
      </c>
      <c r="J114" s="2"/>
      <c r="K114" s="2">
        <v>0</v>
      </c>
      <c r="L114" s="2">
        <v>8.2250833333333304</v>
      </c>
      <c r="M114" s="2">
        <v>0</v>
      </c>
      <c r="N114" s="2"/>
      <c r="O114" s="2">
        <v>6.4513333333333298</v>
      </c>
      <c r="P114" s="2">
        <v>26725.223312048402</v>
      </c>
      <c r="Q114" s="2"/>
      <c r="R114" s="2">
        <v>0</v>
      </c>
      <c r="S114" s="2">
        <v>9.2609166666666702</v>
      </c>
      <c r="T114" s="2">
        <v>0</v>
      </c>
      <c r="U114" s="2"/>
      <c r="V114" s="2">
        <v>6.4513333333333298</v>
      </c>
      <c r="W114" s="2">
        <v>26725.223312048402</v>
      </c>
    </row>
    <row r="115" spans="1:23">
      <c r="A115" s="1"/>
      <c r="B115" s="1"/>
      <c r="C115" s="1" t="s">
        <v>253</v>
      </c>
      <c r="D115" s="1"/>
      <c r="E115" s="1"/>
      <c r="F115" s="1" t="s">
        <v>158</v>
      </c>
      <c r="G115" s="1" t="s">
        <v>58</v>
      </c>
      <c r="H115" s="1"/>
      <c r="I115" s="3">
        <v>44378.908522731501</v>
      </c>
      <c r="J115" s="2"/>
      <c r="K115" s="2">
        <v>0</v>
      </c>
      <c r="L115" s="2">
        <v>8.2190833333333302</v>
      </c>
      <c r="M115" s="2">
        <v>0</v>
      </c>
      <c r="N115" s="2"/>
      <c r="O115" s="2">
        <v>6.4582166666666696</v>
      </c>
      <c r="P115" s="2">
        <v>26166.211582535499</v>
      </c>
      <c r="Q115" s="2"/>
      <c r="R115" s="2">
        <v>0</v>
      </c>
      <c r="S115" s="2">
        <v>9.2001500000000007</v>
      </c>
      <c r="T115" s="2">
        <v>0</v>
      </c>
      <c r="U115" s="2"/>
      <c r="V115" s="2">
        <v>6.4582166666666696</v>
      </c>
      <c r="W115" s="2">
        <v>26166.211582535499</v>
      </c>
    </row>
    <row r="116" spans="1:23">
      <c r="A116" s="1"/>
      <c r="B116" s="1"/>
      <c r="C116" s="1" t="s">
        <v>162</v>
      </c>
      <c r="D116" s="1"/>
      <c r="E116" s="1"/>
      <c r="F116" s="1" t="s">
        <v>240</v>
      </c>
      <c r="G116" s="1" t="s">
        <v>58</v>
      </c>
      <c r="H116" s="1"/>
      <c r="I116" s="3">
        <v>44378.922376955998</v>
      </c>
      <c r="J116" s="2"/>
      <c r="K116" s="2">
        <v>4.7053289823225199</v>
      </c>
      <c r="L116" s="2">
        <v>8.2189999999999994</v>
      </c>
      <c r="M116" s="2">
        <v>1560.2751462589199</v>
      </c>
      <c r="N116" s="2"/>
      <c r="O116" s="2">
        <v>6.4513333333333298</v>
      </c>
      <c r="P116" s="2">
        <v>25765.5073495049</v>
      </c>
      <c r="Q116" s="2"/>
      <c r="R116" s="2">
        <v>0</v>
      </c>
      <c r="S116" s="2">
        <v>9.2000666666666699</v>
      </c>
      <c r="T116" s="2">
        <v>0</v>
      </c>
      <c r="U116" s="2"/>
      <c r="V116" s="2">
        <v>6.4513333333333298</v>
      </c>
      <c r="W116" s="2">
        <v>25765.5073495049</v>
      </c>
    </row>
    <row r="117" spans="1:23">
      <c r="A117" s="1"/>
      <c r="B117" s="1"/>
      <c r="C117" s="1" t="s">
        <v>238</v>
      </c>
      <c r="D117" s="1"/>
      <c r="E117" s="1"/>
      <c r="F117" s="1" t="s">
        <v>266</v>
      </c>
      <c r="G117" s="1" t="s">
        <v>58</v>
      </c>
      <c r="H117" s="1"/>
      <c r="I117" s="3">
        <v>44378.936193993097</v>
      </c>
      <c r="J117" s="2"/>
      <c r="K117" s="2">
        <v>6.9043378733743097</v>
      </c>
      <c r="L117" s="2">
        <v>8.2190833333333302</v>
      </c>
      <c r="M117" s="2">
        <v>2139.7550769221398</v>
      </c>
      <c r="N117" s="2"/>
      <c r="O117" s="2">
        <v>6.4582166666666696</v>
      </c>
      <c r="P117" s="2">
        <v>24080.723484295198</v>
      </c>
      <c r="Q117" s="2"/>
      <c r="R117" s="2">
        <v>0</v>
      </c>
      <c r="S117" s="2">
        <v>9.2001500000000007</v>
      </c>
      <c r="T117" s="2">
        <v>0</v>
      </c>
      <c r="U117" s="2"/>
      <c r="V117" s="2">
        <v>6.4582166666666696</v>
      </c>
      <c r="W117" s="2">
        <v>24080.723484295198</v>
      </c>
    </row>
    <row r="118" spans="1:23">
      <c r="A118" s="1"/>
      <c r="B118" s="1"/>
      <c r="C118" s="1" t="s">
        <v>156</v>
      </c>
      <c r="D118" s="1"/>
      <c r="E118" s="1"/>
      <c r="F118" s="1" t="s">
        <v>39</v>
      </c>
      <c r="G118" s="1" t="s">
        <v>58</v>
      </c>
      <c r="H118" s="1"/>
      <c r="I118" s="3">
        <v>44378.950040763899</v>
      </c>
      <c r="J118" s="2"/>
      <c r="K118" s="2">
        <v>7.7286627857819896</v>
      </c>
      <c r="L118" s="2">
        <v>8.2189999999999994</v>
      </c>
      <c r="M118" s="2">
        <v>2374.4011198794701</v>
      </c>
      <c r="N118" s="2"/>
      <c r="O118" s="2">
        <v>6.4513333333333298</v>
      </c>
      <c r="P118" s="2">
        <v>23871.3637747541</v>
      </c>
      <c r="Q118" s="2"/>
      <c r="R118" s="2">
        <v>0</v>
      </c>
      <c r="S118" s="2">
        <v>9.1879000000000008</v>
      </c>
      <c r="T118" s="2">
        <v>0</v>
      </c>
      <c r="U118" s="2"/>
      <c r="V118" s="2">
        <v>6.4513333333333298</v>
      </c>
      <c r="W118" s="2">
        <v>23871.3637747541</v>
      </c>
    </row>
    <row r="119" spans="1:23">
      <c r="A119" s="1"/>
      <c r="B119" s="1"/>
      <c r="C119" s="1" t="s">
        <v>20</v>
      </c>
      <c r="D119" s="1"/>
      <c r="E119" s="1"/>
      <c r="F119" s="1" t="s">
        <v>19</v>
      </c>
      <c r="G119" s="1" t="s">
        <v>58</v>
      </c>
      <c r="H119" s="1"/>
      <c r="I119" s="3">
        <v>44378.9777861806</v>
      </c>
      <c r="J119" s="2"/>
      <c r="K119" s="2">
        <v>7.7544977519522797</v>
      </c>
      <c r="L119" s="2">
        <v>8.2189999999999994</v>
      </c>
      <c r="M119" s="2">
        <v>2570.0333250713802</v>
      </c>
      <c r="N119" s="2"/>
      <c r="O119" s="2">
        <v>6.4513333333333298</v>
      </c>
      <c r="P119" s="2">
        <v>25752.095941962099</v>
      </c>
      <c r="Q119" s="2"/>
      <c r="R119" s="2">
        <v>0</v>
      </c>
      <c r="S119" s="2">
        <v>9.2000666666666699</v>
      </c>
      <c r="T119" s="2">
        <v>0</v>
      </c>
      <c r="U119" s="2"/>
      <c r="V119" s="2">
        <v>6.4513333333333298</v>
      </c>
      <c r="W119" s="2">
        <v>25752.095941962099</v>
      </c>
    </row>
    <row r="120" spans="1:23">
      <c r="A120" s="1"/>
      <c r="B120" s="1"/>
      <c r="C120" s="1" t="s">
        <v>88</v>
      </c>
      <c r="D120" s="1"/>
      <c r="E120" s="1"/>
      <c r="F120" s="1" t="s">
        <v>131</v>
      </c>
      <c r="G120" s="1" t="s">
        <v>58</v>
      </c>
      <c r="H120" s="1"/>
      <c r="I120" s="3">
        <v>44378.9916118287</v>
      </c>
      <c r="J120" s="2"/>
      <c r="K120" s="2">
        <v>11.066041335567601</v>
      </c>
      <c r="L120" s="2">
        <v>8.2190833333333302</v>
      </c>
      <c r="M120" s="2">
        <v>3473.2930278302802</v>
      </c>
      <c r="N120" s="2"/>
      <c r="O120" s="2">
        <v>6.4582166666666696</v>
      </c>
      <c r="P120" s="2">
        <v>24388.025348334901</v>
      </c>
      <c r="Q120" s="2"/>
      <c r="R120" s="2">
        <v>0</v>
      </c>
      <c r="S120" s="2">
        <v>9.2001500000000007</v>
      </c>
      <c r="T120" s="2">
        <v>0</v>
      </c>
      <c r="U120" s="2"/>
      <c r="V120" s="2">
        <v>6.4582166666666696</v>
      </c>
      <c r="W120" s="2">
        <v>24388.025348334901</v>
      </c>
    </row>
    <row r="121" spans="1:23">
      <c r="A121" s="1"/>
      <c r="B121" s="1"/>
      <c r="C121" s="1" t="s">
        <v>177</v>
      </c>
      <c r="D121" s="1"/>
      <c r="E121" s="1"/>
      <c r="F121" s="1" t="s">
        <v>192</v>
      </c>
      <c r="G121" s="1" t="s">
        <v>58</v>
      </c>
      <c r="H121" s="1"/>
      <c r="I121" s="3">
        <v>44379.005500428197</v>
      </c>
      <c r="J121" s="2"/>
      <c r="K121" s="2">
        <v>11.458915030575399</v>
      </c>
      <c r="L121" s="2">
        <v>8.2189999999999994</v>
      </c>
      <c r="M121" s="2">
        <v>3825.3053514245398</v>
      </c>
      <c r="N121" s="2"/>
      <c r="O121" s="2">
        <v>6.4513333333333298</v>
      </c>
      <c r="P121" s="2">
        <v>25938.813719503301</v>
      </c>
      <c r="Q121" s="2"/>
      <c r="R121" s="2">
        <v>0</v>
      </c>
      <c r="S121" s="2">
        <v>9.2000666666666699</v>
      </c>
      <c r="T121" s="2">
        <v>0</v>
      </c>
      <c r="U121" s="2"/>
      <c r="V121" s="2">
        <v>6.4513333333333298</v>
      </c>
      <c r="W121" s="2">
        <v>25938.813719503301</v>
      </c>
    </row>
    <row r="122" spans="1:23">
      <c r="A122" s="1"/>
      <c r="B122" s="1"/>
      <c r="C122" s="1" t="s">
        <v>14</v>
      </c>
      <c r="D122" s="1"/>
      <c r="E122" s="1"/>
      <c r="F122" s="1" t="s">
        <v>7</v>
      </c>
      <c r="G122" s="1" t="s">
        <v>58</v>
      </c>
      <c r="H122" s="1"/>
      <c r="I122" s="3">
        <v>44379.019332835604</v>
      </c>
      <c r="J122" s="2"/>
      <c r="K122" s="2">
        <v>6.6422127951387697</v>
      </c>
      <c r="L122" s="2">
        <v>8.2190833333333302</v>
      </c>
      <c r="M122" s="2">
        <v>2310.14681535816</v>
      </c>
      <c r="N122" s="2"/>
      <c r="O122" s="2">
        <v>6.4505499999999998</v>
      </c>
      <c r="P122" s="2">
        <v>27024.290308727599</v>
      </c>
      <c r="Q122" s="2"/>
      <c r="R122" s="2">
        <v>0</v>
      </c>
      <c r="S122" s="2">
        <v>9.2001500000000007</v>
      </c>
      <c r="T122" s="2">
        <v>0</v>
      </c>
      <c r="U122" s="2"/>
      <c r="V122" s="2">
        <v>6.4505499999999998</v>
      </c>
      <c r="W122" s="2">
        <v>27024.290308727599</v>
      </c>
    </row>
    <row r="123" spans="1:23">
      <c r="A123" s="1"/>
      <c r="B123" s="1"/>
      <c r="C123" s="1" t="s">
        <v>243</v>
      </c>
      <c r="D123" s="1"/>
      <c r="E123" s="1"/>
      <c r="F123" s="1" t="s">
        <v>148</v>
      </c>
      <c r="G123" s="1" t="s">
        <v>58</v>
      </c>
      <c r="H123" s="1"/>
      <c r="I123" s="3">
        <v>44379.033174050899</v>
      </c>
      <c r="J123" s="2"/>
      <c r="K123" s="2">
        <v>14.695076395720299</v>
      </c>
      <c r="L123" s="2">
        <v>8.2189999999999994</v>
      </c>
      <c r="M123" s="2">
        <v>4583.8932699159404</v>
      </c>
      <c r="N123" s="2"/>
      <c r="O123" s="2">
        <v>6.4590166666666704</v>
      </c>
      <c r="P123" s="2">
        <v>24237.629930841798</v>
      </c>
      <c r="Q123" s="2"/>
      <c r="R123" s="2">
        <v>0</v>
      </c>
      <c r="S123" s="2">
        <v>9.2000666666666699</v>
      </c>
      <c r="T123" s="2">
        <v>0</v>
      </c>
      <c r="U123" s="2"/>
      <c r="V123" s="2">
        <v>6.4590166666666704</v>
      </c>
      <c r="W123" s="2">
        <v>24237.629930841798</v>
      </c>
    </row>
    <row r="124" spans="1:23">
      <c r="A124" s="1"/>
      <c r="B124" s="1"/>
      <c r="C124" s="1" t="s">
        <v>185</v>
      </c>
      <c r="D124" s="1"/>
      <c r="E124" s="1"/>
      <c r="F124" s="1" t="s">
        <v>178</v>
      </c>
      <c r="G124" s="1" t="s">
        <v>58</v>
      </c>
      <c r="H124" s="1"/>
      <c r="I124" s="3">
        <v>44379.047054733797</v>
      </c>
      <c r="J124" s="2"/>
      <c r="K124" s="2">
        <v>13.3527935943132</v>
      </c>
      <c r="L124" s="2">
        <v>8.2190833333333302</v>
      </c>
      <c r="M124" s="2">
        <v>4430.3731095322601</v>
      </c>
      <c r="N124" s="2"/>
      <c r="O124" s="2">
        <v>6.4582166666666696</v>
      </c>
      <c r="P124" s="2">
        <v>25780.7571530647</v>
      </c>
      <c r="Q124" s="2"/>
      <c r="R124" s="2">
        <v>0</v>
      </c>
      <c r="S124" s="2">
        <v>9.25491666666667</v>
      </c>
      <c r="T124" s="2">
        <v>0</v>
      </c>
      <c r="U124" s="2"/>
      <c r="V124" s="2">
        <v>6.4582166666666696</v>
      </c>
      <c r="W124" s="2">
        <v>25780.7571530647</v>
      </c>
    </row>
    <row r="125" spans="1:23">
      <c r="A125" s="1"/>
      <c r="B125" s="1"/>
      <c r="C125" s="1" t="s">
        <v>195</v>
      </c>
      <c r="D125" s="1"/>
      <c r="E125" s="1"/>
      <c r="F125" s="1" t="s">
        <v>142</v>
      </c>
      <c r="G125" s="1" t="s">
        <v>58</v>
      </c>
      <c r="H125" s="1"/>
      <c r="I125" s="3">
        <v>44379.060891215297</v>
      </c>
      <c r="J125" s="2"/>
      <c r="K125" s="2">
        <v>14.3987425349858</v>
      </c>
      <c r="L125" s="2">
        <v>8.2189999999999994</v>
      </c>
      <c r="M125" s="2">
        <v>5301.0132338316398</v>
      </c>
      <c r="N125" s="2"/>
      <c r="O125" s="2">
        <v>6.4513333333333298</v>
      </c>
      <c r="P125" s="2">
        <v>28606.3088771902</v>
      </c>
      <c r="Q125" s="2"/>
      <c r="R125" s="2">
        <v>0</v>
      </c>
      <c r="S125" s="2">
        <v>9.2000666666666699</v>
      </c>
      <c r="T125" s="2">
        <v>0</v>
      </c>
      <c r="U125" s="2"/>
      <c r="V125" s="2">
        <v>6.4513333333333298</v>
      </c>
      <c r="W125" s="2">
        <v>28606.3088771902</v>
      </c>
    </row>
    <row r="126" spans="1:23">
      <c r="A126" s="1"/>
      <c r="B126" s="1"/>
      <c r="C126" s="1" t="s">
        <v>33</v>
      </c>
      <c r="D126" s="1"/>
      <c r="E126" s="1"/>
      <c r="F126" s="1" t="s">
        <v>86</v>
      </c>
      <c r="G126" s="1" t="s">
        <v>58</v>
      </c>
      <c r="H126" s="1"/>
      <c r="I126" s="3">
        <v>44379.074708009299</v>
      </c>
      <c r="J126" s="2"/>
      <c r="K126" s="2">
        <v>0</v>
      </c>
      <c r="L126" s="2">
        <v>8.2373499999999993</v>
      </c>
      <c r="M126" s="2">
        <v>0</v>
      </c>
      <c r="N126" s="2"/>
      <c r="O126" s="2">
        <v>6.4812666666666701</v>
      </c>
      <c r="P126" s="2">
        <v>0</v>
      </c>
      <c r="Q126" s="2"/>
      <c r="R126" s="2">
        <v>0</v>
      </c>
      <c r="S126" s="2">
        <v>9.2792666666666701</v>
      </c>
      <c r="T126" s="2">
        <v>0</v>
      </c>
      <c r="U126" s="2"/>
      <c r="V126" s="2">
        <v>6.4812666666666701</v>
      </c>
      <c r="W126" s="2">
        <v>0</v>
      </c>
    </row>
    <row r="127" spans="1:23">
      <c r="A127" s="1"/>
      <c r="B127" s="1"/>
      <c r="C127" s="1" t="s">
        <v>230</v>
      </c>
      <c r="D127" s="1"/>
      <c r="E127" s="1"/>
      <c r="F127" s="1" t="s">
        <v>28</v>
      </c>
      <c r="G127" s="1" t="s">
        <v>58</v>
      </c>
      <c r="H127" s="1"/>
      <c r="I127" s="3">
        <v>44379.088566099497</v>
      </c>
      <c r="J127" s="2"/>
      <c r="K127" s="2">
        <v>16.870760143045999</v>
      </c>
      <c r="L127" s="2">
        <v>8.2189999999999994</v>
      </c>
      <c r="M127" s="2">
        <v>5315.9309215864196</v>
      </c>
      <c r="N127" s="2"/>
      <c r="O127" s="2">
        <v>6.4590166666666704</v>
      </c>
      <c r="P127" s="2">
        <v>24483.425437669001</v>
      </c>
      <c r="Q127" s="2"/>
      <c r="R127" s="2">
        <v>0</v>
      </c>
      <c r="S127" s="2">
        <v>9.2000666666666699</v>
      </c>
      <c r="T127" s="2">
        <v>0</v>
      </c>
      <c r="U127" s="2"/>
      <c r="V127" s="2">
        <v>6.4590166666666704</v>
      </c>
      <c r="W127" s="2">
        <v>24483.425437669001</v>
      </c>
    </row>
  </sheetData>
  <sortState xmlns:xlrd2="http://schemas.microsoft.com/office/spreadsheetml/2017/richdata2" ref="A3:W127">
    <sortCondition ref="G2"/>
  </sortState>
  <mergeCells count="5">
    <mergeCell ref="O1:P1"/>
    <mergeCell ref="R1:U1"/>
    <mergeCell ref="V1:W1"/>
    <mergeCell ref="K1:N1"/>
    <mergeCell ref="A1:I1"/>
  </mergeCells>
  <conditionalFormatting sqref="N3">
    <cfRule type="cellIs" dxfId="11" priority="11" operator="lessThan">
      <formula>80</formula>
    </cfRule>
    <cfRule type="cellIs" dxfId="10" priority="12" operator="greaterThan">
      <formula>120</formula>
    </cfRule>
  </conditionalFormatting>
  <conditionalFormatting sqref="N4:N17">
    <cfRule type="cellIs" dxfId="9" priority="9" operator="lessThan">
      <formula>75</formula>
    </cfRule>
    <cfRule type="cellIs" dxfId="8" priority="10" operator="greaterThan">
      <formula>125</formula>
    </cfRule>
  </conditionalFormatting>
  <conditionalFormatting sqref="U3">
    <cfRule type="cellIs" dxfId="7" priority="7" operator="lessThan">
      <formula>80</formula>
    </cfRule>
    <cfRule type="cellIs" dxfId="6" priority="8" operator="greaterThan">
      <formula>120</formula>
    </cfRule>
  </conditionalFormatting>
  <conditionalFormatting sqref="U4:U17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N22:N37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U22:U37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ValueList_Helper!$A$1:$A$11</xm:f>
          </x14:formula1>
          <xm:sqref>G3:G127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3068-C929-4AE4-814C-9311B2A55B72}">
  <sheetPr>
    <outlinePr summaryBelow="0"/>
  </sheetPr>
  <dimension ref="A1:Z66"/>
  <sheetViews>
    <sheetView topLeftCell="A36" zoomScaleNormal="100" workbookViewId="0">
      <selection activeCell="O60" sqref="O60:O65"/>
    </sheetView>
  </sheetViews>
  <sheetFormatPr defaultColWidth="9.140625" defaultRowHeight="15"/>
  <cols>
    <col min="1" max="2" width="4" customWidth="1"/>
    <col min="3" max="3" width="27.28515625" customWidth="1"/>
    <col min="4" max="4" width="30.7109375" customWidth="1"/>
    <col min="5" max="5" width="7.85546875" customWidth="1"/>
    <col min="6" max="6" width="4.1406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2" max="12" width="6.42578125" customWidth="1"/>
    <col min="13" max="13" width="5.1406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4.7109375" customWidth="1"/>
    <col min="20" max="20" width="2.85546875" customWidth="1"/>
    <col min="21" max="21" width="4.7109375" customWidth="1"/>
    <col min="22" max="22" width="2.85546875" customWidth="1"/>
    <col min="23" max="23" width="5.5703125" customWidth="1"/>
    <col min="24" max="24" width="6.85546875" customWidth="1"/>
    <col min="25" max="25" width="4.7109375" customWidth="1"/>
    <col min="26" max="26" width="2.85546875" customWidth="1"/>
  </cols>
  <sheetData>
    <row r="1" spans="1:26" ht="15" customHeight="1">
      <c r="A1" s="195" t="s">
        <v>58</v>
      </c>
      <c r="B1" s="197"/>
      <c r="C1" s="197"/>
      <c r="D1" s="197"/>
      <c r="E1" s="197"/>
      <c r="F1" s="197"/>
      <c r="G1" s="197"/>
      <c r="H1" s="197"/>
      <c r="I1" s="197"/>
      <c r="J1" s="196"/>
      <c r="K1" s="4" t="s">
        <v>594</v>
      </c>
      <c r="L1" s="195" t="s">
        <v>593</v>
      </c>
      <c r="M1" s="197"/>
      <c r="N1" s="197"/>
      <c r="O1" s="197"/>
      <c r="P1" s="197"/>
      <c r="Q1" s="197"/>
      <c r="R1" s="196"/>
      <c r="S1" s="195" t="s">
        <v>592</v>
      </c>
      <c r="T1" s="196"/>
      <c r="U1" s="195" t="s">
        <v>591</v>
      </c>
      <c r="V1" s="196"/>
      <c r="W1" s="195" t="s">
        <v>590</v>
      </c>
      <c r="X1" s="196"/>
      <c r="Y1" s="195" t="s">
        <v>589</v>
      </c>
      <c r="Z1" s="196"/>
    </row>
    <row r="2" spans="1:26" ht="15" customHeight="1">
      <c r="A2" s="4" t="s">
        <v>237</v>
      </c>
      <c r="B2" s="4" t="s">
        <v>237</v>
      </c>
      <c r="C2" s="4" t="s">
        <v>114</v>
      </c>
      <c r="D2" s="4" t="s">
        <v>277</v>
      </c>
      <c r="E2" s="4" t="s">
        <v>80</v>
      </c>
      <c r="F2" s="4" t="s">
        <v>278</v>
      </c>
      <c r="G2" s="4" t="s">
        <v>102</v>
      </c>
      <c r="H2" s="4" t="s">
        <v>120</v>
      </c>
      <c r="I2" s="4" t="s">
        <v>59</v>
      </c>
      <c r="J2" s="4" t="s">
        <v>129</v>
      </c>
      <c r="K2" s="4" t="s">
        <v>41</v>
      </c>
      <c r="L2" s="4" t="s">
        <v>10</v>
      </c>
      <c r="M2" s="4" t="s">
        <v>236</v>
      </c>
      <c r="N2" s="4" t="s">
        <v>279</v>
      </c>
      <c r="O2" s="4" t="s">
        <v>280</v>
      </c>
      <c r="P2" s="4" t="s">
        <v>281</v>
      </c>
      <c r="Q2" s="4" t="s">
        <v>45</v>
      </c>
      <c r="R2" s="4" t="s">
        <v>0</v>
      </c>
      <c r="S2" s="4" t="s">
        <v>282</v>
      </c>
      <c r="T2" s="4" t="s">
        <v>279</v>
      </c>
      <c r="U2" s="4" t="s">
        <v>282</v>
      </c>
      <c r="V2" s="4" t="s">
        <v>279</v>
      </c>
      <c r="W2" s="4" t="s">
        <v>10</v>
      </c>
      <c r="X2" s="4" t="s">
        <v>236</v>
      </c>
      <c r="Y2" s="4" t="s">
        <v>282</v>
      </c>
      <c r="Z2" s="4" t="s">
        <v>279</v>
      </c>
    </row>
    <row r="3" spans="1:26">
      <c r="A3" s="1"/>
      <c r="B3" s="1"/>
      <c r="C3" s="1" t="s">
        <v>699</v>
      </c>
      <c r="D3" s="1" t="s">
        <v>581</v>
      </c>
      <c r="E3" s="1"/>
      <c r="F3" s="2">
        <v>52</v>
      </c>
      <c r="G3" s="1" t="s">
        <v>698</v>
      </c>
      <c r="H3" s="1" t="s">
        <v>90</v>
      </c>
      <c r="I3" s="1" t="s">
        <v>259</v>
      </c>
      <c r="J3" s="3">
        <v>44391.746967592597</v>
      </c>
      <c r="K3" s="2">
        <v>5000</v>
      </c>
      <c r="L3" s="2">
        <v>16.841616666666699</v>
      </c>
      <c r="M3" s="2">
        <v>1447476.1367601401</v>
      </c>
      <c r="N3" s="1" t="b">
        <v>0</v>
      </c>
      <c r="O3" s="2">
        <v>4929.80105942516</v>
      </c>
      <c r="P3" s="2"/>
      <c r="Q3" s="2">
        <v>4929.80105942516</v>
      </c>
      <c r="R3" s="2">
        <v>98.596021188503201</v>
      </c>
      <c r="S3" s="2">
        <v>71.789365284199107</v>
      </c>
      <c r="T3" s="1" t="b">
        <v>0</v>
      </c>
      <c r="U3" s="2">
        <v>80.147085899223399</v>
      </c>
      <c r="V3" s="1" t="b">
        <v>0</v>
      </c>
      <c r="W3" s="2">
        <v>11.2875833333333</v>
      </c>
      <c r="X3" s="2">
        <v>1297527.8533711699</v>
      </c>
      <c r="Y3" s="2">
        <v>59.458419451629702</v>
      </c>
      <c r="Z3" s="1" t="b">
        <v>0</v>
      </c>
    </row>
    <row r="4" spans="1:26">
      <c r="A4" s="1"/>
      <c r="B4" s="1"/>
      <c r="C4" s="1" t="s">
        <v>697</v>
      </c>
      <c r="D4" s="1" t="s">
        <v>581</v>
      </c>
      <c r="E4" s="1"/>
      <c r="F4" s="2">
        <v>53</v>
      </c>
      <c r="G4" s="1" t="s">
        <v>696</v>
      </c>
      <c r="H4" s="1" t="s">
        <v>90</v>
      </c>
      <c r="I4" s="1" t="s">
        <v>263</v>
      </c>
      <c r="J4" s="3">
        <v>44391.763587963003</v>
      </c>
      <c r="K4" s="2">
        <v>3500</v>
      </c>
      <c r="L4" s="2">
        <v>16.837150000000001</v>
      </c>
      <c r="M4" s="2">
        <v>1132024.6891268599</v>
      </c>
      <c r="N4" s="1" t="b">
        <v>0</v>
      </c>
      <c r="O4" s="2">
        <v>3654.6558382767098</v>
      </c>
      <c r="P4" s="2"/>
      <c r="Q4" s="2">
        <v>3654.6558382767098</v>
      </c>
      <c r="R4" s="2">
        <v>104.418738236477</v>
      </c>
      <c r="S4" s="2">
        <v>71.442066669786101</v>
      </c>
      <c r="T4" s="1" t="b">
        <v>0</v>
      </c>
      <c r="U4" s="2">
        <v>78.952385533189997</v>
      </c>
      <c r="V4" s="1" t="b">
        <v>0</v>
      </c>
      <c r="W4" s="2">
        <v>11.28745</v>
      </c>
      <c r="X4" s="2">
        <v>1303947.0104013199</v>
      </c>
      <c r="Y4" s="2">
        <v>59.422364194449599</v>
      </c>
      <c r="Z4" s="1" t="b">
        <v>0</v>
      </c>
    </row>
    <row r="5" spans="1:26">
      <c r="A5" s="1"/>
      <c r="B5" s="1"/>
      <c r="C5" s="1" t="s">
        <v>695</v>
      </c>
      <c r="D5" s="1" t="s">
        <v>581</v>
      </c>
      <c r="E5" s="1"/>
      <c r="F5" s="2">
        <v>54</v>
      </c>
      <c r="G5" s="1" t="s">
        <v>694</v>
      </c>
      <c r="H5" s="1" t="s">
        <v>90</v>
      </c>
      <c r="I5" s="1" t="s">
        <v>91</v>
      </c>
      <c r="J5" s="3">
        <v>44391.780231481498</v>
      </c>
      <c r="K5" s="2">
        <v>2500</v>
      </c>
      <c r="L5" s="2">
        <v>16.8415</v>
      </c>
      <c r="M5" s="2">
        <v>814539.55177700694</v>
      </c>
      <c r="N5" s="1" t="b">
        <v>0</v>
      </c>
      <c r="O5" s="2">
        <v>2472.60787178178</v>
      </c>
      <c r="P5" s="2"/>
      <c r="Q5" s="2">
        <v>2472.60787178178</v>
      </c>
      <c r="R5" s="2">
        <v>98.904314871271396</v>
      </c>
      <c r="S5" s="2">
        <v>71.385012693218201</v>
      </c>
      <c r="T5" s="1" t="b">
        <v>0</v>
      </c>
      <c r="U5" s="2">
        <v>79.599173241345397</v>
      </c>
      <c r="V5" s="1" t="b">
        <v>0</v>
      </c>
      <c r="W5" s="2">
        <v>11.287466666666701</v>
      </c>
      <c r="X5" s="2">
        <v>1328423.8130366299</v>
      </c>
      <c r="Y5" s="2">
        <v>59.012731080258099</v>
      </c>
      <c r="Z5" s="1" t="b">
        <v>0</v>
      </c>
    </row>
    <row r="6" spans="1:26">
      <c r="A6" s="1"/>
      <c r="B6" s="1"/>
      <c r="C6" s="1" t="s">
        <v>693</v>
      </c>
      <c r="D6" s="1" t="s">
        <v>581</v>
      </c>
      <c r="E6" s="1"/>
      <c r="F6" s="2">
        <v>55</v>
      </c>
      <c r="G6" s="1" t="s">
        <v>692</v>
      </c>
      <c r="H6" s="1" t="s">
        <v>90</v>
      </c>
      <c r="I6" s="1" t="s">
        <v>267</v>
      </c>
      <c r="J6" s="3">
        <v>44391.796898148103</v>
      </c>
      <c r="K6" s="2">
        <v>1500</v>
      </c>
      <c r="L6" s="2">
        <v>16.845933333333299</v>
      </c>
      <c r="M6" s="2">
        <v>503415.25349998998</v>
      </c>
      <c r="N6" s="1" t="b">
        <v>0</v>
      </c>
      <c r="O6" s="2">
        <v>1452.0577484396799</v>
      </c>
      <c r="P6" s="2"/>
      <c r="Q6" s="2">
        <v>1452.0577484396799</v>
      </c>
      <c r="R6" s="2">
        <v>96.8038498959788</v>
      </c>
      <c r="S6" s="2">
        <v>71.730669489383104</v>
      </c>
      <c r="T6" s="1" t="b">
        <v>0</v>
      </c>
      <c r="U6" s="2">
        <v>80.7132875873789</v>
      </c>
      <c r="V6" s="1" t="b">
        <v>0</v>
      </c>
      <c r="W6" s="2">
        <v>11.2875833333333</v>
      </c>
      <c r="X6" s="2">
        <v>1349036.68517817</v>
      </c>
      <c r="Y6" s="2">
        <v>59.517911150507899</v>
      </c>
      <c r="Z6" s="1" t="b">
        <v>0</v>
      </c>
    </row>
    <row r="7" spans="1:26">
      <c r="A7" s="1"/>
      <c r="B7" s="1"/>
      <c r="C7" s="1" t="s">
        <v>691</v>
      </c>
      <c r="D7" s="1" t="s">
        <v>581</v>
      </c>
      <c r="E7" s="1"/>
      <c r="F7" s="2">
        <v>56</v>
      </c>
      <c r="G7" s="1" t="s">
        <v>690</v>
      </c>
      <c r="H7" s="1" t="s">
        <v>90</v>
      </c>
      <c r="I7" s="1" t="s">
        <v>200</v>
      </c>
      <c r="J7" s="3">
        <v>44391.813506944403</v>
      </c>
      <c r="K7" s="2">
        <v>800</v>
      </c>
      <c r="L7" s="2">
        <v>16.837150000000001</v>
      </c>
      <c r="M7" s="2">
        <v>275703.063207053</v>
      </c>
      <c r="N7" s="1" t="b">
        <v>0</v>
      </c>
      <c r="O7" s="2">
        <v>796.12286591284203</v>
      </c>
      <c r="P7" s="2"/>
      <c r="Q7" s="2">
        <v>796.12286591284203</v>
      </c>
      <c r="R7" s="2">
        <v>99.515358239105296</v>
      </c>
      <c r="S7" s="2">
        <v>71.109727655118505</v>
      </c>
      <c r="T7" s="1" t="b">
        <v>0</v>
      </c>
      <c r="U7" s="2">
        <v>79.866599248943402</v>
      </c>
      <c r="V7" s="1" t="b">
        <v>0</v>
      </c>
      <c r="W7" s="2">
        <v>11.2831333333333</v>
      </c>
      <c r="X7" s="2">
        <v>1317849.3585896499</v>
      </c>
      <c r="Y7" s="2">
        <v>58.733875205263402</v>
      </c>
      <c r="Z7" s="1" t="b">
        <v>0</v>
      </c>
    </row>
    <row r="8" spans="1:26">
      <c r="A8" s="1"/>
      <c r="B8" s="1"/>
      <c r="C8" s="1" t="s">
        <v>689</v>
      </c>
      <c r="D8" s="1" t="s">
        <v>581</v>
      </c>
      <c r="E8" s="1"/>
      <c r="F8" s="2">
        <v>57</v>
      </c>
      <c r="G8" s="1" t="s">
        <v>688</v>
      </c>
      <c r="H8" s="1" t="s">
        <v>90</v>
      </c>
      <c r="I8" s="1" t="s">
        <v>81</v>
      </c>
      <c r="J8" s="3">
        <v>44391.830173611103</v>
      </c>
      <c r="K8" s="2">
        <v>500</v>
      </c>
      <c r="L8" s="2">
        <v>16.8415</v>
      </c>
      <c r="M8" s="2">
        <v>150316.85295182199</v>
      </c>
      <c r="N8" s="1" t="b">
        <v>0</v>
      </c>
      <c r="O8" s="2">
        <v>431.35987014720899</v>
      </c>
      <c r="P8" s="2"/>
      <c r="Q8" s="2">
        <v>431.35987014720899</v>
      </c>
      <c r="R8" s="2">
        <v>86.271974029441907</v>
      </c>
      <c r="S8" s="2">
        <v>71.405085371597806</v>
      </c>
      <c r="T8" s="1" t="b">
        <v>0</v>
      </c>
      <c r="U8" s="2">
        <v>80.520250202344897</v>
      </c>
      <c r="V8" s="1" t="b">
        <v>0</v>
      </c>
      <c r="W8" s="2">
        <v>11.287466666666701</v>
      </c>
      <c r="X8" s="2">
        <v>1310034.45840107</v>
      </c>
      <c r="Y8" s="2">
        <v>59.035846433126302</v>
      </c>
      <c r="Z8" s="1" t="b">
        <v>0</v>
      </c>
    </row>
    <row r="9" spans="1:26">
      <c r="A9" s="1"/>
      <c r="B9" s="1"/>
      <c r="C9" s="1" t="s">
        <v>602</v>
      </c>
      <c r="D9" s="1" t="s">
        <v>581</v>
      </c>
      <c r="E9" s="1"/>
      <c r="F9" s="2">
        <v>58</v>
      </c>
      <c r="G9" s="1" t="s">
        <v>687</v>
      </c>
      <c r="H9" s="1" t="s">
        <v>90</v>
      </c>
      <c r="I9" s="1" t="s">
        <v>206</v>
      </c>
      <c r="J9" s="3">
        <v>44391.847002314797</v>
      </c>
      <c r="K9" s="2">
        <v>350</v>
      </c>
      <c r="L9" s="2">
        <v>16.841616666666699</v>
      </c>
      <c r="M9" s="2">
        <v>106533.851040899</v>
      </c>
      <c r="N9" s="1" t="b">
        <v>0</v>
      </c>
      <c r="O9" s="2">
        <v>294.75161159357702</v>
      </c>
      <c r="P9" s="2"/>
      <c r="Q9" s="2">
        <v>294.75161159357702</v>
      </c>
      <c r="R9" s="2">
        <v>84.214746169593596</v>
      </c>
      <c r="S9" s="2">
        <v>72.593642830915499</v>
      </c>
      <c r="T9" s="1" t="b">
        <v>0</v>
      </c>
      <c r="U9" s="2">
        <v>81.425638510642798</v>
      </c>
      <c r="V9" s="1" t="b">
        <v>0</v>
      </c>
      <c r="W9" s="2">
        <v>11.2875833333333</v>
      </c>
      <c r="X9" s="2">
        <v>1352638.38306067</v>
      </c>
      <c r="Y9" s="2">
        <v>59.183974799340497</v>
      </c>
      <c r="Z9" s="1" t="b">
        <v>0</v>
      </c>
    </row>
    <row r="10" spans="1:26">
      <c r="A10" s="1"/>
      <c r="B10" s="1"/>
      <c r="C10" s="1" t="s">
        <v>686</v>
      </c>
      <c r="D10" s="1" t="s">
        <v>581</v>
      </c>
      <c r="E10" s="1"/>
      <c r="F10" s="2">
        <v>59</v>
      </c>
      <c r="G10" s="1" t="s">
        <v>685</v>
      </c>
      <c r="H10" s="1" t="s">
        <v>90</v>
      </c>
      <c r="I10" s="1" t="s">
        <v>121</v>
      </c>
      <c r="J10" s="3">
        <v>44391.863749999997</v>
      </c>
      <c r="K10" s="2">
        <v>200</v>
      </c>
      <c r="L10" s="2">
        <v>16.837150000000001</v>
      </c>
      <c r="M10" s="2">
        <v>71453.175376520798</v>
      </c>
      <c r="N10" s="1" t="b">
        <v>0</v>
      </c>
      <c r="O10" s="2">
        <v>203.80303515038901</v>
      </c>
      <c r="P10" s="2"/>
      <c r="Q10" s="2">
        <v>203.80303515038901</v>
      </c>
      <c r="R10" s="2">
        <v>101.90151757519401</v>
      </c>
      <c r="S10" s="2">
        <v>72.510711204582293</v>
      </c>
      <c r="T10" s="1" t="b">
        <v>0</v>
      </c>
      <c r="U10" s="2">
        <v>83.105145917969907</v>
      </c>
      <c r="V10" s="1" t="b">
        <v>0</v>
      </c>
      <c r="W10" s="2">
        <v>11.28745</v>
      </c>
      <c r="X10" s="2">
        <v>1308151.86825054</v>
      </c>
      <c r="Y10" s="2">
        <v>59.437973780775899</v>
      </c>
      <c r="Z10" s="1" t="b">
        <v>0</v>
      </c>
    </row>
    <row r="11" spans="1:26">
      <c r="A11" s="1"/>
      <c r="B11" s="1"/>
      <c r="C11" s="1" t="s">
        <v>684</v>
      </c>
      <c r="D11" s="1" t="s">
        <v>581</v>
      </c>
      <c r="E11" s="1"/>
      <c r="F11" s="2">
        <v>60</v>
      </c>
      <c r="G11" s="1" t="s">
        <v>683</v>
      </c>
      <c r="H11" s="1" t="s">
        <v>90</v>
      </c>
      <c r="I11" s="1" t="s">
        <v>242</v>
      </c>
      <c r="J11" s="3">
        <v>44391.880474537</v>
      </c>
      <c r="K11" s="2">
        <v>125</v>
      </c>
      <c r="L11" s="2">
        <v>16.8415</v>
      </c>
      <c r="M11" s="2">
        <v>47698.700868769702</v>
      </c>
      <c r="N11" s="1" t="b">
        <v>0</v>
      </c>
      <c r="O11" s="2">
        <v>131.885198222063</v>
      </c>
      <c r="P11" s="2"/>
      <c r="Q11" s="2">
        <v>131.885198222063</v>
      </c>
      <c r="R11" s="2">
        <v>105.50815857764999</v>
      </c>
      <c r="S11" s="2">
        <v>70.971921424416095</v>
      </c>
      <c r="T11" s="1" t="b">
        <v>0</v>
      </c>
      <c r="U11" s="2">
        <v>81.002116917705706</v>
      </c>
      <c r="V11" s="1" t="b">
        <v>0</v>
      </c>
      <c r="W11" s="2">
        <v>11.283149999999999</v>
      </c>
      <c r="X11" s="2">
        <v>1346263.87511901</v>
      </c>
      <c r="Y11" s="2">
        <v>58.226148220524401</v>
      </c>
      <c r="Z11" s="1" t="b">
        <v>0</v>
      </c>
    </row>
    <row r="12" spans="1:26">
      <c r="A12" s="1"/>
      <c r="B12" s="1"/>
      <c r="C12" s="1" t="s">
        <v>600</v>
      </c>
      <c r="D12" s="1" t="s">
        <v>581</v>
      </c>
      <c r="E12" s="1"/>
      <c r="F12" s="2">
        <v>61</v>
      </c>
      <c r="G12" s="1" t="s">
        <v>682</v>
      </c>
      <c r="H12" s="1" t="s">
        <v>90</v>
      </c>
      <c r="I12" s="1" t="s">
        <v>245</v>
      </c>
      <c r="J12" s="3">
        <v>44391.897118055596</v>
      </c>
      <c r="K12" s="2">
        <v>80</v>
      </c>
      <c r="L12" s="2">
        <v>16.841616666666699</v>
      </c>
      <c r="M12" s="2">
        <v>28700.873659059998</v>
      </c>
      <c r="N12" s="1" t="b">
        <v>0</v>
      </c>
      <c r="O12" s="2">
        <v>80.553634734150407</v>
      </c>
      <c r="P12" s="2"/>
      <c r="Q12" s="2">
        <v>80.553634734150407</v>
      </c>
      <c r="R12" s="2">
        <v>100.692043417688</v>
      </c>
      <c r="S12" s="2">
        <v>67.092420139557206</v>
      </c>
      <c r="T12" s="1" t="b">
        <v>0</v>
      </c>
      <c r="U12" s="2">
        <v>79.278444154009406</v>
      </c>
      <c r="V12" s="1" t="b">
        <v>0</v>
      </c>
      <c r="W12" s="2">
        <v>11.2875833333333</v>
      </c>
      <c r="X12" s="2">
        <v>1324029.6736525099</v>
      </c>
      <c r="Y12" s="2">
        <v>59.184456901669002</v>
      </c>
      <c r="Z12" s="1" t="b">
        <v>0</v>
      </c>
    </row>
    <row r="13" spans="1:26">
      <c r="A13" s="1"/>
      <c r="B13" s="1"/>
      <c r="C13" s="1" t="s">
        <v>582</v>
      </c>
      <c r="D13" s="1" t="s">
        <v>581</v>
      </c>
      <c r="E13" s="1"/>
      <c r="F13" s="2">
        <v>62</v>
      </c>
      <c r="G13" s="1" t="s">
        <v>681</v>
      </c>
      <c r="H13" s="1" t="s">
        <v>90</v>
      </c>
      <c r="I13" s="1" t="s">
        <v>254</v>
      </c>
      <c r="J13" s="3">
        <v>44391.913726851897</v>
      </c>
      <c r="K13" s="2">
        <v>50</v>
      </c>
      <c r="L13" s="2">
        <v>16.845783333333301</v>
      </c>
      <c r="M13" s="2">
        <v>16333.6160966466</v>
      </c>
      <c r="N13" s="1" t="b">
        <v>0</v>
      </c>
      <c r="O13" s="2">
        <v>45.935212576054198</v>
      </c>
      <c r="P13" s="2"/>
      <c r="Q13" s="2">
        <v>45.935212576054198</v>
      </c>
      <c r="R13" s="2">
        <v>91.870425152108496</v>
      </c>
      <c r="S13" s="2">
        <v>69.999899819484696</v>
      </c>
      <c r="T13" s="1" t="b">
        <v>0</v>
      </c>
      <c r="U13" s="2">
        <v>75.947420858902007</v>
      </c>
      <c r="V13" s="1" t="b">
        <v>0</v>
      </c>
      <c r="W13" s="2">
        <v>11.28745</v>
      </c>
      <c r="X13" s="2">
        <v>1319870.7829565699</v>
      </c>
      <c r="Y13" s="2">
        <v>58.228561961371803</v>
      </c>
      <c r="Z13" s="1" t="b">
        <v>0</v>
      </c>
    </row>
    <row r="14" spans="1:26">
      <c r="A14" s="1"/>
      <c r="B14" s="1"/>
      <c r="C14" s="1" t="s">
        <v>604</v>
      </c>
      <c r="D14" s="1" t="s">
        <v>581</v>
      </c>
      <c r="E14" s="1"/>
      <c r="F14" s="2">
        <v>63</v>
      </c>
      <c r="G14" s="1" t="s">
        <v>680</v>
      </c>
      <c r="H14" s="1" t="s">
        <v>90</v>
      </c>
      <c r="I14" s="1" t="s">
        <v>241</v>
      </c>
      <c r="J14" s="3">
        <v>44391.930393518502</v>
      </c>
      <c r="K14" s="2">
        <v>30</v>
      </c>
      <c r="L14" s="2">
        <v>16.8458166666667</v>
      </c>
      <c r="M14" s="2">
        <v>10675.256979034401</v>
      </c>
      <c r="N14" s="1" t="b">
        <v>0</v>
      </c>
      <c r="O14" s="2">
        <v>29.576690965703101</v>
      </c>
      <c r="P14" s="2"/>
      <c r="Q14" s="2">
        <v>29.576690965703101</v>
      </c>
      <c r="R14" s="2">
        <v>98.588969885677102</v>
      </c>
      <c r="S14" s="2">
        <v>65.3233854023795</v>
      </c>
      <c r="T14" s="1" t="b">
        <v>0</v>
      </c>
      <c r="U14" s="2">
        <v>86.090428194751695</v>
      </c>
      <c r="V14" s="1" t="b">
        <v>0</v>
      </c>
      <c r="W14" s="2">
        <v>11.287466666666701</v>
      </c>
      <c r="X14" s="2">
        <v>1339031.57493542</v>
      </c>
      <c r="Y14" s="2">
        <v>58.796137320112798</v>
      </c>
      <c r="Z14" s="1" t="b">
        <v>0</v>
      </c>
    </row>
    <row r="15" spans="1:26">
      <c r="A15" s="1"/>
      <c r="B15" s="1"/>
      <c r="C15" s="1" t="s">
        <v>679</v>
      </c>
      <c r="D15" s="1" t="s">
        <v>581</v>
      </c>
      <c r="E15" s="1"/>
      <c r="F15" s="2">
        <v>64</v>
      </c>
      <c r="G15" s="1" t="s">
        <v>678</v>
      </c>
      <c r="H15" s="1" t="s">
        <v>90</v>
      </c>
      <c r="I15" s="1" t="s">
        <v>111</v>
      </c>
      <c r="J15" s="3">
        <v>44391.947002314802</v>
      </c>
      <c r="K15" s="2">
        <v>20</v>
      </c>
      <c r="L15" s="2">
        <v>16.837299999999999</v>
      </c>
      <c r="M15" s="2">
        <v>7971.7467920182698</v>
      </c>
      <c r="N15" s="1" t="b">
        <v>0</v>
      </c>
      <c r="O15" s="2">
        <v>21.789947282032401</v>
      </c>
      <c r="P15" s="2"/>
      <c r="Q15" s="2">
        <v>21.789947282032401</v>
      </c>
      <c r="R15" s="2">
        <v>108.949736410162</v>
      </c>
      <c r="S15" s="2">
        <v>67.866517993354904</v>
      </c>
      <c r="T15" s="1" t="b">
        <v>0</v>
      </c>
      <c r="U15" s="2">
        <v>78.442280821329007</v>
      </c>
      <c r="V15" s="1" t="b">
        <v>0</v>
      </c>
      <c r="W15" s="2">
        <v>11.2875833333333</v>
      </c>
      <c r="X15" s="2">
        <v>1356902.48643635</v>
      </c>
      <c r="Y15" s="2">
        <v>58.616675543192997</v>
      </c>
      <c r="Z15" s="1" t="b">
        <v>0</v>
      </c>
    </row>
    <row r="16" spans="1:26">
      <c r="A16" s="1"/>
      <c r="B16" s="1"/>
      <c r="C16" s="1" t="s">
        <v>677</v>
      </c>
      <c r="D16" s="1" t="s">
        <v>581</v>
      </c>
      <c r="E16" s="1"/>
      <c r="F16" s="2">
        <v>65</v>
      </c>
      <c r="G16" s="1" t="s">
        <v>676</v>
      </c>
      <c r="H16" s="1" t="s">
        <v>90</v>
      </c>
      <c r="I16" s="1" t="s">
        <v>53</v>
      </c>
      <c r="J16" s="3">
        <v>44391.963622685202</v>
      </c>
      <c r="K16" s="2">
        <v>12</v>
      </c>
      <c r="L16" s="2">
        <v>16.841466666666701</v>
      </c>
      <c r="M16" s="2">
        <v>4767.1209718292002</v>
      </c>
      <c r="N16" s="1" t="b">
        <v>0</v>
      </c>
      <c r="O16" s="2">
        <v>13.0831732496556</v>
      </c>
      <c r="P16" s="2"/>
      <c r="Q16" s="2">
        <v>13.0831732496556</v>
      </c>
      <c r="R16" s="2">
        <v>109.02644374713</v>
      </c>
      <c r="S16" s="2">
        <v>77.1352628007904</v>
      </c>
      <c r="T16" s="1" t="b">
        <v>0</v>
      </c>
      <c r="U16" s="2">
        <v>90.681367020494903</v>
      </c>
      <c r="V16" s="1" t="b">
        <v>0</v>
      </c>
      <c r="W16" s="2">
        <v>11.2831333333333</v>
      </c>
      <c r="X16" s="2">
        <v>1351047.4758931701</v>
      </c>
      <c r="Y16" s="2">
        <v>58.634317617800001</v>
      </c>
      <c r="Z16" s="1" t="b">
        <v>0</v>
      </c>
    </row>
    <row r="17" spans="1:26">
      <c r="A17" s="1"/>
      <c r="B17" s="1"/>
      <c r="C17" s="1" t="s">
        <v>675</v>
      </c>
      <c r="D17" s="1" t="s">
        <v>581</v>
      </c>
      <c r="E17" s="1"/>
      <c r="F17" s="2">
        <v>66</v>
      </c>
      <c r="G17" s="1" t="s">
        <v>674</v>
      </c>
      <c r="H17" s="1" t="s">
        <v>90</v>
      </c>
      <c r="I17" s="1" t="s">
        <v>169</v>
      </c>
      <c r="J17" s="3">
        <v>44391.980243055601</v>
      </c>
      <c r="K17" s="2">
        <v>7</v>
      </c>
      <c r="L17" s="2">
        <v>16.82855</v>
      </c>
      <c r="M17" s="2">
        <v>2398.0228272826198</v>
      </c>
      <c r="N17" s="1" t="b">
        <v>0</v>
      </c>
      <c r="O17" s="2">
        <v>6.6223800062721896</v>
      </c>
      <c r="P17" s="2"/>
      <c r="Q17" s="2">
        <v>6.6223800062721896</v>
      </c>
      <c r="R17" s="2">
        <v>94.605428661031397</v>
      </c>
      <c r="S17" s="2">
        <v>37.760525143413197</v>
      </c>
      <c r="T17" s="1" t="b">
        <v>0</v>
      </c>
      <c r="U17" s="2">
        <v>80.870125463334404</v>
      </c>
      <c r="V17" s="1" t="b">
        <v>0</v>
      </c>
      <c r="W17" s="2">
        <v>11.283149999999999</v>
      </c>
      <c r="X17" s="2">
        <v>1342378.2563121701</v>
      </c>
      <c r="Y17" s="2">
        <v>58.100317932738299</v>
      </c>
      <c r="Z17" s="1" t="b">
        <v>0</v>
      </c>
    </row>
    <row r="18" spans="1:26">
      <c r="A18" s="1"/>
      <c r="B18" s="1"/>
      <c r="C18" s="1" t="s">
        <v>673</v>
      </c>
      <c r="D18" s="1" t="s">
        <v>581</v>
      </c>
      <c r="E18" s="1"/>
      <c r="F18" s="2">
        <v>67</v>
      </c>
      <c r="G18" s="1" t="s">
        <v>672</v>
      </c>
      <c r="H18" s="1" t="s">
        <v>90</v>
      </c>
      <c r="I18" s="1" t="s">
        <v>254</v>
      </c>
      <c r="J18" s="3">
        <v>44391.996828703697</v>
      </c>
      <c r="K18" s="2">
        <v>50</v>
      </c>
      <c r="L18" s="2">
        <v>16.837150000000001</v>
      </c>
      <c r="M18" s="2">
        <v>6543.7984707785499</v>
      </c>
      <c r="N18" s="1" t="b">
        <v>0</v>
      </c>
      <c r="O18" s="2">
        <v>17.130595020622401</v>
      </c>
      <c r="P18" s="2"/>
      <c r="Q18" s="2">
        <v>17.130595020622401</v>
      </c>
      <c r="R18" s="2">
        <v>34.261190041244802</v>
      </c>
      <c r="S18" s="2">
        <v>57.128641556983801</v>
      </c>
      <c r="T18" s="1" t="b">
        <v>0</v>
      </c>
      <c r="U18" s="2">
        <v>95.722713292820103</v>
      </c>
      <c r="V18" s="1" t="b">
        <v>0</v>
      </c>
      <c r="W18" s="2">
        <v>11.28745</v>
      </c>
      <c r="X18" s="2">
        <v>1416584.67519688</v>
      </c>
      <c r="Y18" s="2">
        <v>58.480641635421598</v>
      </c>
      <c r="Z18" s="1" t="b">
        <v>0</v>
      </c>
    </row>
    <row r="19" spans="1:26">
      <c r="A19" s="1"/>
      <c r="B19" s="1"/>
      <c r="C19" s="1" t="s">
        <v>596</v>
      </c>
      <c r="D19" s="1" t="s">
        <v>581</v>
      </c>
      <c r="E19" s="1"/>
      <c r="F19" s="2">
        <v>51</v>
      </c>
      <c r="G19" s="1" t="s">
        <v>706</v>
      </c>
      <c r="H19" s="1" t="s">
        <v>252</v>
      </c>
      <c r="I19" s="1"/>
      <c r="J19" s="3">
        <v>44391.631122685198</v>
      </c>
      <c r="K19" s="2"/>
      <c r="L19" s="2">
        <v>16.837299999999999</v>
      </c>
      <c r="M19" s="2">
        <v>0</v>
      </c>
      <c r="N19" s="1" t="b">
        <v>1</v>
      </c>
      <c r="O19" s="2">
        <v>0</v>
      </c>
      <c r="P19" s="2"/>
      <c r="Q19" s="2">
        <v>0</v>
      </c>
      <c r="R19" s="2"/>
      <c r="S19" s="2" t="s">
        <v>237</v>
      </c>
      <c r="T19" s="1" t="b">
        <v>0</v>
      </c>
      <c r="U19" s="2"/>
      <c r="V19" s="1" t="b">
        <v>0</v>
      </c>
      <c r="W19" s="2">
        <v>11.2832666666667</v>
      </c>
      <c r="X19" s="2">
        <v>1204745.7806551901</v>
      </c>
      <c r="Y19" s="2">
        <v>59.791804110123302</v>
      </c>
      <c r="Z19" s="1" t="b">
        <v>0</v>
      </c>
    </row>
    <row r="20" spans="1:26">
      <c r="A20" s="1"/>
      <c r="B20" s="1"/>
      <c r="C20" s="1" t="s">
        <v>596</v>
      </c>
      <c r="D20" s="1" t="s">
        <v>581</v>
      </c>
      <c r="E20" s="1"/>
      <c r="F20" s="2">
        <v>51</v>
      </c>
      <c r="G20" s="1" t="s">
        <v>705</v>
      </c>
      <c r="H20" s="1" t="s">
        <v>252</v>
      </c>
      <c r="I20" s="1"/>
      <c r="J20" s="3">
        <v>44391.647453703699</v>
      </c>
      <c r="K20" s="2"/>
      <c r="L20" s="2">
        <v>16.707650000000001</v>
      </c>
      <c r="M20" s="2">
        <v>0</v>
      </c>
      <c r="N20" s="1" t="b">
        <v>1</v>
      </c>
      <c r="O20" s="2">
        <v>0</v>
      </c>
      <c r="P20" s="2"/>
      <c r="Q20" s="2">
        <v>0</v>
      </c>
      <c r="R20" s="2"/>
      <c r="S20" s="2" t="s">
        <v>237</v>
      </c>
      <c r="T20" s="1" t="b">
        <v>0</v>
      </c>
      <c r="U20" s="2"/>
      <c r="V20" s="1" t="b">
        <v>0</v>
      </c>
      <c r="W20" s="2">
        <v>11.28745</v>
      </c>
      <c r="X20" s="2">
        <v>1228409.9600015299</v>
      </c>
      <c r="Y20" s="2">
        <v>59.263159144263902</v>
      </c>
      <c r="Z20" s="1" t="b">
        <v>0</v>
      </c>
    </row>
    <row r="21" spans="1:26">
      <c r="A21" s="1"/>
      <c r="B21" s="1"/>
      <c r="C21" s="1" t="s">
        <v>596</v>
      </c>
      <c r="D21" s="1" t="s">
        <v>581</v>
      </c>
      <c r="E21" s="1"/>
      <c r="F21" s="2">
        <v>51</v>
      </c>
      <c r="G21" s="1" t="s">
        <v>704</v>
      </c>
      <c r="H21" s="1" t="s">
        <v>252</v>
      </c>
      <c r="I21" s="1"/>
      <c r="J21" s="3">
        <v>44391.663958333302</v>
      </c>
      <c r="K21" s="2"/>
      <c r="L21" s="2">
        <v>16.8328666666667</v>
      </c>
      <c r="M21" s="2">
        <v>0</v>
      </c>
      <c r="N21" s="1" t="b">
        <v>1</v>
      </c>
      <c r="O21" s="2">
        <v>0</v>
      </c>
      <c r="P21" s="2"/>
      <c r="Q21" s="2">
        <v>0</v>
      </c>
      <c r="R21" s="2"/>
      <c r="S21" s="2"/>
      <c r="T21" s="1" t="b">
        <v>0</v>
      </c>
      <c r="U21" s="2"/>
      <c r="V21" s="1" t="b">
        <v>0</v>
      </c>
      <c r="W21" s="2">
        <v>11.287466666666701</v>
      </c>
      <c r="X21" s="2">
        <v>1251806.81172626</v>
      </c>
      <c r="Y21" s="2">
        <v>59.466638303664602</v>
      </c>
      <c r="Z21" s="1" t="b">
        <v>0</v>
      </c>
    </row>
    <row r="22" spans="1:26">
      <c r="A22" s="1"/>
      <c r="B22" s="1"/>
      <c r="C22" s="1" t="s">
        <v>596</v>
      </c>
      <c r="D22" s="1" t="s">
        <v>581</v>
      </c>
      <c r="E22" s="1"/>
      <c r="F22" s="2">
        <v>51</v>
      </c>
      <c r="G22" s="1" t="s">
        <v>703</v>
      </c>
      <c r="H22" s="1" t="s">
        <v>252</v>
      </c>
      <c r="I22" s="1"/>
      <c r="J22" s="3">
        <v>44391.6805439815</v>
      </c>
      <c r="K22" s="2"/>
      <c r="L22" s="2">
        <v>16.876000000000001</v>
      </c>
      <c r="M22" s="2">
        <v>0</v>
      </c>
      <c r="N22" s="1" t="b">
        <v>1</v>
      </c>
      <c r="O22" s="2">
        <v>0</v>
      </c>
      <c r="P22" s="2"/>
      <c r="Q22" s="2">
        <v>0</v>
      </c>
      <c r="R22" s="2"/>
      <c r="S22" s="2"/>
      <c r="T22" s="1" t="b">
        <v>0</v>
      </c>
      <c r="U22" s="2"/>
      <c r="V22" s="1" t="b">
        <v>0</v>
      </c>
      <c r="W22" s="2">
        <v>11.28745</v>
      </c>
      <c r="X22" s="2">
        <v>1251698.64896227</v>
      </c>
      <c r="Y22" s="2">
        <v>58.845862287120198</v>
      </c>
      <c r="Z22" s="1" t="b">
        <v>0</v>
      </c>
    </row>
    <row r="23" spans="1:26">
      <c r="A23" s="1"/>
      <c r="B23" s="1"/>
      <c r="C23" s="1" t="s">
        <v>596</v>
      </c>
      <c r="D23" s="1" t="s">
        <v>581</v>
      </c>
      <c r="E23" s="1"/>
      <c r="F23" s="2">
        <v>1</v>
      </c>
      <c r="G23" s="1" t="s">
        <v>605</v>
      </c>
      <c r="H23" s="1" t="s">
        <v>252</v>
      </c>
      <c r="I23" s="1"/>
      <c r="J23" s="3">
        <v>44392.594953703701</v>
      </c>
      <c r="K23" s="2"/>
      <c r="L23" s="2">
        <v>16.7853833333333</v>
      </c>
      <c r="M23" s="2">
        <v>0</v>
      </c>
      <c r="N23" s="1" t="b">
        <v>1</v>
      </c>
      <c r="O23" s="2">
        <v>0</v>
      </c>
      <c r="P23" s="2"/>
      <c r="Q23" s="2">
        <v>0</v>
      </c>
      <c r="R23" s="2"/>
      <c r="S23" s="2" t="s">
        <v>237</v>
      </c>
      <c r="T23" s="1" t="b">
        <v>0</v>
      </c>
      <c r="U23" s="2" t="s">
        <v>237</v>
      </c>
      <c r="V23" s="1" t="b">
        <v>0</v>
      </c>
      <c r="W23" s="2">
        <v>11.3220166666667</v>
      </c>
      <c r="X23" s="2">
        <v>374.32361453419497</v>
      </c>
      <c r="Y23" s="2" t="s">
        <v>237</v>
      </c>
      <c r="Z23" s="1" t="b">
        <v>0</v>
      </c>
    </row>
    <row r="24" spans="1:26">
      <c r="A24" s="1"/>
      <c r="B24" s="1"/>
      <c r="C24" s="1" t="s">
        <v>596</v>
      </c>
      <c r="D24" s="1" t="s">
        <v>581</v>
      </c>
      <c r="E24" s="1"/>
      <c r="F24" s="2">
        <v>1</v>
      </c>
      <c r="G24" s="1" t="s">
        <v>595</v>
      </c>
      <c r="H24" s="1" t="s">
        <v>252</v>
      </c>
      <c r="I24" s="1"/>
      <c r="J24" s="3">
        <v>44394.558692129598</v>
      </c>
      <c r="K24" s="2"/>
      <c r="L24" s="2">
        <v>16.815566666666701</v>
      </c>
      <c r="M24" s="2">
        <v>0</v>
      </c>
      <c r="N24" s="1" t="b">
        <v>1</v>
      </c>
      <c r="O24" s="2">
        <v>0</v>
      </c>
      <c r="P24" s="2"/>
      <c r="Q24" s="2">
        <v>0</v>
      </c>
      <c r="R24" s="2"/>
      <c r="S24" s="2"/>
      <c r="T24" s="1" t="b">
        <v>0</v>
      </c>
      <c r="U24" s="2"/>
      <c r="V24" s="1" t="b">
        <v>0</v>
      </c>
      <c r="W24" s="2">
        <v>11.274483333333301</v>
      </c>
      <c r="X24" s="2">
        <v>1554859.58899036</v>
      </c>
      <c r="Y24" s="2">
        <v>59.947570857082901</v>
      </c>
      <c r="Z24" s="1" t="b">
        <v>0</v>
      </c>
    </row>
    <row r="25" spans="1:26">
      <c r="A25" s="1"/>
      <c r="B25" s="1"/>
      <c r="C25" s="1" t="s">
        <v>699</v>
      </c>
      <c r="D25" s="1" t="s">
        <v>581</v>
      </c>
      <c r="E25" s="1"/>
      <c r="F25" s="2">
        <v>52</v>
      </c>
      <c r="G25" s="1" t="s">
        <v>702</v>
      </c>
      <c r="H25" s="1" t="s">
        <v>60</v>
      </c>
      <c r="I25" s="1" t="s">
        <v>259</v>
      </c>
      <c r="J25" s="3">
        <v>44391.697083333303</v>
      </c>
      <c r="K25" s="2">
        <v>5000</v>
      </c>
      <c r="L25" s="2">
        <v>16.8371833333333</v>
      </c>
      <c r="M25" s="2">
        <v>1452857.60086663</v>
      </c>
      <c r="N25" s="1" t="b">
        <v>0</v>
      </c>
      <c r="O25" s="2">
        <v>4978.2558864003904</v>
      </c>
      <c r="P25" s="2"/>
      <c r="Q25" s="2">
        <v>4978.2558864003904</v>
      </c>
      <c r="R25" s="2">
        <v>99.565117728007806</v>
      </c>
      <c r="S25" s="2">
        <v>71.900415491554597</v>
      </c>
      <c r="T25" s="1" t="b">
        <v>0</v>
      </c>
      <c r="U25" s="2">
        <v>80.071333931216799</v>
      </c>
      <c r="V25" s="1" t="b">
        <v>0</v>
      </c>
      <c r="W25" s="2">
        <v>11.287466666666701</v>
      </c>
      <c r="X25" s="2">
        <v>1292118.1706501599</v>
      </c>
      <c r="Y25" s="2">
        <v>59.595229820560498</v>
      </c>
      <c r="Z25" s="1" t="b">
        <v>0</v>
      </c>
    </row>
    <row r="26" spans="1:26">
      <c r="A26" s="1"/>
      <c r="B26" s="1"/>
      <c r="C26" s="1" t="s">
        <v>699</v>
      </c>
      <c r="D26" s="1" t="s">
        <v>581</v>
      </c>
      <c r="E26" s="1"/>
      <c r="F26" s="2">
        <v>52</v>
      </c>
      <c r="G26" s="1" t="s">
        <v>701</v>
      </c>
      <c r="H26" s="1" t="s">
        <v>60</v>
      </c>
      <c r="I26" s="1" t="s">
        <v>259</v>
      </c>
      <c r="J26" s="3">
        <v>44391.7136342593</v>
      </c>
      <c r="K26" s="2">
        <v>5000</v>
      </c>
      <c r="L26" s="2">
        <v>16.841466666666701</v>
      </c>
      <c r="M26" s="2">
        <v>1464931.23457228</v>
      </c>
      <c r="N26" s="1" t="b">
        <v>0</v>
      </c>
      <c r="O26" s="2">
        <v>4995.5852219142698</v>
      </c>
      <c r="P26" s="2"/>
      <c r="Q26" s="2">
        <v>4995.5852219142698</v>
      </c>
      <c r="R26" s="2">
        <v>99.911704438285298</v>
      </c>
      <c r="S26" s="2">
        <v>71.589940570142303</v>
      </c>
      <c r="T26" s="1" t="b">
        <v>0</v>
      </c>
      <c r="U26" s="2">
        <v>79.993413764604199</v>
      </c>
      <c r="V26" s="1" t="b">
        <v>0</v>
      </c>
      <c r="W26" s="2">
        <v>11.28745</v>
      </c>
      <c r="X26" s="2">
        <v>1299216.4988418401</v>
      </c>
      <c r="Y26" s="2">
        <v>59.559258216078497</v>
      </c>
      <c r="Z26" s="1" t="b">
        <v>0</v>
      </c>
    </row>
    <row r="27" spans="1:26">
      <c r="A27" s="1"/>
      <c r="B27" s="1"/>
      <c r="C27" s="1" t="s">
        <v>699</v>
      </c>
      <c r="D27" s="1" t="s">
        <v>581</v>
      </c>
      <c r="E27" s="1"/>
      <c r="F27" s="2">
        <v>52</v>
      </c>
      <c r="G27" s="1" t="s">
        <v>700</v>
      </c>
      <c r="H27" s="1" t="s">
        <v>60</v>
      </c>
      <c r="I27" s="1" t="s">
        <v>259</v>
      </c>
      <c r="J27" s="3">
        <v>44391.730370370402</v>
      </c>
      <c r="K27" s="2">
        <v>5000</v>
      </c>
      <c r="L27" s="2">
        <v>16.8415</v>
      </c>
      <c r="M27" s="2">
        <v>1460810.5200058201</v>
      </c>
      <c r="N27" s="1" t="b">
        <v>0</v>
      </c>
      <c r="O27" s="2">
        <v>4974.5307349876502</v>
      </c>
      <c r="P27" s="2"/>
      <c r="Q27" s="2">
        <v>4974.5307349876502</v>
      </c>
      <c r="R27" s="2">
        <v>99.490614699752896</v>
      </c>
      <c r="S27" s="2">
        <v>71.158303894349103</v>
      </c>
      <c r="T27" s="1" t="b">
        <v>0</v>
      </c>
      <c r="U27" s="2">
        <v>79.760004123968798</v>
      </c>
      <c r="V27" s="1" t="b">
        <v>0</v>
      </c>
      <c r="W27" s="2">
        <v>11.287466666666701</v>
      </c>
      <c r="X27" s="2">
        <v>1299974.8205446899</v>
      </c>
      <c r="Y27" s="2">
        <v>58.585479639766703</v>
      </c>
      <c r="Z27" s="1" t="b">
        <v>0</v>
      </c>
    </row>
    <row r="28" spans="1:26">
      <c r="A28" s="1"/>
      <c r="B28" s="1"/>
      <c r="C28" s="1" t="s">
        <v>653</v>
      </c>
      <c r="D28" s="1" t="s">
        <v>581</v>
      </c>
      <c r="E28" s="1"/>
      <c r="F28" s="2">
        <v>69</v>
      </c>
      <c r="G28" s="1" t="s">
        <v>652</v>
      </c>
      <c r="H28" s="1" t="s">
        <v>60</v>
      </c>
      <c r="I28" s="1" t="s">
        <v>200</v>
      </c>
      <c r="J28" s="3">
        <v>44392.163043981498</v>
      </c>
      <c r="K28" s="2">
        <v>800</v>
      </c>
      <c r="L28" s="2">
        <v>16.845783333333301</v>
      </c>
      <c r="M28" s="2">
        <v>238152.675401463</v>
      </c>
      <c r="N28" s="1" t="b">
        <v>0</v>
      </c>
      <c r="O28" s="2">
        <v>630.17896454493598</v>
      </c>
      <c r="P28" s="2"/>
      <c r="Q28" s="2">
        <v>630.17896454493598</v>
      </c>
      <c r="R28" s="2">
        <v>78.772370568116997</v>
      </c>
      <c r="S28" s="2">
        <v>70.568251228407206</v>
      </c>
      <c r="T28" s="1" t="b">
        <v>0</v>
      </c>
      <c r="U28" s="2">
        <v>80.130619655168402</v>
      </c>
      <c r="V28" s="1" t="b">
        <v>0</v>
      </c>
      <c r="W28" s="2">
        <v>11.28745</v>
      </c>
      <c r="X28" s="2">
        <v>1430149.59216115</v>
      </c>
      <c r="Y28" s="2">
        <v>58.134098415870596</v>
      </c>
      <c r="Z28" s="1" t="b">
        <v>0</v>
      </c>
    </row>
    <row r="29" spans="1:26">
      <c r="A29" s="1"/>
      <c r="B29" s="1"/>
      <c r="C29" s="1" t="s">
        <v>604</v>
      </c>
      <c r="D29" s="1" t="s">
        <v>581</v>
      </c>
      <c r="E29" s="1"/>
      <c r="F29" s="2">
        <v>63</v>
      </c>
      <c r="G29" s="1" t="s">
        <v>651</v>
      </c>
      <c r="H29" s="1" t="s">
        <v>60</v>
      </c>
      <c r="I29" s="1" t="s">
        <v>241</v>
      </c>
      <c r="J29" s="3">
        <v>44392.1797800926</v>
      </c>
      <c r="K29" s="2">
        <v>30</v>
      </c>
      <c r="L29" s="2">
        <v>16.85445</v>
      </c>
      <c r="M29" s="2">
        <v>12860.7371625005</v>
      </c>
      <c r="N29" s="1" t="b">
        <v>0</v>
      </c>
      <c r="O29" s="2">
        <v>34.601969169959801</v>
      </c>
      <c r="P29" s="2"/>
      <c r="Q29" s="2">
        <v>34.601969169959801</v>
      </c>
      <c r="R29" s="2">
        <v>115.339897233199</v>
      </c>
      <c r="S29" s="2">
        <v>71.713958769395603</v>
      </c>
      <c r="T29" s="1" t="b">
        <v>0</v>
      </c>
      <c r="U29" s="2">
        <v>79.648797284126402</v>
      </c>
      <c r="V29" s="1" t="b">
        <v>0</v>
      </c>
      <c r="W29" s="2">
        <v>11.287466666666701</v>
      </c>
      <c r="X29" s="2">
        <v>1379109.00488187</v>
      </c>
      <c r="Y29" s="2">
        <v>58.411816706222098</v>
      </c>
      <c r="Z29" s="1" t="b">
        <v>0</v>
      </c>
    </row>
    <row r="30" spans="1:26">
      <c r="A30" s="1"/>
      <c r="B30" s="1"/>
      <c r="C30" s="1" t="s">
        <v>602</v>
      </c>
      <c r="D30" s="1" t="s">
        <v>581</v>
      </c>
      <c r="E30" s="1"/>
      <c r="F30" s="2">
        <v>58</v>
      </c>
      <c r="G30" s="1" t="s">
        <v>632</v>
      </c>
      <c r="H30" s="1" t="s">
        <v>60</v>
      </c>
      <c r="I30" s="1" t="s">
        <v>206</v>
      </c>
      <c r="J30" s="3">
        <v>44392.345914351798</v>
      </c>
      <c r="K30" s="2">
        <v>350</v>
      </c>
      <c r="L30" s="2">
        <v>16.8458166666667</v>
      </c>
      <c r="M30" s="2">
        <v>110679.115907395</v>
      </c>
      <c r="N30" s="1" t="b">
        <v>0</v>
      </c>
      <c r="O30" s="2">
        <v>293.56783496526998</v>
      </c>
      <c r="P30" s="2"/>
      <c r="Q30" s="2">
        <v>293.56783496526998</v>
      </c>
      <c r="R30" s="2">
        <v>83.876524275791496</v>
      </c>
      <c r="S30" s="2">
        <v>71.703486724786899</v>
      </c>
      <c r="T30" s="1" t="b">
        <v>0</v>
      </c>
      <c r="U30" s="2">
        <v>80.063223975923904</v>
      </c>
      <c r="V30" s="1" t="b">
        <v>0</v>
      </c>
      <c r="W30" s="2">
        <v>11.287466666666701</v>
      </c>
      <c r="X30" s="2">
        <v>1410881.35955758</v>
      </c>
      <c r="Y30" s="2">
        <v>57.870135576860399</v>
      </c>
      <c r="Z30" s="1" t="b">
        <v>0</v>
      </c>
    </row>
    <row r="31" spans="1:26">
      <c r="A31" s="1"/>
      <c r="B31" s="1"/>
      <c r="C31" s="1" t="s">
        <v>598</v>
      </c>
      <c r="D31" s="1" t="s">
        <v>581</v>
      </c>
      <c r="E31" s="1"/>
      <c r="F31" s="2">
        <v>68</v>
      </c>
      <c r="G31" s="1" t="s">
        <v>631</v>
      </c>
      <c r="H31" s="1" t="s">
        <v>60</v>
      </c>
      <c r="I31" s="1" t="s">
        <v>121</v>
      </c>
      <c r="J31" s="3">
        <v>44392.362488425897</v>
      </c>
      <c r="K31" s="2">
        <v>200</v>
      </c>
      <c r="L31" s="2">
        <v>16.850100000000001</v>
      </c>
      <c r="M31" s="2">
        <v>60140.939313491297</v>
      </c>
      <c r="N31" s="1" t="b">
        <v>0</v>
      </c>
      <c r="O31" s="2">
        <v>154.63669842235001</v>
      </c>
      <c r="P31" s="2"/>
      <c r="Q31" s="2">
        <v>154.63669842235001</v>
      </c>
      <c r="R31" s="2">
        <v>77.318349211175004</v>
      </c>
      <c r="S31" s="2">
        <v>71.936140317265995</v>
      </c>
      <c r="T31" s="1" t="b">
        <v>0</v>
      </c>
      <c r="U31" s="2">
        <v>82.670494411763002</v>
      </c>
      <c r="V31" s="1" t="b">
        <v>0</v>
      </c>
      <c r="W31" s="2">
        <v>11.28745</v>
      </c>
      <c r="X31" s="2">
        <v>1448779.03587475</v>
      </c>
      <c r="Y31" s="2">
        <v>57.526117920458297</v>
      </c>
      <c r="Z31" s="1" t="b">
        <v>0</v>
      </c>
    </row>
    <row r="32" spans="1:26">
      <c r="A32" s="1"/>
      <c r="B32" s="1"/>
      <c r="C32" s="1" t="s">
        <v>600</v>
      </c>
      <c r="D32" s="1" t="s">
        <v>581</v>
      </c>
      <c r="E32" s="1"/>
      <c r="F32" s="2">
        <v>61</v>
      </c>
      <c r="G32" s="1" t="s">
        <v>612</v>
      </c>
      <c r="H32" s="1" t="s">
        <v>60</v>
      </c>
      <c r="I32" s="1" t="s">
        <v>245</v>
      </c>
      <c r="J32" s="3">
        <v>44392.528807870403</v>
      </c>
      <c r="K32" s="2">
        <v>80</v>
      </c>
      <c r="L32" s="2">
        <v>16.8328666666667</v>
      </c>
      <c r="M32" s="2">
        <v>29457.171148853598</v>
      </c>
      <c r="N32" s="1" t="b">
        <v>0</v>
      </c>
      <c r="O32" s="2">
        <v>75.406339071996996</v>
      </c>
      <c r="P32" s="2"/>
      <c r="Q32" s="2">
        <v>75.406339071996996</v>
      </c>
      <c r="R32" s="2">
        <v>94.257923839996195</v>
      </c>
      <c r="S32" s="2">
        <v>74.402504455015603</v>
      </c>
      <c r="T32" s="1" t="b">
        <v>0</v>
      </c>
      <c r="U32" s="2">
        <v>84.449028543176198</v>
      </c>
      <c r="V32" s="1" t="b">
        <v>0</v>
      </c>
      <c r="W32" s="2">
        <v>11.283149999999999</v>
      </c>
      <c r="X32" s="2">
        <v>1451435.0126245599</v>
      </c>
      <c r="Y32" s="2">
        <v>57.538872682276299</v>
      </c>
      <c r="Z32" s="1" t="b">
        <v>0</v>
      </c>
    </row>
    <row r="33" spans="1:26">
      <c r="A33" s="1"/>
      <c r="B33" s="1"/>
      <c r="C33" s="1" t="s">
        <v>604</v>
      </c>
      <c r="D33" s="1" t="s">
        <v>581</v>
      </c>
      <c r="E33" s="1"/>
      <c r="F33" s="2">
        <v>63</v>
      </c>
      <c r="G33" s="1" t="s">
        <v>603</v>
      </c>
      <c r="H33" s="1" t="s">
        <v>60</v>
      </c>
      <c r="I33" s="1" t="s">
        <v>241</v>
      </c>
      <c r="J33" s="3">
        <v>44392.995150463001</v>
      </c>
      <c r="K33" s="2">
        <v>30</v>
      </c>
      <c r="L33" s="2">
        <v>16.82855</v>
      </c>
      <c r="M33" s="2">
        <v>12790.5049281506</v>
      </c>
      <c r="N33" s="1" t="b">
        <v>0</v>
      </c>
      <c r="O33" s="2">
        <v>33.058723589092601</v>
      </c>
      <c r="P33" s="2"/>
      <c r="Q33" s="2">
        <v>33.058723589092601</v>
      </c>
      <c r="R33" s="2">
        <v>110.19574529697501</v>
      </c>
      <c r="S33" s="2">
        <v>73.674681882062202</v>
      </c>
      <c r="T33" s="1" t="b">
        <v>0</v>
      </c>
      <c r="U33" s="2">
        <v>76.881752572405802</v>
      </c>
      <c r="V33" s="1" t="b">
        <v>0</v>
      </c>
      <c r="W33" s="2">
        <v>11.278833333333299</v>
      </c>
      <c r="X33" s="2">
        <v>1435533.0680316801</v>
      </c>
      <c r="Y33" s="2">
        <v>59.032846996657</v>
      </c>
      <c r="Z33" s="1" t="b">
        <v>0</v>
      </c>
    </row>
    <row r="34" spans="1:26">
      <c r="A34" s="1"/>
      <c r="B34" s="1"/>
      <c r="C34" s="1" t="s">
        <v>602</v>
      </c>
      <c r="D34" s="1" t="s">
        <v>581</v>
      </c>
      <c r="E34" s="1"/>
      <c r="F34" s="2">
        <v>58</v>
      </c>
      <c r="G34" s="1" t="s">
        <v>601</v>
      </c>
      <c r="H34" s="1" t="s">
        <v>60</v>
      </c>
      <c r="I34" s="1" t="s">
        <v>206</v>
      </c>
      <c r="J34" s="3">
        <v>44393.161273148202</v>
      </c>
      <c r="K34" s="2">
        <v>350</v>
      </c>
      <c r="L34" s="2">
        <v>16.8242333333333</v>
      </c>
      <c r="M34" s="2">
        <v>110341.575987005</v>
      </c>
      <c r="N34" s="1" t="b">
        <v>0</v>
      </c>
      <c r="O34" s="2">
        <v>280.96283717709599</v>
      </c>
      <c r="P34" s="2"/>
      <c r="Q34" s="2">
        <v>280.96283717709599</v>
      </c>
      <c r="R34" s="2">
        <v>80.275096336313098</v>
      </c>
      <c r="S34" s="2">
        <v>71.074436826119907</v>
      </c>
      <c r="T34" s="1" t="b">
        <v>0</v>
      </c>
      <c r="U34" s="2">
        <v>79.903742961053496</v>
      </c>
      <c r="V34" s="1" t="b">
        <v>0</v>
      </c>
      <c r="W34" s="2">
        <v>11.283149999999999</v>
      </c>
      <c r="X34" s="2">
        <v>1469070.9573990901</v>
      </c>
      <c r="Y34" s="2">
        <v>60.361208281284704</v>
      </c>
      <c r="Z34" s="1" t="b">
        <v>0</v>
      </c>
    </row>
    <row r="35" spans="1:26">
      <c r="A35" s="1"/>
      <c r="B35" s="1"/>
      <c r="C35" s="1" t="s">
        <v>600</v>
      </c>
      <c r="D35" s="1" t="s">
        <v>581</v>
      </c>
      <c r="E35" s="1"/>
      <c r="F35" s="2">
        <v>61</v>
      </c>
      <c r="G35" s="1" t="s">
        <v>599</v>
      </c>
      <c r="H35" s="1" t="s">
        <v>60</v>
      </c>
      <c r="I35" s="1" t="s">
        <v>245</v>
      </c>
      <c r="J35" s="3">
        <v>44393.327905092599</v>
      </c>
      <c r="K35" s="2">
        <v>80</v>
      </c>
      <c r="L35" s="2">
        <v>16.820033333333299</v>
      </c>
      <c r="M35" s="2">
        <v>30447.768833668099</v>
      </c>
      <c r="N35" s="1" t="b">
        <v>0</v>
      </c>
      <c r="O35" s="2">
        <v>74.405479643080696</v>
      </c>
      <c r="P35" s="2"/>
      <c r="Q35" s="2">
        <v>74.405479643080696</v>
      </c>
      <c r="R35" s="2">
        <v>93.006849553850799</v>
      </c>
      <c r="S35" s="2">
        <v>68.230952921492801</v>
      </c>
      <c r="T35" s="1" t="b">
        <v>0</v>
      </c>
      <c r="U35" s="2">
        <v>81.854244085694305</v>
      </c>
      <c r="V35" s="1" t="b">
        <v>0</v>
      </c>
      <c r="W35" s="2">
        <v>11.27895</v>
      </c>
      <c r="X35" s="2">
        <v>1520374.9655156501</v>
      </c>
      <c r="Y35" s="2">
        <v>60.873905903791197</v>
      </c>
      <c r="Z35" s="1" t="b">
        <v>0</v>
      </c>
    </row>
    <row r="36" spans="1:26">
      <c r="A36" s="1"/>
      <c r="B36" s="1"/>
      <c r="C36" s="1" t="s">
        <v>671</v>
      </c>
      <c r="D36" s="1" t="s">
        <v>581</v>
      </c>
      <c r="E36" s="1"/>
      <c r="F36" s="2">
        <v>70</v>
      </c>
      <c r="G36" s="1" t="s">
        <v>670</v>
      </c>
      <c r="H36" s="1" t="s">
        <v>58</v>
      </c>
      <c r="I36" s="1"/>
      <c r="J36" s="3">
        <v>44392.013402777797</v>
      </c>
      <c r="K36" s="2"/>
      <c r="L36" s="2">
        <v>16.8458166666667</v>
      </c>
      <c r="M36" s="2">
        <v>547502.96183425805</v>
      </c>
      <c r="N36" s="1" t="b">
        <v>0</v>
      </c>
      <c r="O36" s="2">
        <v>1551.8749797146099</v>
      </c>
      <c r="P36" s="2"/>
      <c r="Q36" s="2">
        <v>1551.8749797146099</v>
      </c>
      <c r="R36" s="2"/>
      <c r="S36" s="2">
        <v>72.537778643354301</v>
      </c>
      <c r="T36" s="1" t="b">
        <v>0</v>
      </c>
      <c r="U36" s="2">
        <v>80.684517373639196</v>
      </c>
      <c r="V36" s="1" t="b">
        <v>0</v>
      </c>
      <c r="W36" s="2">
        <v>11.287466666666701</v>
      </c>
      <c r="X36" s="2">
        <v>1377535.2160962699</v>
      </c>
      <c r="Y36" s="2">
        <v>58.150415101653103</v>
      </c>
      <c r="Z36" s="1" t="b">
        <v>0</v>
      </c>
    </row>
    <row r="37" spans="1:26">
      <c r="A37" s="1"/>
      <c r="B37" s="1"/>
      <c r="C37" s="1" t="s">
        <v>669</v>
      </c>
      <c r="D37" s="1" t="s">
        <v>581</v>
      </c>
      <c r="E37" s="1"/>
      <c r="F37" s="2">
        <v>71</v>
      </c>
      <c r="G37" s="1" t="s">
        <v>668</v>
      </c>
      <c r="H37" s="1" t="s">
        <v>58</v>
      </c>
      <c r="I37" s="1"/>
      <c r="J37" s="3">
        <v>44392.030046296299</v>
      </c>
      <c r="K37" s="2"/>
      <c r="L37" s="2">
        <v>16.841466666666701</v>
      </c>
      <c r="M37" s="2">
        <v>504854.22171115997</v>
      </c>
      <c r="N37" s="1" t="b">
        <v>0</v>
      </c>
      <c r="O37" s="2">
        <v>1421.29460302691</v>
      </c>
      <c r="P37" s="2"/>
      <c r="Q37" s="2">
        <v>1421.29460302691</v>
      </c>
      <c r="R37" s="2"/>
      <c r="S37" s="2">
        <v>70.349729440654002</v>
      </c>
      <c r="T37" s="1" t="b">
        <v>0</v>
      </c>
      <c r="U37" s="2">
        <v>79.737864854712896</v>
      </c>
      <c r="V37" s="1" t="b">
        <v>0</v>
      </c>
      <c r="W37" s="2">
        <v>11.28745</v>
      </c>
      <c r="X37" s="2">
        <v>1380716.3354279001</v>
      </c>
      <c r="Y37" s="2">
        <v>58.593045300726999</v>
      </c>
      <c r="Z37" s="1" t="b">
        <v>0</v>
      </c>
    </row>
    <row r="38" spans="1:26">
      <c r="A38" s="1"/>
      <c r="B38" s="1"/>
      <c r="C38" s="1" t="s">
        <v>667</v>
      </c>
      <c r="D38" s="1" t="s">
        <v>581</v>
      </c>
      <c r="E38" s="1"/>
      <c r="F38" s="2">
        <v>72</v>
      </c>
      <c r="G38" s="1" t="s">
        <v>666</v>
      </c>
      <c r="H38" s="1" t="s">
        <v>58</v>
      </c>
      <c r="I38" s="1"/>
      <c r="J38" s="3">
        <v>44392.046712962998</v>
      </c>
      <c r="K38" s="2"/>
      <c r="L38" s="2">
        <v>16.8501333333333</v>
      </c>
      <c r="M38" s="2">
        <v>540722.92350532697</v>
      </c>
      <c r="N38" s="1" t="b">
        <v>0</v>
      </c>
      <c r="O38" s="2">
        <v>1516.06815394416</v>
      </c>
      <c r="P38" s="2"/>
      <c r="Q38" s="2">
        <v>1516.06815394416</v>
      </c>
      <c r="R38" s="2"/>
      <c r="S38" s="2">
        <v>70.568642975735997</v>
      </c>
      <c r="T38" s="1" t="b">
        <v>0</v>
      </c>
      <c r="U38" s="2">
        <v>80.450817356754698</v>
      </c>
      <c r="V38" s="1" t="b">
        <v>0</v>
      </c>
      <c r="W38" s="2">
        <v>11.287466666666701</v>
      </c>
      <c r="X38" s="2">
        <v>1390891.74731275</v>
      </c>
      <c r="Y38" s="2">
        <v>58.146576321684002</v>
      </c>
      <c r="Z38" s="1" t="b">
        <v>0</v>
      </c>
    </row>
    <row r="39" spans="1:26">
      <c r="A39" s="1"/>
      <c r="B39" s="1"/>
      <c r="C39" s="1" t="s">
        <v>665</v>
      </c>
      <c r="D39" s="1" t="s">
        <v>581</v>
      </c>
      <c r="E39" s="1"/>
      <c r="F39" s="2">
        <v>73</v>
      </c>
      <c r="G39" s="1" t="s">
        <v>664</v>
      </c>
      <c r="H39" s="1" t="s">
        <v>58</v>
      </c>
      <c r="I39" s="1"/>
      <c r="J39" s="3">
        <v>44392.0633564815</v>
      </c>
      <c r="K39" s="2"/>
      <c r="L39" s="2">
        <v>16.841616666666699</v>
      </c>
      <c r="M39" s="2">
        <v>527309.10935656598</v>
      </c>
      <c r="N39" s="1" t="b">
        <v>0</v>
      </c>
      <c r="O39" s="2">
        <v>1435.7884965703199</v>
      </c>
      <c r="P39" s="2"/>
      <c r="Q39" s="2">
        <v>1435.7884965703199</v>
      </c>
      <c r="R39" s="2"/>
      <c r="S39" s="2">
        <v>70.304948469116397</v>
      </c>
      <c r="T39" s="1" t="b">
        <v>0</v>
      </c>
      <c r="U39" s="2">
        <v>80.377717524122801</v>
      </c>
      <c r="V39" s="1" t="b">
        <v>0</v>
      </c>
      <c r="W39" s="2">
        <v>11.2875833333333</v>
      </c>
      <c r="X39" s="2">
        <v>1428280.26675164</v>
      </c>
      <c r="Y39" s="2">
        <v>58.017694316417803</v>
      </c>
      <c r="Z39" s="1" t="b">
        <v>0</v>
      </c>
    </row>
    <row r="40" spans="1:26">
      <c r="A40" s="1"/>
      <c r="B40" s="1"/>
      <c r="C40" s="1" t="s">
        <v>663</v>
      </c>
      <c r="D40" s="1" t="s">
        <v>581</v>
      </c>
      <c r="E40" s="1"/>
      <c r="F40" s="2">
        <v>74</v>
      </c>
      <c r="G40" s="1" t="s">
        <v>662</v>
      </c>
      <c r="H40" s="1" t="s">
        <v>58</v>
      </c>
      <c r="I40" s="1"/>
      <c r="J40" s="3">
        <v>44392.080034722203</v>
      </c>
      <c r="K40" s="2"/>
      <c r="L40" s="2">
        <v>16.841466666666701</v>
      </c>
      <c r="M40" s="2">
        <v>510982.07459860598</v>
      </c>
      <c r="N40" s="1" t="b">
        <v>0</v>
      </c>
      <c r="O40" s="2">
        <v>1439.52800518306</v>
      </c>
      <c r="P40" s="2"/>
      <c r="Q40" s="2">
        <v>1439.52800518306</v>
      </c>
      <c r="R40" s="2"/>
      <c r="S40" s="2">
        <v>71.646400006484498</v>
      </c>
      <c r="T40" s="1" t="b">
        <v>0</v>
      </c>
      <c r="U40" s="2">
        <v>80.526146476863005</v>
      </c>
      <c r="V40" s="1" t="b">
        <v>0</v>
      </c>
      <c r="W40" s="2">
        <v>11.28745</v>
      </c>
      <c r="X40" s="2">
        <v>1380638.37066831</v>
      </c>
      <c r="Y40" s="2">
        <v>58.288136186836802</v>
      </c>
      <c r="Z40" s="1" t="b">
        <v>0</v>
      </c>
    </row>
    <row r="41" spans="1:26">
      <c r="A41" s="1"/>
      <c r="B41" s="1"/>
      <c r="C41" s="1" t="s">
        <v>661</v>
      </c>
      <c r="D41" s="1" t="s">
        <v>581</v>
      </c>
      <c r="E41" s="1"/>
      <c r="F41" s="2">
        <v>75</v>
      </c>
      <c r="G41" s="1" t="s">
        <v>660</v>
      </c>
      <c r="H41" s="1" t="s">
        <v>58</v>
      </c>
      <c r="I41" s="1"/>
      <c r="J41" s="3">
        <v>44392.096608796302</v>
      </c>
      <c r="K41" s="2"/>
      <c r="L41" s="2">
        <v>16.8415</v>
      </c>
      <c r="M41" s="2">
        <v>514384.52025507001</v>
      </c>
      <c r="N41" s="1" t="b">
        <v>0</v>
      </c>
      <c r="O41" s="2">
        <v>1459.46429647323</v>
      </c>
      <c r="P41" s="2"/>
      <c r="Q41" s="2">
        <v>1459.46429647323</v>
      </c>
      <c r="R41" s="2"/>
      <c r="S41" s="2">
        <v>72.067865984754107</v>
      </c>
      <c r="T41" s="1" t="b">
        <v>0</v>
      </c>
      <c r="U41" s="2">
        <v>79.956827057878996</v>
      </c>
      <c r="V41" s="1" t="b">
        <v>0</v>
      </c>
      <c r="W41" s="2">
        <v>11.287466666666701</v>
      </c>
      <c r="X41" s="2">
        <v>1371785.4832309899</v>
      </c>
      <c r="Y41" s="2">
        <v>58.212853123676503</v>
      </c>
      <c r="Z41" s="1" t="b">
        <v>0</v>
      </c>
    </row>
    <row r="42" spans="1:26">
      <c r="A42" s="1"/>
      <c r="B42" s="1"/>
      <c r="C42" s="1" t="s">
        <v>659</v>
      </c>
      <c r="D42" s="1" t="s">
        <v>581</v>
      </c>
      <c r="E42" s="1"/>
      <c r="F42" s="2">
        <v>76</v>
      </c>
      <c r="G42" s="1" t="s">
        <v>658</v>
      </c>
      <c r="H42" s="1" t="s">
        <v>58</v>
      </c>
      <c r="I42" s="1"/>
      <c r="J42" s="3">
        <v>44392.113159722197</v>
      </c>
      <c r="K42" s="2"/>
      <c r="L42" s="2">
        <v>16.841466666666701</v>
      </c>
      <c r="M42" s="2">
        <v>607281.02990677895</v>
      </c>
      <c r="N42" s="1" t="b">
        <v>0</v>
      </c>
      <c r="O42" s="2">
        <v>1739.66411827356</v>
      </c>
      <c r="P42" s="2"/>
      <c r="Q42" s="2">
        <v>1739.66411827356</v>
      </c>
      <c r="R42" s="2"/>
      <c r="S42" s="2">
        <v>69.963813745175301</v>
      </c>
      <c r="T42" s="1" t="b">
        <v>0</v>
      </c>
      <c r="U42" s="2">
        <v>79.654840950274604</v>
      </c>
      <c r="V42" s="1" t="b">
        <v>0</v>
      </c>
      <c r="W42" s="2">
        <v>11.28745</v>
      </c>
      <c r="X42" s="2">
        <v>1371884.66789659</v>
      </c>
      <c r="Y42" s="2">
        <v>58.272085005907698</v>
      </c>
      <c r="Z42" s="1" t="b">
        <v>0</v>
      </c>
    </row>
    <row r="43" spans="1:26">
      <c r="A43" s="1"/>
      <c r="B43" s="1"/>
      <c r="C43" s="1" t="s">
        <v>657</v>
      </c>
      <c r="D43" s="1" t="s">
        <v>581</v>
      </c>
      <c r="E43" s="1"/>
      <c r="F43" s="2">
        <v>77</v>
      </c>
      <c r="G43" s="1" t="s">
        <v>656</v>
      </c>
      <c r="H43" s="1" t="s">
        <v>58</v>
      </c>
      <c r="I43" s="1"/>
      <c r="J43" s="3">
        <v>44392.129768518498</v>
      </c>
      <c r="K43" s="2"/>
      <c r="L43" s="2">
        <v>16.8458166666667</v>
      </c>
      <c r="M43" s="2">
        <v>577574.21646609902</v>
      </c>
      <c r="N43" s="1" t="b">
        <v>0</v>
      </c>
      <c r="O43" s="2">
        <v>1583.1721113921999</v>
      </c>
      <c r="P43" s="2"/>
      <c r="Q43" s="2">
        <v>1583.1721113921999</v>
      </c>
      <c r="R43" s="2"/>
      <c r="S43" s="2">
        <v>71.709249935994606</v>
      </c>
      <c r="T43" s="1" t="b">
        <v>0</v>
      </c>
      <c r="U43" s="2">
        <v>80.128771905675507</v>
      </c>
      <c r="V43" s="1" t="b">
        <v>0</v>
      </c>
      <c r="W43" s="2">
        <v>11.287466666666701</v>
      </c>
      <c r="X43" s="2">
        <v>1426006.16631976</v>
      </c>
      <c r="Y43" s="2">
        <v>57.887689037808002</v>
      </c>
      <c r="Z43" s="1" t="b">
        <v>0</v>
      </c>
    </row>
    <row r="44" spans="1:26">
      <c r="A44" s="1"/>
      <c r="B44" s="1"/>
      <c r="C44" s="1" t="s">
        <v>655</v>
      </c>
      <c r="D44" s="1" t="s">
        <v>581</v>
      </c>
      <c r="E44" s="1"/>
      <c r="F44" s="2">
        <v>78</v>
      </c>
      <c r="G44" s="1" t="s">
        <v>654</v>
      </c>
      <c r="H44" s="1" t="s">
        <v>58</v>
      </c>
      <c r="I44" s="1"/>
      <c r="J44" s="3">
        <v>44392.146435185197</v>
      </c>
      <c r="K44" s="2"/>
      <c r="L44" s="2">
        <v>16.845933333333299</v>
      </c>
      <c r="M44" s="2">
        <v>599082.22982480703</v>
      </c>
      <c r="N44" s="1" t="b">
        <v>0</v>
      </c>
      <c r="O44" s="2">
        <v>1665.1907151363</v>
      </c>
      <c r="P44" s="2"/>
      <c r="Q44" s="2">
        <v>1665.1907151363</v>
      </c>
      <c r="R44" s="2"/>
      <c r="S44" s="2">
        <v>70.299989686765997</v>
      </c>
      <c r="T44" s="1" t="b">
        <v>0</v>
      </c>
      <c r="U44" s="2">
        <v>80.583605603372604</v>
      </c>
      <c r="V44" s="1" t="b">
        <v>0</v>
      </c>
      <c r="W44" s="2">
        <v>11.2875833333333</v>
      </c>
      <c r="X44" s="2">
        <v>1410246.6401028801</v>
      </c>
      <c r="Y44" s="2">
        <v>57.568023257038199</v>
      </c>
      <c r="Z44" s="1" t="b">
        <v>0</v>
      </c>
    </row>
    <row r="45" spans="1:26">
      <c r="A45" s="1"/>
      <c r="B45" s="1"/>
      <c r="C45" s="1" t="s">
        <v>650</v>
      </c>
      <c r="D45" s="1" t="s">
        <v>581</v>
      </c>
      <c r="E45" s="1"/>
      <c r="F45" s="2">
        <v>79</v>
      </c>
      <c r="G45" s="1" t="s">
        <v>649</v>
      </c>
      <c r="H45" s="1" t="s">
        <v>58</v>
      </c>
      <c r="I45" s="1"/>
      <c r="J45" s="3">
        <v>44392.196423611102</v>
      </c>
      <c r="K45" s="2"/>
      <c r="L45" s="2">
        <v>16.850249999999999</v>
      </c>
      <c r="M45" s="2">
        <v>337983.43072064401</v>
      </c>
      <c r="N45" s="1" t="b">
        <v>0</v>
      </c>
      <c r="O45" s="2">
        <v>901.56769525531695</v>
      </c>
      <c r="P45" s="2"/>
      <c r="Q45" s="2">
        <v>901.56769525531695</v>
      </c>
      <c r="R45" s="2"/>
      <c r="S45" s="2">
        <v>70.442484705755902</v>
      </c>
      <c r="T45" s="1" t="b">
        <v>0</v>
      </c>
      <c r="U45" s="2">
        <v>79.961156610304101</v>
      </c>
      <c r="V45" s="1" t="b">
        <v>0</v>
      </c>
      <c r="W45" s="2">
        <v>11.2875833333333</v>
      </c>
      <c r="X45" s="2">
        <v>1431668.59611993</v>
      </c>
      <c r="Y45" s="2">
        <v>57.843574590949203</v>
      </c>
      <c r="Z45" s="1" t="b">
        <v>0</v>
      </c>
    </row>
    <row r="46" spans="1:26">
      <c r="A46" s="1"/>
      <c r="B46" s="1"/>
      <c r="C46" s="1" t="s">
        <v>648</v>
      </c>
      <c r="D46" s="1" t="s">
        <v>581</v>
      </c>
      <c r="E46" s="1"/>
      <c r="F46" s="2">
        <v>80</v>
      </c>
      <c r="G46" s="1" t="s">
        <v>647</v>
      </c>
      <c r="H46" s="1" t="s">
        <v>58</v>
      </c>
      <c r="I46" s="1"/>
      <c r="J46" s="3">
        <v>44392.213101851798</v>
      </c>
      <c r="K46" s="2"/>
      <c r="L46" s="2">
        <v>16.845783333333301</v>
      </c>
      <c r="M46" s="2">
        <v>361463.79515035701</v>
      </c>
      <c r="N46" s="1" t="b">
        <v>0</v>
      </c>
      <c r="O46" s="2">
        <v>970.00385839323599</v>
      </c>
      <c r="P46" s="2"/>
      <c r="Q46" s="2">
        <v>970.00385839323599</v>
      </c>
      <c r="R46" s="2"/>
      <c r="S46" s="2">
        <v>70.457240155421005</v>
      </c>
      <c r="T46" s="1" t="b">
        <v>0</v>
      </c>
      <c r="U46" s="2">
        <v>79.438437932732498</v>
      </c>
      <c r="V46" s="1" t="b">
        <v>0</v>
      </c>
      <c r="W46" s="2">
        <v>11.28745</v>
      </c>
      <c r="X46" s="2">
        <v>1426395.4766986901</v>
      </c>
      <c r="Y46" s="2">
        <v>57.911901437808197</v>
      </c>
      <c r="Z46" s="1" t="b">
        <v>0</v>
      </c>
    </row>
    <row r="47" spans="1:26">
      <c r="A47" s="1"/>
      <c r="B47" s="1"/>
      <c r="C47" s="1" t="s">
        <v>646</v>
      </c>
      <c r="D47" s="1" t="s">
        <v>581</v>
      </c>
      <c r="E47" s="1"/>
      <c r="F47" s="2">
        <v>81</v>
      </c>
      <c r="G47" s="1" t="s">
        <v>645</v>
      </c>
      <c r="H47" s="1" t="s">
        <v>58</v>
      </c>
      <c r="I47" s="1"/>
      <c r="J47" s="3">
        <v>44392.229768518497</v>
      </c>
      <c r="K47" s="2"/>
      <c r="L47" s="2">
        <v>16.8458166666667</v>
      </c>
      <c r="M47" s="2">
        <v>355991.3631901</v>
      </c>
      <c r="N47" s="1" t="b">
        <v>0</v>
      </c>
      <c r="O47" s="2">
        <v>965.01043629575804</v>
      </c>
      <c r="P47" s="2"/>
      <c r="Q47" s="2">
        <v>965.01043629575804</v>
      </c>
      <c r="R47" s="2"/>
      <c r="S47" s="2">
        <v>70.519401168536803</v>
      </c>
      <c r="T47" s="1" t="b">
        <v>0</v>
      </c>
      <c r="U47" s="2">
        <v>80.579100783560804</v>
      </c>
      <c r="V47" s="1" t="b">
        <v>0</v>
      </c>
      <c r="W47" s="2">
        <v>11.287466666666701</v>
      </c>
      <c r="X47" s="2">
        <v>1411831.23834381</v>
      </c>
      <c r="Y47" s="2">
        <v>57.898879911427102</v>
      </c>
      <c r="Z47" s="1" t="b">
        <v>0</v>
      </c>
    </row>
    <row r="48" spans="1:26">
      <c r="A48" s="1"/>
      <c r="B48" s="1"/>
      <c r="C48" s="1" t="s">
        <v>644</v>
      </c>
      <c r="D48" s="1" t="s">
        <v>581</v>
      </c>
      <c r="E48" s="1"/>
      <c r="F48" s="2">
        <v>82</v>
      </c>
      <c r="G48" s="1" t="s">
        <v>643</v>
      </c>
      <c r="H48" s="1" t="s">
        <v>58</v>
      </c>
      <c r="I48" s="1"/>
      <c r="J48" s="3">
        <v>44392.246412036999</v>
      </c>
      <c r="K48" s="2"/>
      <c r="L48" s="2">
        <v>16.845933333333299</v>
      </c>
      <c r="M48" s="2">
        <v>346576.812758427</v>
      </c>
      <c r="N48" s="1" t="b">
        <v>0</v>
      </c>
      <c r="O48" s="2">
        <v>918.08185281458896</v>
      </c>
      <c r="P48" s="2"/>
      <c r="Q48" s="2">
        <v>918.08185281458896</v>
      </c>
      <c r="R48" s="2"/>
      <c r="S48" s="2">
        <v>70.798822199426795</v>
      </c>
      <c r="T48" s="1" t="b">
        <v>0</v>
      </c>
      <c r="U48" s="2">
        <v>80.454077883612797</v>
      </c>
      <c r="V48" s="1" t="b">
        <v>0</v>
      </c>
      <c r="W48" s="2">
        <v>11.2875833333333</v>
      </c>
      <c r="X48" s="2">
        <v>1442465.36399203</v>
      </c>
      <c r="Y48" s="2">
        <v>57.578212457584698</v>
      </c>
      <c r="Z48" s="1" t="b">
        <v>0</v>
      </c>
    </row>
    <row r="49" spans="1:26">
      <c r="A49" s="1"/>
      <c r="B49" s="1"/>
      <c r="C49" s="1" t="s">
        <v>642</v>
      </c>
      <c r="D49" s="1" t="s">
        <v>581</v>
      </c>
      <c r="E49" s="1"/>
      <c r="F49" s="2">
        <v>83</v>
      </c>
      <c r="G49" s="1" t="s">
        <v>641</v>
      </c>
      <c r="H49" s="1" t="s">
        <v>58</v>
      </c>
      <c r="I49" s="1"/>
      <c r="J49" s="3">
        <v>44392.263020833299</v>
      </c>
      <c r="K49" s="2"/>
      <c r="L49" s="2">
        <v>16.845783333333301</v>
      </c>
      <c r="M49" s="2">
        <v>313684.41585197003</v>
      </c>
      <c r="N49" s="1" t="b">
        <v>0</v>
      </c>
      <c r="O49" s="2">
        <v>841.81019269191802</v>
      </c>
      <c r="P49" s="2"/>
      <c r="Q49" s="2">
        <v>841.81019269191802</v>
      </c>
      <c r="R49" s="2"/>
      <c r="S49" s="2">
        <v>70.630569844964299</v>
      </c>
      <c r="T49" s="1" t="b">
        <v>0</v>
      </c>
      <c r="U49" s="2">
        <v>80.292671556493204</v>
      </c>
      <c r="V49" s="1" t="b">
        <v>0</v>
      </c>
      <c r="W49" s="2">
        <v>11.28745</v>
      </c>
      <c r="X49" s="2">
        <v>1420202.0067739601</v>
      </c>
      <c r="Y49" s="2">
        <v>58.337492942234498</v>
      </c>
      <c r="Z49" s="1" t="b">
        <v>0</v>
      </c>
    </row>
    <row r="50" spans="1:26">
      <c r="A50" s="1"/>
      <c r="B50" s="1"/>
      <c r="C50" s="1" t="s">
        <v>640</v>
      </c>
      <c r="D50" s="1" t="s">
        <v>581</v>
      </c>
      <c r="E50" s="1"/>
      <c r="F50" s="2">
        <v>84</v>
      </c>
      <c r="G50" s="1" t="s">
        <v>639</v>
      </c>
      <c r="H50" s="1" t="s">
        <v>58</v>
      </c>
      <c r="I50" s="1"/>
      <c r="J50" s="3">
        <v>44392.279641203699</v>
      </c>
      <c r="K50" s="2"/>
      <c r="L50" s="2">
        <v>16.8501333333333</v>
      </c>
      <c r="M50" s="2">
        <v>340000.70989795902</v>
      </c>
      <c r="N50" s="1" t="b">
        <v>0</v>
      </c>
      <c r="O50" s="2">
        <v>929.09162706806001</v>
      </c>
      <c r="P50" s="2"/>
      <c r="Q50" s="2">
        <v>929.09162706806001</v>
      </c>
      <c r="R50" s="2"/>
      <c r="S50" s="2">
        <v>70.161276761015799</v>
      </c>
      <c r="T50" s="1" t="b">
        <v>0</v>
      </c>
      <c r="U50" s="2">
        <v>79.435893044503402</v>
      </c>
      <c r="V50" s="1" t="b">
        <v>0</v>
      </c>
      <c r="W50" s="2">
        <v>11.287466666666701</v>
      </c>
      <c r="X50" s="2">
        <v>1398845.95901708</v>
      </c>
      <c r="Y50" s="2">
        <v>58.055363194601298</v>
      </c>
      <c r="Z50" s="1" t="b">
        <v>0</v>
      </c>
    </row>
    <row r="51" spans="1:26">
      <c r="A51" s="1"/>
      <c r="B51" s="1"/>
      <c r="C51" s="1" t="s">
        <v>638</v>
      </c>
      <c r="D51" s="1" t="s">
        <v>581</v>
      </c>
      <c r="E51" s="1"/>
      <c r="F51" s="2">
        <v>85</v>
      </c>
      <c r="G51" s="1" t="s">
        <v>637</v>
      </c>
      <c r="H51" s="1" t="s">
        <v>58</v>
      </c>
      <c r="I51" s="1"/>
      <c r="J51" s="3">
        <v>44392.296215277798</v>
      </c>
      <c r="K51" s="2"/>
      <c r="L51" s="2">
        <v>16.845783333333301</v>
      </c>
      <c r="M51" s="2">
        <v>350445.02417437098</v>
      </c>
      <c r="N51" s="1" t="b">
        <v>0</v>
      </c>
      <c r="O51" s="2">
        <v>939.51362352096396</v>
      </c>
      <c r="P51" s="2"/>
      <c r="Q51" s="2">
        <v>939.51362352096396</v>
      </c>
      <c r="R51" s="2"/>
      <c r="S51" s="2">
        <v>71.460234841216504</v>
      </c>
      <c r="T51" s="1" t="b">
        <v>0</v>
      </c>
      <c r="U51" s="2">
        <v>81.242645456816604</v>
      </c>
      <c r="V51" s="1" t="b">
        <v>0</v>
      </c>
      <c r="W51" s="2">
        <v>11.28745</v>
      </c>
      <c r="X51" s="2">
        <v>1426324.0181187801</v>
      </c>
      <c r="Y51" s="2">
        <v>57.967345944887597</v>
      </c>
      <c r="Z51" s="1" t="b">
        <v>0</v>
      </c>
    </row>
    <row r="52" spans="1:26">
      <c r="A52" s="1"/>
      <c r="B52" s="1"/>
      <c r="C52" s="1" t="s">
        <v>636</v>
      </c>
      <c r="D52" s="1" t="s">
        <v>581</v>
      </c>
      <c r="E52" s="1"/>
      <c r="F52" s="2">
        <v>86</v>
      </c>
      <c r="G52" s="1" t="s">
        <v>635</v>
      </c>
      <c r="H52" s="1" t="s">
        <v>58</v>
      </c>
      <c r="I52" s="1"/>
      <c r="J52" s="3">
        <v>44392.3127662037</v>
      </c>
      <c r="K52" s="2"/>
      <c r="L52" s="2">
        <v>16.8501333333333</v>
      </c>
      <c r="M52" s="2">
        <v>343994.24637553701</v>
      </c>
      <c r="N52" s="1" t="b">
        <v>0</v>
      </c>
      <c r="O52" s="2">
        <v>925.36063354713497</v>
      </c>
      <c r="P52" s="2"/>
      <c r="Q52" s="2">
        <v>925.36063354713497</v>
      </c>
      <c r="R52" s="2"/>
      <c r="S52" s="2">
        <v>72.896251941364795</v>
      </c>
      <c r="T52" s="1" t="b">
        <v>0</v>
      </c>
      <c r="U52" s="2">
        <v>81.054677265293805</v>
      </c>
      <c r="V52" s="1" t="b">
        <v>0</v>
      </c>
      <c r="W52" s="2">
        <v>11.287466666666701</v>
      </c>
      <c r="X52" s="2">
        <v>1420803.7619748199</v>
      </c>
      <c r="Y52" s="2">
        <v>57.748627285659602</v>
      </c>
      <c r="Z52" s="1" t="b">
        <v>0</v>
      </c>
    </row>
    <row r="53" spans="1:26">
      <c r="A53" s="1"/>
      <c r="B53" s="1"/>
      <c r="C53" s="1" t="s">
        <v>634</v>
      </c>
      <c r="D53" s="1" t="s">
        <v>581</v>
      </c>
      <c r="E53" s="1"/>
      <c r="F53" s="2">
        <v>87</v>
      </c>
      <c r="G53" s="1" t="s">
        <v>633</v>
      </c>
      <c r="H53" s="1" t="s">
        <v>58</v>
      </c>
      <c r="I53" s="1"/>
      <c r="J53" s="3">
        <v>44392.329363425903</v>
      </c>
      <c r="K53" s="2"/>
      <c r="L53" s="2">
        <v>16.850100000000001</v>
      </c>
      <c r="M53" s="2">
        <v>353146.739959219</v>
      </c>
      <c r="N53" s="1" t="b">
        <v>0</v>
      </c>
      <c r="O53" s="2">
        <v>998.32656709300704</v>
      </c>
      <c r="P53" s="2"/>
      <c r="Q53" s="2">
        <v>998.32656709300704</v>
      </c>
      <c r="R53" s="2"/>
      <c r="S53" s="2">
        <v>69.350852973119601</v>
      </c>
      <c r="T53" s="1" t="b">
        <v>0</v>
      </c>
      <c r="U53" s="2">
        <v>79.564456352050996</v>
      </c>
      <c r="V53" s="1" t="b">
        <v>0</v>
      </c>
      <c r="W53" s="2">
        <v>11.28745</v>
      </c>
      <c r="X53" s="2">
        <v>1355336.18827197</v>
      </c>
      <c r="Y53" s="2">
        <v>57.854862871345098</v>
      </c>
      <c r="Z53" s="1" t="b">
        <v>0</v>
      </c>
    </row>
    <row r="54" spans="1:26">
      <c r="A54" s="1"/>
      <c r="B54" s="1"/>
      <c r="C54" s="1" t="s">
        <v>630</v>
      </c>
      <c r="D54" s="1" t="s">
        <v>581</v>
      </c>
      <c r="E54" s="1"/>
      <c r="F54" s="2">
        <v>88</v>
      </c>
      <c r="G54" s="1" t="s">
        <v>629</v>
      </c>
      <c r="H54" s="1" t="s">
        <v>58</v>
      </c>
      <c r="I54" s="1"/>
      <c r="J54" s="3">
        <v>44392.379143518498</v>
      </c>
      <c r="K54" s="2"/>
      <c r="L54" s="2">
        <v>16.8458166666667</v>
      </c>
      <c r="M54" s="2">
        <v>409751.94421542302</v>
      </c>
      <c r="N54" s="1" t="b">
        <v>0</v>
      </c>
      <c r="O54" s="2">
        <v>1223.0591869756799</v>
      </c>
      <c r="P54" s="2"/>
      <c r="Q54" s="2">
        <v>1223.0591869756799</v>
      </c>
      <c r="R54" s="2"/>
      <c r="S54" s="2">
        <v>72.292020692463296</v>
      </c>
      <c r="T54" s="1" t="b">
        <v>0</v>
      </c>
      <c r="U54" s="2">
        <v>80.861041007641603</v>
      </c>
      <c r="V54" s="1" t="b">
        <v>0</v>
      </c>
      <c r="W54" s="2">
        <v>11.287466666666701</v>
      </c>
      <c r="X54" s="2">
        <v>1293456.5951990399</v>
      </c>
      <c r="Y54" s="2">
        <v>58.099955073501597</v>
      </c>
      <c r="Z54" s="1" t="b">
        <v>0</v>
      </c>
    </row>
    <row r="55" spans="1:26">
      <c r="A55" s="1"/>
      <c r="B55" s="1"/>
      <c r="C55" s="1" t="s">
        <v>628</v>
      </c>
      <c r="D55" s="1" t="s">
        <v>581</v>
      </c>
      <c r="E55" s="1"/>
      <c r="F55" s="2">
        <v>89</v>
      </c>
      <c r="G55" s="1" t="s">
        <v>627</v>
      </c>
      <c r="H55" s="1" t="s">
        <v>58</v>
      </c>
      <c r="I55" s="1"/>
      <c r="J55" s="3">
        <v>44392.395706018498</v>
      </c>
      <c r="K55" s="2"/>
      <c r="L55" s="2">
        <v>16.850100000000001</v>
      </c>
      <c r="M55" s="2">
        <v>432912.75633961498</v>
      </c>
      <c r="N55" s="1" t="b">
        <v>0</v>
      </c>
      <c r="O55" s="2">
        <v>1277.9451369844401</v>
      </c>
      <c r="P55" s="2"/>
      <c r="Q55" s="2">
        <v>1277.9451369844401</v>
      </c>
      <c r="R55" s="2"/>
      <c r="S55" s="2">
        <v>71.575987502217501</v>
      </c>
      <c r="T55" s="1" t="b">
        <v>0</v>
      </c>
      <c r="U55" s="2">
        <v>79.4778418604308</v>
      </c>
      <c r="V55" s="1" t="b">
        <v>0</v>
      </c>
      <c r="W55" s="2">
        <v>11.28745</v>
      </c>
      <c r="X55" s="2">
        <v>1310326.9541895101</v>
      </c>
      <c r="Y55" s="2">
        <v>57.771697650603798</v>
      </c>
      <c r="Z55" s="1" t="b">
        <v>0</v>
      </c>
    </row>
    <row r="56" spans="1:26">
      <c r="A56" s="1"/>
      <c r="B56" s="1"/>
      <c r="C56" s="1" t="s">
        <v>626</v>
      </c>
      <c r="D56" s="1" t="s">
        <v>581</v>
      </c>
      <c r="E56" s="1"/>
      <c r="F56" s="2">
        <v>90</v>
      </c>
      <c r="G56" s="1" t="s">
        <v>625</v>
      </c>
      <c r="H56" s="1" t="s">
        <v>58</v>
      </c>
      <c r="I56" s="1"/>
      <c r="J56" s="3">
        <v>44392.412384259304</v>
      </c>
      <c r="K56" s="2"/>
      <c r="L56" s="2">
        <v>16.8458166666667</v>
      </c>
      <c r="M56" s="2">
        <v>182707.29255379501</v>
      </c>
      <c r="N56" s="1" t="b">
        <v>0</v>
      </c>
      <c r="O56" s="2">
        <v>477.10364400016903</v>
      </c>
      <c r="P56" s="2"/>
      <c r="Q56" s="2">
        <v>477.10364400016903</v>
      </c>
      <c r="R56" s="2"/>
      <c r="S56" s="2">
        <v>71.0426887593907</v>
      </c>
      <c r="T56" s="1" t="b">
        <v>0</v>
      </c>
      <c r="U56" s="2">
        <v>78.750180679660204</v>
      </c>
      <c r="V56" s="1" t="b">
        <v>0</v>
      </c>
      <c r="W56" s="2">
        <v>11.287466666666701</v>
      </c>
      <c r="X56" s="2">
        <v>1441842.2549395701</v>
      </c>
      <c r="Y56" s="2">
        <v>57.909199903738802</v>
      </c>
      <c r="Z56" s="1" t="b">
        <v>0</v>
      </c>
    </row>
    <row r="57" spans="1:26">
      <c r="A57" s="1"/>
      <c r="B57" s="1"/>
      <c r="C57" s="1" t="s">
        <v>624</v>
      </c>
      <c r="D57" s="1" t="s">
        <v>581</v>
      </c>
      <c r="E57" s="1"/>
      <c r="F57" s="2">
        <v>91</v>
      </c>
      <c r="G57" s="1" t="s">
        <v>623</v>
      </c>
      <c r="H57" s="1" t="s">
        <v>58</v>
      </c>
      <c r="I57" s="1"/>
      <c r="J57" s="3">
        <v>44392.429039351897</v>
      </c>
      <c r="K57" s="2"/>
      <c r="L57" s="2">
        <v>16.850249999999999</v>
      </c>
      <c r="M57" s="2">
        <v>16755.195827056799</v>
      </c>
      <c r="N57" s="1" t="b">
        <v>0</v>
      </c>
      <c r="O57" s="2">
        <v>42.2452729594931</v>
      </c>
      <c r="P57" s="2"/>
      <c r="Q57" s="2">
        <v>42.2452729594931</v>
      </c>
      <c r="R57" s="2"/>
      <c r="S57" s="2">
        <v>78.708744304795701</v>
      </c>
      <c r="T57" s="1" t="b">
        <v>0</v>
      </c>
      <c r="U57" s="2">
        <v>86.993758950928196</v>
      </c>
      <c r="V57" s="1" t="b">
        <v>0</v>
      </c>
      <c r="W57" s="2">
        <v>11.2875833333333</v>
      </c>
      <c r="X57" s="2">
        <v>1472019.8975493801</v>
      </c>
      <c r="Y57" s="2">
        <v>58.0954911315415</v>
      </c>
      <c r="Z57" s="1" t="b">
        <v>0</v>
      </c>
    </row>
    <row r="58" spans="1:26">
      <c r="A58" s="1"/>
      <c r="B58" s="1"/>
      <c r="C58" s="1" t="s">
        <v>622</v>
      </c>
      <c r="D58" s="1" t="s">
        <v>581</v>
      </c>
      <c r="E58" s="1"/>
      <c r="F58" s="2">
        <v>92</v>
      </c>
      <c r="G58" s="1" t="s">
        <v>621</v>
      </c>
      <c r="H58" s="1" t="s">
        <v>58</v>
      </c>
      <c r="I58" s="1"/>
      <c r="J58" s="3">
        <v>44392.445775462998</v>
      </c>
      <c r="K58" s="2"/>
      <c r="L58" s="2">
        <v>16.845783333333301</v>
      </c>
      <c r="M58" s="2">
        <v>7926.9795265925004</v>
      </c>
      <c r="N58" s="1" t="b">
        <v>0</v>
      </c>
      <c r="O58" s="2">
        <v>20.293546348657301</v>
      </c>
      <c r="P58" s="2"/>
      <c r="Q58" s="2">
        <v>20.293546348657301</v>
      </c>
      <c r="R58" s="2"/>
      <c r="S58" s="2">
        <v>64.200586404439207</v>
      </c>
      <c r="T58" s="1" t="b">
        <v>0</v>
      </c>
      <c r="U58" s="2">
        <v>77.202635717629306</v>
      </c>
      <c r="V58" s="1" t="b">
        <v>0</v>
      </c>
      <c r="W58" s="2">
        <v>11.28745</v>
      </c>
      <c r="X58" s="2">
        <v>1448704.5786800799</v>
      </c>
      <c r="Y58" s="2">
        <v>57.547318000986799</v>
      </c>
      <c r="Z58" s="1" t="b">
        <v>0</v>
      </c>
    </row>
    <row r="59" spans="1:26">
      <c r="A59" s="1"/>
      <c r="B59" s="1"/>
      <c r="C59" s="1" t="s">
        <v>620</v>
      </c>
      <c r="D59" s="1" t="s">
        <v>581</v>
      </c>
      <c r="E59" s="1"/>
      <c r="F59" s="2">
        <v>93</v>
      </c>
      <c r="G59" s="1" t="s">
        <v>619</v>
      </c>
      <c r="H59" s="1" t="s">
        <v>58</v>
      </c>
      <c r="I59" s="1"/>
      <c r="J59" s="3">
        <v>44392.462372685201</v>
      </c>
      <c r="K59" s="2"/>
      <c r="L59" s="2">
        <v>16.8587666666667</v>
      </c>
      <c r="M59" s="2">
        <v>9930.0925048358295</v>
      </c>
      <c r="N59" s="1" t="b">
        <v>0</v>
      </c>
      <c r="O59" s="2">
        <v>25.146496624168201</v>
      </c>
      <c r="P59" s="2"/>
      <c r="Q59" s="2">
        <v>25.146496624168201</v>
      </c>
      <c r="R59" s="2"/>
      <c r="S59" s="2">
        <v>54.787264998437699</v>
      </c>
      <c r="T59" s="1" t="b">
        <v>0</v>
      </c>
      <c r="U59" s="2">
        <v>71.511330257010002</v>
      </c>
      <c r="V59" s="1" t="b">
        <v>0</v>
      </c>
      <c r="W59" s="2">
        <v>11.287466666666701</v>
      </c>
      <c r="X59" s="2">
        <v>1464788.2940563101</v>
      </c>
      <c r="Y59" s="2">
        <v>57.2922299105972</v>
      </c>
      <c r="Z59" s="1" t="b">
        <v>0</v>
      </c>
    </row>
    <row r="60" spans="1:26">
      <c r="A60" s="1"/>
      <c r="B60" s="1"/>
      <c r="C60" s="1" t="s">
        <v>618</v>
      </c>
      <c r="D60" s="1" t="s">
        <v>581</v>
      </c>
      <c r="E60" s="1"/>
      <c r="F60" s="2">
        <v>94</v>
      </c>
      <c r="G60" s="1" t="s">
        <v>617</v>
      </c>
      <c r="H60" s="1" t="s">
        <v>58</v>
      </c>
      <c r="I60" s="1"/>
      <c r="J60" s="3">
        <v>44392.478981481501</v>
      </c>
      <c r="K60" s="2"/>
      <c r="L60" s="2">
        <v>16.845783333333301</v>
      </c>
      <c r="M60" s="2">
        <v>320533.103249832</v>
      </c>
      <c r="N60" s="1" t="b">
        <v>0</v>
      </c>
      <c r="O60" s="2">
        <v>859.92347060670897</v>
      </c>
      <c r="P60" s="2"/>
      <c r="Q60" s="2">
        <v>859.92347060670897</v>
      </c>
      <c r="R60" s="2"/>
      <c r="S60" s="2">
        <v>70.721167339696294</v>
      </c>
      <c r="T60" s="1" t="b">
        <v>0</v>
      </c>
      <c r="U60" s="2">
        <v>81.792353938158797</v>
      </c>
      <c r="V60" s="1" t="b">
        <v>0</v>
      </c>
      <c r="W60" s="2">
        <v>11.28745</v>
      </c>
      <c r="X60" s="2">
        <v>1421507.64967399</v>
      </c>
      <c r="Y60" s="2">
        <v>58.173775492454297</v>
      </c>
      <c r="Z60" s="1" t="b">
        <v>0</v>
      </c>
    </row>
    <row r="61" spans="1:26">
      <c r="A61" s="1"/>
      <c r="B61" s="1"/>
      <c r="C61" s="1" t="s">
        <v>616</v>
      </c>
      <c r="D61" s="1" t="s">
        <v>581</v>
      </c>
      <c r="E61" s="1"/>
      <c r="F61" s="2">
        <v>95</v>
      </c>
      <c r="G61" s="1" t="s">
        <v>615</v>
      </c>
      <c r="H61" s="1" t="s">
        <v>58</v>
      </c>
      <c r="I61" s="1"/>
      <c r="J61" s="3">
        <v>44392.495625000003</v>
      </c>
      <c r="K61" s="2"/>
      <c r="L61" s="2">
        <v>16.8415</v>
      </c>
      <c r="M61" s="2">
        <v>324255.12469183299</v>
      </c>
      <c r="N61" s="1" t="b">
        <v>0</v>
      </c>
      <c r="O61" s="2">
        <v>854.55584280208996</v>
      </c>
      <c r="P61" s="2"/>
      <c r="Q61" s="2">
        <v>854.55584280208996</v>
      </c>
      <c r="R61" s="2"/>
      <c r="S61" s="2">
        <v>71.005253293013297</v>
      </c>
      <c r="T61" s="1" t="b">
        <v>0</v>
      </c>
      <c r="U61" s="2">
        <v>80.601403684416695</v>
      </c>
      <c r="V61" s="1" t="b">
        <v>0</v>
      </c>
      <c r="W61" s="2">
        <v>11.283149999999999</v>
      </c>
      <c r="X61" s="2">
        <v>1446785.1497225501</v>
      </c>
      <c r="Y61" s="2">
        <v>57.853475960066604</v>
      </c>
      <c r="Z61" s="1" t="b">
        <v>0</v>
      </c>
    </row>
    <row r="62" spans="1:26">
      <c r="A62" s="1"/>
      <c r="B62" s="1"/>
      <c r="C62" s="1" t="s">
        <v>614</v>
      </c>
      <c r="D62" s="1" t="s">
        <v>581</v>
      </c>
      <c r="E62" s="1"/>
      <c r="F62" s="2">
        <v>96</v>
      </c>
      <c r="G62" s="1" t="s">
        <v>613</v>
      </c>
      <c r="H62" s="1" t="s">
        <v>58</v>
      </c>
      <c r="I62" s="1"/>
      <c r="J62" s="3">
        <v>44392.512187499997</v>
      </c>
      <c r="K62" s="2"/>
      <c r="L62" s="2">
        <v>16.841466666666701</v>
      </c>
      <c r="M62" s="2">
        <v>333970.39116566302</v>
      </c>
      <c r="N62" s="1" t="b">
        <v>0</v>
      </c>
      <c r="O62" s="2">
        <v>856.89093835315896</v>
      </c>
      <c r="P62" s="2"/>
      <c r="Q62" s="2">
        <v>856.89093835315896</v>
      </c>
      <c r="R62" s="2"/>
      <c r="S62" s="2">
        <v>72.455073072135093</v>
      </c>
      <c r="T62" s="1" t="b">
        <v>0</v>
      </c>
      <c r="U62" s="2">
        <v>81.111398677218901</v>
      </c>
      <c r="V62" s="1" t="b">
        <v>0</v>
      </c>
      <c r="W62" s="2">
        <v>11.2831333333333</v>
      </c>
      <c r="X62" s="2">
        <v>1486189.51735769</v>
      </c>
      <c r="Y62" s="2">
        <v>58.144551474949097</v>
      </c>
      <c r="Z62" s="1" t="b">
        <v>0</v>
      </c>
    </row>
    <row r="63" spans="1:26">
      <c r="A63" s="1"/>
      <c r="B63" s="1"/>
      <c r="C63" s="1" t="s">
        <v>611</v>
      </c>
      <c r="D63" s="1" t="s">
        <v>581</v>
      </c>
      <c r="E63" s="1"/>
      <c r="F63" s="2">
        <v>97</v>
      </c>
      <c r="G63" s="1" t="s">
        <v>610</v>
      </c>
      <c r="H63" s="1" t="s">
        <v>58</v>
      </c>
      <c r="I63" s="1"/>
      <c r="J63" s="3">
        <v>44392.545358796298</v>
      </c>
      <c r="K63" s="2"/>
      <c r="L63" s="2">
        <v>16.901900000000001</v>
      </c>
      <c r="M63" s="2">
        <v>0</v>
      </c>
      <c r="N63" s="1" t="b">
        <v>1</v>
      </c>
      <c r="O63" s="2">
        <v>0</v>
      </c>
      <c r="P63" s="2"/>
      <c r="Q63" s="2">
        <v>0</v>
      </c>
      <c r="R63" s="2"/>
      <c r="S63" s="2" t="s">
        <v>237</v>
      </c>
      <c r="T63" s="1" t="b">
        <v>0</v>
      </c>
      <c r="U63" s="2"/>
      <c r="V63" s="1" t="b">
        <v>0</v>
      </c>
      <c r="W63" s="2">
        <v>11.28745</v>
      </c>
      <c r="X63" s="2">
        <v>1621893.8021416501</v>
      </c>
      <c r="Y63" s="2">
        <v>58.226662859556598</v>
      </c>
      <c r="Z63" s="1" t="b">
        <v>0</v>
      </c>
    </row>
    <row r="64" spans="1:26">
      <c r="A64" s="1"/>
      <c r="B64" s="1"/>
      <c r="C64" s="1" t="s">
        <v>609</v>
      </c>
      <c r="D64" s="1" t="s">
        <v>581</v>
      </c>
      <c r="E64" s="1"/>
      <c r="F64" s="2">
        <v>98</v>
      </c>
      <c r="G64" s="1" t="s">
        <v>608</v>
      </c>
      <c r="H64" s="1" t="s">
        <v>58</v>
      </c>
      <c r="I64" s="1"/>
      <c r="J64" s="3">
        <v>44392.561874999999</v>
      </c>
      <c r="K64" s="2"/>
      <c r="L64" s="2">
        <v>16.996916666666699</v>
      </c>
      <c r="M64" s="2">
        <v>0</v>
      </c>
      <c r="N64" s="1" t="b">
        <v>1</v>
      </c>
      <c r="O64" s="2">
        <v>0</v>
      </c>
      <c r="P64" s="2"/>
      <c r="Q64" s="2">
        <v>0</v>
      </c>
      <c r="R64" s="2"/>
      <c r="S64" s="2"/>
      <c r="T64" s="1" t="b">
        <v>0</v>
      </c>
      <c r="U64" s="2"/>
      <c r="V64" s="1" t="b">
        <v>0</v>
      </c>
      <c r="W64" s="2">
        <v>11.283149999999999</v>
      </c>
      <c r="X64" s="2">
        <v>1607395.86660906</v>
      </c>
      <c r="Y64" s="2">
        <v>57.773737764255102</v>
      </c>
      <c r="Z64" s="1" t="b">
        <v>0</v>
      </c>
    </row>
    <row r="65" spans="1:26">
      <c r="A65" s="1"/>
      <c r="B65" s="1"/>
      <c r="C65" s="1" t="s">
        <v>607</v>
      </c>
      <c r="D65" s="1" t="s">
        <v>581</v>
      </c>
      <c r="E65" s="1"/>
      <c r="F65" s="2">
        <v>99</v>
      </c>
      <c r="G65" s="1" t="s">
        <v>606</v>
      </c>
      <c r="H65" s="1" t="s">
        <v>58</v>
      </c>
      <c r="I65" s="1"/>
      <c r="J65" s="3">
        <v>44392.578425925902</v>
      </c>
      <c r="K65" s="2"/>
      <c r="L65" s="2">
        <v>16.832833333333301</v>
      </c>
      <c r="M65" s="2">
        <v>311840.63488224603</v>
      </c>
      <c r="N65" s="1" t="b">
        <v>0</v>
      </c>
      <c r="O65" s="2">
        <v>820.00865281442395</v>
      </c>
      <c r="P65" s="2"/>
      <c r="Q65" s="2">
        <v>820.00865281442395</v>
      </c>
      <c r="R65" s="2"/>
      <c r="S65" s="2">
        <v>69.982333616870406</v>
      </c>
      <c r="T65" s="1" t="b">
        <v>0</v>
      </c>
      <c r="U65" s="2">
        <v>81.011429081806199</v>
      </c>
      <c r="V65" s="1" t="b">
        <v>0</v>
      </c>
      <c r="W65" s="2">
        <v>11.2831333333333</v>
      </c>
      <c r="X65" s="2">
        <v>1448328.8325728099</v>
      </c>
      <c r="Y65" s="2">
        <v>57.3185323027392</v>
      </c>
      <c r="Z65" s="1" t="b">
        <v>0</v>
      </c>
    </row>
    <row r="66" spans="1:26">
      <c r="A66" s="1"/>
      <c r="B66" s="1"/>
      <c r="C66" s="1" t="s">
        <v>598</v>
      </c>
      <c r="D66" s="1" t="s">
        <v>581</v>
      </c>
      <c r="E66" s="1"/>
      <c r="F66" s="2">
        <v>18</v>
      </c>
      <c r="G66" s="1" t="s">
        <v>597</v>
      </c>
      <c r="H66" s="1" t="s">
        <v>58</v>
      </c>
      <c r="I66" s="1"/>
      <c r="J66" s="3">
        <v>44394.093981481499</v>
      </c>
      <c r="K66" s="2"/>
      <c r="L66" s="2">
        <v>16.8156</v>
      </c>
      <c r="M66" s="2">
        <v>48586.264344886302</v>
      </c>
      <c r="N66" s="1" t="b">
        <v>0</v>
      </c>
      <c r="O66" s="2">
        <v>119.485057673097</v>
      </c>
      <c r="P66" s="2"/>
      <c r="Q66" s="2">
        <v>119.485057673097</v>
      </c>
      <c r="R66" s="2"/>
      <c r="S66" s="2">
        <v>68.605313282286303</v>
      </c>
      <c r="T66" s="1" t="b">
        <v>0</v>
      </c>
      <c r="U66" s="2">
        <v>79.578301766961602</v>
      </c>
      <c r="V66" s="1" t="b">
        <v>0</v>
      </c>
      <c r="W66" s="2">
        <v>11.274516666666701</v>
      </c>
      <c r="X66" s="2">
        <v>1513013.06488504</v>
      </c>
      <c r="Y66" s="2">
        <v>59.815864135755596</v>
      </c>
      <c r="Z66" s="1" t="b">
        <v>0</v>
      </c>
    </row>
  </sheetData>
  <sortState xmlns:xlrd2="http://schemas.microsoft.com/office/spreadsheetml/2017/richdata2" ref="A3:Z66">
    <sortCondition ref="H2:H66"/>
  </sortState>
  <mergeCells count="6">
    <mergeCell ref="Y1:Z1"/>
    <mergeCell ref="A1:J1"/>
    <mergeCell ref="L1:R1"/>
    <mergeCell ref="S1:T1"/>
    <mergeCell ref="U1:V1"/>
    <mergeCell ref="W1:X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F3D6-A8CF-4D12-87D3-E137CDF24944}">
  <dimension ref="A1:AD48"/>
  <sheetViews>
    <sheetView topLeftCell="K10" workbookViewId="0">
      <selection activeCell="Z29" sqref="Z29"/>
    </sheetView>
  </sheetViews>
  <sheetFormatPr defaultColWidth="9.140625" defaultRowHeight="15"/>
  <cols>
    <col min="1" max="2" width="4" customWidth="1"/>
    <col min="3" max="3" width="22.140625" customWidth="1"/>
    <col min="4" max="4" width="7.85546875" customWidth="1"/>
    <col min="5" max="5" width="4" customWidth="1"/>
    <col min="6" max="6" width="13.28515625" customWidth="1"/>
    <col min="7" max="7" width="12.5703125" customWidth="1"/>
    <col min="8" max="8" width="7.42578125" customWidth="1"/>
    <col min="9" max="9" width="18.5703125" customWidth="1"/>
    <col min="11" max="11" width="5.5703125" customWidth="1"/>
    <col min="12" max="12" width="7.7109375" customWidth="1"/>
    <col min="13" max="13" width="7.5703125" customWidth="1"/>
    <col min="14" max="14" width="5.5703125" customWidth="1"/>
    <col min="15" max="15" width="6" customWidth="1"/>
    <col min="18" max="18" width="10.140625" customWidth="1"/>
    <col min="19" max="19" width="10.7109375" customWidth="1"/>
    <col min="20" max="20" width="12.42578125" customWidth="1"/>
    <col min="21" max="21" width="12.5703125" customWidth="1"/>
  </cols>
  <sheetData>
    <row r="1" spans="1:30" ht="15" customHeight="1">
      <c r="A1" s="195" t="s">
        <v>58</v>
      </c>
      <c r="B1" s="197"/>
      <c r="C1" s="197"/>
      <c r="D1" s="197"/>
      <c r="E1" s="197"/>
      <c r="F1" s="197"/>
      <c r="G1" s="197"/>
      <c r="H1" s="197"/>
      <c r="I1" s="196"/>
      <c r="J1" s="195" t="s">
        <v>84</v>
      </c>
      <c r="K1" s="197"/>
      <c r="L1" s="197"/>
      <c r="M1" s="196"/>
      <c r="N1" s="195" t="s">
        <v>9</v>
      </c>
      <c r="O1" s="196"/>
    </row>
    <row r="2" spans="1:30" ht="15" customHeight="1">
      <c r="A2" s="4" t="s">
        <v>237</v>
      </c>
      <c r="B2" s="4" t="s">
        <v>237</v>
      </c>
      <c r="C2" s="4" t="s">
        <v>114</v>
      </c>
      <c r="D2" s="4" t="s">
        <v>80</v>
      </c>
      <c r="E2" s="4" t="s">
        <v>171</v>
      </c>
      <c r="F2" s="4" t="s">
        <v>102</v>
      </c>
      <c r="G2" s="4" t="s">
        <v>120</v>
      </c>
      <c r="H2" s="4" t="s">
        <v>59</v>
      </c>
      <c r="I2" s="4" t="s">
        <v>129</v>
      </c>
      <c r="J2" s="4" t="s">
        <v>45</v>
      </c>
      <c r="K2" s="4" t="s">
        <v>10</v>
      </c>
      <c r="L2" s="4" t="s">
        <v>138</v>
      </c>
      <c r="M2" s="4" t="s">
        <v>0</v>
      </c>
      <c r="N2" s="4" t="s">
        <v>10</v>
      </c>
      <c r="O2" s="4" t="s">
        <v>236</v>
      </c>
      <c r="R2" s="134"/>
      <c r="S2" s="132"/>
      <c r="T2" s="133"/>
      <c r="U2" s="132"/>
      <c r="V2" s="213" t="s">
        <v>523</v>
      </c>
      <c r="W2" s="213"/>
      <c r="X2" s="213"/>
      <c r="Y2" s="213"/>
    </row>
    <row r="3" spans="1:30">
      <c r="A3" s="1"/>
      <c r="B3" s="1"/>
      <c r="C3" s="1" t="s">
        <v>42</v>
      </c>
      <c r="D3" s="1" t="s">
        <v>237</v>
      </c>
      <c r="E3" s="1" t="s">
        <v>237</v>
      </c>
      <c r="F3" s="1" t="s">
        <v>522</v>
      </c>
      <c r="G3" s="1" t="s">
        <v>252</v>
      </c>
      <c r="H3" s="1" t="s">
        <v>237</v>
      </c>
      <c r="I3" s="3">
        <v>44356.683845231499</v>
      </c>
      <c r="J3" s="2">
        <v>0</v>
      </c>
      <c r="K3" s="2">
        <v>7.9754500000000004</v>
      </c>
      <c r="L3" s="2">
        <v>2286.5675936050302</v>
      </c>
      <c r="M3" s="2"/>
      <c r="N3" s="2">
        <v>6.4511833333333302</v>
      </c>
      <c r="O3" s="2">
        <v>48954.039207842798</v>
      </c>
      <c r="R3" s="214" t="s">
        <v>521</v>
      </c>
      <c r="S3" s="214"/>
      <c r="T3" s="214"/>
      <c r="U3" s="214"/>
      <c r="V3" s="15"/>
      <c r="W3" s="204" t="s">
        <v>520</v>
      </c>
      <c r="X3" s="205"/>
      <c r="Y3" s="206"/>
    </row>
    <row r="4" spans="1:30">
      <c r="A4" s="1"/>
      <c r="B4" s="1"/>
      <c r="C4" s="1" t="s">
        <v>42</v>
      </c>
      <c r="D4" s="1" t="s">
        <v>237</v>
      </c>
      <c r="E4" s="1" t="s">
        <v>237</v>
      </c>
      <c r="F4" s="1" t="s">
        <v>519</v>
      </c>
      <c r="G4" s="1" t="s">
        <v>252</v>
      </c>
      <c r="H4" s="1" t="s">
        <v>237</v>
      </c>
      <c r="I4" s="3">
        <v>44356.697702662001</v>
      </c>
      <c r="J4" s="2">
        <v>0</v>
      </c>
      <c r="K4" s="2">
        <v>8.3285833333333308</v>
      </c>
      <c r="L4" s="2">
        <v>282.45429324137098</v>
      </c>
      <c r="M4" s="2"/>
      <c r="N4" s="2">
        <v>6.4513499999999997</v>
      </c>
      <c r="O4" s="2">
        <v>48159.393547125503</v>
      </c>
      <c r="R4" s="130" t="s">
        <v>302</v>
      </c>
      <c r="S4" s="130" t="s">
        <v>518</v>
      </c>
      <c r="T4" s="130" t="s">
        <v>514</v>
      </c>
      <c r="U4" s="129" t="s">
        <v>517</v>
      </c>
      <c r="V4" s="128" t="s">
        <v>516</v>
      </c>
      <c r="W4" s="128" t="s">
        <v>515</v>
      </c>
      <c r="X4" s="127" t="s">
        <v>514</v>
      </c>
      <c r="Y4" s="126" t="s">
        <v>513</v>
      </c>
    </row>
    <row r="5" spans="1:30">
      <c r="A5" s="1"/>
      <c r="B5" s="1"/>
      <c r="C5" s="1" t="s">
        <v>42</v>
      </c>
      <c r="D5" s="1" t="s">
        <v>237</v>
      </c>
      <c r="E5" s="1" t="s">
        <v>237</v>
      </c>
      <c r="F5" s="1" t="s">
        <v>512</v>
      </c>
      <c r="G5" s="1" t="s">
        <v>252</v>
      </c>
      <c r="H5" s="1" t="s">
        <v>237</v>
      </c>
      <c r="I5" s="3">
        <v>44356.711536423602</v>
      </c>
      <c r="J5" s="2">
        <v>0</v>
      </c>
      <c r="K5" s="2">
        <v>8.2130333333333301</v>
      </c>
      <c r="L5" s="2">
        <v>376.69740664988501</v>
      </c>
      <c r="M5" s="2"/>
      <c r="N5" s="2">
        <v>6.4505833333333298</v>
      </c>
      <c r="O5" s="2">
        <v>49705.530505152601</v>
      </c>
      <c r="R5" s="125" t="s">
        <v>511</v>
      </c>
      <c r="S5" s="2">
        <v>55573.718054148601</v>
      </c>
      <c r="T5" s="207">
        <f>AVERAGE(S5:S7)</f>
        <v>58000.232034545828</v>
      </c>
      <c r="U5" s="210">
        <f>_xlfn.STDEV.S(S5:S7)</f>
        <v>7845.5811650381656</v>
      </c>
      <c r="V5" s="141">
        <v>0</v>
      </c>
      <c r="W5" s="145">
        <f t="shared" ref="W5:W22" si="0">S5/$T$5</f>
        <v>0.9581637194321575</v>
      </c>
      <c r="X5" s="146">
        <f>AVERAGE(W5:W7)</f>
        <v>1.0000000000000002</v>
      </c>
      <c r="Y5" s="124">
        <f>STDEV(W5:W7)</f>
        <v>0.13526809962355107</v>
      </c>
    </row>
    <row r="6" spans="1:30">
      <c r="A6" s="1"/>
      <c r="B6" s="1"/>
      <c r="C6" s="1" t="s">
        <v>42</v>
      </c>
      <c r="D6" s="1" t="s">
        <v>237</v>
      </c>
      <c r="E6" s="1" t="s">
        <v>237</v>
      </c>
      <c r="F6" s="1" t="s">
        <v>510</v>
      </c>
      <c r="G6" s="1" t="s">
        <v>252</v>
      </c>
      <c r="H6" s="1" t="s">
        <v>237</v>
      </c>
      <c r="I6" s="3">
        <v>44356.725437118097</v>
      </c>
      <c r="J6" s="2">
        <v>0</v>
      </c>
      <c r="K6" s="2">
        <v>8.2920499999999997</v>
      </c>
      <c r="L6" s="2">
        <v>270.09700900319399</v>
      </c>
      <c r="M6" s="2"/>
      <c r="N6" s="2">
        <v>6.4513333333333298</v>
      </c>
      <c r="O6" s="2">
        <v>46806.429034645596</v>
      </c>
      <c r="R6" s="125" t="s">
        <v>509</v>
      </c>
      <c r="S6" s="2">
        <v>66772.402058005493</v>
      </c>
      <c r="T6" s="208"/>
      <c r="U6" s="211"/>
      <c r="V6" s="141"/>
      <c r="W6" s="145">
        <f t="shared" si="0"/>
        <v>1.1512437056843985</v>
      </c>
      <c r="X6" s="146"/>
      <c r="Y6" s="124"/>
    </row>
    <row r="7" spans="1:30">
      <c r="A7" s="1"/>
      <c r="B7" s="1"/>
      <c r="C7" s="1" t="s">
        <v>42</v>
      </c>
      <c r="D7" s="1" t="s">
        <v>237</v>
      </c>
      <c r="E7" s="1" t="s">
        <v>237</v>
      </c>
      <c r="F7" s="1" t="s">
        <v>508</v>
      </c>
      <c r="G7" s="1" t="s">
        <v>252</v>
      </c>
      <c r="H7" s="1" t="s">
        <v>237</v>
      </c>
      <c r="I7" s="3">
        <v>44356.739254490698</v>
      </c>
      <c r="J7" s="2">
        <v>0</v>
      </c>
      <c r="K7" s="2">
        <v>8.1947666666666699</v>
      </c>
      <c r="L7" s="2">
        <v>435.97253294444403</v>
      </c>
      <c r="M7" s="2"/>
      <c r="N7" s="2">
        <v>6.4582333333333297</v>
      </c>
      <c r="O7" s="2">
        <v>47636.587270211501</v>
      </c>
      <c r="R7" s="125" t="s">
        <v>507</v>
      </c>
      <c r="S7" s="2">
        <v>51654.575991483398</v>
      </c>
      <c r="T7" s="209"/>
      <c r="U7" s="212"/>
      <c r="V7" s="141"/>
      <c r="W7" s="145">
        <f t="shared" si="0"/>
        <v>0.89059257488344423</v>
      </c>
      <c r="X7" s="146"/>
      <c r="Y7" s="124"/>
    </row>
    <row r="8" spans="1:30">
      <c r="A8" s="1"/>
      <c r="B8" s="1"/>
      <c r="C8" s="1" t="s">
        <v>239</v>
      </c>
      <c r="D8" s="1" t="s">
        <v>237</v>
      </c>
      <c r="E8" s="1" t="s">
        <v>237</v>
      </c>
      <c r="F8" s="1" t="s">
        <v>506</v>
      </c>
      <c r="G8" s="1" t="s">
        <v>60</v>
      </c>
      <c r="H8" s="1" t="s">
        <v>259</v>
      </c>
      <c r="I8" s="3">
        <v>44356.753090196798</v>
      </c>
      <c r="J8" s="2">
        <v>4850.4070322991201</v>
      </c>
      <c r="K8" s="2">
        <v>8.2311999999999994</v>
      </c>
      <c r="L8" s="2">
        <v>1198856.10790923</v>
      </c>
      <c r="M8" s="2">
        <v>97.008140645982394</v>
      </c>
      <c r="N8" s="2">
        <v>6.4590166666666704</v>
      </c>
      <c r="O8" s="2">
        <v>48065.321769373899</v>
      </c>
      <c r="R8" s="121" t="s">
        <v>505</v>
      </c>
      <c r="S8" s="121">
        <v>118456.36119527101</v>
      </c>
      <c r="T8" s="198">
        <f>AVERAGE(S8:S10)</f>
        <v>114807.12678011267</v>
      </c>
      <c r="U8" s="201">
        <f>_xlfn.STDEV.S(S8:S10)</f>
        <v>7196.6993542130776</v>
      </c>
      <c r="V8" s="142">
        <v>15</v>
      </c>
      <c r="W8" s="148">
        <f t="shared" si="0"/>
        <v>2.0423428845028857</v>
      </c>
      <c r="X8" s="150">
        <f>AVERAGE(W8:W10)</f>
        <v>1.9794253014665835</v>
      </c>
      <c r="Y8" s="123">
        <f>STDEV(W8:W10)</f>
        <v>0.12408052695248892</v>
      </c>
    </row>
    <row r="9" spans="1:30">
      <c r="A9" s="1"/>
      <c r="B9" s="1"/>
      <c r="C9" s="1" t="s">
        <v>239</v>
      </c>
      <c r="D9" s="1" t="s">
        <v>237</v>
      </c>
      <c r="E9" s="1" t="s">
        <v>237</v>
      </c>
      <c r="F9" s="1" t="s">
        <v>504</v>
      </c>
      <c r="G9" s="1" t="s">
        <v>60</v>
      </c>
      <c r="H9" s="1" t="s">
        <v>259</v>
      </c>
      <c r="I9" s="3">
        <v>44356.766972222198</v>
      </c>
      <c r="J9" s="2">
        <v>4745.7331163802301</v>
      </c>
      <c r="K9" s="2">
        <v>8.2312666666666701</v>
      </c>
      <c r="L9" s="2">
        <v>1195386.0344396001</v>
      </c>
      <c r="M9" s="2">
        <v>94.914662327604702</v>
      </c>
      <c r="N9" s="2">
        <v>6.4582333333333297</v>
      </c>
      <c r="O9" s="2">
        <v>48976.910879139898</v>
      </c>
      <c r="R9" s="121" t="s">
        <v>503</v>
      </c>
      <c r="S9" s="121">
        <v>119448.172549549</v>
      </c>
      <c r="T9" s="199"/>
      <c r="U9" s="202"/>
      <c r="V9" s="143"/>
      <c r="W9" s="148">
        <f t="shared" si="0"/>
        <v>2.0594430118556049</v>
      </c>
      <c r="X9" s="149"/>
      <c r="Y9" s="122"/>
    </row>
    <row r="10" spans="1:30">
      <c r="A10" s="1"/>
      <c r="B10" s="1"/>
      <c r="C10" s="1" t="s">
        <v>239</v>
      </c>
      <c r="D10" s="1" t="s">
        <v>237</v>
      </c>
      <c r="E10" s="1" t="s">
        <v>237</v>
      </c>
      <c r="F10" s="1" t="s">
        <v>502</v>
      </c>
      <c r="G10" s="1" t="s">
        <v>60</v>
      </c>
      <c r="H10" s="1" t="s">
        <v>259</v>
      </c>
      <c r="I10" s="3">
        <v>44356.7808083333</v>
      </c>
      <c r="J10" s="2">
        <v>4670.2635389956704</v>
      </c>
      <c r="K10" s="2">
        <v>8.2312166666666702</v>
      </c>
      <c r="L10" s="2">
        <v>1196983.8760959301</v>
      </c>
      <c r="M10" s="2">
        <v>93.405270779913295</v>
      </c>
      <c r="N10" s="2">
        <v>6.4581666666666697</v>
      </c>
      <c r="O10" s="2">
        <v>49830.031949527103</v>
      </c>
      <c r="R10" s="121" t="s">
        <v>501</v>
      </c>
      <c r="S10" s="121">
        <v>106516.846595518</v>
      </c>
      <c r="T10" s="200"/>
      <c r="U10" s="203"/>
      <c r="V10" s="144"/>
      <c r="W10" s="148">
        <f t="shared" si="0"/>
        <v>1.8364900080412598</v>
      </c>
      <c r="X10" s="147"/>
      <c r="Y10" s="120"/>
    </row>
    <row r="11" spans="1:30">
      <c r="A11" s="1"/>
      <c r="B11" s="1"/>
      <c r="C11" s="1" t="s">
        <v>239</v>
      </c>
      <c r="D11" s="1" t="s">
        <v>237</v>
      </c>
      <c r="E11" s="1" t="s">
        <v>237</v>
      </c>
      <c r="F11" s="1" t="s">
        <v>500</v>
      </c>
      <c r="G11" s="1" t="s">
        <v>60</v>
      </c>
      <c r="H11" s="1" t="s">
        <v>259</v>
      </c>
      <c r="I11" s="3">
        <v>44356.794641400498</v>
      </c>
      <c r="J11" s="2">
        <v>4543.2973469092703</v>
      </c>
      <c r="K11" s="2">
        <v>8.2312999999999992</v>
      </c>
      <c r="L11" s="2">
        <v>1161115.1426736901</v>
      </c>
      <c r="M11" s="2">
        <v>90.865946938185502</v>
      </c>
      <c r="N11" s="2">
        <v>6.4582499999999996</v>
      </c>
      <c r="O11" s="2">
        <v>49679.144724547201</v>
      </c>
      <c r="R11" s="125" t="s">
        <v>496</v>
      </c>
      <c r="S11" s="2">
        <v>161559.68141427301</v>
      </c>
      <c r="T11" s="207">
        <f>AVERAGE(S11:S13)</f>
        <v>157459.79223508565</v>
      </c>
      <c r="U11" s="210">
        <f>_xlfn.STDEV.S(S11:S13)</f>
        <v>5663.3391100539311</v>
      </c>
      <c r="V11" s="141">
        <v>30</v>
      </c>
      <c r="W11" s="145">
        <f t="shared" si="0"/>
        <v>2.7855006048604354</v>
      </c>
      <c r="X11" s="146">
        <f>AVERAGE(W11:W13)</f>
        <v>2.7148131431836382</v>
      </c>
      <c r="Y11" s="124">
        <f>STDEV(W11:W13)</f>
        <v>9.7643387127843775E-2</v>
      </c>
    </row>
    <row r="12" spans="1:30">
      <c r="A12" s="1"/>
      <c r="B12" s="1"/>
      <c r="C12" s="1" t="s">
        <v>239</v>
      </c>
      <c r="D12" s="1" t="s">
        <v>237</v>
      </c>
      <c r="E12" s="1" t="s">
        <v>237</v>
      </c>
      <c r="F12" s="1" t="s">
        <v>499</v>
      </c>
      <c r="G12" s="1" t="s">
        <v>90</v>
      </c>
      <c r="H12" s="1" t="s">
        <v>259</v>
      </c>
      <c r="I12" s="3">
        <v>44356.808469664298</v>
      </c>
      <c r="J12" s="2">
        <v>4885.1853765373999</v>
      </c>
      <c r="K12" s="2">
        <v>8.2312333333333303</v>
      </c>
      <c r="L12" s="2">
        <v>1155520.1532356599</v>
      </c>
      <c r="M12" s="2">
        <v>97.703707530748005</v>
      </c>
      <c r="N12" s="2">
        <v>6.4581999999999997</v>
      </c>
      <c r="O12" s="2">
        <v>45999.983754039597</v>
      </c>
      <c r="R12" s="125" t="s">
        <v>494</v>
      </c>
      <c r="S12" s="2">
        <v>159821.94367960701</v>
      </c>
      <c r="T12" s="208"/>
      <c r="U12" s="211"/>
      <c r="V12" s="141"/>
      <c r="W12" s="145">
        <f t="shared" si="0"/>
        <v>2.7555397292965069</v>
      </c>
      <c r="X12" s="146"/>
      <c r="Y12" s="124"/>
    </row>
    <row r="13" spans="1:30">
      <c r="A13" s="1"/>
      <c r="B13" s="1"/>
      <c r="C13" s="1" t="s">
        <v>234</v>
      </c>
      <c r="D13" s="1" t="s">
        <v>237</v>
      </c>
      <c r="E13" s="1" t="s">
        <v>237</v>
      </c>
      <c r="F13" s="1" t="s">
        <v>498</v>
      </c>
      <c r="G13" s="1" t="s">
        <v>90</v>
      </c>
      <c r="H13" s="1" t="s">
        <v>263</v>
      </c>
      <c r="I13" s="3">
        <v>44356.822305624999</v>
      </c>
      <c r="J13" s="2">
        <v>5294.3404139924696</v>
      </c>
      <c r="K13" s="2">
        <v>8.2373666666666701</v>
      </c>
      <c r="L13" s="2">
        <v>1279087.55519737</v>
      </c>
      <c r="M13" s="2">
        <v>151.266868971213</v>
      </c>
      <c r="N13" s="2">
        <v>6.4659166666666703</v>
      </c>
      <c r="O13" s="2">
        <v>47005.219055935697</v>
      </c>
      <c r="R13" s="125" t="s">
        <v>492</v>
      </c>
      <c r="S13" s="2">
        <v>150997.751611377</v>
      </c>
      <c r="T13" s="209"/>
      <c r="U13" s="212"/>
      <c r="V13" s="141"/>
      <c r="W13" s="145">
        <f t="shared" si="0"/>
        <v>2.6033990953939705</v>
      </c>
      <c r="X13" s="146"/>
      <c r="Y13" s="124"/>
    </row>
    <row r="14" spans="1:30">
      <c r="A14" s="1"/>
      <c r="B14" s="1"/>
      <c r="C14" s="1" t="s">
        <v>72</v>
      </c>
      <c r="D14" s="1" t="s">
        <v>237</v>
      </c>
      <c r="E14" s="1" t="s">
        <v>237</v>
      </c>
      <c r="F14" s="1" t="s">
        <v>497</v>
      </c>
      <c r="G14" s="1" t="s">
        <v>90</v>
      </c>
      <c r="H14" s="1" t="s">
        <v>91</v>
      </c>
      <c r="I14" s="3">
        <v>44356.836137650498</v>
      </c>
      <c r="J14" s="2">
        <v>2725.69244979614</v>
      </c>
      <c r="K14" s="2">
        <v>8.2312166666666702</v>
      </c>
      <c r="L14" s="2">
        <v>689483.29344683595</v>
      </c>
      <c r="M14" s="2">
        <v>109.027697991846</v>
      </c>
      <c r="N14" s="2">
        <v>6.4667166666666702</v>
      </c>
      <c r="O14" s="2">
        <v>48966.501108944001</v>
      </c>
      <c r="R14" s="121" t="s">
        <v>490</v>
      </c>
      <c r="S14" s="121">
        <v>176339.13516767</v>
      </c>
      <c r="T14" s="198">
        <f>AVERAGE(S14:S16)</f>
        <v>188944.63072261366</v>
      </c>
      <c r="U14" s="201">
        <f>_xlfn.STDEV.S(S14:S16)</f>
        <v>10916.912029795463</v>
      </c>
      <c r="V14" s="142">
        <v>60</v>
      </c>
      <c r="W14" s="148">
        <f t="shared" si="0"/>
        <v>3.0403177536020838</v>
      </c>
      <c r="X14" s="150">
        <f>AVERAGE(W14:W16)</f>
        <v>3.2576530143892413</v>
      </c>
      <c r="Y14" s="123">
        <f>STDEV(W14:W16)</f>
        <v>0.18822186820378906</v>
      </c>
      <c r="AA14" s="130" t="s">
        <v>713</v>
      </c>
      <c r="AB14" s="204" t="s">
        <v>520</v>
      </c>
      <c r="AC14" s="205"/>
      <c r="AD14" s="206"/>
    </row>
    <row r="15" spans="1:30">
      <c r="A15" s="1"/>
      <c r="B15" s="1"/>
      <c r="C15" s="1" t="s">
        <v>87</v>
      </c>
      <c r="D15" s="1" t="s">
        <v>237</v>
      </c>
      <c r="E15" s="1" t="s">
        <v>237</v>
      </c>
      <c r="F15" s="1" t="s">
        <v>495</v>
      </c>
      <c r="G15" s="1" t="s">
        <v>90</v>
      </c>
      <c r="H15" s="1" t="s">
        <v>267</v>
      </c>
      <c r="I15" s="3">
        <v>44356.8499869097</v>
      </c>
      <c r="J15" s="2">
        <v>0</v>
      </c>
      <c r="K15" s="2">
        <v>8.0548166666666692</v>
      </c>
      <c r="L15" s="2">
        <v>405.35716748716402</v>
      </c>
      <c r="M15" s="2">
        <v>0</v>
      </c>
      <c r="N15" s="2">
        <v>6.4582499999999996</v>
      </c>
      <c r="O15" s="2">
        <v>52771.459429893497</v>
      </c>
      <c r="R15" s="121" t="s">
        <v>488</v>
      </c>
      <c r="S15" s="121">
        <v>195318.65000220601</v>
      </c>
      <c r="T15" s="199"/>
      <c r="U15" s="202"/>
      <c r="V15" s="143"/>
      <c r="W15" s="148">
        <f t="shared" si="0"/>
        <v>3.3675494588689099</v>
      </c>
      <c r="X15" s="149"/>
      <c r="Y15" s="122"/>
      <c r="AA15" s="121">
        <v>0</v>
      </c>
      <c r="AB15" s="148">
        <f>W5</f>
        <v>0.9581637194321575</v>
      </c>
      <c r="AC15" s="148">
        <f>W6</f>
        <v>1.1512437056843985</v>
      </c>
      <c r="AD15" s="148">
        <f>W7</f>
        <v>0.89059257488344423</v>
      </c>
    </row>
    <row r="16" spans="1:30">
      <c r="A16" s="1"/>
      <c r="B16" s="1"/>
      <c r="C16" s="1" t="s">
        <v>92</v>
      </c>
      <c r="D16" s="1" t="s">
        <v>237</v>
      </c>
      <c r="E16" s="1" t="s">
        <v>237</v>
      </c>
      <c r="F16" s="1" t="s">
        <v>493</v>
      </c>
      <c r="G16" s="1" t="s">
        <v>90</v>
      </c>
      <c r="H16" s="1" t="s">
        <v>200</v>
      </c>
      <c r="I16" s="3">
        <v>44356.863816967598</v>
      </c>
      <c r="J16" s="2">
        <v>855.82577446057201</v>
      </c>
      <c r="K16" s="2">
        <v>8.2251333333333303</v>
      </c>
      <c r="L16" s="2">
        <v>221018.04429209401</v>
      </c>
      <c r="M16" s="2">
        <v>106.978221807571</v>
      </c>
      <c r="N16" s="2">
        <v>6.4581833333333298</v>
      </c>
      <c r="O16" s="2">
        <v>48876.375529096302</v>
      </c>
      <c r="R16" s="121" t="s">
        <v>486</v>
      </c>
      <c r="S16" s="121">
        <v>195176.10699796499</v>
      </c>
      <c r="T16" s="200"/>
      <c r="U16" s="203"/>
      <c r="V16" s="144"/>
      <c r="W16" s="148">
        <f t="shared" si="0"/>
        <v>3.3650918306967306</v>
      </c>
      <c r="X16" s="147"/>
      <c r="Y16" s="120"/>
      <c r="AA16" s="125">
        <v>15</v>
      </c>
      <c r="AB16" s="151">
        <f>W8</f>
        <v>2.0423428845028857</v>
      </c>
      <c r="AC16" s="151">
        <f>W9</f>
        <v>2.0594430118556049</v>
      </c>
      <c r="AD16" s="151">
        <f>W10</f>
        <v>1.8364900080412598</v>
      </c>
    </row>
    <row r="17" spans="1:30">
      <c r="A17" s="1"/>
      <c r="B17" s="1"/>
      <c r="C17" s="1" t="s">
        <v>71</v>
      </c>
      <c r="D17" s="1" t="s">
        <v>237</v>
      </c>
      <c r="E17" s="1" t="s">
        <v>237</v>
      </c>
      <c r="F17" s="1" t="s">
        <v>491</v>
      </c>
      <c r="G17" s="1" t="s">
        <v>90</v>
      </c>
      <c r="H17" s="1" t="s">
        <v>81</v>
      </c>
      <c r="I17" s="3">
        <v>44356.877645046297</v>
      </c>
      <c r="J17" s="2">
        <v>463.44561359890298</v>
      </c>
      <c r="K17" s="2">
        <v>8.2251833333333302</v>
      </c>
      <c r="L17" s="2">
        <v>116469.317572951</v>
      </c>
      <c r="M17" s="2">
        <v>92.689122719780698</v>
      </c>
      <c r="N17" s="2">
        <v>6.4659166666666703</v>
      </c>
      <c r="O17" s="2">
        <v>46288.903558617298</v>
      </c>
      <c r="R17" s="125" t="s">
        <v>484</v>
      </c>
      <c r="S17" s="2">
        <v>203289.13707414101</v>
      </c>
      <c r="T17" s="207">
        <f>AVERAGE(S17:S19)</f>
        <v>213789.68556083299</v>
      </c>
      <c r="U17" s="210">
        <f>_xlfn.STDEV.S(S17:S19)</f>
        <v>9807.0481141689888</v>
      </c>
      <c r="V17" s="141">
        <v>120</v>
      </c>
      <c r="W17" s="145">
        <f t="shared" si="0"/>
        <v>3.5049710999959256</v>
      </c>
      <c r="X17" s="146">
        <f>AVERAGE(W17:W19)</f>
        <v>3.6860143151409566</v>
      </c>
      <c r="Y17" s="124">
        <f>STDEV(W17:W19)</f>
        <v>0.1690863600050386</v>
      </c>
      <c r="AA17" s="125">
        <v>30</v>
      </c>
      <c r="AB17" s="151">
        <f>W11</f>
        <v>2.7855006048604354</v>
      </c>
      <c r="AC17" s="151">
        <f>W12</f>
        <v>2.7555397292965069</v>
      </c>
      <c r="AD17" s="151">
        <f>W13</f>
        <v>2.6033990953939705</v>
      </c>
    </row>
    <row r="18" spans="1:30">
      <c r="A18" s="1"/>
      <c r="B18" s="1"/>
      <c r="C18" s="1" t="s">
        <v>145</v>
      </c>
      <c r="D18" s="1" t="s">
        <v>237</v>
      </c>
      <c r="E18" s="1" t="s">
        <v>237</v>
      </c>
      <c r="F18" s="1" t="s">
        <v>489</v>
      </c>
      <c r="G18" s="1" t="s">
        <v>90</v>
      </c>
      <c r="H18" s="1" t="s">
        <v>206</v>
      </c>
      <c r="I18" s="3">
        <v>44356.891470729199</v>
      </c>
      <c r="J18" s="2">
        <v>309.76585804542901</v>
      </c>
      <c r="K18" s="2">
        <v>8.2251166666666702</v>
      </c>
      <c r="L18" s="2">
        <v>84398.3694041407</v>
      </c>
      <c r="M18" s="2">
        <v>88.504530870122693</v>
      </c>
      <c r="N18" s="2">
        <v>6.4590333333333296</v>
      </c>
      <c r="O18" s="2">
        <v>48770.236768959898</v>
      </c>
      <c r="R18" s="125" t="s">
        <v>482</v>
      </c>
      <c r="S18" s="2">
        <v>222711.751440778</v>
      </c>
      <c r="T18" s="208"/>
      <c r="U18" s="211"/>
      <c r="V18" s="141"/>
      <c r="W18" s="145">
        <f t="shared" si="0"/>
        <v>3.8398424218049243</v>
      </c>
      <c r="X18" s="146"/>
      <c r="Y18" s="124"/>
      <c r="AA18" s="121">
        <v>60</v>
      </c>
      <c r="AB18" s="148">
        <f>W14</f>
        <v>3.0403177536020838</v>
      </c>
      <c r="AC18" s="148">
        <f>W15</f>
        <v>3.3675494588689099</v>
      </c>
      <c r="AD18" s="148">
        <f>W16</f>
        <v>3.3650918306967306</v>
      </c>
    </row>
    <row r="19" spans="1:30">
      <c r="A19" s="1"/>
      <c r="B19" s="1"/>
      <c r="C19" s="1" t="s">
        <v>193</v>
      </c>
      <c r="D19" s="1" t="s">
        <v>237</v>
      </c>
      <c r="E19" s="1" t="s">
        <v>237</v>
      </c>
      <c r="F19" s="1" t="s">
        <v>487</v>
      </c>
      <c r="G19" s="1" t="s">
        <v>90</v>
      </c>
      <c r="H19" s="1" t="s">
        <v>121</v>
      </c>
      <c r="I19" s="3">
        <v>44356.905347835702</v>
      </c>
      <c r="J19" s="2">
        <v>201.58372631895</v>
      </c>
      <c r="K19" s="2">
        <v>8.22521666666667</v>
      </c>
      <c r="L19" s="2">
        <v>55352.348471738696</v>
      </c>
      <c r="M19" s="2">
        <v>100.791863159475</v>
      </c>
      <c r="N19" s="2">
        <v>6.4659166666666703</v>
      </c>
      <c r="O19" s="2">
        <v>47008.1778361857</v>
      </c>
      <c r="R19" s="125" t="s">
        <v>480</v>
      </c>
      <c r="S19" s="2">
        <v>215368.16816758001</v>
      </c>
      <c r="T19" s="209"/>
      <c r="U19" s="212"/>
      <c r="V19" s="141"/>
      <c r="W19" s="145">
        <f t="shared" si="0"/>
        <v>3.7132294236220198</v>
      </c>
      <c r="X19" s="146"/>
      <c r="Y19" s="124"/>
      <c r="AA19" s="125">
        <v>120</v>
      </c>
      <c r="AB19" s="151">
        <f>W17</f>
        <v>3.5049710999959256</v>
      </c>
      <c r="AC19" s="151">
        <f>W18</f>
        <v>3.8398424218049243</v>
      </c>
      <c r="AD19" s="151">
        <f>W19</f>
        <v>3.7132294236220198</v>
      </c>
    </row>
    <row r="20" spans="1:30">
      <c r="A20" s="1"/>
      <c r="B20" s="1"/>
      <c r="C20" s="1" t="s">
        <v>89</v>
      </c>
      <c r="D20" s="1" t="s">
        <v>237</v>
      </c>
      <c r="E20" s="1" t="s">
        <v>237</v>
      </c>
      <c r="F20" s="1" t="s">
        <v>485</v>
      </c>
      <c r="G20" s="1" t="s">
        <v>90</v>
      </c>
      <c r="H20" s="1" t="s">
        <v>242</v>
      </c>
      <c r="I20" s="3">
        <v>44356.919205532402</v>
      </c>
      <c r="J20" s="2">
        <v>137.75070137492801</v>
      </c>
      <c r="K20" s="2">
        <v>8.2251333333333303</v>
      </c>
      <c r="L20" s="2">
        <v>40957.535868250903</v>
      </c>
      <c r="M20" s="2">
        <v>110.200561099943</v>
      </c>
      <c r="N20" s="2">
        <v>6.4581666666666697</v>
      </c>
      <c r="O20" s="2">
        <v>48117.908392736397</v>
      </c>
      <c r="R20" s="121" t="s">
        <v>478</v>
      </c>
      <c r="S20" s="121">
        <v>244311.96814294401</v>
      </c>
      <c r="T20" s="198">
        <f>AVERAGE(S20:S22)</f>
        <v>231810.38236082866</v>
      </c>
      <c r="U20" s="201">
        <f>_xlfn.STDEV.S(S20:S22)</f>
        <v>26605.920819174444</v>
      </c>
      <c r="V20" s="142">
        <v>240</v>
      </c>
      <c r="W20" s="148">
        <f t="shared" si="0"/>
        <v>4.2122584612666385</v>
      </c>
      <c r="X20" s="150">
        <f>AVERAGE(W20:W22)</f>
        <v>3.9967147411196362</v>
      </c>
      <c r="Y20" s="123">
        <f>STDEV(W20:W22)</f>
        <v>0.45872093758741411</v>
      </c>
      <c r="AA20" s="121">
        <v>240</v>
      </c>
      <c r="AB20" s="148">
        <f>W20</f>
        <v>4.2122584612666385</v>
      </c>
      <c r="AC20" s="148">
        <f>W21</f>
        <v>3.4699195199909676</v>
      </c>
      <c r="AD20" s="148">
        <f>W22</f>
        <v>4.307966242101303</v>
      </c>
    </row>
    <row r="21" spans="1:30">
      <c r="A21" s="1"/>
      <c r="B21" s="1"/>
      <c r="C21" s="1" t="s">
        <v>165</v>
      </c>
      <c r="D21" s="1" t="s">
        <v>237</v>
      </c>
      <c r="E21" s="1" t="s">
        <v>237</v>
      </c>
      <c r="F21" s="1" t="s">
        <v>483</v>
      </c>
      <c r="G21" s="1" t="s">
        <v>90</v>
      </c>
      <c r="H21" s="1" t="s">
        <v>245</v>
      </c>
      <c r="I21" s="3">
        <v>44356.933064675897</v>
      </c>
      <c r="J21" s="2">
        <v>55.153061593077197</v>
      </c>
      <c r="K21" s="2">
        <v>8.2251999999999992</v>
      </c>
      <c r="L21" s="2">
        <v>20392.537301495999</v>
      </c>
      <c r="M21" s="2">
        <v>68.9413269913465</v>
      </c>
      <c r="N21" s="2">
        <v>6.4582333333333297</v>
      </c>
      <c r="O21" s="2">
        <v>47540.248609160502</v>
      </c>
      <c r="R21" s="121" t="s">
        <v>476</v>
      </c>
      <c r="S21" s="121">
        <v>201256.137300676</v>
      </c>
      <c r="T21" s="199"/>
      <c r="U21" s="202"/>
      <c r="V21" s="143"/>
      <c r="W21" s="148">
        <f t="shared" si="0"/>
        <v>3.4699195199909676</v>
      </c>
      <c r="X21" s="149"/>
      <c r="Y21" s="122"/>
    </row>
    <row r="22" spans="1:30">
      <c r="A22" s="1"/>
      <c r="B22" s="1"/>
      <c r="C22" s="1" t="s">
        <v>130</v>
      </c>
      <c r="D22" s="1" t="s">
        <v>237</v>
      </c>
      <c r="E22" s="1" t="s">
        <v>237</v>
      </c>
      <c r="F22" s="1" t="s">
        <v>481</v>
      </c>
      <c r="G22" s="1" t="s">
        <v>90</v>
      </c>
      <c r="H22" s="1" t="s">
        <v>254</v>
      </c>
      <c r="I22" s="3">
        <v>44356.947004340298</v>
      </c>
      <c r="J22" s="2">
        <v>24.338353221852</v>
      </c>
      <c r="K22" s="2">
        <v>8.2251166666666702</v>
      </c>
      <c r="L22" s="2">
        <v>12305.644151431499</v>
      </c>
      <c r="M22" s="2">
        <v>48.676706443703999</v>
      </c>
      <c r="N22" s="2">
        <v>6.4667000000000003</v>
      </c>
      <c r="O22" s="2">
        <v>45336.555809002602</v>
      </c>
      <c r="R22" s="121" t="s">
        <v>474</v>
      </c>
      <c r="S22" s="121">
        <v>249863.04163886601</v>
      </c>
      <c r="T22" s="200"/>
      <c r="U22" s="203"/>
      <c r="V22" s="144"/>
      <c r="W22" s="148">
        <f t="shared" si="0"/>
        <v>4.307966242101303</v>
      </c>
      <c r="X22" s="147"/>
      <c r="Y22" s="120"/>
    </row>
    <row r="23" spans="1:30">
      <c r="A23" s="1"/>
      <c r="B23" s="1"/>
      <c r="C23" s="1" t="s">
        <v>155</v>
      </c>
      <c r="D23" s="1" t="s">
        <v>237</v>
      </c>
      <c r="E23" s="1" t="s">
        <v>237</v>
      </c>
      <c r="F23" s="1" t="s">
        <v>479</v>
      </c>
      <c r="G23" s="1" t="s">
        <v>90</v>
      </c>
      <c r="H23" s="1" t="s">
        <v>241</v>
      </c>
      <c r="I23" s="3">
        <v>44356.960832557903</v>
      </c>
      <c r="J23" s="2">
        <v>10.136059387642399</v>
      </c>
      <c r="K23" s="2">
        <v>8.22521666666667</v>
      </c>
      <c r="L23" s="2">
        <v>9212.5934505344994</v>
      </c>
      <c r="M23" s="2">
        <v>33.7868646254746</v>
      </c>
      <c r="N23" s="2">
        <v>6.4659333333333304</v>
      </c>
      <c r="O23" s="2">
        <v>46334.765416314702</v>
      </c>
    </row>
    <row r="24" spans="1:30">
      <c r="A24" s="1"/>
      <c r="B24" s="1"/>
      <c r="C24" s="1" t="s">
        <v>175</v>
      </c>
      <c r="D24" s="1" t="s">
        <v>237</v>
      </c>
      <c r="E24" s="1" t="s">
        <v>237</v>
      </c>
      <c r="F24" s="1" t="s">
        <v>477</v>
      </c>
      <c r="G24" s="1" t="s">
        <v>90</v>
      </c>
      <c r="H24" s="1" t="s">
        <v>111</v>
      </c>
      <c r="I24" s="3">
        <v>44356.974668877301</v>
      </c>
      <c r="J24" s="2">
        <v>0</v>
      </c>
      <c r="K24" s="2">
        <v>8.2251333333333303</v>
      </c>
      <c r="L24" s="2">
        <v>6001.8176800823903</v>
      </c>
      <c r="M24" s="2">
        <v>0</v>
      </c>
      <c r="N24" s="2">
        <v>6.4658499999999997</v>
      </c>
      <c r="O24" s="2">
        <v>47432.633933358797</v>
      </c>
    </row>
    <row r="25" spans="1:30">
      <c r="A25" s="1"/>
      <c r="B25" s="1"/>
      <c r="C25" s="1" t="s">
        <v>209</v>
      </c>
      <c r="D25" s="1" t="s">
        <v>237</v>
      </c>
      <c r="E25" s="1" t="s">
        <v>237</v>
      </c>
      <c r="F25" s="1" t="s">
        <v>475</v>
      </c>
      <c r="G25" s="1" t="s">
        <v>90</v>
      </c>
      <c r="H25" s="1" t="s">
        <v>53</v>
      </c>
      <c r="I25" s="3">
        <v>44356.9885578588</v>
      </c>
      <c r="J25" s="2">
        <v>21.1807656396102</v>
      </c>
      <c r="K25" s="2">
        <v>8.2251833333333302</v>
      </c>
      <c r="L25" s="2">
        <v>747.27675244463705</v>
      </c>
      <c r="M25" s="2">
        <v>176.50638033008499</v>
      </c>
      <c r="N25" s="2">
        <v>6.4505499999999998</v>
      </c>
      <c r="O25" s="2">
        <v>2927.2003062457602</v>
      </c>
    </row>
    <row r="26" spans="1:30">
      <c r="A26" s="1"/>
      <c r="B26" s="1"/>
      <c r="C26" s="1" t="s">
        <v>134</v>
      </c>
      <c r="D26" s="1" t="s">
        <v>237</v>
      </c>
      <c r="E26" s="1" t="s">
        <v>237</v>
      </c>
      <c r="F26" s="1" t="s">
        <v>473</v>
      </c>
      <c r="G26" s="1" t="s">
        <v>90</v>
      </c>
      <c r="H26" s="1" t="s">
        <v>169</v>
      </c>
      <c r="I26" s="3">
        <v>44357.002398553203</v>
      </c>
      <c r="J26" s="2">
        <v>0</v>
      </c>
      <c r="K26" s="2">
        <v>8.2251166666666702</v>
      </c>
      <c r="L26" s="2">
        <v>2507.6671291481898</v>
      </c>
      <c r="M26" s="2">
        <v>0</v>
      </c>
      <c r="N26" s="2">
        <v>6.4513333333333298</v>
      </c>
      <c r="O26" s="2">
        <v>29362.971464336199</v>
      </c>
    </row>
    <row r="27" spans="1:30">
      <c r="A27" s="1"/>
      <c r="B27" s="1"/>
      <c r="C27" s="1" t="s">
        <v>42</v>
      </c>
      <c r="D27" s="1" t="s">
        <v>237</v>
      </c>
      <c r="E27" s="1" t="s">
        <v>237</v>
      </c>
      <c r="F27" s="1" t="s">
        <v>472</v>
      </c>
      <c r="G27" s="1" t="s">
        <v>252</v>
      </c>
      <c r="H27" s="1" t="s">
        <v>237</v>
      </c>
      <c r="I27" s="3">
        <v>44357.016246250001</v>
      </c>
      <c r="J27" s="2">
        <v>0</v>
      </c>
      <c r="K27" s="2">
        <v>8.1278333333333297</v>
      </c>
      <c r="L27" s="2">
        <v>1074.84942652309</v>
      </c>
      <c r="M27" s="2"/>
      <c r="N27" s="2">
        <v>6.4582333333333297</v>
      </c>
      <c r="O27" s="2">
        <v>48509.071317103902</v>
      </c>
    </row>
    <row r="28" spans="1:30">
      <c r="A28" s="1"/>
      <c r="B28" s="1"/>
      <c r="C28" s="1" t="s">
        <v>130</v>
      </c>
      <c r="D28" s="1" t="s">
        <v>237</v>
      </c>
      <c r="E28" s="1" t="s">
        <v>237</v>
      </c>
      <c r="F28" s="1" t="s">
        <v>471</v>
      </c>
      <c r="G28" s="1" t="s">
        <v>60</v>
      </c>
      <c r="H28" s="1" t="s">
        <v>254</v>
      </c>
      <c r="I28" s="3">
        <v>44357.293299756901</v>
      </c>
      <c r="J28" s="2">
        <v>26.289326721337002</v>
      </c>
      <c r="K28" s="2">
        <v>8.2251999999999992</v>
      </c>
      <c r="L28" s="2">
        <v>13755.333113999</v>
      </c>
      <c r="M28" s="2">
        <v>52.578653442673897</v>
      </c>
      <c r="N28" s="2">
        <v>6.4505666666666697</v>
      </c>
      <c r="O28" s="2">
        <v>48881.418028201602</v>
      </c>
    </row>
    <row r="29" spans="1:30">
      <c r="A29" s="1"/>
      <c r="B29" s="1"/>
      <c r="C29" s="1" t="s">
        <v>470</v>
      </c>
      <c r="D29" s="1" t="s">
        <v>237</v>
      </c>
      <c r="E29" s="1" t="s">
        <v>237</v>
      </c>
      <c r="F29" s="1" t="s">
        <v>469</v>
      </c>
      <c r="G29" s="1" t="s">
        <v>58</v>
      </c>
      <c r="H29" s="1" t="s">
        <v>237</v>
      </c>
      <c r="I29" s="3">
        <v>44357.307119097197</v>
      </c>
      <c r="J29" s="2">
        <v>194.266801797456</v>
      </c>
      <c r="K29" s="2">
        <v>8.2190166666666702</v>
      </c>
      <c r="L29" s="2">
        <v>55573.718054148601</v>
      </c>
      <c r="M29" s="2"/>
      <c r="N29" s="2">
        <v>6.4513333333333298</v>
      </c>
      <c r="O29" s="2">
        <v>48744.572186113401</v>
      </c>
    </row>
    <row r="30" spans="1:30">
      <c r="A30" s="1"/>
      <c r="B30" s="1"/>
      <c r="C30" s="1" t="s">
        <v>468</v>
      </c>
      <c r="D30" s="1" t="s">
        <v>237</v>
      </c>
      <c r="E30" s="1" t="s">
        <v>237</v>
      </c>
      <c r="F30" s="1" t="s">
        <v>467</v>
      </c>
      <c r="G30" s="1" t="s">
        <v>58</v>
      </c>
      <c r="H30" s="1" t="s">
        <v>237</v>
      </c>
      <c r="I30" s="3">
        <v>44357.320922129598</v>
      </c>
      <c r="J30" s="2">
        <v>224.15565559663199</v>
      </c>
      <c r="K30" s="2">
        <v>8.2190999999999992</v>
      </c>
      <c r="L30" s="2">
        <v>66772.402058005493</v>
      </c>
      <c r="M30" s="2"/>
      <c r="N30" s="2">
        <v>6.4582333333333297</v>
      </c>
      <c r="O30" s="2">
        <v>51645.767224323201</v>
      </c>
    </row>
    <row r="31" spans="1:30">
      <c r="A31" s="1"/>
      <c r="B31" s="1"/>
      <c r="C31" s="1" t="s">
        <v>466</v>
      </c>
      <c r="D31" s="1" t="s">
        <v>237</v>
      </c>
      <c r="E31" s="1" t="s">
        <v>237</v>
      </c>
      <c r="F31" s="1" t="s">
        <v>465</v>
      </c>
      <c r="G31" s="1" t="s">
        <v>58</v>
      </c>
      <c r="H31" s="1" t="s">
        <v>237</v>
      </c>
      <c r="I31" s="3">
        <v>44357.334762164399</v>
      </c>
      <c r="J31" s="2">
        <v>178.47282420606399</v>
      </c>
      <c r="K31" s="2">
        <v>8.2251166666666702</v>
      </c>
      <c r="L31" s="2">
        <v>51654.575991483398</v>
      </c>
      <c r="M31" s="2"/>
      <c r="N31" s="2">
        <v>6.4590166666666704</v>
      </c>
      <c r="O31" s="2">
        <v>48760.078048661097</v>
      </c>
    </row>
    <row r="32" spans="1:30">
      <c r="A32" s="1"/>
      <c r="B32" s="1"/>
      <c r="C32" s="1" t="s">
        <v>464</v>
      </c>
      <c r="D32" s="1" t="s">
        <v>237</v>
      </c>
      <c r="E32" s="1" t="s">
        <v>237</v>
      </c>
      <c r="F32" s="1" t="s">
        <v>463</v>
      </c>
      <c r="G32" s="1" t="s">
        <v>58</v>
      </c>
      <c r="H32" s="1" t="s">
        <v>237</v>
      </c>
      <c r="I32" s="3">
        <v>44357.348602210703</v>
      </c>
      <c r="J32" s="2">
        <v>451.22438001828999</v>
      </c>
      <c r="K32" s="2">
        <v>8.2190999999999992</v>
      </c>
      <c r="L32" s="2">
        <v>118456.36119527101</v>
      </c>
      <c r="M32" s="2"/>
      <c r="N32" s="2">
        <v>6.4505499999999998</v>
      </c>
      <c r="O32" s="2">
        <v>48277.330704981898</v>
      </c>
    </row>
    <row r="33" spans="1:15">
      <c r="A33" s="1"/>
      <c r="B33" s="1"/>
      <c r="C33" s="1" t="s">
        <v>462</v>
      </c>
      <c r="D33" s="1" t="s">
        <v>237</v>
      </c>
      <c r="E33" s="1" t="s">
        <v>237</v>
      </c>
      <c r="F33" s="1" t="s">
        <v>461</v>
      </c>
      <c r="G33" s="1" t="s">
        <v>58</v>
      </c>
      <c r="H33" s="1" t="s">
        <v>237</v>
      </c>
      <c r="I33" s="3">
        <v>44357.362437581003</v>
      </c>
      <c r="J33" s="2">
        <v>441.001997380489</v>
      </c>
      <c r="K33" s="2">
        <v>8.2190499999999993</v>
      </c>
      <c r="L33" s="2">
        <v>119448.172549549</v>
      </c>
      <c r="M33" s="2"/>
      <c r="N33" s="2">
        <v>6.4505166666666698</v>
      </c>
      <c r="O33" s="2">
        <v>49740.899157416403</v>
      </c>
    </row>
    <row r="34" spans="1:15">
      <c r="A34" s="1"/>
      <c r="B34" s="1"/>
      <c r="C34" s="1" t="s">
        <v>460</v>
      </c>
      <c r="D34" s="1" t="s">
        <v>237</v>
      </c>
      <c r="E34" s="1" t="s">
        <v>237</v>
      </c>
      <c r="F34" s="1" t="s">
        <v>459</v>
      </c>
      <c r="G34" s="1" t="s">
        <v>58</v>
      </c>
      <c r="H34" s="1" t="s">
        <v>237</v>
      </c>
      <c r="I34" s="3">
        <v>44357.376248136599</v>
      </c>
      <c r="J34" s="2">
        <v>401.48443889669102</v>
      </c>
      <c r="K34" s="2">
        <v>8.21911666666667</v>
      </c>
      <c r="L34" s="2">
        <v>106516.846595518</v>
      </c>
      <c r="M34" s="2"/>
      <c r="N34" s="2">
        <v>6.4505499999999998</v>
      </c>
      <c r="O34" s="2">
        <v>48430.080650973803</v>
      </c>
    </row>
    <row r="35" spans="1:15">
      <c r="A35" s="1"/>
      <c r="B35" s="1"/>
      <c r="C35" s="1" t="s">
        <v>458</v>
      </c>
      <c r="D35" s="1" t="s">
        <v>237</v>
      </c>
      <c r="E35" s="1" t="s">
        <v>237</v>
      </c>
      <c r="F35" s="1" t="s">
        <v>457</v>
      </c>
      <c r="G35" s="1" t="s">
        <v>58</v>
      </c>
      <c r="H35" s="1" t="s">
        <v>237</v>
      </c>
      <c r="I35" s="3">
        <v>44357.390122812503</v>
      </c>
      <c r="J35" s="2">
        <v>621.904104439202</v>
      </c>
      <c r="K35" s="2">
        <v>8.2251333333333303</v>
      </c>
      <c r="L35" s="2">
        <v>161559.68141427301</v>
      </c>
      <c r="M35" s="2"/>
      <c r="N35" s="2">
        <v>6.4658499999999997</v>
      </c>
      <c r="O35" s="2">
        <v>48572.188700520601</v>
      </c>
    </row>
    <row r="36" spans="1:15">
      <c r="A36" s="1"/>
      <c r="B36" s="1"/>
      <c r="C36" s="1" t="s">
        <v>456</v>
      </c>
      <c r="D36" s="1" t="s">
        <v>237</v>
      </c>
      <c r="E36" s="1" t="s">
        <v>237</v>
      </c>
      <c r="F36" s="1" t="s">
        <v>455</v>
      </c>
      <c r="G36" s="1" t="s">
        <v>58</v>
      </c>
      <c r="H36" s="1" t="s">
        <v>237</v>
      </c>
      <c r="I36" s="3">
        <v>44357.403954849498</v>
      </c>
      <c r="J36" s="2">
        <v>627.28519919629196</v>
      </c>
      <c r="K36" s="2">
        <v>8.2251833333333302</v>
      </c>
      <c r="L36" s="2">
        <v>159821.94367960701</v>
      </c>
      <c r="M36" s="2"/>
      <c r="N36" s="2">
        <v>6.4582333333333297</v>
      </c>
      <c r="O36" s="2">
        <v>47655.6250585706</v>
      </c>
    </row>
    <row r="37" spans="1:15">
      <c r="A37" s="1"/>
      <c r="B37" s="1"/>
      <c r="C37" s="1" t="s">
        <v>454</v>
      </c>
      <c r="D37" s="1" t="s">
        <v>237</v>
      </c>
      <c r="E37" s="1" t="s">
        <v>237</v>
      </c>
      <c r="F37" s="1" t="s">
        <v>453</v>
      </c>
      <c r="G37" s="1" t="s">
        <v>58</v>
      </c>
      <c r="H37" s="1" t="s">
        <v>237</v>
      </c>
      <c r="I37" s="3">
        <v>44357.417792800901</v>
      </c>
      <c r="J37" s="2">
        <v>572.62284243521901</v>
      </c>
      <c r="K37" s="2">
        <v>8.2251333333333303</v>
      </c>
      <c r="L37" s="2">
        <v>150997.751611377</v>
      </c>
      <c r="M37" s="2"/>
      <c r="N37" s="2">
        <v>6.4581666666666697</v>
      </c>
      <c r="O37" s="2">
        <v>49116.9149417753</v>
      </c>
    </row>
    <row r="38" spans="1:15">
      <c r="A38" s="1"/>
      <c r="B38" s="1"/>
      <c r="C38" s="1" t="s">
        <v>193</v>
      </c>
      <c r="D38" s="1" t="s">
        <v>237</v>
      </c>
      <c r="E38" s="1" t="s">
        <v>237</v>
      </c>
      <c r="F38" s="1" t="s">
        <v>452</v>
      </c>
      <c r="G38" s="1" t="s">
        <v>60</v>
      </c>
      <c r="H38" s="1" t="s">
        <v>121</v>
      </c>
      <c r="I38" s="3">
        <v>44357.431695069397</v>
      </c>
      <c r="J38" s="2">
        <v>192.77359089413599</v>
      </c>
      <c r="K38" s="2">
        <v>8.2251999999999992</v>
      </c>
      <c r="L38" s="2">
        <v>56405.046407485199</v>
      </c>
      <c r="M38" s="2">
        <v>96.386795447067897</v>
      </c>
      <c r="N38" s="2">
        <v>6.4659166666666703</v>
      </c>
      <c r="O38" s="2">
        <v>49807.2156210256</v>
      </c>
    </row>
    <row r="39" spans="1:15">
      <c r="A39" s="1"/>
      <c r="B39" s="1"/>
      <c r="C39" s="1" t="s">
        <v>451</v>
      </c>
      <c r="D39" s="1" t="s">
        <v>237</v>
      </c>
      <c r="E39" s="1" t="s">
        <v>237</v>
      </c>
      <c r="F39" s="1" t="s">
        <v>450</v>
      </c>
      <c r="G39" s="1" t="s">
        <v>58</v>
      </c>
      <c r="H39" s="1" t="s">
        <v>237</v>
      </c>
      <c r="I39" s="3">
        <v>44357.445529097196</v>
      </c>
      <c r="J39" s="2">
        <v>686.22335273449801</v>
      </c>
      <c r="K39" s="2">
        <v>8.2251499999999993</v>
      </c>
      <c r="L39" s="2">
        <v>176339.13516767</v>
      </c>
      <c r="M39" s="2"/>
      <c r="N39" s="2">
        <v>6.4581999999999997</v>
      </c>
      <c r="O39" s="2">
        <v>48246.3208773808</v>
      </c>
    </row>
    <row r="40" spans="1:15">
      <c r="A40" s="1"/>
      <c r="B40" s="1"/>
      <c r="C40" s="1" t="s">
        <v>449</v>
      </c>
      <c r="D40" s="1" t="s">
        <v>237</v>
      </c>
      <c r="E40" s="1" t="s">
        <v>237</v>
      </c>
      <c r="F40" s="1" t="s">
        <v>448</v>
      </c>
      <c r="G40" s="1" t="s">
        <v>58</v>
      </c>
      <c r="H40" s="1" t="s">
        <v>237</v>
      </c>
      <c r="I40" s="3">
        <v>44357.459338159701</v>
      </c>
      <c r="J40" s="2">
        <v>732.48077636578398</v>
      </c>
      <c r="K40" s="2">
        <v>8.22521666666667</v>
      </c>
      <c r="L40" s="2">
        <v>195318.65000220601</v>
      </c>
      <c r="M40" s="2"/>
      <c r="N40" s="2">
        <v>6.4582666666666704</v>
      </c>
      <c r="O40" s="2">
        <v>50191.829671347499</v>
      </c>
    </row>
    <row r="41" spans="1:15">
      <c r="A41" s="1"/>
      <c r="B41" s="1"/>
      <c r="C41" s="1" t="s">
        <v>447</v>
      </c>
      <c r="D41" s="1" t="s">
        <v>237</v>
      </c>
      <c r="E41" s="1" t="s">
        <v>237</v>
      </c>
      <c r="F41" s="1" t="s">
        <v>446</v>
      </c>
      <c r="G41" s="1" t="s">
        <v>58</v>
      </c>
      <c r="H41" s="1" t="s">
        <v>237</v>
      </c>
      <c r="I41" s="3">
        <v>44357.473223298599</v>
      </c>
      <c r="J41" s="2">
        <v>763.80769972909798</v>
      </c>
      <c r="K41" s="2">
        <v>8.2190166666666702</v>
      </c>
      <c r="L41" s="2">
        <v>195176.10699796499</v>
      </c>
      <c r="M41" s="2"/>
      <c r="N41" s="2">
        <v>6.4513333333333298</v>
      </c>
      <c r="O41" s="2">
        <v>48172.767633175303</v>
      </c>
    </row>
    <row r="42" spans="1:15">
      <c r="A42" s="1"/>
      <c r="B42" s="1"/>
      <c r="C42" s="1" t="s">
        <v>445</v>
      </c>
      <c r="D42" s="1" t="s">
        <v>237</v>
      </c>
      <c r="E42" s="1" t="s">
        <v>237</v>
      </c>
      <c r="F42" s="1" t="s">
        <v>444</v>
      </c>
      <c r="G42" s="1" t="s">
        <v>58</v>
      </c>
      <c r="H42" s="1" t="s">
        <v>237</v>
      </c>
      <c r="I42" s="3">
        <v>44357.487020995402</v>
      </c>
      <c r="J42" s="2">
        <v>803.39537938692104</v>
      </c>
      <c r="K42" s="2">
        <v>8.22521666666667</v>
      </c>
      <c r="L42" s="2">
        <v>203289.13707414101</v>
      </c>
      <c r="M42" s="2"/>
      <c r="N42" s="2">
        <v>6.4582666666666704</v>
      </c>
      <c r="O42" s="2">
        <v>47788.2377823387</v>
      </c>
    </row>
    <row r="43" spans="1:15">
      <c r="A43" s="1"/>
      <c r="B43" s="1"/>
      <c r="C43" s="1" t="s">
        <v>443</v>
      </c>
      <c r="D43" s="1" t="s">
        <v>237</v>
      </c>
      <c r="E43" s="1" t="s">
        <v>237</v>
      </c>
      <c r="F43" s="1" t="s">
        <v>442</v>
      </c>
      <c r="G43" s="1" t="s">
        <v>58</v>
      </c>
      <c r="H43" s="1" t="s">
        <v>237</v>
      </c>
      <c r="I43" s="3">
        <v>44357.5008716667</v>
      </c>
      <c r="J43" s="2">
        <v>894.59157252810496</v>
      </c>
      <c r="K43" s="2">
        <v>8.2190166666666702</v>
      </c>
      <c r="L43" s="2">
        <v>222711.751440778</v>
      </c>
      <c r="M43" s="2"/>
      <c r="N43" s="2">
        <v>6.4513333333333298</v>
      </c>
      <c r="O43" s="2">
        <v>47183.180775679502</v>
      </c>
    </row>
    <row r="44" spans="1:15">
      <c r="A44" s="1"/>
      <c r="B44" s="1"/>
      <c r="C44" s="1" t="s">
        <v>441</v>
      </c>
      <c r="D44" s="1" t="s">
        <v>237</v>
      </c>
      <c r="E44" s="1" t="s">
        <v>237</v>
      </c>
      <c r="F44" s="1" t="s">
        <v>440</v>
      </c>
      <c r="G44" s="1" t="s">
        <v>58</v>
      </c>
      <c r="H44" s="1" t="s">
        <v>237</v>
      </c>
      <c r="I44" s="3">
        <v>44357.514754803196</v>
      </c>
      <c r="J44" s="2">
        <v>827.44420258580305</v>
      </c>
      <c r="K44" s="2">
        <v>8.2190999999999992</v>
      </c>
      <c r="L44" s="2">
        <v>215368.16816758001</v>
      </c>
      <c r="M44" s="2"/>
      <c r="N44" s="2">
        <v>6.4505499999999998</v>
      </c>
      <c r="O44" s="2">
        <v>49205.698454102101</v>
      </c>
    </row>
    <row r="45" spans="1:15">
      <c r="A45" s="1"/>
      <c r="B45" s="1"/>
      <c r="C45" s="1" t="s">
        <v>439</v>
      </c>
      <c r="D45" s="1" t="s">
        <v>237</v>
      </c>
      <c r="E45" s="1" t="s">
        <v>237</v>
      </c>
      <c r="F45" s="1" t="s">
        <v>438</v>
      </c>
      <c r="G45" s="1" t="s">
        <v>58</v>
      </c>
      <c r="H45" s="1" t="s">
        <v>237</v>
      </c>
      <c r="I45" s="3">
        <v>44357.528693900502</v>
      </c>
      <c r="J45" s="2">
        <v>918.309690257169</v>
      </c>
      <c r="K45" s="2">
        <v>8.2190499999999993</v>
      </c>
      <c r="L45" s="2">
        <v>244311.96814294401</v>
      </c>
      <c r="M45" s="2"/>
      <c r="N45" s="2">
        <v>6.4504999999999999</v>
      </c>
      <c r="O45" s="2">
        <v>50463.103666139701</v>
      </c>
    </row>
    <row r="46" spans="1:15">
      <c r="A46" s="1"/>
      <c r="B46" s="1"/>
      <c r="C46" s="1" t="s">
        <v>437</v>
      </c>
      <c r="D46" s="1" t="s">
        <v>237</v>
      </c>
      <c r="E46" s="1" t="s">
        <v>237</v>
      </c>
      <c r="F46" s="1" t="s">
        <v>436</v>
      </c>
      <c r="G46" s="1" t="s">
        <v>58</v>
      </c>
      <c r="H46" s="1" t="s">
        <v>237</v>
      </c>
      <c r="I46" s="3">
        <v>44357.542510439802</v>
      </c>
      <c r="J46" s="2">
        <v>787.51232867737303</v>
      </c>
      <c r="K46" s="2">
        <v>8.2251999999999992</v>
      </c>
      <c r="L46" s="2">
        <v>201256.137300676</v>
      </c>
      <c r="M46" s="2"/>
      <c r="N46" s="2">
        <v>6.4582333333333297</v>
      </c>
      <c r="O46" s="2">
        <v>48230.897752525903</v>
      </c>
    </row>
    <row r="47" spans="1:15">
      <c r="A47" s="1"/>
      <c r="B47" s="1"/>
      <c r="C47" s="1" t="s">
        <v>435</v>
      </c>
      <c r="D47" s="1" t="s">
        <v>237</v>
      </c>
      <c r="E47" s="1" t="s">
        <v>237</v>
      </c>
      <c r="F47" s="1" t="s">
        <v>434</v>
      </c>
      <c r="G47" s="1" t="s">
        <v>58</v>
      </c>
      <c r="H47" s="1" t="s">
        <v>237</v>
      </c>
      <c r="I47" s="3">
        <v>44357.556376944398</v>
      </c>
      <c r="J47" s="2">
        <v>961.81742159752196</v>
      </c>
      <c r="K47" s="2">
        <v>8.2190666666666701</v>
      </c>
      <c r="L47" s="2">
        <v>249863.04163886601</v>
      </c>
      <c r="M47" s="2"/>
      <c r="N47" s="2">
        <v>6.4505166666666698</v>
      </c>
      <c r="O47" s="2">
        <v>49342.904960911997</v>
      </c>
    </row>
    <row r="48" spans="1:15">
      <c r="A48" s="1"/>
      <c r="B48" s="1"/>
      <c r="C48" s="1" t="s">
        <v>155</v>
      </c>
      <c r="D48" s="1" t="s">
        <v>237</v>
      </c>
      <c r="E48" s="1" t="s">
        <v>237</v>
      </c>
      <c r="F48" s="1" t="s">
        <v>433</v>
      </c>
      <c r="G48" s="1" t="s">
        <v>60</v>
      </c>
      <c r="H48" s="1" t="s">
        <v>241</v>
      </c>
      <c r="I48" s="3">
        <v>44357.570209837999</v>
      </c>
      <c r="J48" s="2">
        <v>9.42882228236952</v>
      </c>
      <c r="K48" s="2">
        <v>8.2251833333333302</v>
      </c>
      <c r="L48" s="2">
        <v>10426.0456977877</v>
      </c>
      <c r="M48" s="2">
        <v>31.429407607898401</v>
      </c>
      <c r="N48" s="2">
        <v>6.4582333333333297</v>
      </c>
      <c r="O48" s="2">
        <v>53408.994605981803</v>
      </c>
    </row>
  </sheetData>
  <mergeCells count="19">
    <mergeCell ref="A1:I1"/>
    <mergeCell ref="J1:M1"/>
    <mergeCell ref="N1:O1"/>
    <mergeCell ref="V2:Y2"/>
    <mergeCell ref="R3:U3"/>
    <mergeCell ref="W3:Y3"/>
    <mergeCell ref="T5:T7"/>
    <mergeCell ref="U5:U7"/>
    <mergeCell ref="T8:T10"/>
    <mergeCell ref="U8:U10"/>
    <mergeCell ref="T11:T13"/>
    <mergeCell ref="U11:U13"/>
    <mergeCell ref="T20:T22"/>
    <mergeCell ref="U20:U22"/>
    <mergeCell ref="T14:T16"/>
    <mergeCell ref="U14:U16"/>
    <mergeCell ref="AB14:AD14"/>
    <mergeCell ref="T17:T19"/>
    <mergeCell ref="U17:U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16386" r:id="rId3">
          <objectPr defaultSize="0" r:id="rId4">
            <anchor moveWithCells="1">
              <from>
                <xdr:col>17</xdr:col>
                <xdr:colOff>247650</xdr:colOff>
                <xdr:row>24</xdr:row>
                <xdr:rowOff>19050</xdr:rowOff>
              </from>
              <to>
                <xdr:col>22</xdr:col>
                <xdr:colOff>438150</xdr:colOff>
                <xdr:row>39</xdr:row>
                <xdr:rowOff>133350</xdr:rowOff>
              </to>
            </anchor>
          </objectPr>
        </oleObject>
      </mc:Choice>
      <mc:Fallback>
        <oleObject progId="Prism9.Document" shapeId="16386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E7FB-3D23-4686-BF1B-18D9BB341530}">
  <dimension ref="A1:AD48"/>
  <sheetViews>
    <sheetView topLeftCell="Q1" workbookViewId="0">
      <selection activeCell="AG29" sqref="AG29"/>
    </sheetView>
  </sheetViews>
  <sheetFormatPr defaultColWidth="9.140625" defaultRowHeight="15"/>
  <cols>
    <col min="1" max="2" width="4" customWidth="1"/>
    <col min="3" max="3" width="22.140625" customWidth="1"/>
    <col min="4" max="4" width="7.85546875" customWidth="1"/>
    <col min="5" max="5" width="4" customWidth="1"/>
    <col min="6" max="6" width="13.28515625" customWidth="1"/>
    <col min="7" max="7" width="12.5703125" customWidth="1"/>
    <col min="8" max="8" width="7.42578125" customWidth="1"/>
    <col min="9" max="9" width="18.5703125" customWidth="1"/>
    <col min="11" max="11" width="5.5703125" customWidth="1"/>
    <col min="12" max="12" width="7.7109375" customWidth="1"/>
    <col min="13" max="13" width="7.5703125" customWidth="1"/>
    <col min="14" max="14" width="5.5703125" customWidth="1"/>
    <col min="15" max="15" width="6" customWidth="1"/>
    <col min="18" max="18" width="11.28515625" customWidth="1"/>
  </cols>
  <sheetData>
    <row r="1" spans="1:30" ht="15" customHeight="1">
      <c r="A1" s="195" t="s">
        <v>58</v>
      </c>
      <c r="B1" s="197"/>
      <c r="C1" s="197"/>
      <c r="D1" s="197"/>
      <c r="E1" s="197"/>
      <c r="F1" s="197"/>
      <c r="G1" s="197"/>
      <c r="H1" s="197"/>
      <c r="I1" s="196"/>
      <c r="J1" s="195" t="s">
        <v>32</v>
      </c>
      <c r="K1" s="197"/>
      <c r="L1" s="197"/>
      <c r="M1" s="196"/>
      <c r="N1" s="195" t="s">
        <v>9</v>
      </c>
      <c r="O1" s="196"/>
    </row>
    <row r="2" spans="1:30" ht="15" customHeight="1">
      <c r="A2" s="4" t="s">
        <v>237</v>
      </c>
      <c r="B2" s="4" t="s">
        <v>237</v>
      </c>
      <c r="C2" s="4" t="s">
        <v>114</v>
      </c>
      <c r="D2" s="4" t="s">
        <v>80</v>
      </c>
      <c r="E2" s="4" t="s">
        <v>171</v>
      </c>
      <c r="F2" s="4" t="s">
        <v>102</v>
      </c>
      <c r="G2" s="4" t="s">
        <v>120</v>
      </c>
      <c r="H2" s="4" t="s">
        <v>59</v>
      </c>
      <c r="I2" s="4" t="s">
        <v>129</v>
      </c>
      <c r="J2" s="4" t="s">
        <v>45</v>
      </c>
      <c r="K2" s="4" t="s">
        <v>10</v>
      </c>
      <c r="L2" s="4" t="s">
        <v>138</v>
      </c>
      <c r="M2" s="4" t="s">
        <v>0</v>
      </c>
      <c r="N2" s="4" t="s">
        <v>10</v>
      </c>
      <c r="O2" s="4" t="s">
        <v>236</v>
      </c>
      <c r="R2" s="134"/>
      <c r="S2" s="132"/>
      <c r="T2" s="133"/>
      <c r="U2" s="132"/>
      <c r="V2" s="213" t="s">
        <v>563</v>
      </c>
      <c r="W2" s="213"/>
      <c r="X2" s="213"/>
      <c r="Y2" s="213"/>
    </row>
    <row r="3" spans="1:30">
      <c r="A3" s="1"/>
      <c r="B3" s="1"/>
      <c r="C3" s="1" t="s">
        <v>42</v>
      </c>
      <c r="D3" s="1" t="s">
        <v>237</v>
      </c>
      <c r="E3" s="1" t="s">
        <v>237</v>
      </c>
      <c r="F3" s="1" t="s">
        <v>522</v>
      </c>
      <c r="G3" s="1" t="s">
        <v>252</v>
      </c>
      <c r="H3" s="1" t="s">
        <v>237</v>
      </c>
      <c r="I3" s="3">
        <v>44356.683845231499</v>
      </c>
      <c r="J3" s="2">
        <v>126.297901440274</v>
      </c>
      <c r="K3" s="2">
        <v>9.0721333333333298</v>
      </c>
      <c r="L3" s="2">
        <v>37764.636913597598</v>
      </c>
      <c r="M3" s="2"/>
      <c r="N3" s="2">
        <v>6.4511833333333302</v>
      </c>
      <c r="O3" s="2">
        <v>48954.039207842798</v>
      </c>
      <c r="R3" s="214" t="s">
        <v>521</v>
      </c>
      <c r="S3" s="214"/>
      <c r="T3" s="214"/>
      <c r="U3" s="214"/>
      <c r="V3" s="15"/>
      <c r="W3" s="204" t="s">
        <v>520</v>
      </c>
      <c r="X3" s="205"/>
      <c r="Y3" s="206"/>
    </row>
    <row r="4" spans="1:30">
      <c r="A4" s="1"/>
      <c r="B4" s="1"/>
      <c r="C4" s="1" t="s">
        <v>42</v>
      </c>
      <c r="D4" s="1" t="s">
        <v>237</v>
      </c>
      <c r="E4" s="1" t="s">
        <v>237</v>
      </c>
      <c r="F4" s="1" t="s">
        <v>519</v>
      </c>
      <c r="G4" s="1" t="s">
        <v>252</v>
      </c>
      <c r="H4" s="1" t="s">
        <v>237</v>
      </c>
      <c r="I4" s="3">
        <v>44356.697702662001</v>
      </c>
      <c r="J4" s="2">
        <v>0</v>
      </c>
      <c r="K4" s="2">
        <v>9.2061833333333301</v>
      </c>
      <c r="L4" s="2">
        <v>3750.9175684348902</v>
      </c>
      <c r="M4" s="2"/>
      <c r="N4" s="2">
        <v>6.4513499999999997</v>
      </c>
      <c r="O4" s="2">
        <v>48159.393547125503</v>
      </c>
      <c r="R4" s="130" t="s">
        <v>302</v>
      </c>
      <c r="S4" s="130" t="s">
        <v>518</v>
      </c>
      <c r="T4" s="130" t="s">
        <v>514</v>
      </c>
      <c r="U4" s="129" t="s">
        <v>517</v>
      </c>
      <c r="V4" s="128" t="s">
        <v>516</v>
      </c>
      <c r="W4" s="128" t="s">
        <v>515</v>
      </c>
      <c r="X4" s="127" t="s">
        <v>514</v>
      </c>
      <c r="Y4" s="126" t="s">
        <v>513</v>
      </c>
    </row>
    <row r="5" spans="1:30">
      <c r="A5" s="1"/>
      <c r="B5" s="1"/>
      <c r="C5" s="1" t="s">
        <v>42</v>
      </c>
      <c r="D5" s="1" t="s">
        <v>237</v>
      </c>
      <c r="E5" s="1" t="s">
        <v>237</v>
      </c>
      <c r="F5" s="1" t="s">
        <v>512</v>
      </c>
      <c r="G5" s="1" t="s">
        <v>252</v>
      </c>
      <c r="H5" s="1" t="s">
        <v>237</v>
      </c>
      <c r="I5" s="3">
        <v>44356.711536423602</v>
      </c>
      <c r="J5" s="2">
        <v>0</v>
      </c>
      <c r="K5" s="2">
        <v>9.2062666666666697</v>
      </c>
      <c r="L5" s="2">
        <v>2563.03382397515</v>
      </c>
      <c r="M5" s="2"/>
      <c r="N5" s="2">
        <v>6.4505833333333298</v>
      </c>
      <c r="O5" s="2">
        <v>49705.530505152601</v>
      </c>
      <c r="R5" s="125" t="s">
        <v>511</v>
      </c>
      <c r="S5" s="2">
        <v>204858.67995511799</v>
      </c>
      <c r="T5" s="207">
        <f>AVERAGE(S5:S7)</f>
        <v>201908.38598561101</v>
      </c>
      <c r="U5" s="210">
        <f>_xlfn.STDEV.S(S5:S7)</f>
        <v>6852.8571899749759</v>
      </c>
      <c r="V5" s="141">
        <v>0</v>
      </c>
      <c r="W5" s="85">
        <f t="shared" ref="W5:W22" si="0">S5/$T$5</f>
        <v>1.0146120427594187</v>
      </c>
      <c r="X5" s="146">
        <f>AVERAGE(W5:W7)</f>
        <v>1</v>
      </c>
      <c r="Y5" s="124">
        <f>STDEV(W5:W7)</f>
        <v>3.3940428756947957E-2</v>
      </c>
    </row>
    <row r="6" spans="1:30">
      <c r="A6" s="1"/>
      <c r="B6" s="1"/>
      <c r="C6" s="1" t="s">
        <v>42</v>
      </c>
      <c r="D6" s="1" t="s">
        <v>237</v>
      </c>
      <c r="E6" s="1" t="s">
        <v>237</v>
      </c>
      <c r="F6" s="1" t="s">
        <v>510</v>
      </c>
      <c r="G6" s="1" t="s">
        <v>252</v>
      </c>
      <c r="H6" s="1" t="s">
        <v>237</v>
      </c>
      <c r="I6" s="3">
        <v>44356.725437118097</v>
      </c>
      <c r="J6" s="2">
        <v>0</v>
      </c>
      <c r="K6" s="2">
        <v>9.2609333333333304</v>
      </c>
      <c r="L6" s="2">
        <v>4673.7634176404999</v>
      </c>
      <c r="M6" s="2"/>
      <c r="N6" s="2">
        <v>6.4513333333333298</v>
      </c>
      <c r="O6" s="2">
        <v>46806.429034645596</v>
      </c>
      <c r="R6" s="125" t="s">
        <v>509</v>
      </c>
      <c r="S6" s="2">
        <v>194074.506754072</v>
      </c>
      <c r="T6" s="208"/>
      <c r="U6" s="211"/>
      <c r="V6" s="141"/>
      <c r="W6" s="85">
        <f t="shared" si="0"/>
        <v>0.96120082287172914</v>
      </c>
      <c r="X6" s="146"/>
      <c r="Y6" s="124"/>
    </row>
    <row r="7" spans="1:30">
      <c r="A7" s="1"/>
      <c r="B7" s="1"/>
      <c r="C7" s="1" t="s">
        <v>42</v>
      </c>
      <c r="D7" s="1" t="s">
        <v>237</v>
      </c>
      <c r="E7" s="1" t="s">
        <v>237</v>
      </c>
      <c r="F7" s="1" t="s">
        <v>508</v>
      </c>
      <c r="G7" s="1" t="s">
        <v>252</v>
      </c>
      <c r="H7" s="1" t="s">
        <v>237</v>
      </c>
      <c r="I7" s="3">
        <v>44356.739254490698</v>
      </c>
      <c r="J7" s="2">
        <v>0</v>
      </c>
      <c r="K7" s="2">
        <v>9.2001666666666697</v>
      </c>
      <c r="L7" s="2">
        <v>1810.31732048968</v>
      </c>
      <c r="M7" s="2"/>
      <c r="N7" s="2">
        <v>6.4582333333333297</v>
      </c>
      <c r="O7" s="2">
        <v>47636.587270211501</v>
      </c>
      <c r="R7" s="125" t="s">
        <v>507</v>
      </c>
      <c r="S7" s="2">
        <v>206791.971247643</v>
      </c>
      <c r="T7" s="209"/>
      <c r="U7" s="212"/>
      <c r="V7" s="141"/>
      <c r="W7" s="85">
        <f t="shared" si="0"/>
        <v>1.024187134368852</v>
      </c>
      <c r="X7" s="146"/>
      <c r="Y7" s="124"/>
    </row>
    <row r="8" spans="1:30">
      <c r="A8" s="1"/>
      <c r="B8" s="1"/>
      <c r="C8" s="1" t="s">
        <v>239</v>
      </c>
      <c r="D8" s="1" t="s">
        <v>237</v>
      </c>
      <c r="E8" s="1" t="s">
        <v>237</v>
      </c>
      <c r="F8" s="1" t="s">
        <v>506</v>
      </c>
      <c r="G8" s="1" t="s">
        <v>60</v>
      </c>
      <c r="H8" s="1" t="s">
        <v>259</v>
      </c>
      <c r="I8" s="3">
        <v>44356.753090196798</v>
      </c>
      <c r="J8" s="2">
        <v>4820.4108472233002</v>
      </c>
      <c r="K8" s="2">
        <v>9.2061833333333301</v>
      </c>
      <c r="L8" s="2">
        <v>1011536.66468594</v>
      </c>
      <c r="M8" s="2">
        <v>96.408216944466005</v>
      </c>
      <c r="N8" s="2">
        <v>6.4590166666666704</v>
      </c>
      <c r="O8" s="2">
        <v>48065.321769373899</v>
      </c>
      <c r="R8" s="121" t="s">
        <v>505</v>
      </c>
      <c r="S8" s="121">
        <v>180959.34122527199</v>
      </c>
      <c r="T8" s="198">
        <f>AVERAGE(S8:S10)</f>
        <v>171916.98711478864</v>
      </c>
      <c r="U8" s="201">
        <f>_xlfn.STDEV.S(S8:S10)</f>
        <v>12129.518185628558</v>
      </c>
      <c r="V8" s="142">
        <v>15</v>
      </c>
      <c r="W8" s="148">
        <f t="shared" si="0"/>
        <v>0.89624480103648618</v>
      </c>
      <c r="X8" s="150">
        <f>AVERAGE(W8:W10)</f>
        <v>0.85146036047774809</v>
      </c>
      <c r="Y8" s="123">
        <f>STDEV(W8:W10)</f>
        <v>6.0074365541671844E-2</v>
      </c>
    </row>
    <row r="9" spans="1:30">
      <c r="A9" s="1"/>
      <c r="B9" s="1"/>
      <c r="C9" s="1" t="s">
        <v>239</v>
      </c>
      <c r="D9" s="1" t="s">
        <v>237</v>
      </c>
      <c r="E9" s="1" t="s">
        <v>237</v>
      </c>
      <c r="F9" s="1" t="s">
        <v>504</v>
      </c>
      <c r="G9" s="1" t="s">
        <v>60</v>
      </c>
      <c r="H9" s="1" t="s">
        <v>259</v>
      </c>
      <c r="I9" s="3">
        <v>44356.766972222198</v>
      </c>
      <c r="J9" s="2">
        <v>4767.92702359547</v>
      </c>
      <c r="K9" s="2">
        <v>9.2062500000000007</v>
      </c>
      <c r="L9" s="2">
        <v>1019619.26873269</v>
      </c>
      <c r="M9" s="2">
        <v>95.358540471909393</v>
      </c>
      <c r="N9" s="2">
        <v>6.4582333333333297</v>
      </c>
      <c r="O9" s="2">
        <v>48976.910879139898</v>
      </c>
      <c r="R9" s="121" t="s">
        <v>503</v>
      </c>
      <c r="S9" s="121">
        <v>158132.868543972</v>
      </c>
      <c r="T9" s="199"/>
      <c r="U9" s="202"/>
      <c r="V9" s="143"/>
      <c r="W9" s="148">
        <f t="shared" si="0"/>
        <v>0.78319118729046411</v>
      </c>
      <c r="X9" s="149"/>
      <c r="Y9" s="122"/>
    </row>
    <row r="10" spans="1:30">
      <c r="A10" s="1"/>
      <c r="B10" s="1"/>
      <c r="C10" s="1" t="s">
        <v>239</v>
      </c>
      <c r="D10" s="1" t="s">
        <v>237</v>
      </c>
      <c r="E10" s="1" t="s">
        <v>237</v>
      </c>
      <c r="F10" s="1" t="s">
        <v>502</v>
      </c>
      <c r="G10" s="1" t="s">
        <v>60</v>
      </c>
      <c r="H10" s="1" t="s">
        <v>259</v>
      </c>
      <c r="I10" s="3">
        <v>44356.7808083333</v>
      </c>
      <c r="J10" s="2">
        <v>4647.3136277829099</v>
      </c>
      <c r="K10" s="2">
        <v>9.2061833333333301</v>
      </c>
      <c r="L10" s="2">
        <v>1011422.27129353</v>
      </c>
      <c r="M10" s="2">
        <v>92.946272555658197</v>
      </c>
      <c r="N10" s="2">
        <v>6.4581666666666697</v>
      </c>
      <c r="O10" s="2">
        <v>49830.031949527103</v>
      </c>
      <c r="R10" s="121" t="s">
        <v>501</v>
      </c>
      <c r="S10" s="121">
        <v>176658.75157512201</v>
      </c>
      <c r="T10" s="200"/>
      <c r="U10" s="203"/>
      <c r="V10" s="144"/>
      <c r="W10" s="148">
        <f t="shared" si="0"/>
        <v>0.8749450931062942</v>
      </c>
      <c r="X10" s="147"/>
      <c r="Y10" s="120"/>
    </row>
    <row r="11" spans="1:30">
      <c r="A11" s="1"/>
      <c r="B11" s="1"/>
      <c r="C11" s="1" t="s">
        <v>239</v>
      </c>
      <c r="D11" s="1" t="s">
        <v>237</v>
      </c>
      <c r="E11" s="1" t="s">
        <v>237</v>
      </c>
      <c r="F11" s="1" t="s">
        <v>500</v>
      </c>
      <c r="G11" s="1" t="s">
        <v>60</v>
      </c>
      <c r="H11" s="1" t="s">
        <v>259</v>
      </c>
      <c r="I11" s="3">
        <v>44356.794641400498</v>
      </c>
      <c r="J11" s="2">
        <v>4557.3960695977503</v>
      </c>
      <c r="K11" s="2">
        <v>9.2062833333333298</v>
      </c>
      <c r="L11" s="2">
        <v>989066.80563522305</v>
      </c>
      <c r="M11" s="2">
        <v>91.147921391955094</v>
      </c>
      <c r="N11" s="2">
        <v>6.4582499999999996</v>
      </c>
      <c r="O11" s="2">
        <v>49679.144724547201</v>
      </c>
      <c r="R11" s="125" t="s">
        <v>496</v>
      </c>
      <c r="S11" s="2">
        <v>170998.49445738399</v>
      </c>
      <c r="T11" s="207">
        <f>AVERAGE(S11:S13)</f>
        <v>165825.71717212335</v>
      </c>
      <c r="U11" s="210">
        <f>_xlfn.STDEV.S(S11:S13)</f>
        <v>5108.1236061959908</v>
      </c>
      <c r="V11" s="141">
        <v>30</v>
      </c>
      <c r="W11" s="85">
        <f t="shared" si="0"/>
        <v>0.84691130396916847</v>
      </c>
      <c r="X11" s="146">
        <f>AVERAGE(W11:W13)</f>
        <v>0.82129187632623102</v>
      </c>
      <c r="Y11" s="124">
        <f>STDEV(W11:W13)</f>
        <v>2.5299214697105357E-2</v>
      </c>
    </row>
    <row r="12" spans="1:30">
      <c r="A12" s="1"/>
      <c r="B12" s="1"/>
      <c r="C12" s="1" t="s">
        <v>239</v>
      </c>
      <c r="D12" s="1" t="s">
        <v>237</v>
      </c>
      <c r="E12" s="1" t="s">
        <v>237</v>
      </c>
      <c r="F12" s="1" t="s">
        <v>499</v>
      </c>
      <c r="G12" s="1" t="s">
        <v>90</v>
      </c>
      <c r="H12" s="1" t="s">
        <v>259</v>
      </c>
      <c r="I12" s="3">
        <v>44356.808469664298</v>
      </c>
      <c r="J12" s="2">
        <v>4933.2614723503202</v>
      </c>
      <c r="K12" s="2">
        <v>9.2062166666666698</v>
      </c>
      <c r="L12" s="2">
        <v>990491.72755839105</v>
      </c>
      <c r="M12" s="2">
        <v>98.665229447006396</v>
      </c>
      <c r="N12" s="2">
        <v>6.4581999999999997</v>
      </c>
      <c r="O12" s="2">
        <v>45999.983754039597</v>
      </c>
      <c r="R12" s="125" t="s">
        <v>494</v>
      </c>
      <c r="S12" s="2">
        <v>165693.85661937</v>
      </c>
      <c r="T12" s="208"/>
      <c r="U12" s="211"/>
      <c r="V12" s="141"/>
      <c r="W12" s="85">
        <f t="shared" si="0"/>
        <v>0.82063880512213183</v>
      </c>
      <c r="X12" s="146"/>
      <c r="Y12" s="124"/>
    </row>
    <row r="13" spans="1:30">
      <c r="A13" s="1"/>
      <c r="B13" s="1"/>
      <c r="C13" s="1" t="s">
        <v>234</v>
      </c>
      <c r="D13" s="1" t="s">
        <v>237</v>
      </c>
      <c r="E13" s="1" t="s">
        <v>237</v>
      </c>
      <c r="F13" s="1" t="s">
        <v>498</v>
      </c>
      <c r="G13" s="1" t="s">
        <v>90</v>
      </c>
      <c r="H13" s="1" t="s">
        <v>263</v>
      </c>
      <c r="I13" s="3">
        <v>44356.822305624999</v>
      </c>
      <c r="J13" s="2">
        <v>5119.7662756805503</v>
      </c>
      <c r="K13" s="2">
        <v>9.2062666666666697</v>
      </c>
      <c r="L13" s="2">
        <v>1049999.7746085001</v>
      </c>
      <c r="M13" s="2">
        <v>146.279036448016</v>
      </c>
      <c r="N13" s="2">
        <v>6.4659166666666703</v>
      </c>
      <c r="O13" s="2">
        <v>47005.219055935697</v>
      </c>
      <c r="R13" s="125" t="s">
        <v>492</v>
      </c>
      <c r="S13" s="2">
        <v>160784.800439616</v>
      </c>
      <c r="T13" s="209"/>
      <c r="U13" s="212"/>
      <c r="V13" s="141"/>
      <c r="W13" s="85">
        <f t="shared" si="0"/>
        <v>0.79632551988739253</v>
      </c>
      <c r="X13" s="146"/>
      <c r="Y13" s="124"/>
    </row>
    <row r="14" spans="1:30">
      <c r="A14" s="1"/>
      <c r="B14" s="1"/>
      <c r="C14" s="1" t="s">
        <v>72</v>
      </c>
      <c r="D14" s="1" t="s">
        <v>237</v>
      </c>
      <c r="E14" s="1" t="s">
        <v>237</v>
      </c>
      <c r="F14" s="1" t="s">
        <v>497</v>
      </c>
      <c r="G14" s="1" t="s">
        <v>90</v>
      </c>
      <c r="H14" s="1" t="s">
        <v>91</v>
      </c>
      <c r="I14" s="3">
        <v>44356.836137650498</v>
      </c>
      <c r="J14" s="2">
        <v>2637.3395212180999</v>
      </c>
      <c r="K14" s="2">
        <v>9.2061833333333301</v>
      </c>
      <c r="L14" s="2">
        <v>568818.30011690501</v>
      </c>
      <c r="M14" s="2">
        <v>105.49358084872399</v>
      </c>
      <c r="N14" s="2">
        <v>6.4667166666666702</v>
      </c>
      <c r="O14" s="2">
        <v>48966.501108944001</v>
      </c>
      <c r="R14" s="121" t="s">
        <v>490</v>
      </c>
      <c r="S14" s="121">
        <v>188470.456238832</v>
      </c>
      <c r="T14" s="198">
        <f>AVERAGE(S14:S16)</f>
        <v>177570.42387977766</v>
      </c>
      <c r="U14" s="201">
        <f>_xlfn.STDEV.S(S14:S16)</f>
        <v>16440.655079826174</v>
      </c>
      <c r="V14" s="142">
        <v>60</v>
      </c>
      <c r="W14" s="148">
        <f t="shared" si="0"/>
        <v>0.93344541049554697</v>
      </c>
      <c r="X14" s="150">
        <f>AVERAGE(W14:W16)</f>
        <v>0.8794603701722038</v>
      </c>
      <c r="Y14" s="123">
        <f>STDEV(W14:W16)</f>
        <v>8.1426311242950647E-2</v>
      </c>
      <c r="AA14" s="130" t="s">
        <v>713</v>
      </c>
      <c r="AB14" s="204" t="s">
        <v>520</v>
      </c>
      <c r="AC14" s="205"/>
      <c r="AD14" s="206"/>
    </row>
    <row r="15" spans="1:30">
      <c r="A15" s="1"/>
      <c r="B15" s="1"/>
      <c r="C15" s="1" t="s">
        <v>87</v>
      </c>
      <c r="D15" s="1" t="s">
        <v>237</v>
      </c>
      <c r="E15" s="1" t="s">
        <v>237</v>
      </c>
      <c r="F15" s="1" t="s">
        <v>495</v>
      </c>
      <c r="G15" s="1" t="s">
        <v>90</v>
      </c>
      <c r="H15" s="1" t="s">
        <v>267</v>
      </c>
      <c r="I15" s="3">
        <v>44356.8499869097</v>
      </c>
      <c r="J15" s="2">
        <v>0</v>
      </c>
      <c r="K15" s="2">
        <v>9.2062666666666697</v>
      </c>
      <c r="L15" s="2">
        <v>1594.93547720588</v>
      </c>
      <c r="M15" s="2">
        <v>0</v>
      </c>
      <c r="N15" s="2">
        <v>6.4582499999999996</v>
      </c>
      <c r="O15" s="2">
        <v>52771.459429893497</v>
      </c>
      <c r="R15" s="121" t="s">
        <v>488</v>
      </c>
      <c r="S15" s="121">
        <v>185580.983853688</v>
      </c>
      <c r="T15" s="199"/>
      <c r="U15" s="202"/>
      <c r="V15" s="143"/>
      <c r="W15" s="148">
        <f t="shared" si="0"/>
        <v>0.91913460130830538</v>
      </c>
      <c r="X15" s="149"/>
      <c r="Y15" s="122"/>
      <c r="AA15" s="121">
        <v>0</v>
      </c>
      <c r="AB15" s="148">
        <f>W5</f>
        <v>1.0146120427594187</v>
      </c>
      <c r="AC15" s="148">
        <f>W6</f>
        <v>0.96120082287172914</v>
      </c>
      <c r="AD15" s="148">
        <f>W7</f>
        <v>1.024187134368852</v>
      </c>
    </row>
    <row r="16" spans="1:30">
      <c r="A16" s="1"/>
      <c r="B16" s="1"/>
      <c r="C16" s="1" t="s">
        <v>92</v>
      </c>
      <c r="D16" s="1" t="s">
        <v>237</v>
      </c>
      <c r="E16" s="1" t="s">
        <v>237</v>
      </c>
      <c r="F16" s="1" t="s">
        <v>493</v>
      </c>
      <c r="G16" s="1" t="s">
        <v>90</v>
      </c>
      <c r="H16" s="1" t="s">
        <v>200</v>
      </c>
      <c r="I16" s="3">
        <v>44356.863816967598</v>
      </c>
      <c r="J16" s="2">
        <v>868.84090466909197</v>
      </c>
      <c r="K16" s="2">
        <v>9.2062000000000008</v>
      </c>
      <c r="L16" s="2">
        <v>194451.338159001</v>
      </c>
      <c r="M16" s="2">
        <v>108.605113083636</v>
      </c>
      <c r="N16" s="2">
        <v>6.4581833333333298</v>
      </c>
      <c r="O16" s="2">
        <v>48876.375529096302</v>
      </c>
      <c r="R16" s="121" t="s">
        <v>486</v>
      </c>
      <c r="S16" s="121">
        <v>158659.83154681299</v>
      </c>
      <c r="T16" s="200"/>
      <c r="U16" s="203"/>
      <c r="V16" s="144"/>
      <c r="W16" s="148">
        <f t="shared" si="0"/>
        <v>0.78580109871275916</v>
      </c>
      <c r="X16" s="147"/>
      <c r="Y16" s="120"/>
      <c r="AA16" s="125">
        <v>15</v>
      </c>
      <c r="AB16" s="151">
        <f>W8</f>
        <v>0.89624480103648618</v>
      </c>
      <c r="AC16" s="151">
        <f>W9</f>
        <v>0.78319118729046411</v>
      </c>
      <c r="AD16" s="151">
        <f>W10</f>
        <v>0.8749450931062942</v>
      </c>
    </row>
    <row r="17" spans="1:30">
      <c r="A17" s="1"/>
      <c r="B17" s="1"/>
      <c r="C17" s="1" t="s">
        <v>71</v>
      </c>
      <c r="D17" s="1" t="s">
        <v>237</v>
      </c>
      <c r="E17" s="1" t="s">
        <v>237</v>
      </c>
      <c r="F17" s="1" t="s">
        <v>491</v>
      </c>
      <c r="G17" s="1" t="s">
        <v>90</v>
      </c>
      <c r="H17" s="1" t="s">
        <v>81</v>
      </c>
      <c r="I17" s="3">
        <v>44356.877645046297</v>
      </c>
      <c r="J17" s="2">
        <v>424.70719976500197</v>
      </c>
      <c r="K17" s="2">
        <v>9.2062500000000007</v>
      </c>
      <c r="L17" s="2">
        <v>95366.411665681298</v>
      </c>
      <c r="M17" s="2">
        <v>84.941439953000497</v>
      </c>
      <c r="N17" s="2">
        <v>6.4659166666666703</v>
      </c>
      <c r="O17" s="2">
        <v>46288.903558617298</v>
      </c>
      <c r="R17" s="125" t="s">
        <v>484</v>
      </c>
      <c r="S17" s="2">
        <v>185708.531044234</v>
      </c>
      <c r="T17" s="207">
        <f>AVERAGE(S17:S19)</f>
        <v>143231.30238620334</v>
      </c>
      <c r="U17" s="210">
        <f>_xlfn.STDEV.S(S17:S19)</f>
        <v>40388.142295918158</v>
      </c>
      <c r="V17" s="141">
        <v>120</v>
      </c>
      <c r="W17" s="85">
        <f t="shared" si="0"/>
        <v>0.91976630954530292</v>
      </c>
      <c r="X17" s="146">
        <f>AVERAGE(W17:W19)</f>
        <v>0.70938758530024959</v>
      </c>
      <c r="Y17" s="124">
        <f>STDEV(W17:W19)</f>
        <v>0.2000320199617486</v>
      </c>
      <c r="AA17" s="125">
        <v>30</v>
      </c>
      <c r="AB17" s="151">
        <f>W11</f>
        <v>0.84691130396916847</v>
      </c>
      <c r="AC17" s="151">
        <f>W12</f>
        <v>0.82063880512213183</v>
      </c>
      <c r="AD17" s="151">
        <f>W13</f>
        <v>0.79632551988739253</v>
      </c>
    </row>
    <row r="18" spans="1:30">
      <c r="A18" s="1"/>
      <c r="B18" s="1"/>
      <c r="C18" s="1" t="s">
        <v>145</v>
      </c>
      <c r="D18" s="1" t="s">
        <v>237</v>
      </c>
      <c r="E18" s="1" t="s">
        <v>237</v>
      </c>
      <c r="F18" s="1" t="s">
        <v>489</v>
      </c>
      <c r="G18" s="1" t="s">
        <v>90</v>
      </c>
      <c r="H18" s="1" t="s">
        <v>206</v>
      </c>
      <c r="I18" s="3">
        <v>44356.891470729199</v>
      </c>
      <c r="J18" s="2">
        <v>288.68195038067603</v>
      </c>
      <c r="K18" s="2">
        <v>9.2061833333333301</v>
      </c>
      <c r="L18" s="2">
        <v>71826.759125891302</v>
      </c>
      <c r="M18" s="2">
        <v>82.480557251621704</v>
      </c>
      <c r="N18" s="2">
        <v>6.4590333333333296</v>
      </c>
      <c r="O18" s="2">
        <v>48770.236768959898</v>
      </c>
      <c r="R18" s="125" t="s">
        <v>482</v>
      </c>
      <c r="S18" s="2">
        <v>138664.99510406601</v>
      </c>
      <c r="T18" s="208"/>
      <c r="U18" s="211"/>
      <c r="V18" s="141"/>
      <c r="W18" s="85">
        <f t="shared" si="0"/>
        <v>0.68677184668272251</v>
      </c>
      <c r="X18" s="146"/>
      <c r="Y18" s="124"/>
      <c r="AA18" s="121">
        <v>60</v>
      </c>
      <c r="AB18" s="148">
        <f>W14</f>
        <v>0.93344541049554697</v>
      </c>
      <c r="AC18" s="148">
        <f>W15</f>
        <v>0.91913460130830538</v>
      </c>
      <c r="AD18" s="148">
        <f>W16</f>
        <v>0.78580109871275916</v>
      </c>
    </row>
    <row r="19" spans="1:30">
      <c r="A19" s="1"/>
      <c r="B19" s="1"/>
      <c r="C19" s="1" t="s">
        <v>193</v>
      </c>
      <c r="D19" s="1" t="s">
        <v>237</v>
      </c>
      <c r="E19" s="1" t="s">
        <v>237</v>
      </c>
      <c r="F19" s="1" t="s">
        <v>487</v>
      </c>
      <c r="G19" s="1" t="s">
        <v>90</v>
      </c>
      <c r="H19" s="1" t="s">
        <v>121</v>
      </c>
      <c r="I19" s="3">
        <v>44356.905347835702</v>
      </c>
      <c r="J19" s="2">
        <v>202.886559088235</v>
      </c>
      <c r="K19" s="2">
        <v>9.2062666666666697</v>
      </c>
      <c r="L19" s="2">
        <v>51813.004716457399</v>
      </c>
      <c r="M19" s="2">
        <v>101.443279544117</v>
      </c>
      <c r="N19" s="2">
        <v>6.4659166666666703</v>
      </c>
      <c r="O19" s="2">
        <v>47008.1778361857</v>
      </c>
      <c r="R19" s="125" t="s">
        <v>480</v>
      </c>
      <c r="S19" s="2">
        <v>105320.38101031</v>
      </c>
      <c r="T19" s="209"/>
      <c r="U19" s="212"/>
      <c r="V19" s="141"/>
      <c r="W19" s="85">
        <f t="shared" si="0"/>
        <v>0.52162459967272312</v>
      </c>
      <c r="X19" s="146"/>
      <c r="Y19" s="124"/>
      <c r="AA19" s="125">
        <v>120</v>
      </c>
      <c r="AB19" s="151">
        <f>W17</f>
        <v>0.91976630954530292</v>
      </c>
      <c r="AC19" s="151">
        <f>W18</f>
        <v>0.68677184668272251</v>
      </c>
      <c r="AD19" s="151">
        <f>W19</f>
        <v>0.52162459967272312</v>
      </c>
    </row>
    <row r="20" spans="1:30">
      <c r="A20" s="1"/>
      <c r="B20" s="1"/>
      <c r="C20" s="1" t="s">
        <v>89</v>
      </c>
      <c r="D20" s="1" t="s">
        <v>237</v>
      </c>
      <c r="E20" s="1" t="s">
        <v>237</v>
      </c>
      <c r="F20" s="1" t="s">
        <v>485</v>
      </c>
      <c r="G20" s="1" t="s">
        <v>90</v>
      </c>
      <c r="H20" s="1" t="s">
        <v>242</v>
      </c>
      <c r="I20" s="3">
        <v>44356.919205532402</v>
      </c>
      <c r="J20" s="2">
        <v>116.464580217548</v>
      </c>
      <c r="K20" s="2">
        <v>9.2062000000000008</v>
      </c>
      <c r="L20" s="2">
        <v>35076.073606083497</v>
      </c>
      <c r="M20" s="2">
        <v>93.171664174038696</v>
      </c>
      <c r="N20" s="2">
        <v>6.4581666666666697</v>
      </c>
      <c r="O20" s="2">
        <v>48117.908392736397</v>
      </c>
      <c r="R20" s="121" t="s">
        <v>478</v>
      </c>
      <c r="S20" s="121">
        <v>122490.79640735</v>
      </c>
      <c r="T20" s="198">
        <f>AVERAGE(S20:S22)</f>
        <v>96442.90030703308</v>
      </c>
      <c r="U20" s="201">
        <f>_xlfn.STDEV.S(S20:S22)</f>
        <v>22634.039822506234</v>
      </c>
      <c r="V20" s="142">
        <v>240</v>
      </c>
      <c r="W20" s="148">
        <f t="shared" si="0"/>
        <v>0.60666522497029574</v>
      </c>
      <c r="X20" s="150">
        <f>AVERAGE(W20:W22)</f>
        <v>0.4776567344454235</v>
      </c>
      <c r="Y20" s="123">
        <f>STDEV(W20:W22)</f>
        <v>0.11210054358078689</v>
      </c>
      <c r="AA20" s="121">
        <v>240</v>
      </c>
      <c r="AB20" s="148">
        <f>W20</f>
        <v>0.60666522497029574</v>
      </c>
      <c r="AC20" s="148">
        <f>W21</f>
        <v>0.40397976328070873</v>
      </c>
      <c r="AD20" s="148">
        <f>W22</f>
        <v>0.42232521508526616</v>
      </c>
    </row>
    <row r="21" spans="1:30">
      <c r="A21" s="1"/>
      <c r="B21" s="1"/>
      <c r="C21" s="1" t="s">
        <v>165</v>
      </c>
      <c r="D21" s="1" t="s">
        <v>237</v>
      </c>
      <c r="E21" s="1" t="s">
        <v>237</v>
      </c>
      <c r="F21" s="1" t="s">
        <v>483</v>
      </c>
      <c r="G21" s="1" t="s">
        <v>90</v>
      </c>
      <c r="H21" s="1" t="s">
        <v>245</v>
      </c>
      <c r="I21" s="3">
        <v>44356.933064675897</v>
      </c>
      <c r="J21" s="2">
        <v>42.1408447491686</v>
      </c>
      <c r="K21" s="2">
        <v>9.2062666666666697</v>
      </c>
      <c r="L21" s="2">
        <v>19394.560310681001</v>
      </c>
      <c r="M21" s="2">
        <v>52.676055936460699</v>
      </c>
      <c r="N21" s="2">
        <v>6.4582333333333297</v>
      </c>
      <c r="O21" s="2">
        <v>47540.248609160502</v>
      </c>
      <c r="R21" s="121" t="s">
        <v>476</v>
      </c>
      <c r="S21" s="121">
        <v>81566.901974857101</v>
      </c>
      <c r="T21" s="199"/>
      <c r="U21" s="202"/>
      <c r="V21" s="143"/>
      <c r="W21" s="148">
        <f t="shared" si="0"/>
        <v>0.40397976328070873</v>
      </c>
      <c r="X21" s="149"/>
      <c r="Y21" s="122"/>
    </row>
    <row r="22" spans="1:30">
      <c r="A22" s="1"/>
      <c r="B22" s="1"/>
      <c r="C22" s="1" t="s">
        <v>130</v>
      </c>
      <c r="D22" s="1" t="s">
        <v>237</v>
      </c>
      <c r="E22" s="1" t="s">
        <v>237</v>
      </c>
      <c r="F22" s="1" t="s">
        <v>481</v>
      </c>
      <c r="G22" s="1" t="s">
        <v>90</v>
      </c>
      <c r="H22" s="1" t="s">
        <v>254</v>
      </c>
      <c r="I22" s="3">
        <v>44356.947004340298</v>
      </c>
      <c r="J22" s="2">
        <v>6.8770291833808104</v>
      </c>
      <c r="K22" s="2">
        <v>9.2122666666666699</v>
      </c>
      <c r="L22" s="2">
        <v>11590.671792405499</v>
      </c>
      <c r="M22" s="2">
        <v>13.754058366761599</v>
      </c>
      <c r="N22" s="2">
        <v>6.4667000000000003</v>
      </c>
      <c r="O22" s="2">
        <v>45336.555809002602</v>
      </c>
      <c r="R22" s="121" t="s">
        <v>474</v>
      </c>
      <c r="S22" s="121">
        <v>85271.002538892106</v>
      </c>
      <c r="T22" s="200"/>
      <c r="U22" s="203"/>
      <c r="V22" s="144"/>
      <c r="W22" s="148">
        <f t="shared" si="0"/>
        <v>0.42232521508526616</v>
      </c>
      <c r="X22" s="147"/>
      <c r="Y22" s="120"/>
    </row>
    <row r="23" spans="1:30">
      <c r="A23" s="1"/>
      <c r="B23" s="1"/>
      <c r="C23" s="1" t="s">
        <v>155</v>
      </c>
      <c r="D23" s="1" t="s">
        <v>237</v>
      </c>
      <c r="E23" s="1" t="s">
        <v>237</v>
      </c>
      <c r="F23" s="1" t="s">
        <v>479</v>
      </c>
      <c r="G23" s="1" t="s">
        <v>90</v>
      </c>
      <c r="H23" s="1" t="s">
        <v>241</v>
      </c>
      <c r="I23" s="3">
        <v>44356.960832557903</v>
      </c>
      <c r="J23" s="2">
        <v>0</v>
      </c>
      <c r="K23" s="2">
        <v>9.2062666666666697</v>
      </c>
      <c r="L23" s="2">
        <v>8903.2884646485909</v>
      </c>
      <c r="M23" s="2">
        <v>0</v>
      </c>
      <c r="N23" s="2">
        <v>6.4659333333333304</v>
      </c>
      <c r="O23" s="2">
        <v>46334.765416314702</v>
      </c>
    </row>
    <row r="24" spans="1:30">
      <c r="A24" s="1"/>
      <c r="B24" s="1"/>
      <c r="C24" s="1" t="s">
        <v>175</v>
      </c>
      <c r="D24" s="1" t="s">
        <v>237</v>
      </c>
      <c r="E24" s="1" t="s">
        <v>237</v>
      </c>
      <c r="F24" s="1" t="s">
        <v>477</v>
      </c>
      <c r="G24" s="1" t="s">
        <v>90</v>
      </c>
      <c r="H24" s="1" t="s">
        <v>111</v>
      </c>
      <c r="I24" s="3">
        <v>44356.974668877301</v>
      </c>
      <c r="J24" s="2">
        <v>0</v>
      </c>
      <c r="K24" s="2">
        <v>9.2061833333333301</v>
      </c>
      <c r="L24" s="2">
        <v>6064.0567165577604</v>
      </c>
      <c r="M24" s="2">
        <v>0</v>
      </c>
      <c r="N24" s="2">
        <v>6.4658499999999997</v>
      </c>
      <c r="O24" s="2">
        <v>47432.633933358797</v>
      </c>
    </row>
    <row r="25" spans="1:30">
      <c r="A25" s="1"/>
      <c r="B25" s="1"/>
      <c r="C25" s="1" t="s">
        <v>209</v>
      </c>
      <c r="D25" s="1" t="s">
        <v>237</v>
      </c>
      <c r="E25" s="1" t="s">
        <v>237</v>
      </c>
      <c r="F25" s="1" t="s">
        <v>475</v>
      </c>
      <c r="G25" s="1" t="s">
        <v>90</v>
      </c>
      <c r="H25" s="1" t="s">
        <v>53</v>
      </c>
      <c r="I25" s="3">
        <v>44356.9885578588</v>
      </c>
      <c r="J25" s="2">
        <v>190.413513762364</v>
      </c>
      <c r="K25" s="2">
        <v>9.2062500000000007</v>
      </c>
      <c r="L25" s="2">
        <v>3068.70758389819</v>
      </c>
      <c r="M25" s="2">
        <v>1586.77928135304</v>
      </c>
      <c r="N25" s="2">
        <v>6.4505499999999998</v>
      </c>
      <c r="O25" s="2">
        <v>2927.2003062457602</v>
      </c>
    </row>
    <row r="26" spans="1:30">
      <c r="A26" s="1"/>
      <c r="B26" s="1"/>
      <c r="C26" s="1" t="s">
        <v>134</v>
      </c>
      <c r="D26" s="1" t="s">
        <v>237</v>
      </c>
      <c r="E26" s="1" t="s">
        <v>237</v>
      </c>
      <c r="F26" s="1" t="s">
        <v>473</v>
      </c>
      <c r="G26" s="1" t="s">
        <v>90</v>
      </c>
      <c r="H26" s="1" t="s">
        <v>169</v>
      </c>
      <c r="I26" s="3">
        <v>44357.002398553203</v>
      </c>
      <c r="J26" s="2">
        <v>0</v>
      </c>
      <c r="K26" s="2">
        <v>9.2122499999999992</v>
      </c>
      <c r="L26" s="2">
        <v>5738.19312009227</v>
      </c>
      <c r="M26" s="2">
        <v>0</v>
      </c>
      <c r="N26" s="2">
        <v>6.4513333333333298</v>
      </c>
      <c r="O26" s="2">
        <v>29362.971464336199</v>
      </c>
    </row>
    <row r="27" spans="1:30">
      <c r="A27" s="1"/>
      <c r="B27" s="1"/>
      <c r="C27" s="1" t="s">
        <v>42</v>
      </c>
      <c r="D27" s="1" t="s">
        <v>237</v>
      </c>
      <c r="E27" s="1" t="s">
        <v>237</v>
      </c>
      <c r="F27" s="1" t="s">
        <v>472</v>
      </c>
      <c r="G27" s="1" t="s">
        <v>252</v>
      </c>
      <c r="H27" s="1" t="s">
        <v>237</v>
      </c>
      <c r="I27" s="3">
        <v>44357.016246250001</v>
      </c>
      <c r="J27" s="2">
        <v>0</v>
      </c>
      <c r="K27" s="2">
        <v>9.2062500000000007</v>
      </c>
      <c r="L27" s="2">
        <v>3325.8198631794799</v>
      </c>
      <c r="M27" s="2"/>
      <c r="N27" s="2">
        <v>6.4582333333333297</v>
      </c>
      <c r="O27" s="2">
        <v>48509.071317103902</v>
      </c>
    </row>
    <row r="28" spans="1:30">
      <c r="A28" s="1"/>
      <c r="B28" s="1"/>
      <c r="C28" s="1" t="s">
        <v>145</v>
      </c>
      <c r="D28" s="1" t="s">
        <v>237</v>
      </c>
      <c r="E28" s="1" t="s">
        <v>237</v>
      </c>
      <c r="F28" s="1" t="s">
        <v>562</v>
      </c>
      <c r="G28" s="1" t="s">
        <v>60</v>
      </c>
      <c r="H28" s="1" t="s">
        <v>206</v>
      </c>
      <c r="I28" s="3">
        <v>44358.123801250003</v>
      </c>
      <c r="J28" s="2">
        <v>294.00592222377799</v>
      </c>
      <c r="K28" s="2">
        <v>9.2062666666666697</v>
      </c>
      <c r="L28" s="2">
        <v>79764.197265766095</v>
      </c>
      <c r="M28" s="2">
        <v>84.001692063936503</v>
      </c>
      <c r="N28" s="2">
        <v>6.4582499999999996</v>
      </c>
      <c r="O28" s="2">
        <v>53327.154282538999</v>
      </c>
    </row>
    <row r="29" spans="1:30">
      <c r="A29" s="1"/>
      <c r="B29" s="1"/>
      <c r="C29" s="1" t="s">
        <v>561</v>
      </c>
      <c r="D29" s="1" t="s">
        <v>237</v>
      </c>
      <c r="E29" s="1" t="s">
        <v>237</v>
      </c>
      <c r="F29" s="1" t="s">
        <v>560</v>
      </c>
      <c r="G29" s="1" t="s">
        <v>58</v>
      </c>
      <c r="H29" s="1" t="s">
        <v>237</v>
      </c>
      <c r="I29" s="3">
        <v>44358.137620544003</v>
      </c>
      <c r="J29" s="2">
        <v>925.05765764973</v>
      </c>
      <c r="K29" s="2">
        <v>9.2061833333333301</v>
      </c>
      <c r="L29" s="2">
        <v>204858.67995511799</v>
      </c>
      <c r="M29" s="2"/>
      <c r="N29" s="2">
        <v>6.4590166666666704</v>
      </c>
      <c r="O29" s="2">
        <v>48530.576790442203</v>
      </c>
    </row>
    <row r="30" spans="1:30">
      <c r="A30" s="1"/>
      <c r="B30" s="1"/>
      <c r="C30" s="1" t="s">
        <v>559</v>
      </c>
      <c r="D30" s="1" t="s">
        <v>237</v>
      </c>
      <c r="E30" s="1" t="s">
        <v>237</v>
      </c>
      <c r="F30" s="1" t="s">
        <v>558</v>
      </c>
      <c r="G30" s="1" t="s">
        <v>58</v>
      </c>
      <c r="H30" s="1" t="s">
        <v>237</v>
      </c>
      <c r="I30" s="3">
        <v>44358.151441793998</v>
      </c>
      <c r="J30" s="2">
        <v>871.48714771143102</v>
      </c>
      <c r="K30" s="2">
        <v>9.2062666666666697</v>
      </c>
      <c r="L30" s="2">
        <v>194074.506754072</v>
      </c>
      <c r="M30" s="2"/>
      <c r="N30" s="2">
        <v>6.4582333333333297</v>
      </c>
      <c r="O30" s="2">
        <v>48641.921674958801</v>
      </c>
    </row>
    <row r="31" spans="1:30">
      <c r="A31" s="1"/>
      <c r="B31" s="1"/>
      <c r="C31" s="1" t="s">
        <v>557</v>
      </c>
      <c r="D31" s="1" t="s">
        <v>237</v>
      </c>
      <c r="E31" s="1" t="s">
        <v>237</v>
      </c>
      <c r="F31" s="1" t="s">
        <v>556</v>
      </c>
      <c r="G31" s="1" t="s">
        <v>58</v>
      </c>
      <c r="H31" s="1" t="s">
        <v>237</v>
      </c>
      <c r="I31" s="3">
        <v>44358.165276365697</v>
      </c>
      <c r="J31" s="2">
        <v>916.55083496755901</v>
      </c>
      <c r="K31" s="2">
        <v>9.2061666666666699</v>
      </c>
      <c r="L31" s="2">
        <v>206791.971247643</v>
      </c>
      <c r="M31" s="2"/>
      <c r="N31" s="2">
        <v>6.4513333333333298</v>
      </c>
      <c r="O31" s="2">
        <v>49418.6969082133</v>
      </c>
    </row>
    <row r="32" spans="1:30">
      <c r="A32" s="1"/>
      <c r="B32" s="1"/>
      <c r="C32" s="1" t="s">
        <v>555</v>
      </c>
      <c r="D32" s="1" t="s">
        <v>237</v>
      </c>
      <c r="E32" s="1" t="s">
        <v>237</v>
      </c>
      <c r="F32" s="1" t="s">
        <v>554</v>
      </c>
      <c r="G32" s="1" t="s">
        <v>58</v>
      </c>
      <c r="H32" s="1" t="s">
        <v>237</v>
      </c>
      <c r="I32" s="3">
        <v>44358.179209247697</v>
      </c>
      <c r="J32" s="2">
        <v>806.32028711743601</v>
      </c>
      <c r="K32" s="2">
        <v>9.2062666666666697</v>
      </c>
      <c r="L32" s="2">
        <v>180959.34122527199</v>
      </c>
      <c r="M32" s="2"/>
      <c r="N32" s="2">
        <v>6.4582333333333297</v>
      </c>
      <c r="O32" s="2">
        <v>48797.0289870868</v>
      </c>
    </row>
    <row r="33" spans="1:15">
      <c r="A33" s="1"/>
      <c r="B33" s="1"/>
      <c r="C33" s="1" t="s">
        <v>553</v>
      </c>
      <c r="D33" s="1" t="s">
        <v>237</v>
      </c>
      <c r="E33" s="1" t="s">
        <v>237</v>
      </c>
      <c r="F33" s="1" t="s">
        <v>552</v>
      </c>
      <c r="G33" s="1" t="s">
        <v>58</v>
      </c>
      <c r="H33" s="1" t="s">
        <v>237</v>
      </c>
      <c r="I33" s="3">
        <v>44358.193045034699</v>
      </c>
      <c r="J33" s="2">
        <v>717.70845258962402</v>
      </c>
      <c r="K33" s="2">
        <v>9.2061833333333301</v>
      </c>
      <c r="L33" s="2">
        <v>158132.868543972</v>
      </c>
      <c r="M33" s="2"/>
      <c r="N33" s="2">
        <v>6.4581666666666697</v>
      </c>
      <c r="O33" s="2">
        <v>47548.7550214156</v>
      </c>
    </row>
    <row r="34" spans="1:15">
      <c r="A34" s="1"/>
      <c r="B34" s="1"/>
      <c r="C34" s="1" t="s">
        <v>551</v>
      </c>
      <c r="D34" s="1" t="s">
        <v>237</v>
      </c>
      <c r="E34" s="1" t="s">
        <v>237</v>
      </c>
      <c r="F34" s="1" t="s">
        <v>550</v>
      </c>
      <c r="G34" s="1" t="s">
        <v>58</v>
      </c>
      <c r="H34" s="1" t="s">
        <v>237</v>
      </c>
      <c r="I34" s="3">
        <v>44358.206861874998</v>
      </c>
      <c r="J34" s="2">
        <v>764.18658482106605</v>
      </c>
      <c r="K34" s="2">
        <v>9.2062666666666697</v>
      </c>
      <c r="L34" s="2">
        <v>176658.75157512201</v>
      </c>
      <c r="M34" s="2"/>
      <c r="N34" s="2">
        <v>6.4582499999999996</v>
      </c>
      <c r="O34" s="2">
        <v>50095.551618274701</v>
      </c>
    </row>
    <row r="35" spans="1:15">
      <c r="A35" s="1"/>
      <c r="B35" s="1"/>
      <c r="C35" s="1" t="s">
        <v>549</v>
      </c>
      <c r="D35" s="1" t="s">
        <v>237</v>
      </c>
      <c r="E35" s="1" t="s">
        <v>237</v>
      </c>
      <c r="F35" s="1" t="s">
        <v>548</v>
      </c>
      <c r="G35" s="1" t="s">
        <v>58</v>
      </c>
      <c r="H35" s="1" t="s">
        <v>237</v>
      </c>
      <c r="I35" s="3">
        <v>44358.2207407639</v>
      </c>
      <c r="J35" s="2">
        <v>766.48236367821403</v>
      </c>
      <c r="K35" s="2">
        <v>9.2062000000000008</v>
      </c>
      <c r="L35" s="2">
        <v>170998.49445738399</v>
      </c>
      <c r="M35" s="2"/>
      <c r="N35" s="2">
        <v>6.4581833333333298</v>
      </c>
      <c r="O35" s="2">
        <v>48354.4995750163</v>
      </c>
    </row>
    <row r="36" spans="1:15">
      <c r="A36" s="1"/>
      <c r="B36" s="1"/>
      <c r="C36" s="1" t="s">
        <v>547</v>
      </c>
      <c r="D36" s="1" t="s">
        <v>237</v>
      </c>
      <c r="E36" s="1" t="s">
        <v>237</v>
      </c>
      <c r="F36" s="1" t="s">
        <v>546</v>
      </c>
      <c r="G36" s="1" t="s">
        <v>58</v>
      </c>
      <c r="H36" s="1" t="s">
        <v>237</v>
      </c>
      <c r="I36" s="3">
        <v>44358.234549826397</v>
      </c>
      <c r="J36" s="2">
        <v>714.32791264068396</v>
      </c>
      <c r="K36" s="2">
        <v>9.2062500000000007</v>
      </c>
      <c r="L36" s="2">
        <v>165693.85661937</v>
      </c>
      <c r="M36" s="2"/>
      <c r="N36" s="2">
        <v>6.4582333333333297</v>
      </c>
      <c r="O36" s="2">
        <v>50041.950454617501</v>
      </c>
    </row>
    <row r="37" spans="1:15">
      <c r="A37" s="1"/>
      <c r="B37" s="1"/>
      <c r="C37" s="1" t="s">
        <v>545</v>
      </c>
      <c r="D37" s="1" t="s">
        <v>237</v>
      </c>
      <c r="E37" s="1" t="s">
        <v>237</v>
      </c>
      <c r="F37" s="1" t="s">
        <v>544</v>
      </c>
      <c r="G37" s="1" t="s">
        <v>58</v>
      </c>
      <c r="H37" s="1" t="s">
        <v>237</v>
      </c>
      <c r="I37" s="3">
        <v>44358.248386088002</v>
      </c>
      <c r="J37" s="2">
        <v>711.83054608333896</v>
      </c>
      <c r="K37" s="2">
        <v>9.2061666666666699</v>
      </c>
      <c r="L37" s="2">
        <v>160784.800439616</v>
      </c>
      <c r="M37" s="2"/>
      <c r="N37" s="2">
        <v>6.4590166666666704</v>
      </c>
      <c r="O37" s="2">
        <v>48718.044430662703</v>
      </c>
    </row>
    <row r="38" spans="1:15">
      <c r="A38" s="1"/>
      <c r="B38" s="1"/>
      <c r="C38" s="1" t="s">
        <v>87</v>
      </c>
      <c r="D38" s="1" t="s">
        <v>237</v>
      </c>
      <c r="E38" s="1" t="s">
        <v>237</v>
      </c>
      <c r="F38" s="1" t="s">
        <v>543</v>
      </c>
      <c r="G38" s="1" t="s">
        <v>60</v>
      </c>
      <c r="H38" s="1" t="s">
        <v>267</v>
      </c>
      <c r="I38" s="3">
        <v>44358.262262488402</v>
      </c>
      <c r="J38" s="2">
        <v>0</v>
      </c>
      <c r="K38" s="2">
        <v>9.2001666666666697</v>
      </c>
      <c r="L38" s="2">
        <v>6087.0469747628404</v>
      </c>
      <c r="M38" s="2">
        <v>0</v>
      </c>
      <c r="N38" s="2">
        <v>6.4582333333333297</v>
      </c>
      <c r="O38" s="2">
        <v>64345.105186340697</v>
      </c>
    </row>
    <row r="39" spans="1:15">
      <c r="A39" s="1"/>
      <c r="B39" s="1"/>
      <c r="C39" s="1" t="s">
        <v>542</v>
      </c>
      <c r="D39" s="1" t="s">
        <v>237</v>
      </c>
      <c r="E39" s="1" t="s">
        <v>237</v>
      </c>
      <c r="F39" s="1" t="s">
        <v>541</v>
      </c>
      <c r="G39" s="1" t="s">
        <v>58</v>
      </c>
      <c r="H39" s="1" t="s">
        <v>237</v>
      </c>
      <c r="I39" s="3">
        <v>44358.276087893501</v>
      </c>
      <c r="J39" s="2">
        <v>788.02179602189005</v>
      </c>
      <c r="K39" s="2">
        <v>9.2062000000000008</v>
      </c>
      <c r="L39" s="2">
        <v>188470.456238832</v>
      </c>
      <c r="M39" s="2"/>
      <c r="N39" s="2">
        <v>6.4581666666666697</v>
      </c>
      <c r="O39" s="2">
        <v>51929.121931784597</v>
      </c>
    </row>
    <row r="40" spans="1:15">
      <c r="A40" s="1"/>
      <c r="B40" s="1"/>
      <c r="C40" s="1" t="s">
        <v>540</v>
      </c>
      <c r="D40" s="1" t="s">
        <v>237</v>
      </c>
      <c r="E40" s="1" t="s">
        <v>237</v>
      </c>
      <c r="F40" s="1" t="s">
        <v>539</v>
      </c>
      <c r="G40" s="1" t="s">
        <v>58</v>
      </c>
      <c r="H40" s="1" t="s">
        <v>237</v>
      </c>
      <c r="I40" s="3">
        <v>44358.289916689799</v>
      </c>
      <c r="J40" s="2">
        <v>778.374842934296</v>
      </c>
      <c r="K40" s="2">
        <v>9.2062666666666697</v>
      </c>
      <c r="L40" s="2">
        <v>185580.983853688</v>
      </c>
      <c r="M40" s="2"/>
      <c r="N40" s="2">
        <v>6.4582333333333297</v>
      </c>
      <c r="O40" s="2">
        <v>51726.8026562507</v>
      </c>
    </row>
    <row r="41" spans="1:15">
      <c r="A41" s="1"/>
      <c r="B41" s="1"/>
      <c r="C41" s="1" t="s">
        <v>538</v>
      </c>
      <c r="D41" s="1" t="s">
        <v>237</v>
      </c>
      <c r="E41" s="1" t="s">
        <v>237</v>
      </c>
      <c r="F41" s="1" t="s">
        <v>537</v>
      </c>
      <c r="G41" s="1" t="s">
        <v>58</v>
      </c>
      <c r="H41" s="1" t="s">
        <v>237</v>
      </c>
      <c r="I41" s="3">
        <v>44358.3037422454</v>
      </c>
      <c r="J41" s="2">
        <v>648.83237589361897</v>
      </c>
      <c r="K41" s="2">
        <v>9.2061666666666699</v>
      </c>
      <c r="L41" s="2">
        <v>158659.83154681299</v>
      </c>
      <c r="M41" s="2"/>
      <c r="N41" s="2">
        <v>6.4590166666666704</v>
      </c>
      <c r="O41" s="2">
        <v>52393.629407433</v>
      </c>
    </row>
    <row r="42" spans="1:15">
      <c r="A42" s="1"/>
      <c r="B42" s="1"/>
      <c r="C42" s="1" t="s">
        <v>536</v>
      </c>
      <c r="D42" s="1" t="s">
        <v>237</v>
      </c>
      <c r="E42" s="1" t="s">
        <v>237</v>
      </c>
      <c r="F42" s="1" t="s">
        <v>535</v>
      </c>
      <c r="G42" s="1" t="s">
        <v>58</v>
      </c>
      <c r="H42" s="1" t="s">
        <v>237</v>
      </c>
      <c r="I42" s="3">
        <v>44358.317552465298</v>
      </c>
      <c r="J42" s="2">
        <v>773.19036254737796</v>
      </c>
      <c r="K42" s="2">
        <v>9.2062500000000007</v>
      </c>
      <c r="L42" s="2">
        <v>185708.531044234</v>
      </c>
      <c r="M42" s="2"/>
      <c r="N42" s="2">
        <v>6.4582333333333297</v>
      </c>
      <c r="O42" s="2">
        <v>52087.439535518097</v>
      </c>
    </row>
    <row r="43" spans="1:15">
      <c r="A43" s="1"/>
      <c r="B43" s="1"/>
      <c r="C43" s="1" t="s">
        <v>534</v>
      </c>
      <c r="D43" s="1" t="s">
        <v>237</v>
      </c>
      <c r="E43" s="1" t="s">
        <v>237</v>
      </c>
      <c r="F43" s="1" t="s">
        <v>533</v>
      </c>
      <c r="G43" s="1" t="s">
        <v>58</v>
      </c>
      <c r="H43" s="1" t="s">
        <v>237</v>
      </c>
      <c r="I43" s="3">
        <v>44358.331383588004</v>
      </c>
      <c r="J43" s="2">
        <v>589.87225662520905</v>
      </c>
      <c r="K43" s="2">
        <v>9.2061666666666699</v>
      </c>
      <c r="L43" s="2">
        <v>138664.99510406601</v>
      </c>
      <c r="M43" s="2"/>
      <c r="N43" s="2">
        <v>6.4590166666666704</v>
      </c>
      <c r="O43" s="2">
        <v>49994.912872173903</v>
      </c>
    </row>
    <row r="44" spans="1:15">
      <c r="A44" s="1"/>
      <c r="B44" s="1"/>
      <c r="C44" s="1" t="s">
        <v>532</v>
      </c>
      <c r="D44" s="1" t="s">
        <v>237</v>
      </c>
      <c r="E44" s="1" t="s">
        <v>237</v>
      </c>
      <c r="F44" s="1" t="s">
        <v>531</v>
      </c>
      <c r="G44" s="1" t="s">
        <v>58</v>
      </c>
      <c r="H44" s="1" t="s">
        <v>237</v>
      </c>
      <c r="I44" s="3">
        <v>44358.345223958298</v>
      </c>
      <c r="J44" s="2">
        <v>441.93967661695098</v>
      </c>
      <c r="K44" s="2">
        <v>9.2062833333333298</v>
      </c>
      <c r="L44" s="2">
        <v>105320.38101031</v>
      </c>
      <c r="M44" s="2"/>
      <c r="N44" s="2">
        <v>6.4582499999999996</v>
      </c>
      <c r="O44" s="2">
        <v>49338.024980114598</v>
      </c>
    </row>
    <row r="45" spans="1:15">
      <c r="A45" s="1"/>
      <c r="B45" s="1"/>
      <c r="C45" s="1" t="s">
        <v>530</v>
      </c>
      <c r="D45" s="1" t="s">
        <v>237</v>
      </c>
      <c r="E45" s="1" t="s">
        <v>237</v>
      </c>
      <c r="F45" s="1" t="s">
        <v>529</v>
      </c>
      <c r="G45" s="1" t="s">
        <v>58</v>
      </c>
      <c r="H45" s="1" t="s">
        <v>237</v>
      </c>
      <c r="I45" s="3">
        <v>44358.359047361097</v>
      </c>
      <c r="J45" s="2">
        <v>509.37026697950699</v>
      </c>
      <c r="K45" s="2">
        <v>9.2061666666666699</v>
      </c>
      <c r="L45" s="2">
        <v>122490.79640735</v>
      </c>
      <c r="M45" s="2"/>
      <c r="N45" s="2">
        <v>6.4590166666666704</v>
      </c>
      <c r="O45" s="2">
        <v>50492.959864704797</v>
      </c>
    </row>
    <row r="46" spans="1:15">
      <c r="A46" s="1"/>
      <c r="B46" s="1"/>
      <c r="C46" s="1" t="s">
        <v>528</v>
      </c>
      <c r="D46" s="1" t="s">
        <v>237</v>
      </c>
      <c r="E46" s="1" t="s">
        <v>237</v>
      </c>
      <c r="F46" s="1" t="s">
        <v>527</v>
      </c>
      <c r="G46" s="1" t="s">
        <v>58</v>
      </c>
      <c r="H46" s="1" t="s">
        <v>237</v>
      </c>
      <c r="I46" s="3">
        <v>44358.372863391203</v>
      </c>
      <c r="J46" s="2">
        <v>320.21045960715298</v>
      </c>
      <c r="K46" s="2">
        <v>9.2062500000000007</v>
      </c>
      <c r="L46" s="2">
        <v>81566.901974857101</v>
      </c>
      <c r="M46" s="2"/>
      <c r="N46" s="2">
        <v>6.4582333333333297</v>
      </c>
      <c r="O46" s="2">
        <v>50696.430209609302</v>
      </c>
    </row>
    <row r="47" spans="1:15">
      <c r="A47" s="1"/>
      <c r="B47" s="1"/>
      <c r="C47" s="1" t="s">
        <v>526</v>
      </c>
      <c r="D47" s="1" t="s">
        <v>237</v>
      </c>
      <c r="E47" s="1" t="s">
        <v>237</v>
      </c>
      <c r="F47" s="1" t="s">
        <v>525</v>
      </c>
      <c r="G47" s="1" t="s">
        <v>58</v>
      </c>
      <c r="H47" s="1" t="s">
        <v>237</v>
      </c>
      <c r="I47" s="3">
        <v>44358.386681203701</v>
      </c>
      <c r="J47" s="2">
        <v>327.37192342808601</v>
      </c>
      <c r="K47" s="2">
        <v>9.2061833333333301</v>
      </c>
      <c r="L47" s="2">
        <v>85271.002538892106</v>
      </c>
      <c r="M47" s="2"/>
      <c r="N47" s="2">
        <v>6.4590333333333296</v>
      </c>
      <c r="O47" s="2">
        <v>51999.019907259302</v>
      </c>
    </row>
    <row r="48" spans="1:15">
      <c r="A48" s="1"/>
      <c r="B48" s="1"/>
      <c r="C48" s="1" t="s">
        <v>89</v>
      </c>
      <c r="D48" s="1" t="s">
        <v>237</v>
      </c>
      <c r="E48" s="1" t="s">
        <v>237</v>
      </c>
      <c r="F48" s="1" t="s">
        <v>524</v>
      </c>
      <c r="G48" s="1" t="s">
        <v>60</v>
      </c>
      <c r="H48" s="1" t="s">
        <v>242</v>
      </c>
      <c r="I48" s="3">
        <v>44358.4005546759</v>
      </c>
      <c r="J48" s="2">
        <v>119.318206387443</v>
      </c>
      <c r="K48" s="2">
        <v>9.2062666666666697</v>
      </c>
      <c r="L48" s="2">
        <v>40320.5146137927</v>
      </c>
      <c r="M48" s="2">
        <v>95.454565109954103</v>
      </c>
      <c r="N48" s="2">
        <v>6.4582499999999996</v>
      </c>
      <c r="O48" s="2">
        <v>54392.689522729102</v>
      </c>
    </row>
  </sheetData>
  <mergeCells count="19">
    <mergeCell ref="A1:I1"/>
    <mergeCell ref="J1:M1"/>
    <mergeCell ref="N1:O1"/>
    <mergeCell ref="V2:Y2"/>
    <mergeCell ref="R3:U3"/>
    <mergeCell ref="W3:Y3"/>
    <mergeCell ref="T5:T7"/>
    <mergeCell ref="U5:U7"/>
    <mergeCell ref="T8:T10"/>
    <mergeCell ref="U8:U10"/>
    <mergeCell ref="T11:T13"/>
    <mergeCell ref="U11:U13"/>
    <mergeCell ref="T20:T22"/>
    <mergeCell ref="U20:U22"/>
    <mergeCell ref="T14:T16"/>
    <mergeCell ref="U14:U16"/>
    <mergeCell ref="AB14:AD14"/>
    <mergeCell ref="T17:T19"/>
    <mergeCell ref="U17:U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20481" r:id="rId3">
          <objectPr defaultSize="0" r:id="rId4">
            <anchor moveWithCells="1">
              <from>
                <xdr:col>26</xdr:col>
                <xdr:colOff>0</xdr:colOff>
                <xdr:row>32</xdr:row>
                <xdr:rowOff>0</xdr:rowOff>
              </from>
              <to>
                <xdr:col>32</xdr:col>
                <xdr:colOff>190500</xdr:colOff>
                <xdr:row>47</xdr:row>
                <xdr:rowOff>114300</xdr:rowOff>
              </to>
            </anchor>
          </objectPr>
        </oleObject>
      </mc:Choice>
      <mc:Fallback>
        <oleObject progId="Prism9.Document" shapeId="20481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6DE2-6849-45C8-868C-509A5FB9AD89}">
  <dimension ref="A1:Z38"/>
  <sheetViews>
    <sheetView topLeftCell="A4" workbookViewId="0">
      <selection activeCell="O16" sqref="O16"/>
    </sheetView>
  </sheetViews>
  <sheetFormatPr defaultRowHeight="15"/>
  <cols>
    <col min="3" max="3" width="12.85546875" customWidth="1"/>
    <col min="8" max="8" width="15.85546875" customWidth="1"/>
    <col min="10" max="10" width="13.42578125" customWidth="1"/>
  </cols>
  <sheetData>
    <row r="1" spans="1:12">
      <c r="A1" t="s">
        <v>292</v>
      </c>
    </row>
    <row r="3" spans="1:12">
      <c r="A3" t="s">
        <v>566</v>
      </c>
    </row>
    <row r="5" spans="1:12">
      <c r="A5" s="195" t="s">
        <v>58</v>
      </c>
      <c r="B5" s="197"/>
      <c r="C5" s="197"/>
      <c r="D5" s="197"/>
      <c r="E5" s="197"/>
      <c r="F5" s="197"/>
      <c r="G5" s="197"/>
      <c r="H5" s="196"/>
      <c r="I5" s="195" t="s">
        <v>593</v>
      </c>
      <c r="J5" s="197"/>
      <c r="K5" s="197"/>
      <c r="L5" s="196"/>
    </row>
    <row r="6" spans="1:12">
      <c r="A6" s="4" t="s">
        <v>237</v>
      </c>
      <c r="B6" s="4" t="s">
        <v>237</v>
      </c>
      <c r="C6" s="4" t="s">
        <v>114</v>
      </c>
      <c r="D6" s="4" t="s">
        <v>80</v>
      </c>
      <c r="E6" s="4" t="s">
        <v>102</v>
      </c>
      <c r="F6" s="4" t="s">
        <v>120</v>
      </c>
      <c r="G6" s="4" t="s">
        <v>59</v>
      </c>
      <c r="H6" s="4" t="s">
        <v>129</v>
      </c>
      <c r="I6" s="4" t="s">
        <v>10</v>
      </c>
      <c r="J6" s="4" t="s">
        <v>45</v>
      </c>
      <c r="K6" s="4" t="s">
        <v>0</v>
      </c>
      <c r="L6" s="4" t="s">
        <v>138</v>
      </c>
    </row>
    <row r="7" spans="1:12">
      <c r="A7" s="1"/>
      <c r="B7" s="1"/>
      <c r="C7" s="1" t="s">
        <v>582</v>
      </c>
      <c r="D7" s="1"/>
      <c r="E7" s="1" t="s">
        <v>588</v>
      </c>
      <c r="F7" s="1" t="s">
        <v>90</v>
      </c>
      <c r="G7" s="1" t="s">
        <v>254</v>
      </c>
      <c r="H7" s="3">
        <v>44392.6114930556</v>
      </c>
      <c r="I7" s="2">
        <v>16.832833333333301</v>
      </c>
      <c r="J7" s="2">
        <v>49.867435692938201</v>
      </c>
      <c r="K7" s="2">
        <v>99.734871385876403</v>
      </c>
      <c r="L7" s="2">
        <v>15990.3949544965</v>
      </c>
    </row>
    <row r="8" spans="1:12">
      <c r="A8" s="1"/>
      <c r="B8" s="1"/>
      <c r="C8" s="1" t="s">
        <v>582</v>
      </c>
      <c r="D8" s="1"/>
      <c r="E8" s="1" t="s">
        <v>587</v>
      </c>
      <c r="F8" s="1" t="s">
        <v>90</v>
      </c>
      <c r="G8" s="1" t="s">
        <v>254</v>
      </c>
      <c r="H8" s="3">
        <v>44392.628067129597</v>
      </c>
      <c r="I8" s="2">
        <v>16.8371833333333</v>
      </c>
      <c r="J8" s="2">
        <v>53.284553565452804</v>
      </c>
      <c r="K8" s="2">
        <v>106.569107130906</v>
      </c>
      <c r="L8" s="2">
        <v>16875.573077127199</v>
      </c>
    </row>
    <row r="9" spans="1:12">
      <c r="A9" s="1"/>
      <c r="B9" s="1"/>
      <c r="C9" s="1" t="s">
        <v>582</v>
      </c>
      <c r="D9" s="1"/>
      <c r="E9" s="1" t="s">
        <v>586</v>
      </c>
      <c r="F9" s="1" t="s">
        <v>90</v>
      </c>
      <c r="G9" s="1" t="s">
        <v>254</v>
      </c>
      <c r="H9" s="3">
        <v>44392.644594907397</v>
      </c>
      <c r="I9" s="2">
        <v>16.832833333333301</v>
      </c>
      <c r="J9" s="2">
        <v>50.438517816985602</v>
      </c>
      <c r="K9" s="2">
        <v>100.877035633971</v>
      </c>
      <c r="L9" s="2">
        <v>16342.813209750801</v>
      </c>
    </row>
    <row r="10" spans="1:12">
      <c r="A10" s="1"/>
      <c r="B10" s="1"/>
      <c r="C10" s="1" t="s">
        <v>582</v>
      </c>
      <c r="D10" s="1"/>
      <c r="E10" s="1" t="s">
        <v>585</v>
      </c>
      <c r="F10" s="1" t="s">
        <v>90</v>
      </c>
      <c r="G10" s="1" t="s">
        <v>254</v>
      </c>
      <c r="H10" s="3">
        <v>44392.661099536999</v>
      </c>
      <c r="I10" s="2">
        <v>16.8371833333333</v>
      </c>
      <c r="J10" s="2">
        <v>49.764327788767702</v>
      </c>
      <c r="K10" s="2">
        <v>99.528655577535403</v>
      </c>
      <c r="L10" s="2">
        <v>16116.571727713001</v>
      </c>
    </row>
    <row r="11" spans="1:12">
      <c r="A11" s="1"/>
      <c r="B11" s="1"/>
      <c r="C11" s="1" t="s">
        <v>582</v>
      </c>
      <c r="D11" s="1"/>
      <c r="E11" s="1" t="s">
        <v>584</v>
      </c>
      <c r="F11" s="1" t="s">
        <v>90</v>
      </c>
      <c r="G11" s="1" t="s">
        <v>254</v>
      </c>
      <c r="H11" s="3">
        <v>44392.677789351903</v>
      </c>
      <c r="I11" s="2">
        <v>16.837150000000001</v>
      </c>
      <c r="J11" s="2">
        <v>47.5132293614895</v>
      </c>
      <c r="K11" s="2">
        <v>95.026458722979001</v>
      </c>
      <c r="L11" s="2">
        <v>15251.718359398301</v>
      </c>
    </row>
    <row r="12" spans="1:12">
      <c r="A12" s="1"/>
      <c r="B12" s="1"/>
      <c r="C12" s="1" t="s">
        <v>582</v>
      </c>
      <c r="D12" s="1"/>
      <c r="E12" s="1" t="s">
        <v>583</v>
      </c>
      <c r="F12" s="1" t="s">
        <v>90</v>
      </c>
      <c r="G12" s="1" t="s">
        <v>254</v>
      </c>
      <c r="H12" s="3">
        <v>44392.694363425901</v>
      </c>
      <c r="I12" s="2">
        <v>16.8415</v>
      </c>
      <c r="J12" s="2">
        <v>49.792319964070899</v>
      </c>
      <c r="K12" s="2">
        <v>99.584639928141797</v>
      </c>
      <c r="L12" s="2">
        <v>15816.385980651499</v>
      </c>
    </row>
    <row r="13" spans="1:12">
      <c r="A13" s="1"/>
      <c r="B13" s="1"/>
      <c r="C13" s="1" t="s">
        <v>582</v>
      </c>
      <c r="D13" s="1"/>
      <c r="E13" s="1" t="s">
        <v>580</v>
      </c>
      <c r="F13" s="1" t="s">
        <v>90</v>
      </c>
      <c r="G13" s="1" t="s">
        <v>254</v>
      </c>
      <c r="H13" s="3">
        <v>44392.711064814801</v>
      </c>
      <c r="I13" s="2">
        <v>16.828666666666699</v>
      </c>
      <c r="J13" s="2">
        <v>49.3396158102953</v>
      </c>
      <c r="K13" s="2">
        <v>98.679231620590699</v>
      </c>
      <c r="L13" s="2">
        <v>15306.5173149327</v>
      </c>
    </row>
    <row r="14" spans="1:12">
      <c r="I14" t="s">
        <v>293</v>
      </c>
      <c r="J14">
        <f>ROUND(STDEV(J7:J13),3)</f>
        <v>1.718</v>
      </c>
    </row>
    <row r="15" spans="1:12">
      <c r="A15" s="5" t="s">
        <v>294</v>
      </c>
      <c r="F15" s="6">
        <v>3.1429999999999998</v>
      </c>
      <c r="I15" t="s">
        <v>295</v>
      </c>
      <c r="J15">
        <f>ROUND((J14*F15),2)</f>
        <v>5.4</v>
      </c>
    </row>
    <row r="26" spans="1:26">
      <c r="A26" t="s">
        <v>296</v>
      </c>
    </row>
    <row r="27" spans="1:26">
      <c r="A27" t="s">
        <v>297</v>
      </c>
      <c r="C27" s="7" t="s">
        <v>298</v>
      </c>
    </row>
    <row r="28" spans="1:26">
      <c r="A28" t="s">
        <v>299</v>
      </c>
      <c r="I28" s="7" t="s">
        <v>300</v>
      </c>
    </row>
    <row r="30" spans="1:26" ht="15" customHeight="1">
      <c r="A30" s="195" t="s">
        <v>58</v>
      </c>
      <c r="B30" s="197"/>
      <c r="C30" s="197"/>
      <c r="D30" s="197"/>
      <c r="E30" s="197"/>
      <c r="F30" s="197"/>
      <c r="G30" s="197"/>
      <c r="H30" s="197"/>
      <c r="I30" s="197"/>
      <c r="J30" s="196"/>
      <c r="K30" s="4" t="s">
        <v>594</v>
      </c>
      <c r="L30" s="195" t="s">
        <v>593</v>
      </c>
      <c r="M30" s="197"/>
      <c r="N30" s="197"/>
      <c r="O30" s="197"/>
      <c r="P30" s="197"/>
      <c r="Q30" s="197"/>
      <c r="R30" s="196"/>
      <c r="S30" s="195" t="s">
        <v>592</v>
      </c>
      <c r="T30" s="196"/>
      <c r="U30" s="195" t="s">
        <v>591</v>
      </c>
      <c r="V30" s="196"/>
      <c r="W30" s="195" t="s">
        <v>590</v>
      </c>
      <c r="X30" s="196"/>
      <c r="Y30" s="195" t="s">
        <v>589</v>
      </c>
      <c r="Z30" s="196"/>
    </row>
    <row r="31" spans="1:26" ht="15" customHeight="1">
      <c r="A31" s="4" t="s">
        <v>237</v>
      </c>
      <c r="B31" s="4" t="s">
        <v>237</v>
      </c>
      <c r="C31" s="4" t="s">
        <v>114</v>
      </c>
      <c r="D31" s="4" t="s">
        <v>277</v>
      </c>
      <c r="E31" s="4" t="s">
        <v>80</v>
      </c>
      <c r="F31" s="4" t="s">
        <v>278</v>
      </c>
      <c r="G31" s="4" t="s">
        <v>102</v>
      </c>
      <c r="H31" s="4" t="s">
        <v>120</v>
      </c>
      <c r="I31" s="4" t="s">
        <v>59</v>
      </c>
      <c r="J31" s="4" t="s">
        <v>129</v>
      </c>
      <c r="K31" s="4" t="s">
        <v>41</v>
      </c>
      <c r="L31" s="4" t="s">
        <v>10</v>
      </c>
      <c r="M31" s="4" t="s">
        <v>236</v>
      </c>
      <c r="N31" s="4" t="s">
        <v>279</v>
      </c>
      <c r="O31" s="4" t="s">
        <v>280</v>
      </c>
      <c r="P31" s="4" t="s">
        <v>281</v>
      </c>
      <c r="Q31" s="4" t="s">
        <v>45</v>
      </c>
      <c r="R31" s="4" t="s">
        <v>0</v>
      </c>
      <c r="S31" s="4" t="s">
        <v>282</v>
      </c>
      <c r="T31" s="4" t="s">
        <v>279</v>
      </c>
      <c r="U31" s="4" t="s">
        <v>282</v>
      </c>
      <c r="V31" s="4" t="s">
        <v>279</v>
      </c>
      <c r="W31" s="4" t="s">
        <v>10</v>
      </c>
      <c r="X31" s="4" t="s">
        <v>236</v>
      </c>
      <c r="Y31" s="4" t="s">
        <v>282</v>
      </c>
      <c r="Z31" s="4" t="s">
        <v>279</v>
      </c>
    </row>
    <row r="32" spans="1:26">
      <c r="A32" s="1"/>
      <c r="B32" s="1"/>
      <c r="C32" s="1" t="s">
        <v>582</v>
      </c>
      <c r="D32" s="1" t="s">
        <v>581</v>
      </c>
      <c r="E32" s="1" t="s">
        <v>237</v>
      </c>
      <c r="F32" s="2">
        <v>62</v>
      </c>
      <c r="G32" s="1" t="s">
        <v>588</v>
      </c>
      <c r="H32" s="1" t="s">
        <v>90</v>
      </c>
      <c r="I32" s="1" t="s">
        <v>254</v>
      </c>
      <c r="J32" s="3">
        <v>44392.6114930556</v>
      </c>
      <c r="K32" s="2">
        <v>50</v>
      </c>
      <c r="L32" s="2">
        <v>16.832833333333301</v>
      </c>
      <c r="M32" s="2">
        <v>15990.3949544965</v>
      </c>
      <c r="N32" s="1" t="b">
        <v>0</v>
      </c>
      <c r="O32" s="2">
        <v>49.867435692938201</v>
      </c>
      <c r="P32" s="2"/>
      <c r="Q32" s="2">
        <v>49.867435692938201</v>
      </c>
      <c r="R32" s="2">
        <v>99.734871385876403</v>
      </c>
      <c r="S32" s="2">
        <v>67.640040646182797</v>
      </c>
      <c r="T32" s="1" t="b">
        <v>0</v>
      </c>
      <c r="U32" s="2">
        <v>83.198921077630999</v>
      </c>
      <c r="V32" s="1" t="b">
        <v>0</v>
      </c>
      <c r="W32" s="2">
        <v>11.2831333333333</v>
      </c>
      <c r="X32" s="2">
        <v>1370707.8045497001</v>
      </c>
      <c r="Y32" s="2">
        <v>57.870373275348001</v>
      </c>
      <c r="Z32" s="1" t="b">
        <v>0</v>
      </c>
    </row>
    <row r="33" spans="1:26">
      <c r="A33" s="1"/>
      <c r="B33" s="1"/>
      <c r="C33" s="1" t="s">
        <v>582</v>
      </c>
      <c r="D33" s="1" t="s">
        <v>581</v>
      </c>
      <c r="E33" s="1" t="s">
        <v>237</v>
      </c>
      <c r="F33" s="2">
        <v>62</v>
      </c>
      <c r="G33" s="1" t="s">
        <v>587</v>
      </c>
      <c r="H33" s="1" t="s">
        <v>90</v>
      </c>
      <c r="I33" s="1" t="s">
        <v>254</v>
      </c>
      <c r="J33" s="3">
        <v>44392.628067129597</v>
      </c>
      <c r="K33" s="2">
        <v>50</v>
      </c>
      <c r="L33" s="2">
        <v>16.8371833333333</v>
      </c>
      <c r="M33" s="2">
        <v>16875.573077127199</v>
      </c>
      <c r="N33" s="1" t="b">
        <v>0</v>
      </c>
      <c r="O33" s="2">
        <v>53.284553565452804</v>
      </c>
      <c r="P33" s="2"/>
      <c r="Q33" s="2">
        <v>53.284553565452804</v>
      </c>
      <c r="R33" s="2">
        <v>106.569107130906</v>
      </c>
      <c r="S33" s="2">
        <v>63.964126385148603</v>
      </c>
      <c r="T33" s="1" t="b">
        <v>0</v>
      </c>
      <c r="U33" s="2">
        <v>73.065029043646305</v>
      </c>
      <c r="V33" s="1" t="b">
        <v>0</v>
      </c>
      <c r="W33" s="2">
        <v>11.283149999999999</v>
      </c>
      <c r="X33" s="2">
        <v>1353816.8950805999</v>
      </c>
      <c r="Y33" s="2">
        <v>57.650338244106202</v>
      </c>
      <c r="Z33" s="1" t="b">
        <v>0</v>
      </c>
    </row>
    <row r="34" spans="1:26">
      <c r="A34" s="1"/>
      <c r="B34" s="1"/>
      <c r="C34" s="1" t="s">
        <v>582</v>
      </c>
      <c r="D34" s="1" t="s">
        <v>581</v>
      </c>
      <c r="E34" s="1" t="s">
        <v>237</v>
      </c>
      <c r="F34" s="2">
        <v>62</v>
      </c>
      <c r="G34" s="1" t="s">
        <v>586</v>
      </c>
      <c r="H34" s="1" t="s">
        <v>90</v>
      </c>
      <c r="I34" s="1" t="s">
        <v>254</v>
      </c>
      <c r="J34" s="3">
        <v>44392.644594907397</v>
      </c>
      <c r="K34" s="2">
        <v>50</v>
      </c>
      <c r="L34" s="2">
        <v>16.832833333333301</v>
      </c>
      <c r="M34" s="2">
        <v>16342.813209750801</v>
      </c>
      <c r="N34" s="1" t="b">
        <v>0</v>
      </c>
      <c r="O34" s="2">
        <v>50.438517816985602</v>
      </c>
      <c r="P34" s="2"/>
      <c r="Q34" s="2">
        <v>50.438517816985602</v>
      </c>
      <c r="R34" s="2">
        <v>100.877035633971</v>
      </c>
      <c r="S34" s="2">
        <v>65.8591034794227</v>
      </c>
      <c r="T34" s="1" t="b">
        <v>0</v>
      </c>
      <c r="U34" s="2">
        <v>76.381852132968106</v>
      </c>
      <c r="V34" s="1" t="b">
        <v>0</v>
      </c>
      <c r="W34" s="2">
        <v>11.2831333333333</v>
      </c>
      <c r="X34" s="2">
        <v>1385055.6785203901</v>
      </c>
      <c r="Y34" s="2">
        <v>58.001702232660399</v>
      </c>
      <c r="Z34" s="1" t="b">
        <v>0</v>
      </c>
    </row>
    <row r="35" spans="1:26">
      <c r="A35" s="1"/>
      <c r="B35" s="1"/>
      <c r="C35" s="1" t="s">
        <v>582</v>
      </c>
      <c r="D35" s="1" t="s">
        <v>581</v>
      </c>
      <c r="E35" s="1" t="s">
        <v>237</v>
      </c>
      <c r="F35" s="2">
        <v>62</v>
      </c>
      <c r="G35" s="1" t="s">
        <v>585</v>
      </c>
      <c r="H35" s="1" t="s">
        <v>90</v>
      </c>
      <c r="I35" s="1" t="s">
        <v>254</v>
      </c>
      <c r="J35" s="3">
        <v>44392.661099536999</v>
      </c>
      <c r="K35" s="2">
        <v>50</v>
      </c>
      <c r="L35" s="2">
        <v>16.8371833333333</v>
      </c>
      <c r="M35" s="2">
        <v>16116.571727713001</v>
      </c>
      <c r="N35" s="1" t="b">
        <v>0</v>
      </c>
      <c r="O35" s="2">
        <v>49.764327788767702</v>
      </c>
      <c r="P35" s="2"/>
      <c r="Q35" s="2">
        <v>49.764327788767702</v>
      </c>
      <c r="R35" s="2">
        <v>99.528655577535403</v>
      </c>
      <c r="S35" s="2">
        <v>65.541288719863502</v>
      </c>
      <c r="T35" s="1" t="b">
        <v>0</v>
      </c>
      <c r="U35" s="2">
        <v>77.765884230340603</v>
      </c>
      <c r="V35" s="1" t="b">
        <v>0</v>
      </c>
      <c r="W35" s="2">
        <v>11.283149999999999</v>
      </c>
      <c r="X35" s="2">
        <v>1384386.17774543</v>
      </c>
      <c r="Y35" s="2">
        <v>58.733797462250301</v>
      </c>
      <c r="Z35" s="1" t="b">
        <v>0</v>
      </c>
    </row>
    <row r="36" spans="1:26">
      <c r="A36" s="1"/>
      <c r="B36" s="1"/>
      <c r="C36" s="1" t="s">
        <v>582</v>
      </c>
      <c r="D36" s="1" t="s">
        <v>581</v>
      </c>
      <c r="E36" s="1" t="s">
        <v>237</v>
      </c>
      <c r="F36" s="2">
        <v>62</v>
      </c>
      <c r="G36" s="1" t="s">
        <v>584</v>
      </c>
      <c r="H36" s="1" t="s">
        <v>90</v>
      </c>
      <c r="I36" s="1" t="s">
        <v>254</v>
      </c>
      <c r="J36" s="3">
        <v>44392.677789351903</v>
      </c>
      <c r="K36" s="2">
        <v>50</v>
      </c>
      <c r="L36" s="2">
        <v>16.837150000000001</v>
      </c>
      <c r="M36" s="2">
        <v>15251.718359398301</v>
      </c>
      <c r="N36" s="1" t="b">
        <v>0</v>
      </c>
      <c r="O36" s="2">
        <v>47.5132293614895</v>
      </c>
      <c r="P36" s="2"/>
      <c r="Q36" s="2">
        <v>47.5132293614895</v>
      </c>
      <c r="R36" s="2">
        <v>95.026458722979001</v>
      </c>
      <c r="S36" s="2">
        <v>74.378094986201901</v>
      </c>
      <c r="T36" s="1" t="b">
        <v>0</v>
      </c>
      <c r="U36" s="2">
        <v>83.600994966184004</v>
      </c>
      <c r="V36" s="1" t="b">
        <v>0</v>
      </c>
      <c r="W36" s="2">
        <v>11.2831333333333</v>
      </c>
      <c r="X36" s="2">
        <v>1372166.9625548399</v>
      </c>
      <c r="Y36" s="2">
        <v>57.469700348583899</v>
      </c>
      <c r="Z36" s="1" t="b">
        <v>0</v>
      </c>
    </row>
    <row r="37" spans="1:26">
      <c r="A37" s="1"/>
      <c r="B37" s="1"/>
      <c r="C37" s="1" t="s">
        <v>582</v>
      </c>
      <c r="D37" s="1" t="s">
        <v>581</v>
      </c>
      <c r="E37" s="1" t="s">
        <v>237</v>
      </c>
      <c r="F37" s="2">
        <v>62</v>
      </c>
      <c r="G37" s="1" t="s">
        <v>583</v>
      </c>
      <c r="H37" s="1" t="s">
        <v>90</v>
      </c>
      <c r="I37" s="1" t="s">
        <v>254</v>
      </c>
      <c r="J37" s="3">
        <v>44392.694363425901</v>
      </c>
      <c r="K37" s="2">
        <v>50</v>
      </c>
      <c r="L37" s="2">
        <v>16.8415</v>
      </c>
      <c r="M37" s="2">
        <v>15816.385980651499</v>
      </c>
      <c r="N37" s="1" t="b">
        <v>0</v>
      </c>
      <c r="O37" s="2">
        <v>49.792319964070899</v>
      </c>
      <c r="P37" s="2"/>
      <c r="Q37" s="2">
        <v>49.792319964070899</v>
      </c>
      <c r="R37" s="2">
        <v>99.584639928141797</v>
      </c>
      <c r="S37" s="2">
        <v>68.300488973078203</v>
      </c>
      <c r="T37" s="1" t="b">
        <v>0</v>
      </c>
      <c r="U37" s="2">
        <v>86.263613170180193</v>
      </c>
      <c r="V37" s="1" t="b">
        <v>0</v>
      </c>
      <c r="W37" s="2">
        <v>11.283149999999999</v>
      </c>
      <c r="X37" s="2">
        <v>1357836.95496898</v>
      </c>
      <c r="Y37" s="2">
        <v>57.527111471905897</v>
      </c>
      <c r="Z37" s="1" t="b">
        <v>0</v>
      </c>
    </row>
    <row r="38" spans="1:26">
      <c r="A38" s="1"/>
      <c r="B38" s="1"/>
      <c r="C38" s="1" t="s">
        <v>582</v>
      </c>
      <c r="D38" s="1" t="s">
        <v>581</v>
      </c>
      <c r="E38" s="1" t="s">
        <v>237</v>
      </c>
      <c r="F38" s="2">
        <v>62</v>
      </c>
      <c r="G38" s="1" t="s">
        <v>580</v>
      </c>
      <c r="H38" s="1" t="s">
        <v>90</v>
      </c>
      <c r="I38" s="1" t="s">
        <v>254</v>
      </c>
      <c r="J38" s="3">
        <v>44392.711064814801</v>
      </c>
      <c r="K38" s="2">
        <v>50</v>
      </c>
      <c r="L38" s="2">
        <v>16.828666666666699</v>
      </c>
      <c r="M38" s="2">
        <v>15306.5173149327</v>
      </c>
      <c r="N38" s="1" t="b">
        <v>0</v>
      </c>
      <c r="O38" s="2">
        <v>49.3396158102953</v>
      </c>
      <c r="P38" s="2"/>
      <c r="Q38" s="2">
        <v>49.3396158102953</v>
      </c>
      <c r="R38" s="2">
        <v>98.679231620590699</v>
      </c>
      <c r="S38" s="2">
        <v>74.219644182552798</v>
      </c>
      <c r="T38" s="1" t="b">
        <v>0</v>
      </c>
      <c r="U38" s="2">
        <v>78.010813585274093</v>
      </c>
      <c r="V38" s="1" t="b">
        <v>0</v>
      </c>
      <c r="W38" s="2">
        <v>11.2832666666667</v>
      </c>
      <c r="X38" s="2">
        <v>1326121.6177950699</v>
      </c>
      <c r="Y38" s="2">
        <v>57.405446633540997</v>
      </c>
      <c r="Z38" s="1" t="b">
        <v>0</v>
      </c>
    </row>
  </sheetData>
  <mergeCells count="8">
    <mergeCell ref="A5:H5"/>
    <mergeCell ref="I5:L5"/>
    <mergeCell ref="Y30:Z30"/>
    <mergeCell ref="A30:J30"/>
    <mergeCell ref="L30:R30"/>
    <mergeCell ref="S30:T30"/>
    <mergeCell ref="U30:V30"/>
    <mergeCell ref="W30:X30"/>
  </mergeCells>
  <hyperlinks>
    <hyperlink ref="I28" r:id="rId1" xr:uid="{4CCB6820-275F-4123-AE03-384AAA5E0600}"/>
    <hyperlink ref="C27" r:id="rId2" xr:uid="{2798B2A0-D974-4BD1-9227-0352D66981D3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52C6-F3AB-45BE-A960-996E50B08C09}">
  <dimension ref="A1:Z20"/>
  <sheetViews>
    <sheetView workbookViewId="0">
      <selection activeCell="A12" sqref="A12:XFD20"/>
    </sheetView>
  </sheetViews>
  <sheetFormatPr defaultRowHeight="15"/>
  <sheetData>
    <row r="1" spans="1:26" ht="15" customHeight="1">
      <c r="A1" s="195" t="s">
        <v>58</v>
      </c>
      <c r="B1" s="197"/>
      <c r="C1" s="197"/>
      <c r="D1" s="197"/>
      <c r="E1" s="197"/>
      <c r="F1" s="197"/>
      <c r="G1" s="197"/>
      <c r="H1" s="197"/>
      <c r="I1" s="197"/>
      <c r="J1" s="196"/>
      <c r="K1" s="4" t="s">
        <v>47</v>
      </c>
      <c r="L1" s="195" t="s">
        <v>32</v>
      </c>
      <c r="M1" s="197"/>
      <c r="N1" s="197"/>
      <c r="O1" s="197"/>
      <c r="P1" s="197"/>
      <c r="Q1" s="197"/>
      <c r="R1" s="196"/>
      <c r="S1" s="195" t="s">
        <v>274</v>
      </c>
      <c r="T1" s="196"/>
      <c r="U1" s="195" t="s">
        <v>275</v>
      </c>
      <c r="V1" s="196"/>
      <c r="W1" s="195" t="s">
        <v>9</v>
      </c>
      <c r="X1" s="196"/>
      <c r="Y1" s="195" t="s">
        <v>276</v>
      </c>
      <c r="Z1" s="196"/>
    </row>
    <row r="2" spans="1:26" ht="15" customHeight="1">
      <c r="A2" s="4" t="s">
        <v>237</v>
      </c>
      <c r="B2" s="4" t="s">
        <v>237</v>
      </c>
      <c r="C2" s="4" t="s">
        <v>114</v>
      </c>
      <c r="D2" s="4" t="s">
        <v>277</v>
      </c>
      <c r="E2" s="4" t="s">
        <v>80</v>
      </c>
      <c r="F2" s="4" t="s">
        <v>278</v>
      </c>
      <c r="G2" s="4" t="s">
        <v>102</v>
      </c>
      <c r="H2" s="4" t="s">
        <v>120</v>
      </c>
      <c r="I2" s="4" t="s">
        <v>59</v>
      </c>
      <c r="J2" s="4" t="s">
        <v>129</v>
      </c>
      <c r="K2" s="4" t="s">
        <v>41</v>
      </c>
      <c r="L2" s="4" t="s">
        <v>10</v>
      </c>
      <c r="M2" s="4" t="s">
        <v>236</v>
      </c>
      <c r="N2" s="4" t="s">
        <v>279</v>
      </c>
      <c r="O2" s="4" t="s">
        <v>280</v>
      </c>
      <c r="P2" s="4" t="s">
        <v>281</v>
      </c>
      <c r="Q2" s="4" t="s">
        <v>45</v>
      </c>
      <c r="R2" s="4" t="s">
        <v>0</v>
      </c>
      <c r="S2" s="4" t="s">
        <v>282</v>
      </c>
      <c r="T2" s="4" t="s">
        <v>279</v>
      </c>
      <c r="U2" s="4" t="s">
        <v>282</v>
      </c>
      <c r="V2" s="4" t="s">
        <v>279</v>
      </c>
      <c r="W2" s="4" t="s">
        <v>10</v>
      </c>
      <c r="X2" s="4" t="s">
        <v>236</v>
      </c>
      <c r="Y2" s="4" t="s">
        <v>282</v>
      </c>
      <c r="Z2" s="4" t="s">
        <v>279</v>
      </c>
    </row>
    <row r="3" spans="1:26">
      <c r="A3" s="1"/>
      <c r="B3" s="1"/>
      <c r="C3" s="1" t="s">
        <v>130</v>
      </c>
      <c r="D3" s="1" t="s">
        <v>283</v>
      </c>
      <c r="E3" s="1" t="s">
        <v>237</v>
      </c>
      <c r="F3" s="2">
        <v>12</v>
      </c>
      <c r="G3" s="1" t="s">
        <v>284</v>
      </c>
      <c r="H3" s="1" t="s">
        <v>90</v>
      </c>
      <c r="I3" s="1" t="s">
        <v>254</v>
      </c>
      <c r="J3" s="3">
        <v>44379.575609004598</v>
      </c>
      <c r="K3" s="2">
        <v>50</v>
      </c>
      <c r="L3" s="2">
        <v>9.2000666666666699</v>
      </c>
      <c r="M3" s="2">
        <v>15633.497586293801</v>
      </c>
      <c r="N3" s="1" t="b">
        <v>1</v>
      </c>
      <c r="O3" s="2">
        <v>53.556307983591601</v>
      </c>
      <c r="P3" s="2"/>
      <c r="Q3" s="2">
        <v>53.556307983591601</v>
      </c>
      <c r="R3" s="2">
        <v>107.112615967183</v>
      </c>
      <c r="S3" s="2">
        <v>37.336289101054803</v>
      </c>
      <c r="T3" s="1" t="b">
        <v>0</v>
      </c>
      <c r="U3" s="2">
        <v>49.141101605698601</v>
      </c>
      <c r="V3" s="1" t="b">
        <v>0</v>
      </c>
      <c r="W3" s="2">
        <v>6.4513333333333298</v>
      </c>
      <c r="X3" s="2">
        <v>24147.0442908519</v>
      </c>
      <c r="Y3" s="2">
        <v>92.226417916126493</v>
      </c>
      <c r="Z3" s="1" t="b">
        <v>0</v>
      </c>
    </row>
    <row r="4" spans="1:26">
      <c r="A4" s="1"/>
      <c r="B4" s="1"/>
      <c r="C4" s="1" t="s">
        <v>130</v>
      </c>
      <c r="D4" s="1" t="s">
        <v>283</v>
      </c>
      <c r="E4" s="1" t="s">
        <v>237</v>
      </c>
      <c r="F4" s="2">
        <v>12</v>
      </c>
      <c r="G4" s="1" t="s">
        <v>285</v>
      </c>
      <c r="H4" s="1" t="s">
        <v>90</v>
      </c>
      <c r="I4" s="1" t="s">
        <v>254</v>
      </c>
      <c r="J4" s="3">
        <v>44379.589462731499</v>
      </c>
      <c r="K4" s="2">
        <v>50</v>
      </c>
      <c r="L4" s="2">
        <v>9.2001500000000007</v>
      </c>
      <c r="M4" s="2">
        <v>14791.6407606099</v>
      </c>
      <c r="N4" s="1" t="b">
        <v>1</v>
      </c>
      <c r="O4" s="2">
        <v>50.180798129403897</v>
      </c>
      <c r="P4" s="2"/>
      <c r="Q4" s="2">
        <v>50.180798129403897</v>
      </c>
      <c r="R4" s="2">
        <v>100.36159625880801</v>
      </c>
      <c r="S4" s="2">
        <v>44.521951366434102</v>
      </c>
      <c r="T4" s="1" t="b">
        <v>0</v>
      </c>
      <c r="U4" s="2">
        <v>55.496910272839997</v>
      </c>
      <c r="V4" s="1" t="b">
        <v>0</v>
      </c>
      <c r="W4" s="2">
        <v>6.4505499999999998</v>
      </c>
      <c r="X4" s="2">
        <v>24383.5673796956</v>
      </c>
      <c r="Y4" s="2">
        <v>82.4654873640293</v>
      </c>
      <c r="Z4" s="1" t="b">
        <v>0</v>
      </c>
    </row>
    <row r="5" spans="1:26">
      <c r="A5" s="1"/>
      <c r="B5" s="1"/>
      <c r="C5" s="1" t="s">
        <v>130</v>
      </c>
      <c r="D5" s="1" t="s">
        <v>283</v>
      </c>
      <c r="E5" s="1" t="s">
        <v>237</v>
      </c>
      <c r="F5" s="2">
        <v>12</v>
      </c>
      <c r="G5" s="1" t="s">
        <v>286</v>
      </c>
      <c r="H5" s="1" t="s">
        <v>90</v>
      </c>
      <c r="I5" s="1" t="s">
        <v>254</v>
      </c>
      <c r="J5" s="3">
        <v>44379.603353391198</v>
      </c>
      <c r="K5" s="2">
        <v>50</v>
      </c>
      <c r="L5" s="2">
        <v>9.2000666666666699</v>
      </c>
      <c r="M5" s="2">
        <v>15179.390278403</v>
      </c>
      <c r="N5" s="1" t="b">
        <v>1</v>
      </c>
      <c r="O5" s="2">
        <v>50.573070249668</v>
      </c>
      <c r="P5" s="2"/>
      <c r="Q5" s="2">
        <v>50.573070249668</v>
      </c>
      <c r="R5" s="2">
        <v>101.146140499336</v>
      </c>
      <c r="S5" s="2">
        <v>36.432810929818999</v>
      </c>
      <c r="T5" s="1" t="b">
        <v>0</v>
      </c>
      <c r="U5" s="2">
        <v>54.393800253518201</v>
      </c>
      <c r="V5" s="1" t="b">
        <v>0</v>
      </c>
      <c r="W5" s="2">
        <v>6.4513333333333298</v>
      </c>
      <c r="X5" s="2">
        <v>24828.670518074501</v>
      </c>
      <c r="Y5" s="2">
        <v>79.347462390462397</v>
      </c>
      <c r="Z5" s="1" t="b">
        <v>0</v>
      </c>
    </row>
    <row r="6" spans="1:26">
      <c r="A6" s="1"/>
      <c r="B6" s="1"/>
      <c r="C6" s="1" t="s">
        <v>130</v>
      </c>
      <c r="D6" s="1" t="s">
        <v>283</v>
      </c>
      <c r="E6" s="1" t="s">
        <v>237</v>
      </c>
      <c r="F6" s="2">
        <v>12</v>
      </c>
      <c r="G6" s="1" t="s">
        <v>287</v>
      </c>
      <c r="H6" s="1" t="s">
        <v>90</v>
      </c>
      <c r="I6" s="1" t="s">
        <v>254</v>
      </c>
      <c r="J6" s="3">
        <v>44379.617173043996</v>
      </c>
      <c r="K6" s="2">
        <v>50</v>
      </c>
      <c r="L6" s="2">
        <v>9.2001500000000007</v>
      </c>
      <c r="M6" s="2">
        <v>13469.5552545513</v>
      </c>
      <c r="N6" s="1" t="b">
        <v>1</v>
      </c>
      <c r="O6" s="2">
        <v>43.649538587682201</v>
      </c>
      <c r="P6" s="2"/>
      <c r="Q6" s="2">
        <v>43.649538587682201</v>
      </c>
      <c r="R6" s="2">
        <v>87.299077175364303</v>
      </c>
      <c r="S6" s="2">
        <v>46.494602480059498</v>
      </c>
      <c r="T6" s="1" t="b">
        <v>0</v>
      </c>
      <c r="U6" s="2">
        <v>64.979345435857994</v>
      </c>
      <c r="V6" s="1" t="b">
        <v>0</v>
      </c>
      <c r="W6" s="2">
        <v>6.4505499999999998</v>
      </c>
      <c r="X6" s="2">
        <v>25526.546163175</v>
      </c>
      <c r="Y6" s="2">
        <v>82.432600053125697</v>
      </c>
      <c r="Z6" s="1" t="b">
        <v>0</v>
      </c>
    </row>
    <row r="7" spans="1:26">
      <c r="A7" s="1"/>
      <c r="B7" s="1"/>
      <c r="C7" s="1" t="s">
        <v>130</v>
      </c>
      <c r="D7" s="1" t="s">
        <v>283</v>
      </c>
      <c r="E7" s="1" t="s">
        <v>237</v>
      </c>
      <c r="F7" s="2">
        <v>12</v>
      </c>
      <c r="G7" s="1" t="s">
        <v>288</v>
      </c>
      <c r="H7" s="1" t="s">
        <v>90</v>
      </c>
      <c r="I7" s="1" t="s">
        <v>254</v>
      </c>
      <c r="J7" s="3">
        <v>44379.630998784698</v>
      </c>
      <c r="K7" s="2">
        <v>50</v>
      </c>
      <c r="L7" s="2">
        <v>9.2000666666666699</v>
      </c>
      <c r="M7" s="2">
        <v>15240.223437991301</v>
      </c>
      <c r="N7" s="1" t="b">
        <v>1</v>
      </c>
      <c r="O7" s="2">
        <v>52.152086833138</v>
      </c>
      <c r="P7" s="2"/>
      <c r="Q7" s="2">
        <v>52.152086833138</v>
      </c>
      <c r="R7" s="2">
        <v>104.304173666276</v>
      </c>
      <c r="S7" s="2">
        <v>37.256945037285</v>
      </c>
      <c r="T7" s="1" t="b">
        <v>0</v>
      </c>
      <c r="U7" s="2">
        <v>59.2004967868452</v>
      </c>
      <c r="V7" s="1" t="b">
        <v>0</v>
      </c>
      <c r="W7" s="2">
        <v>6.4513333333333298</v>
      </c>
      <c r="X7" s="2">
        <v>24173.4201974278</v>
      </c>
      <c r="Y7" s="2">
        <v>85.085965916579198</v>
      </c>
      <c r="Z7" s="1" t="b">
        <v>0</v>
      </c>
    </row>
    <row r="8" spans="1:26">
      <c r="A8" s="1"/>
      <c r="B8" s="1"/>
      <c r="C8" s="1" t="s">
        <v>130</v>
      </c>
      <c r="D8" s="1" t="s">
        <v>283</v>
      </c>
      <c r="E8" s="1" t="s">
        <v>237</v>
      </c>
      <c r="F8" s="2">
        <v>12</v>
      </c>
      <c r="G8" s="1" t="s">
        <v>289</v>
      </c>
      <c r="H8" s="1" t="s">
        <v>90</v>
      </c>
      <c r="I8" s="1" t="s">
        <v>254</v>
      </c>
      <c r="J8" s="3">
        <v>44379.644908009301</v>
      </c>
      <c r="K8" s="2">
        <v>50</v>
      </c>
      <c r="L8" s="2">
        <v>9.2001500000000007</v>
      </c>
      <c r="M8" s="2">
        <v>15818.961765227599</v>
      </c>
      <c r="N8" s="1" t="b">
        <v>1</v>
      </c>
      <c r="O8" s="2">
        <v>52.7564105075177</v>
      </c>
      <c r="P8" s="2"/>
      <c r="Q8" s="2">
        <v>52.7564105075177</v>
      </c>
      <c r="R8" s="2">
        <v>105.512821015035</v>
      </c>
      <c r="S8" s="2">
        <v>33.524302273874703</v>
      </c>
      <c r="T8" s="1" t="b">
        <v>0</v>
      </c>
      <c r="U8" s="2">
        <v>61.523270306889799</v>
      </c>
      <c r="V8" s="1" t="b">
        <v>0</v>
      </c>
      <c r="W8" s="2">
        <v>6.4505499999999998</v>
      </c>
      <c r="X8" s="2">
        <v>24803.969895684899</v>
      </c>
      <c r="Y8" s="2">
        <v>80.159027385019698</v>
      </c>
      <c r="Z8" s="1" t="b">
        <v>0</v>
      </c>
    </row>
    <row r="9" spans="1:26">
      <c r="A9" s="1"/>
      <c r="B9" s="1"/>
      <c r="C9" s="1" t="s">
        <v>130</v>
      </c>
      <c r="D9" s="1" t="s">
        <v>283</v>
      </c>
      <c r="E9" s="1" t="s">
        <v>237</v>
      </c>
      <c r="F9" s="2">
        <v>12</v>
      </c>
      <c r="G9" s="1" t="s">
        <v>290</v>
      </c>
      <c r="H9" s="1" t="s">
        <v>90</v>
      </c>
      <c r="I9" s="1" t="s">
        <v>254</v>
      </c>
      <c r="J9" s="3">
        <v>44379.658755671298</v>
      </c>
      <c r="K9" s="2">
        <v>50</v>
      </c>
      <c r="L9" s="2">
        <v>9.2000666666666699</v>
      </c>
      <c r="M9" s="2">
        <v>14111.2292330535</v>
      </c>
      <c r="N9" s="1" t="b">
        <v>1</v>
      </c>
      <c r="O9" s="2">
        <v>47.131787708998601</v>
      </c>
      <c r="P9" s="2"/>
      <c r="Q9" s="2">
        <v>47.131787708998601</v>
      </c>
      <c r="R9" s="2">
        <v>94.263575417997203</v>
      </c>
      <c r="S9" s="2">
        <v>39.527638120099802</v>
      </c>
      <c r="T9" s="1" t="b">
        <v>0</v>
      </c>
      <c r="U9" s="2">
        <v>62.582035420360597</v>
      </c>
      <c r="V9" s="1" t="b">
        <v>0</v>
      </c>
      <c r="W9" s="2">
        <v>6.4513333333333298</v>
      </c>
      <c r="X9" s="2">
        <v>24766.771206973201</v>
      </c>
      <c r="Y9" s="2">
        <v>76.278997810297795</v>
      </c>
      <c r="Z9" s="1" t="b">
        <v>0</v>
      </c>
    </row>
    <row r="12" spans="1:26" ht="15" customHeight="1">
      <c r="A12" s="195" t="s">
        <v>58</v>
      </c>
      <c r="B12" s="197"/>
      <c r="C12" s="197"/>
      <c r="D12" s="197"/>
      <c r="E12" s="197"/>
      <c r="F12" s="197"/>
      <c r="G12" s="197"/>
      <c r="H12" s="197"/>
      <c r="I12" s="197"/>
      <c r="J12" s="196"/>
      <c r="K12" s="4" t="s">
        <v>118</v>
      </c>
      <c r="L12" s="195" t="s">
        <v>84</v>
      </c>
      <c r="M12" s="197"/>
      <c r="N12" s="197"/>
      <c r="O12" s="197"/>
      <c r="P12" s="197"/>
      <c r="Q12" s="197"/>
      <c r="R12" s="196"/>
      <c r="S12" s="195" t="s">
        <v>291</v>
      </c>
      <c r="T12" s="196"/>
      <c r="U12" s="195" t="s">
        <v>9</v>
      </c>
      <c r="V12" s="196"/>
      <c r="W12" s="195" t="s">
        <v>276</v>
      </c>
      <c r="X12" s="196"/>
    </row>
    <row r="13" spans="1:26" ht="15" customHeight="1">
      <c r="A13" s="4" t="s">
        <v>237</v>
      </c>
      <c r="B13" s="4" t="s">
        <v>237</v>
      </c>
      <c r="C13" s="4" t="s">
        <v>114</v>
      </c>
      <c r="D13" s="4" t="s">
        <v>277</v>
      </c>
      <c r="E13" s="4" t="s">
        <v>80</v>
      </c>
      <c r="F13" s="4" t="s">
        <v>278</v>
      </c>
      <c r="G13" s="4" t="s">
        <v>102</v>
      </c>
      <c r="H13" s="4" t="s">
        <v>120</v>
      </c>
      <c r="I13" s="4" t="s">
        <v>59</v>
      </c>
      <c r="J13" s="4" t="s">
        <v>129</v>
      </c>
      <c r="K13" s="4" t="s">
        <v>41</v>
      </c>
      <c r="L13" s="4" t="s">
        <v>10</v>
      </c>
      <c r="M13" s="4" t="s">
        <v>236</v>
      </c>
      <c r="N13" s="4" t="s">
        <v>279</v>
      </c>
      <c r="O13" s="4" t="s">
        <v>280</v>
      </c>
      <c r="P13" s="4" t="s">
        <v>281</v>
      </c>
      <c r="Q13" s="4" t="s">
        <v>45</v>
      </c>
      <c r="R13" s="4" t="s">
        <v>0</v>
      </c>
      <c r="S13" s="4" t="s">
        <v>282</v>
      </c>
      <c r="T13" s="4" t="s">
        <v>279</v>
      </c>
      <c r="U13" s="4" t="s">
        <v>10</v>
      </c>
      <c r="V13" s="4" t="s">
        <v>236</v>
      </c>
      <c r="W13" s="4" t="s">
        <v>282</v>
      </c>
      <c r="X13" s="4" t="s">
        <v>279</v>
      </c>
    </row>
    <row r="14" spans="1:26">
      <c r="A14" s="1"/>
      <c r="B14" s="1"/>
      <c r="C14" s="1" t="s">
        <v>130</v>
      </c>
      <c r="D14" s="1" t="s">
        <v>283</v>
      </c>
      <c r="E14" s="1"/>
      <c r="F14" s="2">
        <v>12</v>
      </c>
      <c r="G14" s="1" t="s">
        <v>284</v>
      </c>
      <c r="H14" s="1" t="s">
        <v>90</v>
      </c>
      <c r="I14" s="1" t="s">
        <v>254</v>
      </c>
      <c r="J14" s="3">
        <v>44379.575609004598</v>
      </c>
      <c r="K14" s="2">
        <v>50</v>
      </c>
      <c r="L14" s="2">
        <v>8.2129166666666702</v>
      </c>
      <c r="M14" s="2">
        <v>15007.764342033801</v>
      </c>
      <c r="N14" s="1" t="b">
        <v>0</v>
      </c>
      <c r="O14" s="2">
        <v>52.809554801569398</v>
      </c>
      <c r="P14" s="2"/>
      <c r="Q14" s="2">
        <v>52.809554801569398</v>
      </c>
      <c r="R14" s="2">
        <v>105.61910960313899</v>
      </c>
      <c r="S14" s="2">
        <v>38.164737168106498</v>
      </c>
      <c r="T14" s="1" t="b">
        <v>0</v>
      </c>
      <c r="U14" s="2">
        <v>6.4513333333333298</v>
      </c>
      <c r="V14" s="2">
        <v>24147.0442908519</v>
      </c>
      <c r="W14" s="2">
        <v>92.226417916126493</v>
      </c>
      <c r="X14" s="1" t="b">
        <v>0</v>
      </c>
    </row>
    <row r="15" spans="1:26">
      <c r="A15" s="1"/>
      <c r="B15" s="1"/>
      <c r="C15" s="1" t="s">
        <v>130</v>
      </c>
      <c r="D15" s="1" t="s">
        <v>283</v>
      </c>
      <c r="E15" s="1"/>
      <c r="F15" s="2">
        <v>12</v>
      </c>
      <c r="G15" s="1" t="s">
        <v>285</v>
      </c>
      <c r="H15" s="1" t="s">
        <v>90</v>
      </c>
      <c r="I15" s="1" t="s">
        <v>254</v>
      </c>
      <c r="J15" s="3">
        <v>44379.589462731499</v>
      </c>
      <c r="K15" s="2">
        <v>50</v>
      </c>
      <c r="L15" s="2">
        <v>8.2190833333333302</v>
      </c>
      <c r="M15" s="2">
        <v>15223.843779745501</v>
      </c>
      <c r="N15" s="1" t="b">
        <v>0</v>
      </c>
      <c r="O15" s="2">
        <v>53.050265015429602</v>
      </c>
      <c r="P15" s="2"/>
      <c r="Q15" s="2">
        <v>53.050265015429602</v>
      </c>
      <c r="R15" s="2">
        <v>106.10053003085901</v>
      </c>
      <c r="S15" s="2">
        <v>34.879782487213099</v>
      </c>
      <c r="T15" s="1" t="b">
        <v>0</v>
      </c>
      <c r="U15" s="2">
        <v>6.4505499999999998</v>
      </c>
      <c r="V15" s="2">
        <v>24383.5673796956</v>
      </c>
      <c r="W15" s="2">
        <v>82.4654873640293</v>
      </c>
      <c r="X15" s="1" t="b">
        <v>0</v>
      </c>
    </row>
    <row r="16" spans="1:26">
      <c r="A16" s="1"/>
      <c r="B16" s="1"/>
      <c r="C16" s="1" t="s">
        <v>130</v>
      </c>
      <c r="D16" s="1" t="s">
        <v>283</v>
      </c>
      <c r="E16" s="1"/>
      <c r="F16" s="2">
        <v>12</v>
      </c>
      <c r="G16" s="1" t="s">
        <v>286</v>
      </c>
      <c r="H16" s="1" t="s">
        <v>90</v>
      </c>
      <c r="I16" s="1" t="s">
        <v>254</v>
      </c>
      <c r="J16" s="3">
        <v>44379.603353391198</v>
      </c>
      <c r="K16" s="2">
        <v>50</v>
      </c>
      <c r="L16" s="2">
        <v>8.2189999999999994</v>
      </c>
      <c r="M16" s="2">
        <v>14734.903014683499</v>
      </c>
      <c r="N16" s="1" t="b">
        <v>0</v>
      </c>
      <c r="O16" s="2">
        <v>50.425974479951002</v>
      </c>
      <c r="P16" s="2"/>
      <c r="Q16" s="2">
        <v>50.425974479951002</v>
      </c>
      <c r="R16" s="2">
        <v>100.851948959902</v>
      </c>
      <c r="S16" s="2">
        <v>38.429708958005001</v>
      </c>
      <c r="T16" s="1" t="b">
        <v>0</v>
      </c>
      <c r="U16" s="2">
        <v>6.4513333333333298</v>
      </c>
      <c r="V16" s="2">
        <v>24828.670518074501</v>
      </c>
      <c r="W16" s="2">
        <v>79.347462390462397</v>
      </c>
      <c r="X16" s="1" t="b">
        <v>0</v>
      </c>
    </row>
    <row r="17" spans="1:24">
      <c r="A17" s="1"/>
      <c r="B17" s="1"/>
      <c r="C17" s="1" t="s">
        <v>130</v>
      </c>
      <c r="D17" s="1" t="s">
        <v>283</v>
      </c>
      <c r="E17" s="1"/>
      <c r="F17" s="2">
        <v>12</v>
      </c>
      <c r="G17" s="1" t="s">
        <v>287</v>
      </c>
      <c r="H17" s="1" t="s">
        <v>90</v>
      </c>
      <c r="I17" s="1" t="s">
        <v>254</v>
      </c>
      <c r="J17" s="3">
        <v>44379.617173043996</v>
      </c>
      <c r="K17" s="2">
        <v>50</v>
      </c>
      <c r="L17" s="2">
        <v>8.2190833333333302</v>
      </c>
      <c r="M17" s="2">
        <v>15185.8315033749</v>
      </c>
      <c r="N17" s="1" t="b">
        <v>0</v>
      </c>
      <c r="O17" s="2">
        <v>50.548352226406699</v>
      </c>
      <c r="P17" s="2"/>
      <c r="Q17" s="2">
        <v>50.548352226406699</v>
      </c>
      <c r="R17" s="2">
        <v>101.096704452813</v>
      </c>
      <c r="S17" s="2">
        <v>36.8502415301909</v>
      </c>
      <c r="T17" s="1" t="b">
        <v>0</v>
      </c>
      <c r="U17" s="2">
        <v>6.4505499999999998</v>
      </c>
      <c r="V17" s="2">
        <v>25526.546163175</v>
      </c>
      <c r="W17" s="2">
        <v>82.432600053125697</v>
      </c>
      <c r="X17" s="1" t="b">
        <v>0</v>
      </c>
    </row>
    <row r="18" spans="1:24">
      <c r="A18" s="1"/>
      <c r="B18" s="1"/>
      <c r="C18" s="1" t="s">
        <v>130</v>
      </c>
      <c r="D18" s="1" t="s">
        <v>283</v>
      </c>
      <c r="E18" s="1"/>
      <c r="F18" s="2">
        <v>12</v>
      </c>
      <c r="G18" s="1" t="s">
        <v>288</v>
      </c>
      <c r="H18" s="1" t="s">
        <v>90</v>
      </c>
      <c r="I18" s="1" t="s">
        <v>254</v>
      </c>
      <c r="J18" s="3">
        <v>44379.630998784698</v>
      </c>
      <c r="K18" s="2">
        <v>50</v>
      </c>
      <c r="L18" s="2">
        <v>8.2189999999999994</v>
      </c>
      <c r="M18" s="2">
        <v>14592.0505097192</v>
      </c>
      <c r="N18" s="1" t="b">
        <v>0</v>
      </c>
      <c r="O18" s="2">
        <v>51.2907094634336</v>
      </c>
      <c r="P18" s="2"/>
      <c r="Q18" s="2">
        <v>51.2907094634336</v>
      </c>
      <c r="R18" s="2">
        <v>102.581418926867</v>
      </c>
      <c r="S18" s="2">
        <v>39.177972402243299</v>
      </c>
      <c r="T18" s="1" t="b">
        <v>0</v>
      </c>
      <c r="U18" s="2">
        <v>6.4513333333333298</v>
      </c>
      <c r="V18" s="2">
        <v>24173.4201974278</v>
      </c>
      <c r="W18" s="2">
        <v>85.085965916579198</v>
      </c>
      <c r="X18" s="1" t="b">
        <v>0</v>
      </c>
    </row>
    <row r="19" spans="1:24">
      <c r="A19" s="1"/>
      <c r="B19" s="1"/>
      <c r="C19" s="1" t="s">
        <v>130</v>
      </c>
      <c r="D19" s="1" t="s">
        <v>283</v>
      </c>
      <c r="E19" s="1"/>
      <c r="F19" s="2">
        <v>12</v>
      </c>
      <c r="G19" s="1" t="s">
        <v>289</v>
      </c>
      <c r="H19" s="1" t="s">
        <v>90</v>
      </c>
      <c r="I19" s="1" t="s">
        <v>254</v>
      </c>
      <c r="J19" s="3">
        <v>44379.644908009301</v>
      </c>
      <c r="K19" s="2">
        <v>50</v>
      </c>
      <c r="L19" s="2">
        <v>8.2190833333333302</v>
      </c>
      <c r="M19" s="2">
        <v>12955.9400969819</v>
      </c>
      <c r="N19" s="1" t="b">
        <v>0</v>
      </c>
      <c r="O19" s="2">
        <v>44.3821379658879</v>
      </c>
      <c r="P19" s="2"/>
      <c r="Q19" s="2">
        <v>44.3821379658879</v>
      </c>
      <c r="R19" s="2">
        <v>88.764275931775899</v>
      </c>
      <c r="S19" s="2">
        <v>40.652188113922499</v>
      </c>
      <c r="T19" s="1" t="b">
        <v>0</v>
      </c>
      <c r="U19" s="2">
        <v>6.4505499999999998</v>
      </c>
      <c r="V19" s="2">
        <v>24803.969895684899</v>
      </c>
      <c r="W19" s="2">
        <v>80.159027385019698</v>
      </c>
      <c r="X19" s="1" t="b">
        <v>0</v>
      </c>
    </row>
    <row r="20" spans="1:24">
      <c r="A20" s="1"/>
      <c r="B20" s="1"/>
      <c r="C20" s="1" t="s">
        <v>130</v>
      </c>
      <c r="D20" s="1" t="s">
        <v>283</v>
      </c>
      <c r="E20" s="1"/>
      <c r="F20" s="2">
        <v>12</v>
      </c>
      <c r="G20" s="1" t="s">
        <v>290</v>
      </c>
      <c r="H20" s="1" t="s">
        <v>90</v>
      </c>
      <c r="I20" s="1" t="s">
        <v>254</v>
      </c>
      <c r="J20" s="3">
        <v>44379.658755671298</v>
      </c>
      <c r="K20" s="2">
        <v>50</v>
      </c>
      <c r="L20" s="2">
        <v>8.2189999999999994</v>
      </c>
      <c r="M20" s="2">
        <v>13843.2661195163</v>
      </c>
      <c r="N20" s="1" t="b">
        <v>0</v>
      </c>
      <c r="O20" s="2">
        <v>47.493006047321799</v>
      </c>
      <c r="P20" s="2"/>
      <c r="Q20" s="2">
        <v>47.493006047321799</v>
      </c>
      <c r="R20" s="2">
        <v>94.986012094643499</v>
      </c>
      <c r="S20" s="2">
        <v>42.449397697247903</v>
      </c>
      <c r="T20" s="1" t="b">
        <v>0</v>
      </c>
      <c r="U20" s="2">
        <v>6.4513333333333298</v>
      </c>
      <c r="V20" s="2">
        <v>24766.771206973201</v>
      </c>
      <c r="W20" s="2">
        <v>76.278997810297795</v>
      </c>
      <c r="X20" s="1" t="b">
        <v>0</v>
      </c>
    </row>
  </sheetData>
  <mergeCells count="11">
    <mergeCell ref="Y1:Z1"/>
    <mergeCell ref="A1:J1"/>
    <mergeCell ref="L1:R1"/>
    <mergeCell ref="S1:T1"/>
    <mergeCell ref="U1:V1"/>
    <mergeCell ref="W1:X1"/>
    <mergeCell ref="A12:J12"/>
    <mergeCell ref="L12:R12"/>
    <mergeCell ref="S12:T12"/>
    <mergeCell ref="U12:V12"/>
    <mergeCell ref="W12:X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 Sheet</vt:lpstr>
      <vt:lpstr>Hep Clearance Calcs</vt:lpstr>
      <vt:lpstr>Hep Data for Prism</vt:lpstr>
      <vt:lpstr>HC Data</vt:lpstr>
      <vt:lpstr>AmetrynData</vt:lpstr>
      <vt:lpstr>900_stab</vt:lpstr>
      <vt:lpstr>273_stab</vt:lpstr>
      <vt:lpstr>HC_G5_Ametryn_MDL</vt:lpstr>
      <vt:lpstr>MDL Data</vt:lpstr>
      <vt:lpstr>900 MDL</vt:lpstr>
      <vt:lpstr>273 MDL</vt:lpstr>
      <vt:lpstr>ValueList_Helper</vt:lpstr>
      <vt:lpstr>'Hep Clearance Calcs'!Print_Area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2021-07-13T19:30:14Z</dcterms:created>
  <dcterms:modified xsi:type="dcterms:W3CDTF">2021-08-27T19:20:06Z</dcterms:modified>
</cp:coreProperties>
</file>