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usepa_omega2_preproc\alpha_package_costs\"/>
    </mc:Choice>
  </mc:AlternateContent>
  <xr:revisionPtr revIDLastSave="0" documentId="13_ncr:1_{FD21F203-A9CA-4176-8F6B-2B4FB47D34AB}" xr6:coauthVersionLast="45" xr6:coauthVersionMax="45" xr10:uidLastSave="{00000000-0000-0000-0000-000000000000}"/>
  <bookViews>
    <workbookView xWindow="-108" yWindow="-108" windowWidth="23256" windowHeight="12720" tabRatio="826" activeTab="4" xr2:uid="{31AE0ECC-ADD6-46A3-9F50-4BA6582DDF8B}"/>
  </bookViews>
  <sheets>
    <sheet name="inputs_code" sheetId="15" r:id="rId1"/>
    <sheet name="inputs_workbook" sheetId="8" r:id="rId2"/>
    <sheet name="pev_metrics" sheetId="20" r:id="rId3"/>
    <sheet name="bev_curves" sheetId="21" r:id="rId4"/>
    <sheet name="hev_metrics" sheetId="24" r:id="rId5"/>
    <sheet name="hev_curves" sheetId="23" r:id="rId6"/>
    <sheet name="price_class" sheetId="19" r:id="rId7"/>
    <sheet name="engine" sheetId="18" r:id="rId8"/>
    <sheet name="trans" sheetId="2" r:id="rId9"/>
    <sheet name="accessories" sheetId="3" r:id="rId10"/>
    <sheet name="start-stop" sheetId="5" r:id="rId11"/>
    <sheet name="weight_ice" sheetId="4" r:id="rId12"/>
    <sheet name="weight_pev" sheetId="22" r:id="rId13"/>
    <sheet name="aero" sheetId="6" r:id="rId14"/>
    <sheet name="nonaero" sheetId="9" r:id="rId15"/>
    <sheet name="ac" sheetId="17" r:id="rId16"/>
    <sheet name="et_dmc" sheetId="7" r:id="rId17"/>
  </sheets>
  <definedNames>
    <definedName name="_xlnm._FilterDatabase" localSheetId="13" hidden="1">aero!$B$1:$E$3</definedName>
    <definedName name="_xlnm._FilterDatabase" localSheetId="14" hidden="1">nonaero!$C$1:$E$4</definedName>
    <definedName name="_xlnm._FilterDatabase" localSheetId="8" hidden="1">trans!$A$1:$H$91</definedName>
    <definedName name="AWD_scaler">inputs_workbook!$B$6</definedName>
    <definedName name="Markup">inputs_workbook!$B$1</definedName>
    <definedName name="Null_4cyl_DMC">inputs_workbook!$B$4</definedName>
    <definedName name="Null_6cyl_DMC">inputs_workbook!$B$3</definedName>
    <definedName name="Null_8cyl_DMC">inputs_workbook!$B$2</definedName>
    <definedName name="TRX10_">inputs_workbook!$B$5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4" l="1"/>
  <c r="B7" i="24"/>
  <c r="B3" i="22" l="1"/>
  <c r="B2" i="22"/>
  <c r="B31" i="18" l="1"/>
  <c r="B30" i="18"/>
  <c r="B29" i="18"/>
  <c r="B28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2" authorId="0" shapeId="0" xr:uid="{2D5A0A0C-45EC-49FC-AB08-E027F7D85F7C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timestamp.</t>
        </r>
      </text>
    </comment>
    <comment ref="A3" authorId="0" shapeId="0" xr:uid="{BDD43DA7-41BD-478E-B222-6DA439BDFC6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C4D4E348-B3CC-4315-8C9C-4D45F7A7FFE0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sharedStrings.xml><?xml version="1.0" encoding="utf-8"?>
<sst xmlns="http://schemas.openxmlformats.org/spreadsheetml/2006/main" count="859" uniqueCount="302">
  <si>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</si>
  <si>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</si>
  <si>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</si>
  <si>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</si>
  <si>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</si>
  <si>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</si>
  <si>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</si>
  <si>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</si>
  <si>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</si>
  <si>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</si>
  <si>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</si>
  <si>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</si>
  <si>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</si>
  <si>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</si>
  <si>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</si>
  <si>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</si>
  <si>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</si>
  <si>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</si>
  <si>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</si>
  <si>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</si>
  <si>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</si>
  <si>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</si>
  <si>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</si>
  <si>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</si>
  <si>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</si>
  <si>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</si>
  <si>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</si>
  <si>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</si>
  <si>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</si>
  <si>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</si>
  <si>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</si>
  <si>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</si>
  <si>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</si>
  <si>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</si>
  <si>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</si>
  <si>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</si>
  <si>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</si>
  <si>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</si>
  <si>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</si>
  <si>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</si>
  <si>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</si>
  <si>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</si>
  <si>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</si>
  <si>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</si>
  <si>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</si>
  <si>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</si>
  <si>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</si>
  <si>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</si>
  <si>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</si>
  <si>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</si>
  <si>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</si>
  <si>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</si>
  <si>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</si>
  <si>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</si>
  <si>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</si>
  <si>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</si>
  <si>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</si>
  <si>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</si>
  <si>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</si>
  <si>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</si>
  <si>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</si>
  <si>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</si>
  <si>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</si>
  <si>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</si>
  <si>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</si>
  <si>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</si>
  <si>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</si>
  <si>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</si>
  <si>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</si>
  <si>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</si>
  <si>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</si>
  <si>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</si>
  <si>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</si>
  <si>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</si>
  <si>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</si>
  <si>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</si>
  <si>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</si>
  <si>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</si>
  <si>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</si>
  <si>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</si>
  <si>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</si>
  <si>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</si>
  <si>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</si>
  <si>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</si>
  <si>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</si>
  <si>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</si>
  <si>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</si>
  <si>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</si>
  <si>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</si>
  <si>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</si>
  <si>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</si>
  <si>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</si>
  <si>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</si>
  <si>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</si>
  <si>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</si>
  <si>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</si>
  <si>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</si>
  <si>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</si>
  <si>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</si>
  <si>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</si>
  <si>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</si>
  <si>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</si>
  <si>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</si>
  <si>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</si>
  <si>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</si>
  <si>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</si>
  <si>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</si>
  <si>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</si>
  <si>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</si>
  <si>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</si>
  <si>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</si>
  <si>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</si>
  <si>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</si>
  <si>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</si>
  <si>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</si>
  <si>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</si>
  <si>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</si>
  <si>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</si>
  <si>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</si>
  <si>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</si>
  <si>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</si>
  <si>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</si>
  <si>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</si>
  <si>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</si>
  <si>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</si>
  <si>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</si>
  <si>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</si>
  <si>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</si>
  <si>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</si>
  <si>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</si>
  <si>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</si>
  <si>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</si>
  <si>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</si>
  <si>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</si>
  <si>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</si>
  <si>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</si>
  <si>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</si>
  <si>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</si>
  <si>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</si>
  <si>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</si>
  <si>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</si>
  <si>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</si>
  <si>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</si>
  <si>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</si>
  <si>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</si>
  <si>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</si>
  <si>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</si>
  <si>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</si>
  <si>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</si>
  <si>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</si>
  <si>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</si>
  <si>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</si>
  <si>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</si>
  <si>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</si>
  <si>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</si>
  <si>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</si>
  <si>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</si>
  <si>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</si>
  <si>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</si>
  <si>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</si>
  <si>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</si>
  <si>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</si>
  <si>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</si>
  <si>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</si>
  <si>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</si>
  <si>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</si>
  <si>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</si>
  <si>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</si>
  <si>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Null_8cyl_DMC</t>
  </si>
  <si>
    <t>Null_6cyl_DMC</t>
  </si>
  <si>
    <t>Null_4cyl_DMC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</si>
  <si>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</si>
  <si>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</si>
  <si>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</si>
  <si>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</si>
  <si>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</si>
  <si>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</si>
  <si>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</si>
  <si>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</si>
  <si>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</si>
  <si>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</si>
  <si>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</si>
  <si>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</si>
  <si>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</si>
  <si>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</si>
  <si>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</si>
  <si>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</si>
  <si>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</si>
  <si>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</si>
  <si>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</si>
  <si>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</si>
  <si>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</si>
  <si>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</si>
  <si>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</si>
  <si>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</si>
  <si>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</si>
  <si>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</si>
  <si>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</si>
  <si>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</si>
  <si>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</si>
  <si>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</si>
  <si>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</si>
  <si>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</si>
  <si>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</si>
  <si>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</si>
  <si>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</si>
  <si>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</si>
  <si>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</si>
  <si>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</si>
  <si>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</si>
  <si>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</si>
  <si>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</si>
  <si>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</si>
  <si>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</si>
  <si>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</si>
  <si>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</si>
  <si>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</si>
  <si>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</si>
  <si>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</si>
  <si>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</si>
  <si>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</si>
  <si>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</si>
  <si>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</si>
  <si>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</si>
  <si>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</si>
  <si>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</si>
  <si>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</si>
  <si>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</si>
  <si>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</si>
  <si>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</si>
  <si>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</si>
  <si>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</si>
  <si>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</si>
  <si>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</si>
  <si>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</si>
  <si>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</si>
  <si>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</si>
  <si>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</si>
  <si>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</si>
  <si>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</si>
  <si>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</si>
  <si>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</si>
  <si>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</si>
  <si>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</si>
  <si>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</si>
  <si>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</si>
  <si>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</si>
  <si>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</si>
  <si>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</si>
  <si>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</si>
  <si>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</si>
  <si>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</si>
  <si>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</si>
  <si>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</si>
  <si>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</si>
  <si>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</si>
  <si>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</si>
  <si>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</si>
  <si>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</si>
  <si>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</si>
  <si>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</si>
  <si>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</si>
  <si>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</si>
  <si>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</si>
  <si>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</si>
  <si>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</si>
  <si>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</si>
  <si>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</si>
  <si>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</si>
  <si>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</si>
  <si>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</si>
  <si>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</si>
  <si>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</si>
  <si>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</si>
  <si>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</si>
  <si>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</si>
  <si>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</si>
  <si>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</si>
  <si>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</si>
  <si>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dollars_per_kW_curve</t>
  </si>
  <si>
    <t>run_ID</t>
  </si>
  <si>
    <t>optional_run_description</t>
  </si>
  <si>
    <t>usable_soc_bev</t>
  </si>
  <si>
    <t>charging_loss_bev</t>
  </si>
  <si>
    <t>gap_bev</t>
  </si>
  <si>
    <t>powertrain_markup_bev</t>
  </si>
  <si>
    <t>usable_soc_hev</t>
  </si>
  <si>
    <t>charging_loss_hev</t>
  </si>
  <si>
    <t>gap_hev</t>
  </si>
  <si>
    <t>powertrain_markup_hev</t>
  </si>
  <si>
    <t>usable_soc_phev</t>
  </si>
  <si>
    <t>charging_loss_phev</t>
  </si>
  <si>
    <t>gap_phev</t>
  </si>
  <si>
    <t>powertrain_markup_phev</t>
  </si>
  <si>
    <t>co2_reduction_city_hev</t>
  </si>
  <si>
    <t>co2_reduction_hwy_hev</t>
  </si>
  <si>
    <t>kWh_pack_per_kg_curbwt_curve</t>
  </si>
  <si>
    <t>kW_motor_per_kg_curbwt_curve</t>
  </si>
  <si>
    <t>kWh_pack_per_kg_pack_curve</t>
  </si>
  <si>
    <t>co2_reduction_cycle_hev</t>
  </si>
  <si>
    <t>AddingHEV</t>
  </si>
  <si>
    <t>FIrst take at HEV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</si>
</sst>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\$* #,##0.00_);_(\$* \(#,##0.00\);_(\$* \-??_);_(@_)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20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/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0"/>
  <sheetViews>
    <sheetView workbookViewId="0">
      <selection activeCell="B4" sqref="B4"/>
    </sheetView>
  </sheetViews>
  <sheetFormatPr defaultRowHeight="14.4" x14ac:dyDescent="0.3"/>
  <cols>
    <col min="1" max="1" width="22.109375" bestFit="1" customWidth="1"/>
  </cols>
  <sheetData>
    <row r="1" spans="1:2" x14ac:dyDescent="0.3">
      <c r="A1" t="s">
        <v>211</v>
      </c>
      <c r="B1" t="s">
        <v>212</v>
      </c>
    </row>
    <row r="2" spans="1:2" s="9" customFormat="1" x14ac:dyDescent="0.3">
      <c r="A2" t="s">
        <v>280</v>
      </c>
      <c r="B2" s="1" t="s">
        <v>300</v>
      </c>
    </row>
    <row r="3" spans="1:2" s="9" customFormat="1" x14ac:dyDescent="0.3">
      <c r="A3" t="s">
        <v>281</v>
      </c>
      <c r="B3" s="1" t="s">
        <v>301</v>
      </c>
    </row>
    <row r="4" spans="1:2" s="9" customFormat="1" x14ac:dyDescent="0.3">
      <c r="A4" t="s">
        <v>213</v>
      </c>
      <c r="B4" s="1">
        <v>2020</v>
      </c>
    </row>
    <row r="5" spans="1:2" s="9" customFormat="1" x14ac:dyDescent="0.3">
      <c r="A5" t="s">
        <v>214</v>
      </c>
      <c r="B5" s="1">
        <v>2050</v>
      </c>
    </row>
    <row r="6" spans="1:2" x14ac:dyDescent="0.3">
      <c r="A6" t="s">
        <v>215</v>
      </c>
      <c r="B6" s="1">
        <v>5.0000000000000001E-3</v>
      </c>
    </row>
    <row r="7" spans="1:2" x14ac:dyDescent="0.3">
      <c r="A7" t="s">
        <v>266</v>
      </c>
      <c r="B7" s="1">
        <v>0.01</v>
      </c>
    </row>
    <row r="8" spans="1:2" x14ac:dyDescent="0.3">
      <c r="A8" t="s">
        <v>216</v>
      </c>
      <c r="B8" s="1">
        <v>1.4999999999999999E-2</v>
      </c>
    </row>
    <row r="9" spans="1:2" x14ac:dyDescent="0.3">
      <c r="A9" t="s">
        <v>210</v>
      </c>
      <c r="B9" s="1">
        <v>2.5000000000000001E-2</v>
      </c>
    </row>
    <row r="10" spans="1:2" s="9" customFormat="1" x14ac:dyDescent="0.3">
      <c r="A10" s="9" t="s">
        <v>221</v>
      </c>
      <c r="B10" s="1">
        <v>1.2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A20" sqref="A20:A22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180</v>
      </c>
      <c r="B1" t="s">
        <v>222</v>
      </c>
      <c r="C1" t="s">
        <v>171</v>
      </c>
      <c r="D1" s="2" t="s">
        <v>220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181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182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183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184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185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186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187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188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189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190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191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192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176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177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178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179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174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175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252</v>
      </c>
      <c r="B1" t="s">
        <v>10</v>
      </c>
      <c r="C1" t="s">
        <v>11</v>
      </c>
      <c r="D1" t="s">
        <v>222</v>
      </c>
      <c r="E1" t="s">
        <v>171</v>
      </c>
      <c r="F1" s="2" t="s">
        <v>220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263</v>
      </c>
      <c r="B1" s="9" t="s">
        <v>222</v>
      </c>
      <c r="C1" t="s">
        <v>268</v>
      </c>
      <c r="D1" t="s">
        <v>7</v>
      </c>
      <c r="E1" t="s">
        <v>8</v>
      </c>
      <c r="F1" t="s">
        <v>9</v>
      </c>
      <c r="G1" s="2" t="s">
        <v>220</v>
      </c>
    </row>
    <row r="2" spans="1:7" x14ac:dyDescent="0.3">
      <c r="A2" t="s">
        <v>264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265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263</v>
      </c>
      <c r="B1" s="9" t="s">
        <v>222</v>
      </c>
      <c r="C1" s="9" t="s">
        <v>268</v>
      </c>
      <c r="D1" s="9" t="s">
        <v>7</v>
      </c>
      <c r="E1" s="9" t="s">
        <v>8</v>
      </c>
      <c r="F1" s="9" t="s">
        <v>9</v>
      </c>
      <c r="G1" s="2" t="s">
        <v>220</v>
      </c>
    </row>
    <row r="2" spans="1:7" x14ac:dyDescent="0.3">
      <c r="A2" s="9" t="s">
        <v>264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265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activeCell="F1" sqref="F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231</v>
      </c>
      <c r="B1" t="s">
        <v>263</v>
      </c>
      <c r="C1" t="s">
        <v>12</v>
      </c>
      <c r="D1" t="s">
        <v>193</v>
      </c>
      <c r="E1" t="s">
        <v>222</v>
      </c>
      <c r="F1" t="s">
        <v>171</v>
      </c>
      <c r="G1" s="2" t="s">
        <v>220</v>
      </c>
    </row>
    <row r="2" spans="1:7" x14ac:dyDescent="0.3">
      <c r="A2" s="9" t="str">
        <f>CONCATENATE(B2,"_",D2)</f>
        <v>unibody_0</v>
      </c>
      <c r="B2" t="s">
        <v>264</v>
      </c>
      <c r="C2" t="s">
        <v>194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264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264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264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264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265</v>
      </c>
      <c r="C7" t="s">
        <v>194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265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265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265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265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activeCell="F5" sqref="F5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262</v>
      </c>
      <c r="B1" s="9" t="s">
        <v>263</v>
      </c>
      <c r="C1" t="s">
        <v>12</v>
      </c>
      <c r="D1" s="9" t="s">
        <v>195</v>
      </c>
      <c r="E1" t="s">
        <v>222</v>
      </c>
      <c r="F1" t="s">
        <v>171</v>
      </c>
      <c r="G1" s="2" t="s">
        <v>220</v>
      </c>
    </row>
    <row r="2" spans="1:7" x14ac:dyDescent="0.3">
      <c r="A2" t="str">
        <f>C2</f>
        <v>LDB</v>
      </c>
      <c r="C2" t="s">
        <v>203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196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197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264</v>
      </c>
      <c r="C5" t="s">
        <v>202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264</v>
      </c>
      <c r="C6" t="s">
        <v>198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264</v>
      </c>
      <c r="C7" t="s">
        <v>199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264</v>
      </c>
      <c r="C8" t="s">
        <v>200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264</v>
      </c>
      <c r="C9" t="s">
        <v>201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265</v>
      </c>
      <c r="C10" s="9" t="s">
        <v>202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265</v>
      </c>
      <c r="C11" s="9" t="s">
        <v>198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265</v>
      </c>
      <c r="C12" s="9" t="s">
        <v>199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265</v>
      </c>
      <c r="C13" s="9" t="s">
        <v>200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265</v>
      </c>
      <c r="C14" s="9" t="s">
        <v>201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9" t="s">
        <v>263</v>
      </c>
      <c r="B1" t="s">
        <v>222</v>
      </c>
      <c r="C1" t="s">
        <v>171</v>
      </c>
      <c r="D1" t="s">
        <v>220</v>
      </c>
    </row>
    <row r="2" spans="1:4" x14ac:dyDescent="0.3">
      <c r="A2" s="9" t="s">
        <v>264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265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K51" sqref="K51:K54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217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x14ac:dyDescent="0.3">
      <c r="A13">
        <v>205</v>
      </c>
      <c r="B13" t="s">
        <v>218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219</v>
      </c>
    </row>
    <row r="14" spans="1:12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C6"/>
  <sheetViews>
    <sheetView workbookViewId="0">
      <selection activeCell="B6" sqref="B6"/>
    </sheetView>
  </sheetViews>
  <sheetFormatPr defaultRowHeight="14.4" x14ac:dyDescent="0.3"/>
  <cols>
    <col min="1" max="1" width="20.109375" bestFit="1" customWidth="1"/>
  </cols>
  <sheetData>
    <row r="1" spans="1:3" x14ac:dyDescent="0.3">
      <c r="A1" s="2" t="s">
        <v>0</v>
      </c>
      <c r="B1" s="3">
        <v>1.5</v>
      </c>
      <c r="C1" t="s">
        <v>217</v>
      </c>
    </row>
    <row r="2" spans="1:3" x14ac:dyDescent="0.3">
      <c r="A2" t="s">
        <v>168</v>
      </c>
      <c r="B2" s="1">
        <v>0</v>
      </c>
      <c r="C2" s="1">
        <v>2019</v>
      </c>
    </row>
    <row r="3" spans="1:3" x14ac:dyDescent="0.3">
      <c r="A3" t="s">
        <v>169</v>
      </c>
      <c r="B3" s="1">
        <v>0</v>
      </c>
      <c r="C3" s="1">
        <v>2019</v>
      </c>
    </row>
    <row r="4" spans="1:3" x14ac:dyDescent="0.3">
      <c r="A4" t="s">
        <v>170</v>
      </c>
      <c r="B4" s="1">
        <v>0</v>
      </c>
      <c r="C4" s="1">
        <v>2019</v>
      </c>
    </row>
    <row r="5" spans="1:3" x14ac:dyDescent="0.3">
      <c r="A5" t="s">
        <v>3</v>
      </c>
      <c r="B5" s="1">
        <v>1000</v>
      </c>
      <c r="C5" s="1">
        <v>2012</v>
      </c>
    </row>
    <row r="6" spans="1:3" s="9" customFormat="1" x14ac:dyDescent="0.3">
      <c r="A6" s="9" t="s">
        <v>230</v>
      </c>
      <c r="B6" s="1">
        <v>1.2</v>
      </c>
      <c r="C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9"/>
  <sheetViews>
    <sheetView workbookViewId="0">
      <selection sqref="A1:B1"/>
    </sheetView>
  </sheetViews>
  <sheetFormatPr defaultRowHeight="14.4" x14ac:dyDescent="0.3"/>
  <cols>
    <col min="1" max="1" width="22.33203125" bestFit="1" customWidth="1"/>
    <col min="2" max="2" width="14.44140625" style="9" customWidth="1"/>
  </cols>
  <sheetData>
    <row r="1" spans="1:2" x14ac:dyDescent="0.3">
      <c r="A1" t="s">
        <v>211</v>
      </c>
      <c r="B1" s="9" t="s">
        <v>212</v>
      </c>
    </row>
    <row r="2" spans="1:2" x14ac:dyDescent="0.3">
      <c r="A2" t="s">
        <v>282</v>
      </c>
      <c r="B2" s="1">
        <v>0.9</v>
      </c>
    </row>
    <row r="3" spans="1:2" x14ac:dyDescent="0.3">
      <c r="A3" t="s">
        <v>283</v>
      </c>
      <c r="B3" s="1">
        <v>0.1</v>
      </c>
    </row>
    <row r="4" spans="1:2" x14ac:dyDescent="0.3">
      <c r="A4" t="s">
        <v>284</v>
      </c>
      <c r="B4" s="1">
        <v>0.3</v>
      </c>
    </row>
    <row r="5" spans="1:2" x14ac:dyDescent="0.3">
      <c r="A5" t="s">
        <v>285</v>
      </c>
      <c r="B5" s="1">
        <v>1.5</v>
      </c>
    </row>
    <row r="6" spans="1:2" x14ac:dyDescent="0.3">
      <c r="A6" s="9" t="s">
        <v>290</v>
      </c>
      <c r="B6" s="1"/>
    </row>
    <row r="7" spans="1:2" x14ac:dyDescent="0.3">
      <c r="A7" s="9" t="s">
        <v>291</v>
      </c>
      <c r="B7" s="1"/>
    </row>
    <row r="8" spans="1:2" x14ac:dyDescent="0.3">
      <c r="A8" s="9" t="s">
        <v>292</v>
      </c>
      <c r="B8" s="1"/>
    </row>
    <row r="9" spans="1:2" x14ac:dyDescent="0.3">
      <c r="A9" s="9" t="s">
        <v>293</v>
      </c>
      <c r="B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E5"/>
  <sheetViews>
    <sheetView workbookViewId="0">
      <selection activeCell="D1" sqref="D1"/>
    </sheetView>
  </sheetViews>
  <sheetFormatPr defaultRowHeight="14.4" x14ac:dyDescent="0.3"/>
  <cols>
    <col min="1" max="1" width="15.44140625" bestFit="1" customWidth="1"/>
    <col min="2" max="2" width="20.44140625" bestFit="1" customWidth="1"/>
    <col min="3" max="3" width="19.44140625" style="9" bestFit="1" customWidth="1"/>
    <col min="4" max="4" width="26.5546875" bestFit="1" customWidth="1"/>
    <col min="5" max="5" width="12.6640625" customWidth="1"/>
  </cols>
  <sheetData>
    <row r="1" spans="1:5" x14ac:dyDescent="0.3">
      <c r="A1" t="s">
        <v>211</v>
      </c>
      <c r="B1" t="s">
        <v>278</v>
      </c>
      <c r="C1" s="9" t="s">
        <v>279</v>
      </c>
      <c r="D1" t="s">
        <v>298</v>
      </c>
      <c r="E1" s="9" t="s">
        <v>220</v>
      </c>
    </row>
    <row r="2" spans="1:5" x14ac:dyDescent="0.3">
      <c r="A2" t="s">
        <v>274</v>
      </c>
      <c r="B2" s="1">
        <v>-9.556E-5</v>
      </c>
      <c r="C2" s="1">
        <v>0</v>
      </c>
      <c r="D2" s="1">
        <v>8.4699999999999997E-8</v>
      </c>
      <c r="E2" s="1">
        <v>2019</v>
      </c>
    </row>
    <row r="3" spans="1:5" x14ac:dyDescent="0.3">
      <c r="A3" t="s">
        <v>275</v>
      </c>
      <c r="B3" s="1">
        <v>2.652171E-2</v>
      </c>
      <c r="C3" s="1">
        <v>0</v>
      </c>
      <c r="D3" s="1">
        <v>-2.4901100000000001E-5</v>
      </c>
      <c r="E3" s="1">
        <v>2019</v>
      </c>
    </row>
    <row r="4" spans="1:5" x14ac:dyDescent="0.3">
      <c r="A4" t="s">
        <v>276</v>
      </c>
      <c r="B4" s="1">
        <v>-2.5608517599999998</v>
      </c>
      <c r="C4" s="1">
        <v>0</v>
      </c>
      <c r="D4" s="1">
        <v>2.3686407999999998E-3</v>
      </c>
      <c r="E4" s="1">
        <v>2019</v>
      </c>
    </row>
    <row r="5" spans="1:5" x14ac:dyDescent="0.3">
      <c r="A5" t="s">
        <v>277</v>
      </c>
      <c r="B5" s="1">
        <v>193.19055123999999</v>
      </c>
      <c r="C5" s="1">
        <v>30</v>
      </c>
      <c r="D5" s="1">
        <v>0.1245668155</v>
      </c>
      <c r="E5" s="1">
        <v>2019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B69-2230-4E5F-926C-42312732B1EC}">
  <dimension ref="A1:B8"/>
  <sheetViews>
    <sheetView tabSelected="1" workbookViewId="0">
      <selection activeCell="B7" sqref="B7"/>
    </sheetView>
  </sheetViews>
  <sheetFormatPr defaultRowHeight="14.4" x14ac:dyDescent="0.3"/>
  <cols>
    <col min="1" max="1" width="22.88671875" bestFit="1" customWidth="1"/>
  </cols>
  <sheetData>
    <row r="1" spans="1:2" x14ac:dyDescent="0.3">
      <c r="A1" s="9" t="s">
        <v>211</v>
      </c>
      <c r="B1" s="9" t="s">
        <v>212</v>
      </c>
    </row>
    <row r="2" spans="1:2" x14ac:dyDescent="0.3">
      <c r="A2" s="9" t="s">
        <v>286</v>
      </c>
      <c r="B2" s="1">
        <v>0.4</v>
      </c>
    </row>
    <row r="3" spans="1:2" x14ac:dyDescent="0.3">
      <c r="A3" s="9" t="s">
        <v>287</v>
      </c>
      <c r="B3" s="1">
        <v>0</v>
      </c>
    </row>
    <row r="4" spans="1:2" x14ac:dyDescent="0.3">
      <c r="A4" s="9" t="s">
        <v>288</v>
      </c>
      <c r="B4" s="1">
        <v>0.2</v>
      </c>
    </row>
    <row r="5" spans="1:2" x14ac:dyDescent="0.3">
      <c r="A5" s="9" t="s">
        <v>289</v>
      </c>
      <c r="B5" s="1">
        <v>1.5</v>
      </c>
    </row>
    <row r="6" spans="1:2" s="9" customFormat="1" x14ac:dyDescent="0.3">
      <c r="A6" s="9" t="s">
        <v>299</v>
      </c>
      <c r="B6" s="1">
        <v>0.2</v>
      </c>
    </row>
    <row r="7" spans="1:2" s="9" customFormat="1" x14ac:dyDescent="0.3">
      <c r="A7" s="9" t="s">
        <v>294</v>
      </c>
      <c r="B7" s="13">
        <f>55/45*B6</f>
        <v>0.24444444444444446</v>
      </c>
    </row>
    <row r="8" spans="1:2" s="9" customFormat="1" x14ac:dyDescent="0.3">
      <c r="A8" s="9" t="s">
        <v>295</v>
      </c>
      <c r="B8" s="13">
        <f>45/55*B6</f>
        <v>0.16363636363636366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K5"/>
  <sheetViews>
    <sheetView workbookViewId="0">
      <selection activeCell="F1" sqref="F1"/>
    </sheetView>
  </sheetViews>
  <sheetFormatPr defaultRowHeight="14.4" x14ac:dyDescent="0.3"/>
  <cols>
    <col min="1" max="1" width="15.44140625" bestFit="1" customWidth="1"/>
    <col min="2" max="2" width="20.44140625" bestFit="1" customWidth="1"/>
    <col min="3" max="3" width="19.44140625" bestFit="1" customWidth="1"/>
    <col min="4" max="4" width="22.88671875" style="16" bestFit="1" customWidth="1"/>
    <col min="5" max="5" width="28.77734375" style="17" bestFit="1" customWidth="1"/>
    <col min="6" max="6" width="26.5546875" bestFit="1" customWidth="1"/>
    <col min="7" max="7" width="10.6640625" bestFit="1" customWidth="1"/>
  </cols>
  <sheetData>
    <row r="1" spans="1:11" x14ac:dyDescent="0.3">
      <c r="A1" s="9" t="s">
        <v>211</v>
      </c>
      <c r="B1" s="9" t="s">
        <v>278</v>
      </c>
      <c r="C1" s="9" t="s">
        <v>279</v>
      </c>
      <c r="D1" s="16" t="s">
        <v>296</v>
      </c>
      <c r="E1" s="17" t="s">
        <v>297</v>
      </c>
      <c r="F1" s="9" t="s">
        <v>298</v>
      </c>
      <c r="G1" s="9" t="s">
        <v>220</v>
      </c>
    </row>
    <row r="2" spans="1:11" x14ac:dyDescent="0.3">
      <c r="A2" s="9" t="s">
        <v>274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2017</v>
      </c>
    </row>
    <row r="3" spans="1:11" x14ac:dyDescent="0.3">
      <c r="A3" s="9" t="s">
        <v>275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2017</v>
      </c>
      <c r="J3" s="14"/>
    </row>
    <row r="4" spans="1:11" x14ac:dyDescent="0.3">
      <c r="A4" s="9" t="s">
        <v>276</v>
      </c>
      <c r="B4" s="1">
        <v>-250.72</v>
      </c>
      <c r="C4" s="1">
        <v>-1.6215999999999999</v>
      </c>
      <c r="D4" s="1">
        <v>1E-3</v>
      </c>
      <c r="E4" s="1">
        <v>2.7900000000000001E-2</v>
      </c>
      <c r="F4" s="1">
        <v>1.4200000000000001E-2</v>
      </c>
      <c r="G4" s="1">
        <v>2017</v>
      </c>
      <c r="I4" s="18"/>
      <c r="J4" s="19"/>
      <c r="K4" s="15"/>
    </row>
    <row r="5" spans="1:11" x14ac:dyDescent="0.3">
      <c r="A5" s="9" t="s">
        <v>277</v>
      </c>
      <c r="B5" s="1">
        <v>1058.2</v>
      </c>
      <c r="C5" s="1">
        <v>119.85</v>
      </c>
      <c r="D5" s="1">
        <v>0.14099999999999999</v>
      </c>
      <c r="E5" s="1">
        <v>-13.269</v>
      </c>
      <c r="F5" s="1">
        <v>6.4799999999999996E-2</v>
      </c>
      <c r="G5" s="1">
        <v>2017</v>
      </c>
      <c r="I5" s="18"/>
      <c r="J5" s="19"/>
      <c r="K5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228</v>
      </c>
      <c r="B1" t="s">
        <v>229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1"/>
  <sheetViews>
    <sheetView workbookViewId="0">
      <selection activeCell="A32" sqref="A32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211</v>
      </c>
      <c r="B1" s="9" t="s">
        <v>222</v>
      </c>
      <c r="C1" s="9" t="s">
        <v>171</v>
      </c>
      <c r="D1" s="9" t="s">
        <v>220</v>
      </c>
    </row>
    <row r="2" spans="1:4" x14ac:dyDescent="0.3">
      <c r="A2" s="9" t="s">
        <v>223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224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225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227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226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232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233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234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235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236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237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238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239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240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241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242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243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244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245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246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247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172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248</v>
      </c>
      <c r="B24" s="7">
        <f t="shared" ref="B24:B31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249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250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251</v>
      </c>
      <c r="B27" s="7">
        <f t="shared" si="1"/>
        <v>228</v>
      </c>
      <c r="C27" s="8">
        <v>152</v>
      </c>
      <c r="D27" s="1">
        <v>2006</v>
      </c>
    </row>
    <row r="28" spans="1:4" x14ac:dyDescent="0.3">
      <c r="A28" s="9" t="s">
        <v>270</v>
      </c>
      <c r="B28" s="7">
        <f t="shared" si="1"/>
        <v>129</v>
      </c>
      <c r="C28" s="1">
        <v>86</v>
      </c>
      <c r="D28" s="1">
        <v>2010</v>
      </c>
    </row>
    <row r="29" spans="1:4" x14ac:dyDescent="0.3">
      <c r="A29" s="9" t="s">
        <v>271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272</v>
      </c>
      <c r="B30" s="7">
        <f t="shared" si="1"/>
        <v>193.5</v>
      </c>
      <c r="C30" s="1">
        <v>129</v>
      </c>
      <c r="D30" s="1">
        <v>2010</v>
      </c>
    </row>
    <row r="31" spans="1:4" x14ac:dyDescent="0.3">
      <c r="A31" s="9" t="s">
        <v>273</v>
      </c>
      <c r="B31" s="7">
        <f t="shared" si="1"/>
        <v>306</v>
      </c>
      <c r="C31" s="1">
        <v>204</v>
      </c>
      <c r="D31" s="1">
        <v>2010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:F90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261</v>
      </c>
      <c r="B1" t="s">
        <v>173</v>
      </c>
      <c r="C1" s="9" t="s">
        <v>254</v>
      </c>
      <c r="D1" s="9" t="s">
        <v>253</v>
      </c>
      <c r="E1" t="s">
        <v>222</v>
      </c>
      <c r="F1" t="s">
        <v>171</v>
      </c>
      <c r="G1" s="9" t="s">
        <v>269</v>
      </c>
      <c r="H1" s="2" t="s">
        <v>220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255</v>
      </c>
      <c r="D2" s="9" t="s">
        <v>204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255</v>
      </c>
      <c r="D3" s="9" t="s">
        <v>206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255</v>
      </c>
      <c r="D4" s="10" t="s">
        <v>205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255</v>
      </c>
      <c r="D5" s="10" t="s">
        <v>207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255</v>
      </c>
      <c r="D6" s="10" t="s">
        <v>208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255</v>
      </c>
      <c r="D7" s="10" t="s">
        <v>209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257</v>
      </c>
      <c r="C8" s="9" t="s">
        <v>255</v>
      </c>
      <c r="D8" s="9" t="s">
        <v>204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257</v>
      </c>
      <c r="C9" s="9" t="s">
        <v>255</v>
      </c>
      <c r="D9" s="9" t="s">
        <v>206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257</v>
      </c>
      <c r="C10" s="9" t="s">
        <v>255</v>
      </c>
      <c r="D10" s="10" t="s">
        <v>205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257</v>
      </c>
      <c r="C11" s="9" t="s">
        <v>255</v>
      </c>
      <c r="D11" s="10" t="s">
        <v>207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257</v>
      </c>
      <c r="C12" s="9" t="s">
        <v>255</v>
      </c>
      <c r="D12" s="10" t="s">
        <v>208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257</v>
      </c>
      <c r="C13" s="9" t="s">
        <v>255</v>
      </c>
      <c r="D13" s="10" t="s">
        <v>209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258</v>
      </c>
      <c r="C14" s="9" t="s">
        <v>255</v>
      </c>
      <c r="D14" s="9" t="s">
        <v>204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258</v>
      </c>
      <c r="C15" s="9" t="s">
        <v>255</v>
      </c>
      <c r="D15" s="9" t="s">
        <v>206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258</v>
      </c>
      <c r="C16" s="9" t="s">
        <v>255</v>
      </c>
      <c r="D16" s="10" t="s">
        <v>205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258</v>
      </c>
      <c r="C17" s="9" t="s">
        <v>255</v>
      </c>
      <c r="D17" s="10" t="s">
        <v>207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258</v>
      </c>
      <c r="C18" s="9" t="s">
        <v>255</v>
      </c>
      <c r="D18" s="10" t="s">
        <v>208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258</v>
      </c>
      <c r="C19" s="9" t="s">
        <v>255</v>
      </c>
      <c r="D19" s="10" t="s">
        <v>209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259</v>
      </c>
      <c r="C20" s="9" t="s">
        <v>255</v>
      </c>
      <c r="D20" s="9" t="s">
        <v>204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259</v>
      </c>
      <c r="C21" s="9" t="s">
        <v>255</v>
      </c>
      <c r="D21" s="9" t="s">
        <v>206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259</v>
      </c>
      <c r="C22" s="9" t="s">
        <v>255</v>
      </c>
      <c r="D22" s="10" t="s">
        <v>205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259</v>
      </c>
      <c r="C23" s="9" t="s">
        <v>255</v>
      </c>
      <c r="D23" s="10" t="s">
        <v>207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259</v>
      </c>
      <c r="C24" s="9" t="s">
        <v>255</v>
      </c>
      <c r="D24" s="10" t="s">
        <v>208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259</v>
      </c>
      <c r="C25" s="9" t="s">
        <v>255</v>
      </c>
      <c r="D25" s="10" t="s">
        <v>209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260</v>
      </c>
      <c r="C26" s="9" t="s">
        <v>255</v>
      </c>
      <c r="D26" s="9" t="s">
        <v>204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260</v>
      </c>
      <c r="C27" s="9" t="s">
        <v>255</v>
      </c>
      <c r="D27" s="9" t="s">
        <v>206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260</v>
      </c>
      <c r="C28" s="9" t="s">
        <v>255</v>
      </c>
      <c r="D28" s="10" t="s">
        <v>205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260</v>
      </c>
      <c r="C29" s="9" t="s">
        <v>255</v>
      </c>
      <c r="D29" s="10" t="s">
        <v>207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260</v>
      </c>
      <c r="C30" s="9" t="s">
        <v>255</v>
      </c>
      <c r="D30" s="10" t="s">
        <v>208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260</v>
      </c>
      <c r="C31" s="9" t="s">
        <v>255</v>
      </c>
      <c r="D31" s="10" t="s">
        <v>209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256</v>
      </c>
      <c r="D32" s="9" t="s">
        <v>204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256</v>
      </c>
      <c r="D33" s="9" t="s">
        <v>206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256</v>
      </c>
      <c r="D34" s="10" t="s">
        <v>205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256</v>
      </c>
      <c r="D35" s="10" t="s">
        <v>207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256</v>
      </c>
      <c r="D36" s="10" t="s">
        <v>208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256</v>
      </c>
      <c r="D37" s="10" t="s">
        <v>209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257</v>
      </c>
      <c r="C38" s="9" t="s">
        <v>256</v>
      </c>
      <c r="D38" s="9" t="s">
        <v>204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257</v>
      </c>
      <c r="C39" s="9" t="s">
        <v>256</v>
      </c>
      <c r="D39" s="9" t="s">
        <v>206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257</v>
      </c>
      <c r="C40" s="9" t="s">
        <v>256</v>
      </c>
      <c r="D40" s="10" t="s">
        <v>205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257</v>
      </c>
      <c r="C41" s="9" t="s">
        <v>256</v>
      </c>
      <c r="D41" s="10" t="s">
        <v>207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257</v>
      </c>
      <c r="C42" s="9" t="s">
        <v>256</v>
      </c>
      <c r="D42" s="10" t="s">
        <v>208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257</v>
      </c>
      <c r="C43" s="9" t="s">
        <v>256</v>
      </c>
      <c r="D43" s="10" t="s">
        <v>209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258</v>
      </c>
      <c r="C44" s="9" t="s">
        <v>256</v>
      </c>
      <c r="D44" s="9" t="s">
        <v>204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258</v>
      </c>
      <c r="C45" s="9" t="s">
        <v>256</v>
      </c>
      <c r="D45" s="9" t="s">
        <v>206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258</v>
      </c>
      <c r="C46" s="9" t="s">
        <v>256</v>
      </c>
      <c r="D46" s="10" t="s">
        <v>205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258</v>
      </c>
      <c r="C47" s="9" t="s">
        <v>256</v>
      </c>
      <c r="D47" s="10" t="s">
        <v>207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258</v>
      </c>
      <c r="C48" s="9" t="s">
        <v>256</v>
      </c>
      <c r="D48" s="10" t="s">
        <v>208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258</v>
      </c>
      <c r="C49" s="9" t="s">
        <v>256</v>
      </c>
      <c r="D49" s="10" t="s">
        <v>209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259</v>
      </c>
      <c r="C50" s="9" t="s">
        <v>256</v>
      </c>
      <c r="D50" s="9" t="s">
        <v>204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259</v>
      </c>
      <c r="C51" s="9" t="s">
        <v>256</v>
      </c>
      <c r="D51" s="9" t="s">
        <v>206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259</v>
      </c>
      <c r="C52" s="9" t="s">
        <v>256</v>
      </c>
      <c r="D52" s="10" t="s">
        <v>205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259</v>
      </c>
      <c r="C53" s="9" t="s">
        <v>256</v>
      </c>
      <c r="D53" s="10" t="s">
        <v>207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259</v>
      </c>
      <c r="C54" s="9" t="s">
        <v>256</v>
      </c>
      <c r="D54" s="10" t="s">
        <v>208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259</v>
      </c>
      <c r="C55" s="9" t="s">
        <v>256</v>
      </c>
      <c r="D55" s="10" t="s">
        <v>209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260</v>
      </c>
      <c r="C56" s="9" t="s">
        <v>256</v>
      </c>
      <c r="D56" s="9" t="s">
        <v>204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260</v>
      </c>
      <c r="C57" s="9" t="s">
        <v>256</v>
      </c>
      <c r="D57" s="9" t="s">
        <v>206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260</v>
      </c>
      <c r="C58" s="9" t="s">
        <v>256</v>
      </c>
      <c r="D58" s="10" t="s">
        <v>205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260</v>
      </c>
      <c r="C59" s="9" t="s">
        <v>256</v>
      </c>
      <c r="D59" s="10" t="s">
        <v>207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260</v>
      </c>
      <c r="C60" s="9" t="s">
        <v>256</v>
      </c>
      <c r="D60" s="10" t="s">
        <v>208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260</v>
      </c>
      <c r="C61" s="9" t="s">
        <v>256</v>
      </c>
      <c r="D61" s="10" t="s">
        <v>209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267</v>
      </c>
      <c r="D62" s="9" t="s">
        <v>204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267</v>
      </c>
      <c r="D63" s="9" t="s">
        <v>206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267</v>
      </c>
      <c r="D64" s="10" t="s">
        <v>205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267</v>
      </c>
      <c r="D65" s="10" t="s">
        <v>207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267</v>
      </c>
      <c r="D66" s="10" t="s">
        <v>208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267</v>
      </c>
      <c r="D67" s="10" t="s">
        <v>209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257</v>
      </c>
      <c r="C68" s="9" t="s">
        <v>267</v>
      </c>
      <c r="D68" s="9" t="s">
        <v>204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257</v>
      </c>
      <c r="C69" s="9" t="s">
        <v>267</v>
      </c>
      <c r="D69" s="9" t="s">
        <v>206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257</v>
      </c>
      <c r="C70" s="9" t="s">
        <v>267</v>
      </c>
      <c r="D70" s="10" t="s">
        <v>205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257</v>
      </c>
      <c r="C71" s="9" t="s">
        <v>267</v>
      </c>
      <c r="D71" s="10" t="s">
        <v>207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257</v>
      </c>
      <c r="C72" s="9" t="s">
        <v>267</v>
      </c>
      <c r="D72" s="10" t="s">
        <v>208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257</v>
      </c>
      <c r="C73" s="9" t="s">
        <v>267</v>
      </c>
      <c r="D73" s="10" t="s">
        <v>209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258</v>
      </c>
      <c r="C74" s="9" t="s">
        <v>267</v>
      </c>
      <c r="D74" s="9" t="s">
        <v>204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258</v>
      </c>
      <c r="C75" s="9" t="s">
        <v>267</v>
      </c>
      <c r="D75" s="9" t="s">
        <v>206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258</v>
      </c>
      <c r="C76" s="9" t="s">
        <v>267</v>
      </c>
      <c r="D76" s="10" t="s">
        <v>205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258</v>
      </c>
      <c r="C77" s="9" t="s">
        <v>267</v>
      </c>
      <c r="D77" s="10" t="s">
        <v>207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258</v>
      </c>
      <c r="C78" s="9" t="s">
        <v>267</v>
      </c>
      <c r="D78" s="10" t="s">
        <v>208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258</v>
      </c>
      <c r="C79" s="9" t="s">
        <v>267</v>
      </c>
      <c r="D79" s="10" t="s">
        <v>209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259</v>
      </c>
      <c r="C80" s="9" t="s">
        <v>267</v>
      </c>
      <c r="D80" s="9" t="s">
        <v>204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259</v>
      </c>
      <c r="C81" s="9" t="s">
        <v>267</v>
      </c>
      <c r="D81" s="9" t="s">
        <v>206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259</v>
      </c>
      <c r="C82" s="9" t="s">
        <v>267</v>
      </c>
      <c r="D82" s="10" t="s">
        <v>205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259</v>
      </c>
      <c r="C83" s="9" t="s">
        <v>267</v>
      </c>
      <c r="D83" s="10" t="s">
        <v>207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259</v>
      </c>
      <c r="C84" s="9" t="s">
        <v>267</v>
      </c>
      <c r="D84" s="10" t="s">
        <v>208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259</v>
      </c>
      <c r="C85" s="9" t="s">
        <v>267</v>
      </c>
      <c r="D85" s="10" t="s">
        <v>209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260</v>
      </c>
      <c r="C86" s="9" t="s">
        <v>267</v>
      </c>
      <c r="D86" s="9" t="s">
        <v>204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260</v>
      </c>
      <c r="C87" s="9" t="s">
        <v>267</v>
      </c>
      <c r="D87" s="9" t="s">
        <v>206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260</v>
      </c>
      <c r="C88" s="9" t="s">
        <v>267</v>
      </c>
      <c r="D88" s="10" t="s">
        <v>205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260</v>
      </c>
      <c r="C89" s="9" t="s">
        <v>267</v>
      </c>
      <c r="D89" s="10" t="s">
        <v>207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260</v>
      </c>
      <c r="C90" s="9" t="s">
        <v>267</v>
      </c>
      <c r="D90" s="10" t="s">
        <v>208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260</v>
      </c>
      <c r="C91" s="9" t="s">
        <v>267</v>
      </c>
      <c r="D91" s="10" t="s">
        <v>209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6</vt:i4>
      </vt:variant>
    </vt:vector>
  </HeadingPairs>
  <TitlesOfParts>
    <vt:vector size="23" baseType="lpstr">
      <vt:lpstr>inputs_code</vt:lpstr>
      <vt:lpstr>inputs_workbook</vt:lpstr>
      <vt:lpstr>pev_metrics</vt:lpstr>
      <vt:lpstr>bev_curves</vt:lpstr>
      <vt:lpstr>hev_metrics</vt:lpstr>
      <vt:lpstr>hev_curves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  <vt:lpstr>Null_4cyl_DMC</vt:lpstr>
      <vt:lpstr>Null_6cyl_DMC</vt:lpstr>
      <vt:lpstr>Null_8cyl_DMC</vt:lpstr>
      <vt:lpstr>TRX10_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2021-04-26T14:54:48Z</dcterms:modified>
</cp:coreProperties>
</file>