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omega_preproc\alpha_package_costs\inputs\"/>
    </mc:Choice>
  </mc:AlternateContent>
  <xr:revisionPtr revIDLastSave="0" documentId="13_ncr:1_{0F6DFB47-F1BA-423A-8F29-0D7A71081478}" xr6:coauthVersionLast="47" xr6:coauthVersionMax="47" xr10:uidLastSave="{00000000-0000-0000-0000-000000000000}"/>
  <bookViews>
    <workbookView xWindow="-120" yWindow="-120" windowWidth="29040" windowHeight="15840" tabRatio="826" firstSheet="8" activeTab="21" xr2:uid="{31AE0ECC-ADD6-46A3-9F50-4BA6582DDF8B}"/>
  </bookViews>
  <sheets>
    <sheet name="inputs_code" sheetId="15" r:id="rId1"/>
    <sheet name="inputs_workbook" sheetId="8" r:id="rId2"/>
    <sheet name="electrified_metrics" sheetId="20" r:id="rId3"/>
    <sheet name="bev_curves" sheetId="21" r:id="rId4"/>
    <sheet name="phev_curves" sheetId="28" r:id="rId5"/>
    <sheet name="hev_curves" sheetId="23" r:id="rId6"/>
    <sheet name="bev_nonbattery_single" sheetId="26" r:id="rId7"/>
    <sheet name="bev_nonbattery_dual" sheetId="27" r:id="rId8"/>
    <sheet name="phev_nonbattery_single" sheetId="29" r:id="rId9"/>
    <sheet name="phev_nonbattery_dual" sheetId="31" r:id="rId10"/>
    <sheet name="hev_nonbattery" sheetId="25" r:id="rId11"/>
    <sheet name="price_class" sheetId="19" r:id="rId12"/>
    <sheet name="engine" sheetId="18" r:id="rId13"/>
    <sheet name="trans" sheetId="2" r:id="rId14"/>
    <sheet name="accessories" sheetId="3" r:id="rId15"/>
    <sheet name="start-stop" sheetId="5" r:id="rId16"/>
    <sheet name="weight_ice" sheetId="4" r:id="rId17"/>
    <sheet name="weight_bev" sheetId="22" r:id="rId18"/>
    <sheet name="aero" sheetId="6" r:id="rId19"/>
    <sheet name="nonaero" sheetId="9" r:id="rId20"/>
    <sheet name="ac" sheetId="17" r:id="rId21"/>
    <sheet name="aftertreatment" sheetId="33" r:id="rId22"/>
    <sheet name="et_dmc" sheetId="7" r:id="rId23"/>
  </sheets>
  <definedNames>
    <definedName name="_xlnm._FilterDatabase" localSheetId="18" hidden="1">aero!$B$1:$E$3</definedName>
    <definedName name="_xlnm._FilterDatabase" localSheetId="19" hidden="1">nonaero!$C$1:$E$4</definedName>
    <definedName name="_xlnm._FilterDatabase" localSheetId="13" hidden="1">trans!$A$1:$H$91</definedName>
    <definedName name="AWD_scaler">inputs_workbook!$B$3</definedName>
    <definedName name="Markup">inputs_workbook!$B$2</definedName>
    <definedName name="Null_4cyl_DMC">inputs_workbook!#REF!</definedName>
    <definedName name="Null_6cyl_DMC">inputs_workbook!#REF!</definedName>
    <definedName name="Null_8cyl_DMC">inputs_workbook!#REF!</definedName>
    <definedName name="TRX10_">inputs_workbook!#REF!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0" l="1"/>
  <c r="D6" i="20"/>
  <c r="C7" i="20"/>
  <c r="C6" i="20"/>
  <c r="E2" i="28"/>
  <c r="D2" i="28"/>
  <c r="B28" i="18"/>
  <c r="B3" i="22" l="1"/>
  <c r="B2" i="22"/>
  <c r="B32" i="18" l="1"/>
  <c r="B31" i="18"/>
  <c r="B30" i="18"/>
  <c r="B29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2" authorId="0" shapeId="0" xr:uid="{2218CDFE-AF6C-4CE8-B761-F09172CE4295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timestamp; set to 0 to exclude a run_ID.</t>
        </r>
      </text>
    </comment>
    <comment ref="B3" authorId="0" shapeId="0" xr:uid="{9940F0E9-16F2-46CC-8105-97D183A3B6E9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  <comment ref="B4" authorId="0" shapeId="0" xr:uid="{06D66206-7A03-47D7-A597-C613B3ACE16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Implicit price deflator input file must contain data for this entry.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F73FEBDD-3271-4489-B9A1-A75496FA56D3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A099C000-93C7-4959-9B67-B1C1FF159E5A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
As of 20220114, kWh_pack_per_kg_curbwt_curve and kW_motor_per_kg_curwt_curve entries are from the hev_curves sheet with additional factors to make more like a PHEV.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28DA3015-FCB1-42F2-8C6F-7DA593955D4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E0FBEDB1-D08A-4305-9F21-D4E99AD566A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D0B89EC6-6258-4353-B9BC-1B1C9D33BFB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34CD91EA-BADB-4C78-85F3-A7A25D0D782D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5DB71298-8500-4AE1-95D1-A621EC947E9B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sharedStrings.xml><?xml version="1.0" encoding="utf-8"?>
<sst xmlns="http://schemas.openxmlformats.org/spreadsheetml/2006/main" count="1061" uniqueCount="350">
  <si>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</si>
  <si>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</si>
  <si>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</si>
  <si>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</si>
  <si>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</si>
  <si>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</si>
  <si>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</si>
  <si>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</si>
  <si>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</si>
  <si>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</si>
  <si>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</si>
  <si>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</si>
  <si>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</si>
  <si>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</si>
  <si>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</si>
  <si>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</si>
  <si>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</si>
  <si>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</si>
  <si>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</si>
  <si>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</si>
  <si>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</si>
  <si>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</si>
  <si>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</si>
  <si>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</si>
  <si>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</si>
  <si>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</si>
  <si>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</si>
  <si>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</si>
  <si>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</si>
  <si>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</si>
  <si>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</si>
  <si>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</si>
  <si>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</si>
  <si>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</si>
  <si>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</si>
  <si>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</si>
  <si>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</si>
  <si>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</si>
  <si>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</si>
  <si>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</si>
  <si>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</si>
  <si>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</si>
  <si>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</si>
  <si>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</si>
  <si>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</si>
  <si>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</si>
  <si>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</si>
  <si>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</si>
  <si>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</si>
  <si>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</si>
  <si>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</si>
  <si>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</si>
  <si>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</si>
  <si>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</si>
  <si>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</si>
  <si>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</si>
  <si>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</si>
  <si>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</si>
  <si>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</si>
  <si>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</si>
  <si>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</si>
  <si>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</si>
  <si>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</si>
  <si>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</si>
  <si>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</si>
  <si>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</si>
  <si>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</si>
  <si>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</si>
  <si>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</si>
  <si>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</si>
  <si>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</si>
  <si>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</si>
  <si>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</si>
  <si>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</si>
  <si>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</si>
  <si>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</si>
  <si>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</si>
  <si>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</si>
  <si>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</si>
  <si>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</si>
  <si>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</si>
  <si>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</si>
  <si>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</si>
  <si>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</si>
  <si>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</si>
  <si>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</si>
  <si>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</si>
  <si>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</si>
  <si>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</si>
  <si>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</si>
  <si>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</si>
  <si>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</si>
  <si>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</si>
  <si>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</si>
  <si>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</si>
  <si>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</si>
  <si>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</si>
  <si>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</si>
  <si>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</si>
  <si>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</si>
  <si>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</si>
  <si>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</si>
  <si>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</si>
  <si>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</si>
  <si>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</si>
  <si>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</si>
  <si>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</si>
  <si>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</si>
  <si>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</si>
  <si>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</si>
  <si>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</si>
  <si>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</si>
  <si>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</si>
  <si>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</si>
  <si>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</si>
  <si>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</si>
  <si>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</si>
  <si>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</si>
  <si>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</si>
  <si>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</si>
  <si>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</si>
  <si>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</si>
  <si>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</si>
  <si>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</si>
  <si>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</si>
  <si>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</si>
  <si>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</si>
  <si>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</si>
  <si>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</si>
  <si>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</si>
  <si>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</si>
  <si>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</si>
  <si>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</si>
  <si>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</si>
  <si>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</si>
  <si>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</si>
  <si>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</si>
  <si>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</si>
  <si>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</si>
  <si>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</si>
  <si>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</si>
  <si>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</si>
  <si>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</si>
  <si>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</si>
  <si>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</si>
  <si>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</si>
  <si>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</si>
  <si>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</si>
  <si>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</si>
  <si>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</si>
  <si>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</si>
  <si>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</si>
  <si>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</si>
  <si>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</si>
  <si>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</si>
  <si>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</si>
  <si>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</si>
  <si>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</si>
  <si>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</si>
  <si>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</si>
  <si>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</si>
  <si>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</si>
  <si>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</si>
  <si>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</si>
  <si>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</si>
  <si>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</si>
  <si>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</si>
  <si>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</si>
  <si>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</si>
  <si>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</si>
  <si>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</si>
  <si>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</si>
  <si>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</si>
  <si>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</si>
  <si>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</si>
  <si>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</si>
  <si>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</si>
  <si>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</si>
  <si>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</si>
  <si>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</si>
  <si>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</si>
  <si>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</si>
  <si>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</si>
  <si>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</si>
  <si>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</si>
  <si>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</si>
  <si>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</si>
  <si>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</si>
  <si>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</si>
  <si>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</si>
  <si>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</si>
  <si>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</si>
  <si>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</si>
  <si>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</si>
  <si>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</si>
  <si>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</si>
  <si>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</si>
  <si>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</si>
  <si>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</si>
  <si>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</si>
  <si>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</si>
  <si>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</si>
  <si>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</si>
  <si>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</si>
  <si>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</si>
  <si>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</si>
  <si>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</si>
  <si>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</si>
  <si>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</si>
  <si>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</si>
  <si>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</si>
  <si>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</si>
  <si>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</si>
  <si>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</si>
  <si>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</si>
  <si>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</si>
  <si>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</si>
  <si>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</si>
  <si>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</si>
  <si>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</si>
  <si>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</si>
  <si>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</si>
  <si>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</si>
  <si>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</si>
  <si>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</si>
  <si>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</si>
  <si>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</si>
  <si>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</si>
  <si>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</si>
  <si>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</si>
  <si>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</si>
  <si>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</si>
  <si>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</si>
  <si>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</si>
  <si>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</si>
  <si>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</si>
  <si>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</si>
  <si>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</si>
  <si>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</si>
  <si>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</si>
  <si>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</si>
  <si>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</si>
  <si>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</si>
  <si>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</si>
  <si>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</si>
  <si>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</si>
  <si>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</si>
  <si>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</si>
  <si>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</si>
  <si>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</si>
  <si>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</si>
  <si>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</si>
  <si>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</si>
  <si>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</si>
  <si>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</si>
  <si>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</si>
  <si>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</si>
  <si>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</si>
  <si>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</si>
  <si>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</si>
  <si>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</si>
  <si>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</si>
  <si>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</si>
  <si>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</si>
  <si>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</si>
  <si>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</si>
  <si>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</si>
  <si>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</si>
  <si>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</si>
  <si>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</si>
  <si>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</si>
  <si>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</si>
  <si>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</si>
  <si>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</si>
  <si>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</si>
  <si>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</si>
  <si>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run_ID</t>
  </si>
  <si>
    <t>optional_run_description</t>
  </si>
  <si>
    <t>kWh_pack_per_kg_pack_curve</t>
  </si>
  <si>
    <t>slope</t>
  </si>
  <si>
    <t>intercept</t>
  </si>
  <si>
    <t>Motor kW</t>
  </si>
  <si>
    <t>DCDC converter kW (3.5)</t>
  </si>
  <si>
    <t>Vehicle size class (1-7)</t>
  </si>
  <si>
    <t>HVAC</t>
  </si>
  <si>
    <t>none at this time</t>
  </si>
  <si>
    <t>quantity</t>
  </si>
  <si>
    <t>scale_by</t>
  </si>
  <si>
    <t>HV_orange_cables</t>
  </si>
  <si>
    <t>LV_battery</t>
  </si>
  <si>
    <t>kW_DCDC_converter</t>
  </si>
  <si>
    <t>motor</t>
  </si>
  <si>
    <t>inverter</t>
  </si>
  <si>
    <t>induction_motor</t>
  </si>
  <si>
    <t>induction_inverter</t>
  </si>
  <si>
    <t>single_speed_gearbox</t>
  </si>
  <si>
    <t>powertrain_cooling_loop</t>
  </si>
  <si>
    <t>DC_fast_charge_circuitry</t>
  </si>
  <si>
    <t>power_management_and_distribution</t>
  </si>
  <si>
    <t>additional_pair_of_half_shafts</t>
  </si>
  <si>
    <t>brake_sensors_actuators</t>
  </si>
  <si>
    <t>charging_cord_kit</t>
  </si>
  <si>
    <t>Vehicle kW</t>
  </si>
  <si>
    <t>DC-DC kW (3.5) + OBC kW (7,11,19)</t>
  </si>
  <si>
    <t>Vehicle kW / 2</t>
  </si>
  <si>
    <t>DeacFC</t>
  </si>
  <si>
    <t>kWh_pack_per_kg_curbwt_curve</t>
  </si>
  <si>
    <t>kW_motor_per_kg_curbwt_curve</t>
  </si>
  <si>
    <t>dollar_basis_for_output_file</t>
  </si>
  <si>
    <t>kW value to be added to OBC kW value</t>
  </si>
  <si>
    <t>OBC_and_DCDC_converter</t>
  </si>
  <si>
    <t>kW value</t>
  </si>
  <si>
    <t>usable_soc</t>
  </si>
  <si>
    <t>gap</t>
  </si>
  <si>
    <t>co2_reduction_cycle</t>
  </si>
  <si>
    <t>co2_reduction_city</t>
  </si>
  <si>
    <t>co2_reduction_hwy</t>
  </si>
  <si>
    <t>learning_rate_phev</t>
  </si>
  <si>
    <t>bev</t>
  </si>
  <si>
    <t>phev</t>
  </si>
  <si>
    <t>hev</t>
  </si>
  <si>
    <t>electrification_markup</t>
  </si>
  <si>
    <t>DC-DC kW (3.5) + OBC kW (0.7,1.1,1.9)</t>
  </si>
  <si>
    <t>dmc_slope</t>
  </si>
  <si>
    <t>dmc_intercept</t>
  </si>
  <si>
    <t>http://www.platinum.matthey.com/prices/price-tables</t>
  </si>
  <si>
    <t>Month Average for all time zones (20220125)</t>
  </si>
  <si>
    <t>ibid</t>
  </si>
  <si>
    <t>SAE 2013-01-0534</t>
  </si>
  <si>
    <t>Tier3</t>
  </si>
  <si>
    <t>substrate_twc</t>
  </si>
  <si>
    <t>washcoat_twc</t>
  </si>
  <si>
    <t>canning_twc</t>
  </si>
  <si>
    <t>swept_volume_twc</t>
  </si>
  <si>
    <t>substrate_gpf</t>
  </si>
  <si>
    <t>washcoat_gpf</t>
  </si>
  <si>
    <t>canning_gpf</t>
  </si>
  <si>
    <t>swept_volume_gpf</t>
  </si>
  <si>
    <t>Pt_dollars_per_troy_oz</t>
  </si>
  <si>
    <t>Pd_dollars_per_troy_oz</t>
  </si>
  <si>
    <t>Rh_dollars_per_troy_oz</t>
  </si>
  <si>
    <t>Pt_grams_per_liter_twc</t>
  </si>
  <si>
    <t>Pd_grams_per_liter_twc</t>
  </si>
  <si>
    <t>Rh_grams_per_liter_twc</t>
  </si>
  <si>
    <t>markup_twc</t>
  </si>
  <si>
    <t>markup_gpf</t>
  </si>
  <si>
    <t>learning_rate_aftertreatment</t>
  </si>
  <si>
    <t>Pt_grams_per_liter_gpf</t>
  </si>
  <si>
    <t>Pd_grams_per_liter_gpf</t>
  </si>
  <si>
    <t>Rh_grams_per_liter_gpf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</si>
</sst>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\$* #,##0.00_);_(\$* \(#,##0.00\);_(\$* \-??_);_(@_)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0"/>
      <color theme="1"/>
      <name val="Tahoma"/>
      <family val="2"/>
    </font>
    <font>
      <sz val="10"/>
      <color rgb="FF9C65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9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  <xf numFmtId="0" fontId="16" fillId="3" borderId="1" applyNumberFormat="0" applyAlignment="0" applyProtection="0"/>
    <xf numFmtId="0" fontId="22" fillId="0" borderId="0"/>
    <xf numFmtId="9" fontId="22" fillId="0" borderId="0" applyFont="0" applyFill="0" applyBorder="0" applyAlignment="0" applyProtection="0"/>
    <xf numFmtId="0" fontId="23" fillId="5" borderId="0" applyNumberFormat="0" applyBorder="0" applyAlignment="0" applyProtection="0"/>
  </cellStyleXfs>
  <cellXfs count="20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/>
    <xf numFmtId="166" fontId="4" fillId="2" borderId="1" xfId="5" applyNumberFormat="1"/>
    <xf numFmtId="165" fontId="4" fillId="2" borderId="1" xfId="5" applyNumberFormat="1"/>
  </cellXfs>
  <cellStyles count="39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3 2" xfId="35" xr:uid="{BA602260-5A7A-4EDF-A2B0-B5C5B6E1B801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eutral 2" xfId="38" xr:uid="{DA0D5CE0-0206-438D-878A-329806984A81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Normal 7 2" xfId="36" xr:uid="{DBA63DBB-099B-4F0E-9C67-34B6351D8774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  <cellStyle name="Percent 4 2" xfId="37" xr:uid="{54DE988F-4134-4D0C-8BD9-AB20B2F287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DeacFC_HVL"/>
        <filter val="DeacFC_NVH"/>
        <filter val="DeacFC_OCV"/>
        <filter val="DeacFC_RFF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D16"/>
  <sheetViews>
    <sheetView workbookViewId="0">
      <selection activeCell="B15" sqref="B15"/>
    </sheetView>
  </sheetViews>
  <sheetFormatPr defaultRowHeight="15" x14ac:dyDescent="0.25"/>
  <cols>
    <col min="1" max="1" width="25.5703125" bestFit="1" customWidth="1"/>
    <col min="2" max="2" width="19.5703125" customWidth="1"/>
  </cols>
  <sheetData>
    <row r="1" spans="1:4" x14ac:dyDescent="0.25">
      <c r="A1" t="s">
        <v>208</v>
      </c>
      <c r="B1" t="s">
        <v>209</v>
      </c>
    </row>
    <row r="2" spans="1:4" s="9" customFormat="1" x14ac:dyDescent="0.25">
      <c r="A2" t="s">
        <v>276</v>
      </c>
      <c r="B2" s="1">
        <v>0</v>
      </c>
    </row>
    <row r="3" spans="1:4" s="9" customFormat="1" x14ac:dyDescent="0.25">
      <c r="A3" t="s">
        <v>277</v>
      </c>
      <c r="B3" s="1"/>
    </row>
    <row r="4" spans="1:4" s="15" customFormat="1" x14ac:dyDescent="0.25">
      <c r="A4" s="15" t="s">
        <v>308</v>
      </c>
      <c r="B4" s="1">
        <v>2020</v>
      </c>
    </row>
    <row r="5" spans="1:4" s="9" customFormat="1" x14ac:dyDescent="0.25">
      <c r="A5" t="s">
        <v>210</v>
      </c>
      <c r="B5" s="1">
        <v>2020</v>
      </c>
    </row>
    <row r="6" spans="1:4" s="9" customFormat="1" x14ac:dyDescent="0.25">
      <c r="A6" t="s">
        <v>211</v>
      </c>
      <c r="B6" s="1">
        <v>2050</v>
      </c>
    </row>
    <row r="7" spans="1:4" x14ac:dyDescent="0.25">
      <c r="A7" t="s">
        <v>212</v>
      </c>
      <c r="B7" s="1">
        <v>5.0000000000000001E-3</v>
      </c>
    </row>
    <row r="8" spans="1:4" x14ac:dyDescent="0.25">
      <c r="A8" t="s">
        <v>263</v>
      </c>
      <c r="B8" s="1">
        <v>0.01</v>
      </c>
    </row>
    <row r="9" spans="1:4" x14ac:dyDescent="0.25">
      <c r="A9" t="s">
        <v>213</v>
      </c>
      <c r="B9" s="1">
        <v>1.4999999999999999E-2</v>
      </c>
    </row>
    <row r="10" spans="1:4" x14ac:dyDescent="0.25">
      <c r="A10" t="s">
        <v>207</v>
      </c>
      <c r="B10" s="1">
        <v>2.5000000000000001E-2</v>
      </c>
    </row>
    <row r="11" spans="1:4" s="15" customFormat="1" x14ac:dyDescent="0.25">
      <c r="A11" s="15" t="s">
        <v>317</v>
      </c>
      <c r="B11" s="1">
        <v>2.5000000000000001E-2</v>
      </c>
    </row>
    <row r="12" spans="1:4" s="15" customFormat="1" x14ac:dyDescent="0.25">
      <c r="A12" t="s">
        <v>346</v>
      </c>
      <c r="B12" s="1">
        <v>0.01</v>
      </c>
    </row>
    <row r="13" spans="1:4" x14ac:dyDescent="0.25">
      <c r="A13" s="15" t="s">
        <v>338</v>
      </c>
      <c r="B13" s="1">
        <v>990.58</v>
      </c>
      <c r="C13" t="s">
        <v>325</v>
      </c>
      <c r="D13" t="s">
        <v>326</v>
      </c>
    </row>
    <row r="14" spans="1:4" x14ac:dyDescent="0.25">
      <c r="A14" s="15" t="s">
        <v>339</v>
      </c>
      <c r="B14" s="1">
        <v>1952.23</v>
      </c>
      <c r="C14" t="s">
        <v>327</v>
      </c>
    </row>
    <row r="15" spans="1:4" x14ac:dyDescent="0.25">
      <c r="A15" s="15" t="s">
        <v>340</v>
      </c>
      <c r="B15" s="1">
        <v>16328.67</v>
      </c>
      <c r="C15" t="s">
        <v>327</v>
      </c>
    </row>
    <row r="16" spans="1:4" x14ac:dyDescent="0.25">
      <c r="A16" s="9" t="s">
        <v>218</v>
      </c>
      <c r="B16" s="1">
        <v>1.2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0C35-781A-42DE-8E34-DB76B75545CF}">
  <dimension ref="A1:F17"/>
  <sheetViews>
    <sheetView workbookViewId="0">
      <selection activeCell="E7" sqref="E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25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25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322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8F8E-56DC-45B6-9939-45B902DFD251}">
  <dimension ref="A1:F17"/>
  <sheetViews>
    <sheetView workbookViewId="0">
      <selection sqref="A1:F17"/>
    </sheetView>
  </sheetViews>
  <sheetFormatPr defaultRowHeight="15" x14ac:dyDescent="0.25"/>
  <cols>
    <col min="1" max="1" width="32.7109375" bestFit="1" customWidth="1"/>
    <col min="5" max="5" width="33.28515625" bestFit="1" customWidth="1"/>
    <col min="6" max="6" width="10.7109375" bestFit="1" customWidth="1"/>
  </cols>
  <sheetData>
    <row r="1" spans="1:6" x14ac:dyDescent="0.25">
      <c r="A1" t="s">
        <v>208</v>
      </c>
      <c r="B1" t="s">
        <v>286</v>
      </c>
      <c r="C1" t="s">
        <v>279</v>
      </c>
      <c r="D1" t="s">
        <v>280</v>
      </c>
      <c r="E1" t="s">
        <v>287</v>
      </c>
      <c r="F1" t="s">
        <v>217</v>
      </c>
    </row>
    <row r="2" spans="1:6" x14ac:dyDescent="0.25">
      <c r="A2" t="s">
        <v>291</v>
      </c>
      <c r="B2" s="1">
        <v>1</v>
      </c>
      <c r="C2" s="1">
        <v>6.91</v>
      </c>
      <c r="D2" s="1">
        <v>-8.64</v>
      </c>
      <c r="E2" s="1" t="s">
        <v>281</v>
      </c>
      <c r="F2" s="1">
        <v>2019</v>
      </c>
    </row>
    <row r="3" spans="1:6" x14ac:dyDescent="0.25">
      <c r="A3" t="s">
        <v>292</v>
      </c>
      <c r="B3" s="1">
        <v>1</v>
      </c>
      <c r="C3" s="1">
        <v>2.4</v>
      </c>
      <c r="D3" s="1">
        <v>231</v>
      </c>
      <c r="E3" s="1" t="s">
        <v>281</v>
      </c>
      <c r="F3" s="1">
        <v>2019</v>
      </c>
    </row>
    <row r="4" spans="1:6" x14ac:dyDescent="0.25">
      <c r="A4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s="15" customFormat="1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311</v>
      </c>
      <c r="F6" s="1">
        <v>0</v>
      </c>
    </row>
    <row r="7" spans="1:6" x14ac:dyDescent="0.25">
      <c r="A7" t="s">
        <v>310</v>
      </c>
      <c r="B7" s="1">
        <v>1</v>
      </c>
      <c r="C7" s="1">
        <v>39.753793103448274</v>
      </c>
      <c r="D7" s="1">
        <v>0</v>
      </c>
      <c r="E7" s="1" t="s">
        <v>282</v>
      </c>
      <c r="F7" s="1">
        <v>2019</v>
      </c>
    </row>
    <row r="8" spans="1:6" x14ac:dyDescent="0.25">
      <c r="A8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t="s">
        <v>295</v>
      </c>
      <c r="B11" s="1">
        <v>0</v>
      </c>
      <c r="C11" s="1">
        <v>0</v>
      </c>
      <c r="D11" s="1">
        <v>0</v>
      </c>
      <c r="E11" s="1"/>
      <c r="F11" s="1">
        <v>0</v>
      </c>
    </row>
    <row r="12" spans="1:6" x14ac:dyDescent="0.25">
      <c r="A12" t="s">
        <v>296</v>
      </c>
      <c r="B12" s="1">
        <v>0</v>
      </c>
      <c r="C12" s="1">
        <v>0</v>
      </c>
      <c r="D12" s="1">
        <v>0</v>
      </c>
      <c r="E12" s="1"/>
      <c r="F12" s="1">
        <v>0</v>
      </c>
    </row>
    <row r="13" spans="1:6" x14ac:dyDescent="0.25">
      <c r="A13" t="s">
        <v>301</v>
      </c>
      <c r="B13" s="1">
        <v>0</v>
      </c>
      <c r="C13" s="1">
        <v>0</v>
      </c>
      <c r="D13" s="1">
        <v>0</v>
      </c>
      <c r="E13" s="1"/>
      <c r="F13" s="1">
        <v>0</v>
      </c>
    </row>
    <row r="14" spans="1:6" x14ac:dyDescent="0.25">
      <c r="A14" t="s">
        <v>297</v>
      </c>
      <c r="B14" s="1">
        <v>0</v>
      </c>
      <c r="C14" s="1">
        <v>0</v>
      </c>
      <c r="D14" s="1">
        <v>0</v>
      </c>
      <c r="E14" s="1"/>
      <c r="F14" s="1">
        <v>0</v>
      </c>
    </row>
    <row r="15" spans="1:6" x14ac:dyDescent="0.25">
      <c r="A15" t="s">
        <v>298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25">
      <c r="A16" t="s">
        <v>300</v>
      </c>
      <c r="B16" s="1">
        <v>1</v>
      </c>
      <c r="C16" s="1">
        <v>0</v>
      </c>
      <c r="D16" s="1">
        <v>200</v>
      </c>
      <c r="E16" s="1" t="s">
        <v>285</v>
      </c>
      <c r="F16" s="1">
        <v>2019</v>
      </c>
    </row>
    <row r="17" spans="1:6" x14ac:dyDescent="0.25">
      <c r="A17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225</v>
      </c>
      <c r="B1" t="s">
        <v>226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2"/>
  <sheetViews>
    <sheetView workbookViewId="0">
      <selection activeCell="B28" sqref="B28"/>
    </sheetView>
  </sheetViews>
  <sheetFormatPr defaultColWidth="8.85546875" defaultRowHeight="15" x14ac:dyDescent="0.25"/>
  <cols>
    <col min="1" max="1" width="22.140625" style="9" bestFit="1" customWidth="1"/>
    <col min="2" max="2" width="9.140625" style="9" bestFit="1" customWidth="1"/>
    <col min="3" max="16384" width="8.85546875" style="9"/>
  </cols>
  <sheetData>
    <row r="1" spans="1:4" x14ac:dyDescent="0.25">
      <c r="A1" s="9" t="s">
        <v>208</v>
      </c>
      <c r="B1" s="9" t="s">
        <v>219</v>
      </c>
      <c r="C1" s="9" t="s">
        <v>168</v>
      </c>
      <c r="D1" s="9" t="s">
        <v>217</v>
      </c>
    </row>
    <row r="2" spans="1:4" x14ac:dyDescent="0.25">
      <c r="A2" s="9" t="s">
        <v>220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25">
      <c r="A3" s="9" t="s">
        <v>221</v>
      </c>
      <c r="B3" s="4">
        <f t="shared" si="0"/>
        <v>825</v>
      </c>
      <c r="C3" s="1">
        <v>550</v>
      </c>
      <c r="D3" s="1">
        <v>2019</v>
      </c>
    </row>
    <row r="4" spans="1:4" x14ac:dyDescent="0.25">
      <c r="A4" s="9" t="s">
        <v>222</v>
      </c>
      <c r="B4" s="4">
        <f t="shared" si="0"/>
        <v>900</v>
      </c>
      <c r="C4" s="1">
        <v>600</v>
      </c>
      <c r="D4" s="1">
        <v>2019</v>
      </c>
    </row>
    <row r="5" spans="1:4" x14ac:dyDescent="0.25">
      <c r="A5" s="10" t="s">
        <v>224</v>
      </c>
      <c r="B5" s="4">
        <f t="shared" si="0"/>
        <v>975</v>
      </c>
      <c r="C5" s="1">
        <v>650</v>
      </c>
      <c r="D5" s="1">
        <v>2019</v>
      </c>
    </row>
    <row r="6" spans="1:4" x14ac:dyDescent="0.25">
      <c r="A6" s="9" t="s">
        <v>223</v>
      </c>
      <c r="B6" s="4">
        <f t="shared" si="0"/>
        <v>600</v>
      </c>
      <c r="C6" s="1">
        <v>400</v>
      </c>
      <c r="D6" s="1">
        <v>2019</v>
      </c>
    </row>
    <row r="7" spans="1:4" x14ac:dyDescent="0.25">
      <c r="A7" s="9" t="s">
        <v>229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25">
      <c r="A8" s="9" t="s">
        <v>230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25">
      <c r="A9" s="9" t="s">
        <v>231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25">
      <c r="A10" s="9" t="s">
        <v>232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25">
      <c r="A11" s="9" t="s">
        <v>233</v>
      </c>
      <c r="B11" s="7">
        <f t="shared" si="0"/>
        <v>693.87</v>
      </c>
      <c r="C11" s="8">
        <v>462.58</v>
      </c>
      <c r="D11" s="1">
        <v>2012</v>
      </c>
    </row>
    <row r="12" spans="1:4" x14ac:dyDescent="0.25">
      <c r="A12" s="10" t="s">
        <v>234</v>
      </c>
      <c r="B12" s="7">
        <f t="shared" si="0"/>
        <v>693.87</v>
      </c>
      <c r="C12" s="8">
        <v>462.58</v>
      </c>
      <c r="D12" s="1">
        <v>2012</v>
      </c>
    </row>
    <row r="13" spans="1:4" x14ac:dyDescent="0.25">
      <c r="A13" s="10" t="s">
        <v>235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25">
      <c r="A14" s="10" t="s">
        <v>236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25">
      <c r="A15" s="9" t="s">
        <v>237</v>
      </c>
      <c r="B15" s="7">
        <f t="shared" si="0"/>
        <v>693.87</v>
      </c>
      <c r="C15" s="8">
        <v>462.58</v>
      </c>
      <c r="D15" s="1">
        <v>2012</v>
      </c>
    </row>
    <row r="16" spans="1:4" x14ac:dyDescent="0.25">
      <c r="A16" s="10" t="s">
        <v>238</v>
      </c>
      <c r="B16" s="7">
        <f t="shared" si="0"/>
        <v>693.87</v>
      </c>
      <c r="C16" s="8">
        <v>462.58</v>
      </c>
      <c r="D16" s="1">
        <v>2012</v>
      </c>
    </row>
    <row r="17" spans="1:4" x14ac:dyDescent="0.25">
      <c r="A17" s="10" t="s">
        <v>239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25">
      <c r="A18" s="10" t="s">
        <v>240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25">
      <c r="A19" s="9" t="s">
        <v>241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25">
      <c r="A20" s="10" t="s">
        <v>242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25">
      <c r="A21" s="10" t="s">
        <v>243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25">
      <c r="A22" s="10" t="s">
        <v>244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25">
      <c r="A23" s="10" t="s">
        <v>169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25">
      <c r="A24" s="9" t="s">
        <v>245</v>
      </c>
      <c r="B24" s="7">
        <f t="shared" ref="B24:B32" si="1">Markup*C24</f>
        <v>114</v>
      </c>
      <c r="C24" s="8">
        <f>C25</f>
        <v>76</v>
      </c>
      <c r="D24" s="1">
        <v>2006</v>
      </c>
    </row>
    <row r="25" spans="1:4" x14ac:dyDescent="0.25">
      <c r="A25" s="9" t="s">
        <v>246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25">
      <c r="A26" s="9" t="s">
        <v>247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25">
      <c r="A27" s="9" t="s">
        <v>248</v>
      </c>
      <c r="B27" s="7">
        <f t="shared" si="1"/>
        <v>228</v>
      </c>
      <c r="C27" s="8">
        <v>152</v>
      </c>
      <c r="D27" s="1">
        <v>2006</v>
      </c>
    </row>
    <row r="28" spans="1:4" s="15" customFormat="1" x14ac:dyDescent="0.25">
      <c r="A28" s="15" t="s">
        <v>305</v>
      </c>
      <c r="B28" s="7">
        <f t="shared" si="1"/>
        <v>231.1875</v>
      </c>
      <c r="C28" s="8">
        <v>154.125</v>
      </c>
      <c r="D28" s="1">
        <v>2017</v>
      </c>
    </row>
    <row r="29" spans="1:4" x14ac:dyDescent="0.25">
      <c r="A29" s="9" t="s">
        <v>267</v>
      </c>
      <c r="B29" s="7">
        <f t="shared" si="1"/>
        <v>129</v>
      </c>
      <c r="C29" s="1">
        <v>86</v>
      </c>
      <c r="D29" s="1">
        <v>2010</v>
      </c>
    </row>
    <row r="30" spans="1:4" x14ac:dyDescent="0.25">
      <c r="A30" s="9" t="s">
        <v>268</v>
      </c>
      <c r="B30" s="7">
        <f t="shared" si="1"/>
        <v>129</v>
      </c>
      <c r="C30" s="1">
        <v>86</v>
      </c>
      <c r="D30" s="1">
        <v>2010</v>
      </c>
    </row>
    <row r="31" spans="1:4" x14ac:dyDescent="0.25">
      <c r="A31" s="9" t="s">
        <v>269</v>
      </c>
      <c r="B31" s="7">
        <f t="shared" si="1"/>
        <v>193.5</v>
      </c>
      <c r="C31" s="1">
        <v>129</v>
      </c>
      <c r="D31" s="1">
        <v>2010</v>
      </c>
    </row>
    <row r="32" spans="1:4" x14ac:dyDescent="0.25">
      <c r="A32" s="9" t="s">
        <v>270</v>
      </c>
      <c r="B32" s="7">
        <f t="shared" si="1"/>
        <v>306</v>
      </c>
      <c r="C32" s="1">
        <v>204</v>
      </c>
      <c r="D32" s="1">
        <v>2010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"/>
    </sheetView>
  </sheetViews>
  <sheetFormatPr defaultRowHeight="15" x14ac:dyDescent="0.25"/>
  <cols>
    <col min="1" max="1" width="21.140625" style="9" bestFit="1" customWidth="1"/>
    <col min="2" max="2" width="12.28515625" bestFit="1" customWidth="1"/>
    <col min="3" max="4" width="12.28515625" style="9" customWidth="1"/>
    <col min="7" max="7" width="8.85546875" style="9"/>
  </cols>
  <sheetData>
    <row r="1" spans="1:8" x14ac:dyDescent="0.25">
      <c r="A1" s="9" t="s">
        <v>258</v>
      </c>
      <c r="B1" t="s">
        <v>170</v>
      </c>
      <c r="C1" s="9" t="s">
        <v>251</v>
      </c>
      <c r="D1" s="9" t="s">
        <v>250</v>
      </c>
      <c r="E1" t="s">
        <v>219</v>
      </c>
      <c r="F1" t="s">
        <v>168</v>
      </c>
      <c r="G1" s="9" t="s">
        <v>266</v>
      </c>
      <c r="H1" s="2" t="s">
        <v>217</v>
      </c>
    </row>
    <row r="2" spans="1:8" x14ac:dyDescent="0.25">
      <c r="A2" s="9" t="str">
        <f>CONCATENATE(B2,"_",C2,"_",D2)</f>
        <v>TRX10_FWD_LPW_LRL</v>
      </c>
      <c r="B2" t="s">
        <v>3</v>
      </c>
      <c r="C2" s="9" t="s">
        <v>252</v>
      </c>
      <c r="D2" s="9" t="s">
        <v>201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25">
      <c r="A3" s="9" t="str">
        <f t="shared" ref="A3:A7" si="1">CONCATENATE(B3,"_",C3,"_",D3)</f>
        <v>TRX10_FWD_LPW_HRL</v>
      </c>
      <c r="B3" s="9" t="s">
        <v>3</v>
      </c>
      <c r="C3" s="9" t="s">
        <v>252</v>
      </c>
      <c r="D3" s="9" t="s">
        <v>203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25">
      <c r="A4" s="9" t="str">
        <f t="shared" si="1"/>
        <v>TRX10_FWD_MPW_LRL</v>
      </c>
      <c r="B4" s="9" t="s">
        <v>3</v>
      </c>
      <c r="C4" s="9" t="s">
        <v>252</v>
      </c>
      <c r="D4" s="10" t="s">
        <v>202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25">
      <c r="A5" s="9" t="str">
        <f t="shared" si="1"/>
        <v>TRX10_FWD_MPW_HRL</v>
      </c>
      <c r="B5" s="9" t="s">
        <v>3</v>
      </c>
      <c r="C5" s="9" t="s">
        <v>252</v>
      </c>
      <c r="D5" s="10" t="s">
        <v>204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25">
      <c r="A6" s="9" t="str">
        <f t="shared" si="1"/>
        <v>TRX10_FWD_HPW</v>
      </c>
      <c r="B6" s="9" t="s">
        <v>3</v>
      </c>
      <c r="C6" s="9" t="s">
        <v>252</v>
      </c>
      <c r="D6" s="10" t="s">
        <v>205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25">
      <c r="A7" s="9" t="str">
        <f t="shared" si="1"/>
        <v>TRX10_FWD_Truck</v>
      </c>
      <c r="B7" s="9" t="s">
        <v>3</v>
      </c>
      <c r="C7" s="9" t="s">
        <v>252</v>
      </c>
      <c r="D7" s="10" t="s">
        <v>206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25">
      <c r="A8" s="9" t="str">
        <f t="shared" ref="A8:A61" si="2">CONCATENATE(B8,"_",C8,"_",D8)</f>
        <v>TRX11_FWD_LPW_LRL</v>
      </c>
      <c r="B8" t="s">
        <v>254</v>
      </c>
      <c r="C8" s="9" t="s">
        <v>252</v>
      </c>
      <c r="D8" s="9" t="s">
        <v>201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25">
      <c r="A9" s="9" t="str">
        <f t="shared" si="2"/>
        <v>TRX11_FWD_LPW_HRL</v>
      </c>
      <c r="B9" s="9" t="s">
        <v>254</v>
      </c>
      <c r="C9" s="9" t="s">
        <v>252</v>
      </c>
      <c r="D9" s="9" t="s">
        <v>203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25">
      <c r="A10" s="9" t="str">
        <f t="shared" si="2"/>
        <v>TRX11_FWD_MPW_LRL</v>
      </c>
      <c r="B10" s="9" t="s">
        <v>254</v>
      </c>
      <c r="C10" s="9" t="s">
        <v>252</v>
      </c>
      <c r="D10" s="10" t="s">
        <v>202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25">
      <c r="A11" s="9" t="str">
        <f t="shared" si="2"/>
        <v>TRX11_FWD_MPW_HRL</v>
      </c>
      <c r="B11" s="9" t="s">
        <v>254</v>
      </c>
      <c r="C11" s="9" t="s">
        <v>252</v>
      </c>
      <c r="D11" s="10" t="s">
        <v>204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25">
      <c r="A12" s="9" t="str">
        <f t="shared" si="2"/>
        <v>TRX11_FWD_HPW</v>
      </c>
      <c r="B12" s="9" t="s">
        <v>254</v>
      </c>
      <c r="C12" s="9" t="s">
        <v>252</v>
      </c>
      <c r="D12" s="10" t="s">
        <v>205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25">
      <c r="A13" s="9" t="str">
        <f t="shared" si="2"/>
        <v>TRX11_FWD_Truck</v>
      </c>
      <c r="B13" s="9" t="s">
        <v>254</v>
      </c>
      <c r="C13" s="9" t="s">
        <v>252</v>
      </c>
      <c r="D13" s="10" t="s">
        <v>206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25">
      <c r="A14" s="9" t="str">
        <f t="shared" si="2"/>
        <v>TRX12_FWD_LPW_LRL</v>
      </c>
      <c r="B14" t="s">
        <v>255</v>
      </c>
      <c r="C14" s="9" t="s">
        <v>252</v>
      </c>
      <c r="D14" s="9" t="s">
        <v>201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25">
      <c r="A15" s="9" t="str">
        <f t="shared" si="2"/>
        <v>TRX12_FWD_LPW_HRL</v>
      </c>
      <c r="B15" s="9" t="s">
        <v>255</v>
      </c>
      <c r="C15" s="9" t="s">
        <v>252</v>
      </c>
      <c r="D15" s="9" t="s">
        <v>203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25">
      <c r="A16" s="9" t="str">
        <f t="shared" si="2"/>
        <v>TRX12_FWD_MPW_LRL</v>
      </c>
      <c r="B16" s="9" t="s">
        <v>255</v>
      </c>
      <c r="C16" s="9" t="s">
        <v>252</v>
      </c>
      <c r="D16" s="10" t="s">
        <v>202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25">
      <c r="A17" s="9" t="str">
        <f t="shared" si="2"/>
        <v>TRX12_FWD_MPW_HRL</v>
      </c>
      <c r="B17" s="9" t="s">
        <v>255</v>
      </c>
      <c r="C17" s="9" t="s">
        <v>252</v>
      </c>
      <c r="D17" s="10" t="s">
        <v>204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25">
      <c r="A18" s="9" t="str">
        <f t="shared" si="2"/>
        <v>TRX12_FWD_HPW</v>
      </c>
      <c r="B18" s="9" t="s">
        <v>255</v>
      </c>
      <c r="C18" s="9" t="s">
        <v>252</v>
      </c>
      <c r="D18" s="10" t="s">
        <v>205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25">
      <c r="A19" s="9" t="str">
        <f t="shared" si="2"/>
        <v>TRX12_FWD_Truck</v>
      </c>
      <c r="B19" s="9" t="s">
        <v>255</v>
      </c>
      <c r="C19" s="9" t="s">
        <v>252</v>
      </c>
      <c r="D19" s="10" t="s">
        <v>206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25">
      <c r="A20" s="9" t="str">
        <f t="shared" si="2"/>
        <v>TRX21_FWD_LPW_LRL</v>
      </c>
      <c r="B20" t="s">
        <v>256</v>
      </c>
      <c r="C20" s="9" t="s">
        <v>252</v>
      </c>
      <c r="D20" s="9" t="s">
        <v>201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25">
      <c r="A21" s="9" t="str">
        <f t="shared" si="2"/>
        <v>TRX21_FWD_LPW_HRL</v>
      </c>
      <c r="B21" s="9" t="s">
        <v>256</v>
      </c>
      <c r="C21" s="9" t="s">
        <v>252</v>
      </c>
      <c r="D21" s="9" t="s">
        <v>203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25">
      <c r="A22" s="9" t="str">
        <f t="shared" si="2"/>
        <v>TRX21_FWD_MPW_LRL</v>
      </c>
      <c r="B22" s="9" t="s">
        <v>256</v>
      </c>
      <c r="C22" s="9" t="s">
        <v>252</v>
      </c>
      <c r="D22" s="10" t="s">
        <v>202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25">
      <c r="A23" s="9" t="str">
        <f t="shared" si="2"/>
        <v>TRX21_FWD_MPW_HRL</v>
      </c>
      <c r="B23" s="9" t="s">
        <v>256</v>
      </c>
      <c r="C23" s="9" t="s">
        <v>252</v>
      </c>
      <c r="D23" s="10" t="s">
        <v>204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25">
      <c r="A24" s="9" t="str">
        <f t="shared" si="2"/>
        <v>TRX21_FWD_HPW</v>
      </c>
      <c r="B24" s="9" t="s">
        <v>256</v>
      </c>
      <c r="C24" s="9" t="s">
        <v>252</v>
      </c>
      <c r="D24" s="10" t="s">
        <v>205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25">
      <c r="A25" s="9" t="str">
        <f t="shared" si="2"/>
        <v>TRX21_FWD_Truck</v>
      </c>
      <c r="B25" s="9" t="s">
        <v>256</v>
      </c>
      <c r="C25" s="9" t="s">
        <v>252</v>
      </c>
      <c r="D25" s="10" t="s">
        <v>206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25">
      <c r="A26" s="9" t="str">
        <f t="shared" si="2"/>
        <v>TRX22_FWD_LPW_LRL</v>
      </c>
      <c r="B26" t="s">
        <v>257</v>
      </c>
      <c r="C26" s="9" t="s">
        <v>252</v>
      </c>
      <c r="D26" s="9" t="s">
        <v>201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25">
      <c r="A27" s="9" t="str">
        <f t="shared" si="2"/>
        <v>TRX22_FWD_LPW_HRL</v>
      </c>
      <c r="B27" s="9" t="s">
        <v>257</v>
      </c>
      <c r="C27" s="9" t="s">
        <v>252</v>
      </c>
      <c r="D27" s="9" t="s">
        <v>203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25">
      <c r="A28" s="9" t="str">
        <f t="shared" si="2"/>
        <v>TRX22_FWD_MPW_LRL</v>
      </c>
      <c r="B28" s="9" t="s">
        <v>257</v>
      </c>
      <c r="C28" s="9" t="s">
        <v>252</v>
      </c>
      <c r="D28" s="10" t="s">
        <v>202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25">
      <c r="A29" s="9" t="str">
        <f t="shared" si="2"/>
        <v>TRX22_FWD_MPW_HRL</v>
      </c>
      <c r="B29" s="9" t="s">
        <v>257</v>
      </c>
      <c r="C29" s="9" t="s">
        <v>252</v>
      </c>
      <c r="D29" s="10" t="s">
        <v>204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25">
      <c r="A30" s="9" t="str">
        <f t="shared" si="2"/>
        <v>TRX22_FWD_HPW</v>
      </c>
      <c r="B30" s="9" t="s">
        <v>257</v>
      </c>
      <c r="C30" s="9" t="s">
        <v>252</v>
      </c>
      <c r="D30" s="10" t="s">
        <v>205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25">
      <c r="A31" s="9" t="str">
        <f t="shared" si="2"/>
        <v>TRX22_FWD_Truck</v>
      </c>
      <c r="B31" s="9" t="s">
        <v>257</v>
      </c>
      <c r="C31" s="9" t="s">
        <v>252</v>
      </c>
      <c r="D31" s="10" t="s">
        <v>206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25">
      <c r="A32" s="9" t="str">
        <f>CONCATENATE(B32,"_",C32,"_",D32)</f>
        <v>TRX10_AWD_LPW_LRL</v>
      </c>
      <c r="B32" s="9" t="s">
        <v>3</v>
      </c>
      <c r="C32" s="9" t="s">
        <v>253</v>
      </c>
      <c r="D32" s="9" t="s">
        <v>201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25">
      <c r="A33" s="9" t="str">
        <f t="shared" ref="A33:A37" si="4">CONCATENATE(B33,"_",C33,"_",D33)</f>
        <v>TRX10_AWD_LPW_HRL</v>
      </c>
      <c r="B33" s="9" t="s">
        <v>3</v>
      </c>
      <c r="C33" s="9" t="s">
        <v>253</v>
      </c>
      <c r="D33" s="9" t="s">
        <v>203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25">
      <c r="A34" s="9" t="str">
        <f t="shared" si="4"/>
        <v>TRX10_AWD_MPW_LRL</v>
      </c>
      <c r="B34" s="9" t="s">
        <v>3</v>
      </c>
      <c r="C34" s="9" t="s">
        <v>253</v>
      </c>
      <c r="D34" s="10" t="s">
        <v>202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25">
      <c r="A35" s="9" t="str">
        <f t="shared" si="4"/>
        <v>TRX10_AWD_MPW_HRL</v>
      </c>
      <c r="B35" s="9" t="s">
        <v>3</v>
      </c>
      <c r="C35" s="9" t="s">
        <v>253</v>
      </c>
      <c r="D35" s="10" t="s">
        <v>204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25">
      <c r="A36" s="9" t="str">
        <f t="shared" si="4"/>
        <v>TRX10_AWD_HPW</v>
      </c>
      <c r="B36" s="9" t="s">
        <v>3</v>
      </c>
      <c r="C36" s="9" t="s">
        <v>253</v>
      </c>
      <c r="D36" s="10" t="s">
        <v>205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25">
      <c r="A37" s="9" t="str">
        <f t="shared" si="4"/>
        <v>TRX10_AWD_Truck</v>
      </c>
      <c r="B37" s="9" t="s">
        <v>3</v>
      </c>
      <c r="C37" s="9" t="s">
        <v>253</v>
      </c>
      <c r="D37" s="10" t="s">
        <v>206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25">
      <c r="A38" s="9" t="str">
        <f t="shared" si="2"/>
        <v>TRX11_AWD_LPW_LRL</v>
      </c>
      <c r="B38" s="9" t="s">
        <v>254</v>
      </c>
      <c r="C38" s="9" t="s">
        <v>253</v>
      </c>
      <c r="D38" s="9" t="s">
        <v>201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25">
      <c r="A39" s="9" t="str">
        <f t="shared" si="2"/>
        <v>TRX11_AWD_LPW_HRL</v>
      </c>
      <c r="B39" s="9" t="s">
        <v>254</v>
      </c>
      <c r="C39" s="9" t="s">
        <v>253</v>
      </c>
      <c r="D39" s="9" t="s">
        <v>203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25">
      <c r="A40" s="9" t="str">
        <f t="shared" si="2"/>
        <v>TRX11_AWD_MPW_LRL</v>
      </c>
      <c r="B40" s="9" t="s">
        <v>254</v>
      </c>
      <c r="C40" s="9" t="s">
        <v>253</v>
      </c>
      <c r="D40" s="10" t="s">
        <v>202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25">
      <c r="A41" s="9" t="str">
        <f t="shared" si="2"/>
        <v>TRX11_AWD_MPW_HRL</v>
      </c>
      <c r="B41" s="9" t="s">
        <v>254</v>
      </c>
      <c r="C41" s="9" t="s">
        <v>253</v>
      </c>
      <c r="D41" s="10" t="s">
        <v>204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25">
      <c r="A42" s="9" t="str">
        <f t="shared" si="2"/>
        <v>TRX11_AWD_HPW</v>
      </c>
      <c r="B42" s="9" t="s">
        <v>254</v>
      </c>
      <c r="C42" s="9" t="s">
        <v>253</v>
      </c>
      <c r="D42" s="10" t="s">
        <v>205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25">
      <c r="A43" s="9" t="str">
        <f t="shared" si="2"/>
        <v>TRX11_AWD_Truck</v>
      </c>
      <c r="B43" s="9" t="s">
        <v>254</v>
      </c>
      <c r="C43" s="9" t="s">
        <v>253</v>
      </c>
      <c r="D43" s="10" t="s">
        <v>206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25">
      <c r="A44" s="9" t="str">
        <f t="shared" si="2"/>
        <v>TRX12_AWD_LPW_LRL</v>
      </c>
      <c r="B44" s="9" t="s">
        <v>255</v>
      </c>
      <c r="C44" s="9" t="s">
        <v>253</v>
      </c>
      <c r="D44" s="9" t="s">
        <v>201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25">
      <c r="A45" s="9" t="str">
        <f t="shared" si="2"/>
        <v>TRX12_AWD_LPW_HRL</v>
      </c>
      <c r="B45" s="9" t="s">
        <v>255</v>
      </c>
      <c r="C45" s="9" t="s">
        <v>253</v>
      </c>
      <c r="D45" s="9" t="s">
        <v>203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25">
      <c r="A46" s="9" t="str">
        <f t="shared" si="2"/>
        <v>TRX12_AWD_MPW_LRL</v>
      </c>
      <c r="B46" s="9" t="s">
        <v>255</v>
      </c>
      <c r="C46" s="9" t="s">
        <v>253</v>
      </c>
      <c r="D46" s="10" t="s">
        <v>202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25">
      <c r="A47" s="9" t="str">
        <f t="shared" si="2"/>
        <v>TRX12_AWD_MPW_HRL</v>
      </c>
      <c r="B47" s="9" t="s">
        <v>255</v>
      </c>
      <c r="C47" s="9" t="s">
        <v>253</v>
      </c>
      <c r="D47" s="10" t="s">
        <v>204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25">
      <c r="A48" s="9" t="str">
        <f t="shared" si="2"/>
        <v>TRX12_AWD_HPW</v>
      </c>
      <c r="B48" s="9" t="s">
        <v>255</v>
      </c>
      <c r="C48" s="9" t="s">
        <v>253</v>
      </c>
      <c r="D48" s="10" t="s">
        <v>205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25">
      <c r="A49" s="9" t="str">
        <f t="shared" si="2"/>
        <v>TRX12_AWD_Truck</v>
      </c>
      <c r="B49" s="9" t="s">
        <v>255</v>
      </c>
      <c r="C49" s="9" t="s">
        <v>253</v>
      </c>
      <c r="D49" s="10" t="s">
        <v>206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25">
      <c r="A50" s="9" t="str">
        <f t="shared" si="2"/>
        <v>TRX21_AWD_LPW_LRL</v>
      </c>
      <c r="B50" s="9" t="s">
        <v>256</v>
      </c>
      <c r="C50" s="9" t="s">
        <v>253</v>
      </c>
      <c r="D50" s="9" t="s">
        <v>201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25">
      <c r="A51" s="9" t="str">
        <f t="shared" si="2"/>
        <v>TRX21_AWD_LPW_HRL</v>
      </c>
      <c r="B51" s="9" t="s">
        <v>256</v>
      </c>
      <c r="C51" s="9" t="s">
        <v>253</v>
      </c>
      <c r="D51" s="9" t="s">
        <v>203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25">
      <c r="A52" s="9" t="str">
        <f t="shared" si="2"/>
        <v>TRX21_AWD_MPW_LRL</v>
      </c>
      <c r="B52" s="9" t="s">
        <v>256</v>
      </c>
      <c r="C52" s="9" t="s">
        <v>253</v>
      </c>
      <c r="D52" s="10" t="s">
        <v>202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25">
      <c r="A53" s="9" t="str">
        <f t="shared" si="2"/>
        <v>TRX21_AWD_MPW_HRL</v>
      </c>
      <c r="B53" s="9" t="s">
        <v>256</v>
      </c>
      <c r="C53" s="9" t="s">
        <v>253</v>
      </c>
      <c r="D53" s="10" t="s">
        <v>204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25">
      <c r="A54" s="9" t="str">
        <f t="shared" si="2"/>
        <v>TRX21_AWD_HPW</v>
      </c>
      <c r="B54" s="9" t="s">
        <v>256</v>
      </c>
      <c r="C54" s="9" t="s">
        <v>253</v>
      </c>
      <c r="D54" s="10" t="s">
        <v>205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25">
      <c r="A55" s="9" t="str">
        <f t="shared" si="2"/>
        <v>TRX21_AWD_Truck</v>
      </c>
      <c r="B55" s="9" t="s">
        <v>256</v>
      </c>
      <c r="C55" s="9" t="s">
        <v>253</v>
      </c>
      <c r="D55" s="10" t="s">
        <v>206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25">
      <c r="A56" s="9" t="str">
        <f t="shared" si="2"/>
        <v>TRX22_AWD_LPW_LRL</v>
      </c>
      <c r="B56" s="9" t="s">
        <v>257</v>
      </c>
      <c r="C56" s="9" t="s">
        <v>253</v>
      </c>
      <c r="D56" s="9" t="s">
        <v>201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25">
      <c r="A57" s="9" t="str">
        <f t="shared" si="2"/>
        <v>TRX22_AWD_LPW_HRL</v>
      </c>
      <c r="B57" s="9" t="s">
        <v>257</v>
      </c>
      <c r="C57" s="9" t="s">
        <v>253</v>
      </c>
      <c r="D57" s="9" t="s">
        <v>203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25">
      <c r="A58" s="9" t="str">
        <f t="shared" si="2"/>
        <v>TRX22_AWD_MPW_LRL</v>
      </c>
      <c r="B58" s="9" t="s">
        <v>257</v>
      </c>
      <c r="C58" s="9" t="s">
        <v>253</v>
      </c>
      <c r="D58" s="10" t="s">
        <v>202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25">
      <c r="A59" s="9" t="str">
        <f t="shared" si="2"/>
        <v>TRX22_AWD_MPW_HRL</v>
      </c>
      <c r="B59" s="9" t="s">
        <v>257</v>
      </c>
      <c r="C59" s="9" t="s">
        <v>253</v>
      </c>
      <c r="D59" s="10" t="s">
        <v>204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25">
      <c r="A60" s="9" t="str">
        <f t="shared" si="2"/>
        <v>TRX22_AWD_HPW</v>
      </c>
      <c r="B60" s="9" t="s">
        <v>257</v>
      </c>
      <c r="C60" s="9" t="s">
        <v>253</v>
      </c>
      <c r="D60" s="10" t="s">
        <v>205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25">
      <c r="A61" s="9" t="str">
        <f t="shared" si="2"/>
        <v>TRX22_AWD_Truck</v>
      </c>
      <c r="B61" s="9" t="s">
        <v>257</v>
      </c>
      <c r="C61" s="9" t="s">
        <v>253</v>
      </c>
      <c r="D61" s="10" t="s">
        <v>206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25">
      <c r="A62" s="9" t="str">
        <f>CONCATENATE(B62,"_",C62,"_",D62)</f>
        <v>TRX10_RWD_LPW_LRL</v>
      </c>
      <c r="B62" s="9" t="s">
        <v>3</v>
      </c>
      <c r="C62" s="9" t="s">
        <v>264</v>
      </c>
      <c r="D62" s="9" t="s">
        <v>201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25">
      <c r="A63" s="9" t="str">
        <f t="shared" ref="A63:A67" si="7">CONCATENATE(B63,"_",C63,"_",D63)</f>
        <v>TRX10_RWD_LPW_HRL</v>
      </c>
      <c r="B63" s="9" t="s">
        <v>3</v>
      </c>
      <c r="C63" s="9" t="s">
        <v>264</v>
      </c>
      <c r="D63" s="9" t="s">
        <v>203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25">
      <c r="A64" s="9" t="str">
        <f t="shared" si="7"/>
        <v>TRX10_RWD_MPW_LRL</v>
      </c>
      <c r="B64" s="9" t="s">
        <v>3</v>
      </c>
      <c r="C64" s="9" t="s">
        <v>264</v>
      </c>
      <c r="D64" s="10" t="s">
        <v>202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25">
      <c r="A65" s="9" t="str">
        <f t="shared" si="7"/>
        <v>TRX10_RWD_MPW_HRL</v>
      </c>
      <c r="B65" s="9" t="s">
        <v>3</v>
      </c>
      <c r="C65" s="9" t="s">
        <v>264</v>
      </c>
      <c r="D65" s="10" t="s">
        <v>204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25">
      <c r="A66" s="9" t="str">
        <f t="shared" si="7"/>
        <v>TRX10_RWD_HPW</v>
      </c>
      <c r="B66" s="9" t="s">
        <v>3</v>
      </c>
      <c r="C66" s="9" t="s">
        <v>264</v>
      </c>
      <c r="D66" s="10" t="s">
        <v>205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25">
      <c r="A67" s="9" t="str">
        <f t="shared" si="7"/>
        <v>TRX10_RWD_Truck</v>
      </c>
      <c r="B67" s="9" t="s">
        <v>3</v>
      </c>
      <c r="C67" s="9" t="s">
        <v>264</v>
      </c>
      <c r="D67" s="10" t="s">
        <v>206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25">
      <c r="A68" s="9" t="str">
        <f t="shared" ref="A68:A91" si="9">CONCATENATE(B68,"_",C68,"_",D68)</f>
        <v>TRX11_RWD_LPW_LRL</v>
      </c>
      <c r="B68" s="9" t="s">
        <v>254</v>
      </c>
      <c r="C68" s="9" t="s">
        <v>264</v>
      </c>
      <c r="D68" s="9" t="s">
        <v>201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25">
      <c r="A69" s="9" t="str">
        <f t="shared" si="9"/>
        <v>TRX11_RWD_LPW_HRL</v>
      </c>
      <c r="B69" s="9" t="s">
        <v>254</v>
      </c>
      <c r="C69" s="9" t="s">
        <v>264</v>
      </c>
      <c r="D69" s="9" t="s">
        <v>203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25">
      <c r="A70" s="9" t="str">
        <f t="shared" si="9"/>
        <v>TRX11_RWD_MPW_LRL</v>
      </c>
      <c r="B70" s="9" t="s">
        <v>254</v>
      </c>
      <c r="C70" s="9" t="s">
        <v>264</v>
      </c>
      <c r="D70" s="10" t="s">
        <v>202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25">
      <c r="A71" s="9" t="str">
        <f t="shared" si="9"/>
        <v>TRX11_RWD_MPW_HRL</v>
      </c>
      <c r="B71" s="9" t="s">
        <v>254</v>
      </c>
      <c r="C71" s="9" t="s">
        <v>264</v>
      </c>
      <c r="D71" s="10" t="s">
        <v>204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25">
      <c r="A72" s="9" t="str">
        <f t="shared" si="9"/>
        <v>TRX11_RWD_HPW</v>
      </c>
      <c r="B72" s="9" t="s">
        <v>254</v>
      </c>
      <c r="C72" s="9" t="s">
        <v>264</v>
      </c>
      <c r="D72" s="10" t="s">
        <v>205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25">
      <c r="A73" s="9" t="str">
        <f t="shared" si="9"/>
        <v>TRX11_RWD_Truck</v>
      </c>
      <c r="B73" s="9" t="s">
        <v>254</v>
      </c>
      <c r="C73" s="9" t="s">
        <v>264</v>
      </c>
      <c r="D73" s="10" t="s">
        <v>206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25">
      <c r="A74" s="9" t="str">
        <f t="shared" si="9"/>
        <v>TRX12_RWD_LPW_LRL</v>
      </c>
      <c r="B74" s="9" t="s">
        <v>255</v>
      </c>
      <c r="C74" s="9" t="s">
        <v>264</v>
      </c>
      <c r="D74" s="9" t="s">
        <v>201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25">
      <c r="A75" s="9" t="str">
        <f t="shared" si="9"/>
        <v>TRX12_RWD_LPW_HRL</v>
      </c>
      <c r="B75" s="9" t="s">
        <v>255</v>
      </c>
      <c r="C75" s="9" t="s">
        <v>264</v>
      </c>
      <c r="D75" s="9" t="s">
        <v>203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25">
      <c r="A76" s="9" t="str">
        <f t="shared" si="9"/>
        <v>TRX12_RWD_MPW_LRL</v>
      </c>
      <c r="B76" s="9" t="s">
        <v>255</v>
      </c>
      <c r="C76" s="9" t="s">
        <v>264</v>
      </c>
      <c r="D76" s="10" t="s">
        <v>202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25">
      <c r="A77" s="9" t="str">
        <f t="shared" si="9"/>
        <v>TRX12_RWD_MPW_HRL</v>
      </c>
      <c r="B77" s="9" t="s">
        <v>255</v>
      </c>
      <c r="C77" s="9" t="s">
        <v>264</v>
      </c>
      <c r="D77" s="10" t="s">
        <v>204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25">
      <c r="A78" s="9" t="str">
        <f t="shared" si="9"/>
        <v>TRX12_RWD_HPW</v>
      </c>
      <c r="B78" s="9" t="s">
        <v>255</v>
      </c>
      <c r="C78" s="9" t="s">
        <v>264</v>
      </c>
      <c r="D78" s="10" t="s">
        <v>205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25">
      <c r="A79" s="9" t="str">
        <f t="shared" si="9"/>
        <v>TRX12_RWD_Truck</v>
      </c>
      <c r="B79" s="9" t="s">
        <v>255</v>
      </c>
      <c r="C79" s="9" t="s">
        <v>264</v>
      </c>
      <c r="D79" s="10" t="s">
        <v>206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25">
      <c r="A80" s="9" t="str">
        <f t="shared" si="9"/>
        <v>TRX21_RWD_LPW_LRL</v>
      </c>
      <c r="B80" s="9" t="s">
        <v>256</v>
      </c>
      <c r="C80" s="9" t="s">
        <v>264</v>
      </c>
      <c r="D80" s="9" t="s">
        <v>201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25">
      <c r="A81" s="9" t="str">
        <f t="shared" si="9"/>
        <v>TRX21_RWD_LPW_HRL</v>
      </c>
      <c r="B81" s="9" t="s">
        <v>256</v>
      </c>
      <c r="C81" s="9" t="s">
        <v>264</v>
      </c>
      <c r="D81" s="9" t="s">
        <v>203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25">
      <c r="A82" s="9" t="str">
        <f t="shared" si="9"/>
        <v>TRX21_RWD_MPW_LRL</v>
      </c>
      <c r="B82" s="9" t="s">
        <v>256</v>
      </c>
      <c r="C82" s="9" t="s">
        <v>264</v>
      </c>
      <c r="D82" s="10" t="s">
        <v>202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25">
      <c r="A83" s="9" t="str">
        <f t="shared" si="9"/>
        <v>TRX21_RWD_MPW_HRL</v>
      </c>
      <c r="B83" s="9" t="s">
        <v>256</v>
      </c>
      <c r="C83" s="9" t="s">
        <v>264</v>
      </c>
      <c r="D83" s="10" t="s">
        <v>204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25">
      <c r="A84" s="9" t="str">
        <f t="shared" si="9"/>
        <v>TRX21_RWD_HPW</v>
      </c>
      <c r="B84" s="9" t="s">
        <v>256</v>
      </c>
      <c r="C84" s="9" t="s">
        <v>264</v>
      </c>
      <c r="D84" s="10" t="s">
        <v>205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25">
      <c r="A85" s="9" t="str">
        <f t="shared" si="9"/>
        <v>TRX21_RWD_Truck</v>
      </c>
      <c r="B85" s="9" t="s">
        <v>256</v>
      </c>
      <c r="C85" s="9" t="s">
        <v>264</v>
      </c>
      <c r="D85" s="10" t="s">
        <v>206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25">
      <c r="A86" s="9" t="str">
        <f t="shared" si="9"/>
        <v>TRX22_RWD_LPW_LRL</v>
      </c>
      <c r="B86" s="9" t="s">
        <v>257</v>
      </c>
      <c r="C86" s="9" t="s">
        <v>264</v>
      </c>
      <c r="D86" s="9" t="s">
        <v>201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25">
      <c r="A87" s="9" t="str">
        <f t="shared" si="9"/>
        <v>TRX22_RWD_LPW_HRL</v>
      </c>
      <c r="B87" s="9" t="s">
        <v>257</v>
      </c>
      <c r="C87" s="9" t="s">
        <v>264</v>
      </c>
      <c r="D87" s="9" t="s">
        <v>203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25">
      <c r="A88" s="9" t="str">
        <f t="shared" si="9"/>
        <v>TRX22_RWD_MPW_LRL</v>
      </c>
      <c r="B88" s="9" t="s">
        <v>257</v>
      </c>
      <c r="C88" s="9" t="s">
        <v>264</v>
      </c>
      <c r="D88" s="10" t="s">
        <v>202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25">
      <c r="A89" s="9" t="str">
        <f t="shared" si="9"/>
        <v>TRX22_RWD_MPW_HRL</v>
      </c>
      <c r="B89" s="9" t="s">
        <v>257</v>
      </c>
      <c r="C89" s="9" t="s">
        <v>264</v>
      </c>
      <c r="D89" s="10" t="s">
        <v>204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25">
      <c r="A90" s="9" t="str">
        <f t="shared" si="9"/>
        <v>TRX22_RWD_HPW</v>
      </c>
      <c r="B90" s="9" t="s">
        <v>257</v>
      </c>
      <c r="C90" s="9" t="s">
        <v>264</v>
      </c>
      <c r="D90" s="10" t="s">
        <v>205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25">
      <c r="A91" s="9" t="str">
        <f t="shared" si="9"/>
        <v>TRX22_RWD_Truck</v>
      </c>
      <c r="B91" s="9" t="s">
        <v>257</v>
      </c>
      <c r="C91" s="9" t="s">
        <v>264</v>
      </c>
      <c r="D91" s="10" t="s">
        <v>206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B18" sqref="B18"/>
    </sheetView>
  </sheetViews>
  <sheetFormatPr defaultRowHeight="15" x14ac:dyDescent="0.25"/>
  <cols>
    <col min="1" max="1" width="32.140625" bestFit="1" customWidth="1"/>
    <col min="2" max="2" width="14.85546875" bestFit="1" customWidth="1"/>
  </cols>
  <sheetData>
    <row r="1" spans="1:4" x14ac:dyDescent="0.25">
      <c r="A1" t="s">
        <v>177</v>
      </c>
      <c r="B1" t="s">
        <v>219</v>
      </c>
      <c r="C1" t="s">
        <v>168</v>
      </c>
      <c r="D1" s="2" t="s">
        <v>217</v>
      </c>
    </row>
    <row r="2" spans="1:4" x14ac:dyDescent="0.25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25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25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25">
      <c r="A5" t="s">
        <v>178</v>
      </c>
      <c r="B5" s="4">
        <f t="shared" si="0"/>
        <v>150</v>
      </c>
      <c r="C5" s="1">
        <v>100</v>
      </c>
      <c r="D5" s="1">
        <v>2015</v>
      </c>
    </row>
    <row r="6" spans="1:4" x14ac:dyDescent="0.25">
      <c r="A6" t="s">
        <v>179</v>
      </c>
      <c r="B6" s="4">
        <f t="shared" si="0"/>
        <v>150</v>
      </c>
      <c r="C6" s="1">
        <v>100</v>
      </c>
      <c r="D6" s="1">
        <v>2015</v>
      </c>
    </row>
    <row r="7" spans="1:4" x14ac:dyDescent="0.25">
      <c r="A7" t="s">
        <v>180</v>
      </c>
      <c r="B7" s="4">
        <f t="shared" si="0"/>
        <v>150</v>
      </c>
      <c r="C7" s="1">
        <v>100</v>
      </c>
      <c r="D7" s="1">
        <v>2015</v>
      </c>
    </row>
    <row r="8" spans="1:4" x14ac:dyDescent="0.25">
      <c r="A8" t="s">
        <v>181</v>
      </c>
      <c r="B8" s="4">
        <f t="shared" si="0"/>
        <v>150</v>
      </c>
      <c r="C8" s="1">
        <v>100</v>
      </c>
      <c r="D8" s="1">
        <v>2015</v>
      </c>
    </row>
    <row r="9" spans="1:4" x14ac:dyDescent="0.25">
      <c r="A9" t="s">
        <v>182</v>
      </c>
      <c r="B9" s="4">
        <f t="shared" si="0"/>
        <v>150</v>
      </c>
      <c r="C9" s="1">
        <v>100</v>
      </c>
      <c r="D9" s="1">
        <v>2015</v>
      </c>
    </row>
    <row r="10" spans="1:4" x14ac:dyDescent="0.25">
      <c r="A10" t="s">
        <v>183</v>
      </c>
      <c r="B10" s="4">
        <f t="shared" si="0"/>
        <v>150</v>
      </c>
      <c r="C10" s="1">
        <v>100</v>
      </c>
      <c r="D10" s="1">
        <v>2015</v>
      </c>
    </row>
    <row r="11" spans="1:4" x14ac:dyDescent="0.25">
      <c r="A11" t="s">
        <v>184</v>
      </c>
      <c r="B11" s="4">
        <f t="shared" si="0"/>
        <v>150</v>
      </c>
      <c r="C11" s="1">
        <v>100</v>
      </c>
      <c r="D11" s="1">
        <v>2015</v>
      </c>
    </row>
    <row r="12" spans="1:4" x14ac:dyDescent="0.25">
      <c r="A12" t="s">
        <v>185</v>
      </c>
      <c r="B12" s="4">
        <f t="shared" si="0"/>
        <v>150</v>
      </c>
      <c r="C12" s="1">
        <v>100</v>
      </c>
      <c r="D12" s="1">
        <v>2015</v>
      </c>
    </row>
    <row r="13" spans="1:4" x14ac:dyDescent="0.25">
      <c r="A13" t="s">
        <v>186</v>
      </c>
      <c r="B13" s="4">
        <f t="shared" si="0"/>
        <v>150</v>
      </c>
      <c r="C13" s="1">
        <v>100</v>
      </c>
      <c r="D13" s="1">
        <v>2015</v>
      </c>
    </row>
    <row r="14" spans="1:4" x14ac:dyDescent="0.25">
      <c r="A14" t="s">
        <v>187</v>
      </c>
      <c r="B14" s="4">
        <f t="shared" si="0"/>
        <v>150</v>
      </c>
      <c r="C14" s="1">
        <v>100</v>
      </c>
      <c r="D14" s="1">
        <v>2015</v>
      </c>
    </row>
    <row r="15" spans="1:4" x14ac:dyDescent="0.25">
      <c r="A15" t="s">
        <v>188</v>
      </c>
      <c r="B15" s="4">
        <f t="shared" si="0"/>
        <v>150</v>
      </c>
      <c r="C15" s="1">
        <v>100</v>
      </c>
      <c r="D15" s="1">
        <v>2015</v>
      </c>
    </row>
    <row r="16" spans="1:4" x14ac:dyDescent="0.25">
      <c r="A16" t="s">
        <v>189</v>
      </c>
      <c r="B16" s="4">
        <f t="shared" si="0"/>
        <v>150</v>
      </c>
      <c r="C16" s="1">
        <v>100</v>
      </c>
      <c r="D16" s="1">
        <v>2015</v>
      </c>
    </row>
    <row r="17" spans="1:4" x14ac:dyDescent="0.25">
      <c r="A17" t="s">
        <v>173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25">
      <c r="A18" t="s">
        <v>174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25">
      <c r="A19" t="s">
        <v>175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25">
      <c r="A20" t="s">
        <v>176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25">
      <c r="A21" t="s">
        <v>171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25">
      <c r="A22" t="s">
        <v>172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5" x14ac:dyDescent="0.25"/>
  <cols>
    <col min="1" max="1" width="8.85546875" style="9"/>
    <col min="2" max="2" width="16.5703125" bestFit="1" customWidth="1"/>
    <col min="3" max="3" width="16.85546875" bestFit="1" customWidth="1"/>
  </cols>
  <sheetData>
    <row r="1" spans="1:6" x14ac:dyDescent="0.25">
      <c r="A1" s="9" t="s">
        <v>249</v>
      </c>
      <c r="B1" t="s">
        <v>10</v>
      </c>
      <c r="C1" t="s">
        <v>11</v>
      </c>
      <c r="D1" t="s">
        <v>219</v>
      </c>
      <c r="E1" t="s">
        <v>168</v>
      </c>
      <c r="F1" s="2" t="s">
        <v>217</v>
      </c>
    </row>
    <row r="2" spans="1:6" x14ac:dyDescent="0.25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25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25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10.5703125" style="9" customWidth="1"/>
    <col min="3" max="3" width="14.28515625" bestFit="1" customWidth="1"/>
    <col min="4" max="4" width="18.7109375" bestFit="1" customWidth="1"/>
    <col min="5" max="5" width="13.85546875" bestFit="1" customWidth="1"/>
  </cols>
  <sheetData>
    <row r="1" spans="1:7" x14ac:dyDescent="0.25">
      <c r="A1" t="s">
        <v>260</v>
      </c>
      <c r="B1" s="9" t="s">
        <v>219</v>
      </c>
      <c r="C1" t="s">
        <v>265</v>
      </c>
      <c r="D1" t="s">
        <v>7</v>
      </c>
      <c r="E1" t="s">
        <v>8</v>
      </c>
      <c r="F1" t="s">
        <v>9</v>
      </c>
      <c r="G1" s="2" t="s">
        <v>217</v>
      </c>
    </row>
    <row r="2" spans="1:7" x14ac:dyDescent="0.25">
      <c r="A2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5546875" defaultRowHeight="15" x14ac:dyDescent="0.25"/>
  <cols>
    <col min="1" max="1" width="10.5703125" style="9" bestFit="1" customWidth="1"/>
    <col min="2" max="2" width="10.5703125" style="9" customWidth="1"/>
    <col min="3" max="3" width="14.28515625" style="9" bestFit="1" customWidth="1"/>
    <col min="4" max="4" width="18.7109375" style="9" bestFit="1" customWidth="1"/>
    <col min="5" max="5" width="13.85546875" style="9" bestFit="1" customWidth="1"/>
    <col min="6" max="16384" width="8.85546875" style="9"/>
  </cols>
  <sheetData>
    <row r="1" spans="1:7" x14ac:dyDescent="0.25">
      <c r="A1" s="9" t="s">
        <v>260</v>
      </c>
      <c r="B1" s="9" t="s">
        <v>219</v>
      </c>
      <c r="C1" s="9" t="s">
        <v>265</v>
      </c>
      <c r="D1" s="9" t="s">
        <v>7</v>
      </c>
      <c r="E1" s="9" t="s">
        <v>8</v>
      </c>
      <c r="F1" s="9" t="s">
        <v>9</v>
      </c>
      <c r="G1" s="2" t="s">
        <v>217</v>
      </c>
    </row>
    <row r="2" spans="1:7" x14ac:dyDescent="0.25">
      <c r="A2" s="9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s="9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sqref="A1:G11"/>
    </sheetView>
  </sheetViews>
  <sheetFormatPr defaultRowHeight="15" x14ac:dyDescent="0.25"/>
  <cols>
    <col min="1" max="1" width="15.7109375" style="9" bestFit="1" customWidth="1"/>
  </cols>
  <sheetData>
    <row r="1" spans="1:7" x14ac:dyDescent="0.25">
      <c r="A1" s="9" t="s">
        <v>228</v>
      </c>
      <c r="B1" t="s">
        <v>260</v>
      </c>
      <c r="C1" t="s">
        <v>12</v>
      </c>
      <c r="D1" t="s">
        <v>190</v>
      </c>
      <c r="E1" t="s">
        <v>219</v>
      </c>
      <c r="F1" t="s">
        <v>168</v>
      </c>
      <c r="G1" s="2" t="s">
        <v>217</v>
      </c>
    </row>
    <row r="2" spans="1:7" x14ac:dyDescent="0.25">
      <c r="A2" s="9" t="str">
        <f>CONCATENATE(B2,"_",D2)</f>
        <v>unibody_0</v>
      </c>
      <c r="B2" t="s">
        <v>261</v>
      </c>
      <c r="C2" t="s">
        <v>191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25">
      <c r="A3" s="9" t="str">
        <f t="shared" ref="A3:A11" si="1">CONCATENATE(B3,"_",D3)</f>
        <v>unibody_5</v>
      </c>
      <c r="B3" s="9" t="s">
        <v>261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25">
      <c r="A4" s="9" t="str">
        <f t="shared" si="1"/>
        <v>unibody_10</v>
      </c>
      <c r="B4" s="9" t="s">
        <v>261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25">
      <c r="A5" s="9" t="str">
        <f t="shared" si="1"/>
        <v>unibody_15</v>
      </c>
      <c r="B5" s="9" t="s">
        <v>261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25">
      <c r="A6" s="9" t="str">
        <f t="shared" si="1"/>
        <v>unibody_20</v>
      </c>
      <c r="B6" s="9" t="s">
        <v>261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25">
      <c r="A7" s="9" t="str">
        <f t="shared" si="1"/>
        <v>ladder_0</v>
      </c>
      <c r="B7" t="s">
        <v>262</v>
      </c>
      <c r="C7" t="s">
        <v>191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25">
      <c r="A8" s="9" t="str">
        <f t="shared" si="1"/>
        <v>ladder_5</v>
      </c>
      <c r="B8" s="9" t="s">
        <v>262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25">
      <c r="A9" s="9" t="str">
        <f t="shared" si="1"/>
        <v>ladder_10</v>
      </c>
      <c r="B9" s="9" t="s">
        <v>262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25">
      <c r="A10" s="9" t="str">
        <f t="shared" si="1"/>
        <v>ladder_15</v>
      </c>
      <c r="B10" s="9" t="s">
        <v>262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25">
      <c r="A11" s="9" t="str">
        <f t="shared" si="1"/>
        <v>ladder_20</v>
      </c>
      <c r="B11" s="9" t="s">
        <v>262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B3"/>
  <sheetViews>
    <sheetView workbookViewId="0">
      <selection activeCell="A2" sqref="A2"/>
    </sheetView>
  </sheetViews>
  <sheetFormatPr defaultRowHeight="15" x14ac:dyDescent="0.25"/>
  <cols>
    <col min="1" max="1" width="20.140625" bestFit="1" customWidth="1"/>
  </cols>
  <sheetData>
    <row r="1" spans="1:2" s="15" customFormat="1" x14ac:dyDescent="0.25">
      <c r="A1" s="15" t="s">
        <v>208</v>
      </c>
      <c r="B1" s="15" t="s">
        <v>209</v>
      </c>
    </row>
    <row r="2" spans="1:2" x14ac:dyDescent="0.25">
      <c r="A2" s="2" t="s">
        <v>0</v>
      </c>
      <c r="B2" s="3">
        <v>1.5</v>
      </c>
    </row>
    <row r="3" spans="1:2" s="9" customFormat="1" x14ac:dyDescent="0.25">
      <c r="A3" s="9" t="s">
        <v>227</v>
      </c>
      <c r="B3" s="1">
        <v>1.2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sqref="A1:G14"/>
    </sheetView>
  </sheetViews>
  <sheetFormatPr defaultRowHeight="15" x14ac:dyDescent="0.25"/>
  <cols>
    <col min="1" max="1" width="13.42578125" bestFit="1" customWidth="1"/>
    <col min="2" max="2" width="10.7109375" style="9" customWidth="1"/>
    <col min="4" max="4" width="8.85546875" style="9"/>
    <col min="5" max="5" width="11.85546875" bestFit="1" customWidth="1"/>
  </cols>
  <sheetData>
    <row r="1" spans="1:7" x14ac:dyDescent="0.25">
      <c r="A1" t="s">
        <v>259</v>
      </c>
      <c r="B1" s="9" t="s">
        <v>260</v>
      </c>
      <c r="C1" t="s">
        <v>12</v>
      </c>
      <c r="D1" s="9" t="s">
        <v>192</v>
      </c>
      <c r="E1" t="s">
        <v>219</v>
      </c>
      <c r="F1" t="s">
        <v>168</v>
      </c>
      <c r="G1" s="2" t="s">
        <v>217</v>
      </c>
    </row>
    <row r="2" spans="1:7" x14ac:dyDescent="0.25">
      <c r="A2" t="str">
        <f>C2</f>
        <v>LDB</v>
      </c>
      <c r="C2" t="s">
        <v>200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25">
      <c r="A3" s="9" t="str">
        <f>C3</f>
        <v>LRRT1</v>
      </c>
      <c r="B3" s="5"/>
      <c r="C3" t="s">
        <v>193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25">
      <c r="A4" s="9" t="str">
        <f>C4</f>
        <v>LRRT2</v>
      </c>
      <c r="B4" s="6"/>
      <c r="C4" t="s">
        <v>194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25">
      <c r="A5" s="9" t="str">
        <f t="shared" ref="A5:A14" si="1">CONCATENATE(B5,"_",D5)</f>
        <v>unibody_0</v>
      </c>
      <c r="B5" s="9" t="s">
        <v>261</v>
      </c>
      <c r="C5" t="s">
        <v>199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25">
      <c r="A6" s="9" t="str">
        <f t="shared" si="1"/>
        <v>unibody_5</v>
      </c>
      <c r="B6" s="9" t="s">
        <v>261</v>
      </c>
      <c r="C6" t="s">
        <v>195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25">
      <c r="A7" s="9" t="str">
        <f t="shared" si="1"/>
        <v>unibody_10</v>
      </c>
      <c r="B7" s="9" t="s">
        <v>261</v>
      </c>
      <c r="C7" t="s">
        <v>196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25">
      <c r="A8" s="9" t="str">
        <f t="shared" si="1"/>
        <v>unibody_15</v>
      </c>
      <c r="B8" s="9" t="s">
        <v>261</v>
      </c>
      <c r="C8" t="s">
        <v>197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25">
      <c r="A9" s="9" t="str">
        <f t="shared" si="1"/>
        <v>unibody_20</v>
      </c>
      <c r="B9" s="9" t="s">
        <v>261</v>
      </c>
      <c r="C9" t="s">
        <v>198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25">
      <c r="A10" s="9" t="str">
        <f t="shared" si="1"/>
        <v>ladder_0</v>
      </c>
      <c r="B10" s="9" t="s">
        <v>262</v>
      </c>
      <c r="C10" s="9" t="s">
        <v>199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25">
      <c r="A11" s="9" t="str">
        <f t="shared" si="1"/>
        <v>ladder_5</v>
      </c>
      <c r="B11" s="9" t="s">
        <v>262</v>
      </c>
      <c r="C11" s="9" t="s">
        <v>195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25">
      <c r="A12" s="9" t="str">
        <f t="shared" si="1"/>
        <v>ladder_10</v>
      </c>
      <c r="B12" s="9" t="s">
        <v>262</v>
      </c>
      <c r="C12" s="9" t="s">
        <v>196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25">
      <c r="A13" s="9" t="str">
        <f t="shared" si="1"/>
        <v>ladder_15</v>
      </c>
      <c r="B13" s="9" t="s">
        <v>262</v>
      </c>
      <c r="C13" s="9" t="s">
        <v>197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25">
      <c r="A14" s="9" t="str">
        <f t="shared" si="1"/>
        <v>ladder_20</v>
      </c>
      <c r="B14" s="9" t="s">
        <v>262</v>
      </c>
      <c r="C14" s="9" t="s">
        <v>198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/>
  </sheetViews>
  <sheetFormatPr defaultRowHeight="15" x14ac:dyDescent="0.25"/>
  <sheetData>
    <row r="1" spans="1:4" x14ac:dyDescent="0.25">
      <c r="A1" s="9" t="s">
        <v>260</v>
      </c>
      <c r="B1" t="s">
        <v>219</v>
      </c>
      <c r="C1" t="s">
        <v>168</v>
      </c>
      <c r="D1" t="s">
        <v>217</v>
      </c>
    </row>
    <row r="2" spans="1:4" x14ac:dyDescent="0.25">
      <c r="A2" s="9" t="s">
        <v>261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25">
      <c r="A3" s="9" t="s">
        <v>262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2868-5770-4D9F-98C2-1E495D488F86}">
  <dimension ref="A1:F17"/>
  <sheetViews>
    <sheetView tabSelected="1" workbookViewId="0">
      <selection sqref="A1:E17"/>
    </sheetView>
  </sheetViews>
  <sheetFormatPr defaultRowHeight="15" x14ac:dyDescent="0.25"/>
  <cols>
    <col min="1" max="1" width="23.85546875" bestFit="1" customWidth="1"/>
  </cols>
  <sheetData>
    <row r="1" spans="1:6" x14ac:dyDescent="0.25">
      <c r="A1" t="s">
        <v>208</v>
      </c>
      <c r="B1" t="s">
        <v>209</v>
      </c>
      <c r="C1" t="s">
        <v>323</v>
      </c>
      <c r="D1" t="s">
        <v>324</v>
      </c>
      <c r="E1" t="s">
        <v>217</v>
      </c>
    </row>
    <row r="2" spans="1:6" x14ac:dyDescent="0.25">
      <c r="A2" t="s">
        <v>330</v>
      </c>
      <c r="B2" s="1">
        <v>0</v>
      </c>
      <c r="C2" s="1">
        <v>6.1080000000000005</v>
      </c>
      <c r="D2" s="1">
        <v>1.9545599999999999</v>
      </c>
      <c r="E2" s="1">
        <v>2012</v>
      </c>
      <c r="F2" t="s">
        <v>328</v>
      </c>
    </row>
    <row r="3" spans="1:6" x14ac:dyDescent="0.25">
      <c r="A3" t="s">
        <v>331</v>
      </c>
      <c r="B3" s="1">
        <v>0</v>
      </c>
      <c r="C3" s="1">
        <v>5.09</v>
      </c>
      <c r="D3" s="1">
        <v>0</v>
      </c>
      <c r="E3" s="1">
        <v>2012</v>
      </c>
      <c r="F3" t="s">
        <v>327</v>
      </c>
    </row>
    <row r="4" spans="1:6" x14ac:dyDescent="0.25">
      <c r="A4" t="s">
        <v>332</v>
      </c>
      <c r="B4" s="1">
        <v>0</v>
      </c>
      <c r="C4" s="1">
        <v>2.4432</v>
      </c>
      <c r="D4" s="1">
        <v>0</v>
      </c>
      <c r="E4" s="1">
        <v>2012</v>
      </c>
      <c r="F4" t="s">
        <v>327</v>
      </c>
    </row>
    <row r="5" spans="1:6" x14ac:dyDescent="0.25">
      <c r="A5" t="s">
        <v>333</v>
      </c>
      <c r="B5" s="1">
        <v>1.2</v>
      </c>
      <c r="C5" s="1">
        <v>0</v>
      </c>
      <c r="D5" s="1">
        <v>0</v>
      </c>
      <c r="E5" s="1">
        <v>0</v>
      </c>
      <c r="F5" t="s">
        <v>329</v>
      </c>
    </row>
    <row r="6" spans="1:6" x14ac:dyDescent="0.25">
      <c r="A6" t="s">
        <v>341</v>
      </c>
      <c r="B6" s="19">
        <v>0</v>
      </c>
    </row>
    <row r="7" spans="1:6" x14ac:dyDescent="0.25">
      <c r="A7" s="15" t="s">
        <v>342</v>
      </c>
      <c r="B7" s="19">
        <v>2</v>
      </c>
    </row>
    <row r="8" spans="1:6" x14ac:dyDescent="0.25">
      <c r="A8" s="15" t="s">
        <v>343</v>
      </c>
      <c r="B8" s="19">
        <v>0.11</v>
      </c>
    </row>
    <row r="9" spans="1:6" s="15" customFormat="1" x14ac:dyDescent="0.25">
      <c r="A9" s="15" t="s">
        <v>344</v>
      </c>
      <c r="B9" s="18">
        <v>1.5</v>
      </c>
    </row>
    <row r="10" spans="1:6" x14ac:dyDescent="0.25">
      <c r="A10" t="s">
        <v>334</v>
      </c>
      <c r="B10" s="1">
        <v>0</v>
      </c>
      <c r="C10" s="1">
        <v>1</v>
      </c>
      <c r="D10" s="1">
        <v>1</v>
      </c>
      <c r="E10" s="1">
        <v>2020</v>
      </c>
    </row>
    <row r="11" spans="1:6" x14ac:dyDescent="0.25">
      <c r="A11" t="s">
        <v>335</v>
      </c>
      <c r="B11" s="1">
        <v>0</v>
      </c>
      <c r="C11" s="1">
        <v>1</v>
      </c>
      <c r="D11" s="1">
        <v>0</v>
      </c>
      <c r="E11" s="1">
        <v>2020</v>
      </c>
    </row>
    <row r="12" spans="1:6" x14ac:dyDescent="0.25">
      <c r="A12" t="s">
        <v>336</v>
      </c>
      <c r="B12" s="1">
        <v>0</v>
      </c>
      <c r="C12" s="1">
        <v>1</v>
      </c>
      <c r="D12" s="1">
        <v>0</v>
      </c>
      <c r="E12" s="1">
        <v>2020</v>
      </c>
    </row>
    <row r="13" spans="1:6" x14ac:dyDescent="0.25">
      <c r="A13" t="s">
        <v>337</v>
      </c>
      <c r="B13" s="1">
        <v>1.2</v>
      </c>
      <c r="C13" s="1">
        <v>0</v>
      </c>
      <c r="D13" s="1">
        <v>0</v>
      </c>
      <c r="E13" s="1">
        <v>0</v>
      </c>
    </row>
    <row r="14" spans="1:6" x14ac:dyDescent="0.25">
      <c r="A14" t="s">
        <v>347</v>
      </c>
      <c r="B14" s="19">
        <v>1</v>
      </c>
      <c r="C14" s="15"/>
      <c r="D14" s="15"/>
      <c r="E14" s="15"/>
    </row>
    <row r="15" spans="1:6" x14ac:dyDescent="0.25">
      <c r="A15" t="s">
        <v>348</v>
      </c>
      <c r="B15" s="19">
        <v>0</v>
      </c>
      <c r="C15" s="15"/>
      <c r="D15" s="15"/>
      <c r="E15" s="15"/>
    </row>
    <row r="16" spans="1:6" x14ac:dyDescent="0.25">
      <c r="A16" t="s">
        <v>349</v>
      </c>
      <c r="B16" s="19">
        <v>0</v>
      </c>
      <c r="C16" s="15"/>
      <c r="D16" s="15"/>
      <c r="E16" s="15"/>
    </row>
    <row r="17" spans="1:2" x14ac:dyDescent="0.25">
      <c r="A17" s="15" t="s">
        <v>345</v>
      </c>
      <c r="B17" s="18">
        <v>1.5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B59" sqref="B59:K62"/>
    </sheetView>
  </sheetViews>
  <sheetFormatPr defaultRowHeight="15" x14ac:dyDescent="0.25"/>
  <cols>
    <col min="1" max="1" width="9.28515625" customWidth="1"/>
    <col min="2" max="2" width="27" bestFit="1" customWidth="1"/>
    <col min="4" max="4" width="12.28515625" customWidth="1"/>
    <col min="6" max="6" width="17.5703125" customWidth="1"/>
    <col min="7" max="7" width="16.28515625" customWidth="1"/>
    <col min="8" max="8" width="10.28515625" customWidth="1"/>
    <col min="9" max="9" width="10.140625" customWidth="1"/>
    <col min="10" max="10" width="13.28515625" customWidth="1"/>
    <col min="11" max="11" width="12" customWidth="1"/>
    <col min="12" max="12" width="181.85546875" bestFit="1" customWidth="1"/>
  </cols>
  <sheetData>
    <row r="1" spans="1:12" x14ac:dyDescent="0.25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214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idden="1" x14ac:dyDescent="0.25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hidden="1" x14ac:dyDescent="0.25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hidden="1" x14ac:dyDescent="0.25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hidden="1" x14ac:dyDescent="0.25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hidden="1" x14ac:dyDescent="0.25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hidden="1" x14ac:dyDescent="0.25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hidden="1" x14ac:dyDescent="0.25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hidden="1" x14ac:dyDescent="0.25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hidden="1" x14ac:dyDescent="0.25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hidden="1" x14ac:dyDescent="0.25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hidden="1" x14ac:dyDescent="0.25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hidden="1" x14ac:dyDescent="0.25">
      <c r="A13">
        <v>205</v>
      </c>
      <c r="B13" t="s">
        <v>215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216</v>
      </c>
    </row>
    <row r="14" spans="1:12" hidden="1" x14ac:dyDescent="0.25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hidden="1" x14ac:dyDescent="0.25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hidden="1" x14ac:dyDescent="0.25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hidden="1" x14ac:dyDescent="0.25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hidden="1" x14ac:dyDescent="0.25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hidden="1" x14ac:dyDescent="0.25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hidden="1" x14ac:dyDescent="0.25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hidden="1" x14ac:dyDescent="0.25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hidden="1" x14ac:dyDescent="0.25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hidden="1" x14ac:dyDescent="0.25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hidden="1" x14ac:dyDescent="0.25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hidden="1" x14ac:dyDescent="0.25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hidden="1" x14ac:dyDescent="0.25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hidden="1" x14ac:dyDescent="0.25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hidden="1" x14ac:dyDescent="0.25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hidden="1" x14ac:dyDescent="0.25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hidden="1" x14ac:dyDescent="0.25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hidden="1" x14ac:dyDescent="0.25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hidden="1" x14ac:dyDescent="0.25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hidden="1" x14ac:dyDescent="0.25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hidden="1" x14ac:dyDescent="0.25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hidden="1" x14ac:dyDescent="0.25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hidden="1" x14ac:dyDescent="0.25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hidden="1" x14ac:dyDescent="0.25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hidden="1" x14ac:dyDescent="0.25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hidden="1" x14ac:dyDescent="0.25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hidden="1" x14ac:dyDescent="0.25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hidden="1" x14ac:dyDescent="0.25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hidden="1" x14ac:dyDescent="0.25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hidden="1" x14ac:dyDescent="0.25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hidden="1" x14ac:dyDescent="0.25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hidden="1" x14ac:dyDescent="0.25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hidden="1" x14ac:dyDescent="0.25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hidden="1" x14ac:dyDescent="0.25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hidden="1" x14ac:dyDescent="0.25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hidden="1" x14ac:dyDescent="0.25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hidden="1" x14ac:dyDescent="0.25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hidden="1" x14ac:dyDescent="0.25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hidden="1" x14ac:dyDescent="0.25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hidden="1" x14ac:dyDescent="0.25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hidden="1" x14ac:dyDescent="0.25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hidden="1" x14ac:dyDescent="0.25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hidden="1" x14ac:dyDescent="0.25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hidden="1" x14ac:dyDescent="0.25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hidden="1" x14ac:dyDescent="0.25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25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25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25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25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D7"/>
  <sheetViews>
    <sheetView workbookViewId="0"/>
  </sheetViews>
  <sheetFormatPr defaultRowHeight="15" x14ac:dyDescent="0.25"/>
  <cols>
    <col min="1" max="1" width="23.140625" bestFit="1" customWidth="1"/>
    <col min="2" max="2" width="14.42578125" style="9" customWidth="1"/>
  </cols>
  <sheetData>
    <row r="1" spans="1:4" x14ac:dyDescent="0.25">
      <c r="A1" t="s">
        <v>208</v>
      </c>
      <c r="B1" s="9" t="s">
        <v>318</v>
      </c>
      <c r="C1" t="s">
        <v>319</v>
      </c>
      <c r="D1" t="s">
        <v>320</v>
      </c>
    </row>
    <row r="2" spans="1:4" x14ac:dyDescent="0.25">
      <c r="A2" t="s">
        <v>312</v>
      </c>
      <c r="B2" s="1">
        <v>0.9</v>
      </c>
      <c r="C2" s="1">
        <v>0.8</v>
      </c>
      <c r="D2" s="1">
        <v>0.4</v>
      </c>
    </row>
    <row r="3" spans="1:4" x14ac:dyDescent="0.25">
      <c r="A3" t="s">
        <v>313</v>
      </c>
      <c r="B3" s="1">
        <v>0.3</v>
      </c>
      <c r="C3" s="1">
        <v>0.25</v>
      </c>
      <c r="D3" s="1">
        <v>0.2</v>
      </c>
    </row>
    <row r="4" spans="1:4" x14ac:dyDescent="0.25">
      <c r="A4" t="s">
        <v>321</v>
      </c>
      <c r="B4" s="1">
        <v>1.5</v>
      </c>
      <c r="C4" s="1">
        <v>1.5</v>
      </c>
      <c r="D4" s="1">
        <v>1.5</v>
      </c>
    </row>
    <row r="5" spans="1:4" x14ac:dyDescent="0.25">
      <c r="A5" s="15" t="s">
        <v>314</v>
      </c>
      <c r="B5" s="15">
        <v>1</v>
      </c>
      <c r="C5" s="1">
        <v>0.6</v>
      </c>
      <c r="D5" s="1">
        <v>0.2</v>
      </c>
    </row>
    <row r="6" spans="1:4" x14ac:dyDescent="0.25">
      <c r="A6" s="15" t="s">
        <v>315</v>
      </c>
      <c r="B6" s="15">
        <v>1</v>
      </c>
      <c r="C6" s="13">
        <f>55/45*C5</f>
        <v>0.73333333333333339</v>
      </c>
      <c r="D6" s="13">
        <f>55/45*D5</f>
        <v>0.24444444444444446</v>
      </c>
    </row>
    <row r="7" spans="1:4" x14ac:dyDescent="0.25">
      <c r="A7" s="15" t="s">
        <v>316</v>
      </c>
      <c r="B7" s="15">
        <v>1</v>
      </c>
      <c r="C7" s="13">
        <f>45/55*C5</f>
        <v>0.49090909090909091</v>
      </c>
      <c r="D7" s="13">
        <f>45/55*D5</f>
        <v>0.16363636363636366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F3"/>
  <sheetViews>
    <sheetView workbookViewId="0"/>
  </sheetViews>
  <sheetFormatPr defaultRowHeight="15" x14ac:dyDescent="0.25"/>
  <cols>
    <col min="1" max="1" width="26.5703125" bestFit="1" customWidth="1"/>
    <col min="2" max="2" width="13.85546875" bestFit="1" customWidth="1"/>
    <col min="3" max="3" width="15.42578125" style="9" bestFit="1" customWidth="1"/>
    <col min="4" max="5" width="12" bestFit="1" customWidth="1"/>
    <col min="6" max="6" width="10.7109375" bestFit="1" customWidth="1"/>
  </cols>
  <sheetData>
    <row r="1" spans="1:6" x14ac:dyDescent="0.25">
      <c r="A1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6" x14ac:dyDescent="0.25">
      <c r="A2" t="s">
        <v>275</v>
      </c>
      <c r="B2" s="1">
        <v>-9.556E-5</v>
      </c>
      <c r="C2" s="1">
        <v>2.652171E-2</v>
      </c>
      <c r="D2" s="1">
        <v>-2.5608517599999998</v>
      </c>
      <c r="E2" s="1">
        <v>193.19055123999999</v>
      </c>
      <c r="F2" s="1">
        <v>2019</v>
      </c>
    </row>
    <row r="3" spans="1:6" x14ac:dyDescent="0.25">
      <c r="A3" t="s">
        <v>278</v>
      </c>
      <c r="B3" s="1">
        <v>8.4699999999999997E-8</v>
      </c>
      <c r="C3" s="1">
        <v>-2.4901100000000001E-5</v>
      </c>
      <c r="D3" s="1">
        <v>2.3686407999999998E-3</v>
      </c>
      <c r="E3" s="1">
        <v>0.1245668155</v>
      </c>
      <c r="F3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017F-5D07-49B3-8EFA-D60107F0927C}">
  <dimension ref="A1:G19"/>
  <sheetViews>
    <sheetView workbookViewId="0">
      <selection activeCell="A2" sqref="A2:A3"/>
    </sheetView>
  </sheetViews>
  <sheetFormatPr defaultColWidth="8.85546875" defaultRowHeight="15" x14ac:dyDescent="0.25"/>
  <cols>
    <col min="1" max="1" width="28.42578125" style="15" bestFit="1" customWidth="1"/>
    <col min="2" max="2" width="13.85546875" style="15" bestFit="1" customWidth="1"/>
    <col min="3" max="3" width="15.42578125" style="15" bestFit="1" customWidth="1"/>
    <col min="4" max="5" width="12" style="15" bestFit="1" customWidth="1"/>
    <col min="6" max="6" width="10.7109375" style="15" bestFit="1" customWidth="1"/>
    <col min="7" max="16384" width="8.85546875" style="15"/>
  </cols>
  <sheetData>
    <row r="1" spans="1:7" x14ac:dyDescent="0.25">
      <c r="A1" s="15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7" x14ac:dyDescent="0.25">
      <c r="A2" s="15" t="s">
        <v>306</v>
      </c>
      <c r="B2" s="1">
        <v>0</v>
      </c>
      <c r="C2" s="1">
        <v>0</v>
      </c>
      <c r="D2" s="1">
        <f>4*0.001</f>
        <v>4.0000000000000001E-3</v>
      </c>
      <c r="E2" s="1">
        <f>25*0.141</f>
        <v>3.5249999999999995</v>
      </c>
      <c r="F2" s="1">
        <v>0</v>
      </c>
    </row>
    <row r="3" spans="1:7" x14ac:dyDescent="0.25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25">
      <c r="A4" s="15" t="s">
        <v>275</v>
      </c>
      <c r="B4" s="1">
        <v>-9.556E-5</v>
      </c>
      <c r="C4" s="1">
        <v>2.652171E-2</v>
      </c>
      <c r="D4" s="1">
        <v>-2.5608517599999998</v>
      </c>
      <c r="E4" s="1">
        <v>193.19055123999999</v>
      </c>
      <c r="F4" s="1">
        <v>2019</v>
      </c>
    </row>
    <row r="5" spans="1:7" x14ac:dyDescent="0.25">
      <c r="A5" s="15" t="s">
        <v>278</v>
      </c>
      <c r="B5" s="1">
        <v>8.4699999999999997E-8</v>
      </c>
      <c r="C5" s="1">
        <v>-2.4901100000000001E-5</v>
      </c>
      <c r="D5" s="1">
        <v>2.3686407999999998E-3</v>
      </c>
      <c r="E5" s="1">
        <v>0.1245668155</v>
      </c>
      <c r="F5" s="1">
        <v>0</v>
      </c>
    </row>
    <row r="14" spans="1:7" x14ac:dyDescent="0.25">
      <c r="F14" s="17"/>
      <c r="G14" s="17"/>
    </row>
    <row r="15" spans="1:7" x14ac:dyDescent="0.25">
      <c r="F15" s="17"/>
      <c r="G15" s="17"/>
    </row>
    <row r="16" spans="1:7" x14ac:dyDescent="0.25">
      <c r="F16" s="17"/>
      <c r="G16" s="17"/>
    </row>
    <row r="17" spans="6:7" x14ac:dyDescent="0.25">
      <c r="F17" s="17"/>
      <c r="G17" s="17"/>
    </row>
    <row r="18" spans="6:7" x14ac:dyDescent="0.25">
      <c r="F18" s="17"/>
      <c r="G18" s="17"/>
    </row>
    <row r="19" spans="6:7" x14ac:dyDescent="0.25">
      <c r="F19" s="17"/>
      <c r="G19" s="17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G19"/>
  <sheetViews>
    <sheetView workbookViewId="0">
      <selection activeCell="D14" sqref="D14:G19"/>
    </sheetView>
  </sheetViews>
  <sheetFormatPr defaultRowHeight="15" x14ac:dyDescent="0.25"/>
  <cols>
    <col min="1" max="1" width="28.7109375" bestFit="1" customWidth="1"/>
    <col min="2" max="2" width="13.85546875" style="15" bestFit="1" customWidth="1"/>
    <col min="3" max="3" width="15.42578125" style="14" bestFit="1" customWidth="1"/>
    <col min="4" max="4" width="7.85546875" style="15" bestFit="1" customWidth="1"/>
    <col min="5" max="5" width="8.140625" bestFit="1" customWidth="1"/>
    <col min="6" max="6" width="10.7109375" style="15" bestFit="1" customWidth="1"/>
    <col min="7" max="7" width="10.7109375" bestFit="1" customWidth="1"/>
  </cols>
  <sheetData>
    <row r="1" spans="1:7" x14ac:dyDescent="0.25">
      <c r="A1" s="15" t="s">
        <v>208</v>
      </c>
      <c r="B1" s="15" t="s">
        <v>271</v>
      </c>
      <c r="C1" s="15" t="s">
        <v>272</v>
      </c>
      <c r="D1" s="15" t="s">
        <v>273</v>
      </c>
      <c r="E1" s="15" t="s">
        <v>274</v>
      </c>
      <c r="F1" s="15" t="s">
        <v>217</v>
      </c>
    </row>
    <row r="2" spans="1:7" s="15" customFormat="1" x14ac:dyDescent="0.25">
      <c r="A2" s="15" t="s">
        <v>306</v>
      </c>
      <c r="B2" s="1">
        <v>0</v>
      </c>
      <c r="C2" s="1">
        <v>0</v>
      </c>
      <c r="D2" s="1">
        <v>1E-3</v>
      </c>
      <c r="E2" s="1">
        <v>0.14099999999999999</v>
      </c>
      <c r="F2" s="1">
        <v>0</v>
      </c>
    </row>
    <row r="3" spans="1:7" x14ac:dyDescent="0.25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25">
      <c r="A4" s="15" t="s">
        <v>278</v>
      </c>
      <c r="B4" s="1">
        <v>0</v>
      </c>
      <c r="C4" s="1">
        <v>0</v>
      </c>
      <c r="D4" s="1">
        <v>1.4200000000000001E-2</v>
      </c>
      <c r="E4" s="1">
        <v>6.4799999999999996E-2</v>
      </c>
      <c r="F4" s="1">
        <v>0</v>
      </c>
    </row>
    <row r="5" spans="1:7" x14ac:dyDescent="0.25">
      <c r="A5" s="15" t="s">
        <v>275</v>
      </c>
      <c r="B5" s="1">
        <v>0</v>
      </c>
      <c r="C5" s="1">
        <v>0</v>
      </c>
      <c r="D5" s="1">
        <v>-250.72</v>
      </c>
      <c r="E5" s="1">
        <v>1058.2</v>
      </c>
      <c r="F5" s="1">
        <v>2017</v>
      </c>
    </row>
    <row r="14" spans="1:7" x14ac:dyDescent="0.25">
      <c r="F14" s="17"/>
      <c r="G14" s="17"/>
    </row>
    <row r="15" spans="1:7" x14ac:dyDescent="0.25">
      <c r="E15" s="15"/>
      <c r="F15" s="17"/>
      <c r="G15" s="17"/>
    </row>
    <row r="16" spans="1:7" x14ac:dyDescent="0.25">
      <c r="E16" s="15"/>
      <c r="F16" s="17"/>
      <c r="G16" s="17"/>
    </row>
    <row r="17" spans="5:7" x14ac:dyDescent="0.25">
      <c r="E17" s="15"/>
      <c r="F17" s="17"/>
      <c r="G17" s="17"/>
    </row>
    <row r="18" spans="5:7" x14ac:dyDescent="0.25">
      <c r="E18" s="15"/>
      <c r="F18" s="17"/>
      <c r="G18" s="17"/>
    </row>
    <row r="19" spans="5:7" x14ac:dyDescent="0.25">
      <c r="E19" s="15"/>
      <c r="F19" s="17"/>
      <c r="G19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908-ADF0-4823-836D-799AF3E6FC99}">
  <dimension ref="A1:F17"/>
  <sheetViews>
    <sheetView workbookViewId="0">
      <selection activeCell="A7" sqref="A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25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2C69-09AA-44A9-AC5E-22F05F727E1B}">
  <dimension ref="A1:F17"/>
  <sheetViews>
    <sheetView workbookViewId="0">
      <selection activeCell="A7" sqref="A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25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25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502E-9B5F-43B7-85CF-C164FE7D0DF7}">
  <dimension ref="A1:F17"/>
  <sheetViews>
    <sheetView workbookViewId="0">
      <selection activeCell="E7" sqref="E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25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322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inputs_code</vt:lpstr>
      <vt:lpstr>inputs_workbook</vt:lpstr>
      <vt:lpstr>electrified_metrics</vt:lpstr>
      <vt:lpstr>bev_curves</vt:lpstr>
      <vt:lpstr>phev_curves</vt:lpstr>
      <vt:lpstr>hev_curves</vt:lpstr>
      <vt:lpstr>bev_nonbattery_single</vt:lpstr>
      <vt:lpstr>bev_nonbattery_dual</vt:lpstr>
      <vt:lpstr>phev_nonbattery_single</vt:lpstr>
      <vt:lpstr>phev_nonbattery_dual</vt:lpstr>
      <vt:lpstr>hev_nonbattery</vt:lpstr>
      <vt:lpstr>price_class</vt:lpstr>
      <vt:lpstr>engine</vt:lpstr>
      <vt:lpstr>trans</vt:lpstr>
      <vt:lpstr>accessories</vt:lpstr>
      <vt:lpstr>start-stop</vt:lpstr>
      <vt:lpstr>weight_ice</vt:lpstr>
      <vt:lpstr>weight_bev</vt:lpstr>
      <vt:lpstr>aero</vt:lpstr>
      <vt:lpstr>nonaero</vt:lpstr>
      <vt:lpstr>ac</vt:lpstr>
      <vt:lpstr>aftertreatment</vt:lpstr>
      <vt:lpstr>et_dmc</vt:lpstr>
      <vt:lpstr>AWD_scaler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2022-01-26T23:28:53Z</dcterms:modified>
</cp:coreProperties>
</file>