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<sst xmlns="http://schemas.openxmlformats.org/spreadsheetml/2006/main" count="17" uniqueCount="17">
  <si>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Latitude 1</t>
  </si>
  <si>
    <t xml:space="preserve">Longitude 1</t>
  </si>
  <si>
    <t xml:space="preserve">Latitude 2</t>
  </si>
  <si>
    <t xml:space="preserve">Longitude 2</t>
  </si>
  <si>
    <t xml:space="preserve">Shortest route from Google Maps</t>
  </si>
  <si>
    <t xml:space="preserve">Haversine Formula</t>
  </si>
  <si>
    <t xml:space="preserve">Difference</t>
  </si>
  <si>
    <t xml:space="preserve">Average difference</t>
  </si>
  <si>
    <t xml:space="preserve">Median difference</t>
  </si>
  <si>
    <t xml:space="preserve">Earth radius [km]</t>
  </si>
  <si>
    <t xml:space="preserve">del Lat</t>
  </si>
  <si>
    <t xml:space="preserve">del Long</t>
  </si>
  <si>
    <t xml:space="preserve">a</t>
  </si>
  <si>
    <t xml:space="preserve">c</t>
  </si>
  <si>
    <t xml:space="preserve">distance</t>
  </si>
  <si>
    <t xml:space="preserve">Same state</t>
  </si>
  <si>
    <t xml:space="preserve">Different states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</si>
</sst>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.000000%"/>
    <numFmt numFmtId="167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68"/>
    <col collapsed="false" customWidth="true" hidden="false" outlineLevel="0" max="4" min="4" style="1" width="10.69"/>
    <col collapsed="false" customWidth="true" hidden="false" outlineLevel="0" max="5" min="5" style="1" width="34.59"/>
    <col collapsed="false" customWidth="false" hidden="false" outlineLevel="0" max="7" min="6" style="1" width="11.52"/>
    <col collapsed="false" customWidth="true" hidden="false" outlineLevel="0" max="8" min="8" style="1" width="15.68"/>
    <col collapsed="false" customWidth="false" hidden="false" outlineLevel="0" max="9" min="9" style="1" width="11.52"/>
    <col collapsed="false" customWidth="true" hidden="false" outlineLevel="0" max="10" min="10" style="1" width="13.19"/>
    <col collapsed="false" customWidth="true" hidden="false" outlineLevel="0" max="11" min="11" style="1" width="16.94"/>
    <col collapsed="false" customWidth="true" hidden="false" outlineLevel="0" max="12" min="12" style="1" width="17.64"/>
    <col collapsed="false" customWidth="true" hidden="false" outlineLevel="0" max="13" min="13" style="1" width="22.36"/>
    <col collapsed="false" customWidth="true" hidden="false" outlineLevel="0" max="14" min="14" style="1" width="14.59"/>
    <col collapsed="false" customWidth="true" hidden="false" outlineLevel="0" max="15" min="15" style="1" width="18.47"/>
    <col collapsed="false" customWidth="true" hidden="false" outlineLevel="0" max="16" min="16" style="1" width="16.81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 t="s">
        <v>6</v>
      </c>
      <c r="L1" s="2" t="s">
        <v>7</v>
      </c>
      <c r="M1" s="2" t="s">
        <v>8</v>
      </c>
      <c r="N1" s="0"/>
      <c r="O1" s="3" t="s">
        <v>9</v>
      </c>
      <c r="P1" s="3" t="n">
        <v>6371</v>
      </c>
      <c r="Q1" s="0"/>
    </row>
    <row r="2" customFormat="false" ht="12.8" hidden="false" customHeight="false" outlineLevel="0" collapsed="false">
      <c r="A2" s="2"/>
      <c r="B2" s="2"/>
      <c r="C2" s="2"/>
      <c r="D2" s="2"/>
      <c r="E2" s="2"/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2"/>
      <c r="L2" s="2"/>
      <c r="M2" s="2"/>
    </row>
    <row r="3" customFormat="false" ht="12.8" hidden="false" customHeight="false" outlineLevel="0" collapsed="false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A4" s="4" t="n">
        <v>60.683603</v>
      </c>
      <c r="B4" s="4" t="n">
        <v>-151.367204</v>
      </c>
      <c r="C4" s="4" t="n">
        <v>61.229579</v>
      </c>
      <c r="D4" s="4" t="n">
        <v>-149.893094</v>
      </c>
      <c r="E4" s="3" t="n">
        <v>273</v>
      </c>
      <c r="F4" s="4" t="n">
        <f aca="false">RADIANS(C4)-RADIANS(A4)</f>
        <v>0.00952907883686849</v>
      </c>
      <c r="G4" s="4" t="n">
        <f aca="false">RADIANS(D4)-RADIANS(B4)</f>
        <v>0.0257280730365741</v>
      </c>
      <c r="H4" s="4" t="n">
        <f aca="false">(SIN(F4/2))^2  + COS(RADIANS(A4))*COS(RADIANS(C4))*(SIN(G4/2))^2</f>
        <v>6.16964184620243E-005</v>
      </c>
      <c r="I4" s="4" t="n">
        <f aca="false">2*ATAN2(SQRT(1 - H4), SQRT(H4))</f>
        <v>0.0157095750827058</v>
      </c>
      <c r="J4" s="4" t="n">
        <f aca="false">$P$1*I4</f>
        <v>100.085702851919</v>
      </c>
      <c r="K4" s="5" t="n">
        <f aca="false">(J4-E4)/E4</f>
        <v>-0.633385703839126</v>
      </c>
      <c r="L4" s="6" t="n">
        <f aca="false">AVERAGE(K4:K15)</f>
        <v>-0.236088594800905</v>
      </c>
      <c r="M4" s="6" t="n">
        <f aca="false">MEDIAN(K4:K15)</f>
        <v>-0.185916857861873</v>
      </c>
    </row>
    <row r="5" customFormat="false" ht="12.8" hidden="false" customHeight="false" outlineLevel="0" collapsed="false">
      <c r="A5" s="4" t="n">
        <v>33.68402</v>
      </c>
      <c r="B5" s="4" t="n">
        <v>-87.81953</v>
      </c>
      <c r="C5" s="4" t="n">
        <v>30.954444</v>
      </c>
      <c r="D5" s="4" t="n">
        <v>-88.018889</v>
      </c>
      <c r="E5" s="3" t="n">
        <v>348</v>
      </c>
      <c r="F5" s="4" t="n">
        <f aca="false">RADIANS(C5)-RADIANS(A5)</f>
        <v>-0.0476400883834168</v>
      </c>
      <c r="G5" s="4" t="n">
        <f aca="false">RADIANS(D5)-RADIANS(B5)</f>
        <v>-0.00347947094348333</v>
      </c>
      <c r="H5" s="4" t="n">
        <f aca="false">(SIN(F5/2))^2  + COS(RADIANS(A5))*COS(RADIANS(C5))*(SIN(G5/2))^2</f>
        <v>0.000569447028527384</v>
      </c>
      <c r="I5" s="4" t="n">
        <f aca="false">2*ATAN2(SQRT(1 - H5), SQRT(H5))</f>
        <v>0.0477307092484345</v>
      </c>
      <c r="J5" s="4" t="n">
        <f aca="false">$P$1*I5</f>
        <v>304.092348621776</v>
      </c>
      <c r="K5" s="5" t="n">
        <f aca="false">(J5-E5)/E5</f>
        <v>-0.12617141200639</v>
      </c>
      <c r="L5" s="6"/>
      <c r="M5" s="6"/>
    </row>
    <row r="6" customFormat="false" ht="12.8" hidden="false" customHeight="false" outlineLevel="0" collapsed="false">
      <c r="A6" s="4" t="n">
        <v>38.65527</v>
      </c>
      <c r="B6" s="4" t="n">
        <v>-107.99361</v>
      </c>
      <c r="C6" s="4" t="n">
        <v>40.4652</v>
      </c>
      <c r="D6" s="4" t="n">
        <v>-104.87035</v>
      </c>
      <c r="E6" s="3" t="n">
        <v>541</v>
      </c>
      <c r="F6" s="4" t="n">
        <f aca="false">RADIANS(C6)-RADIANS(A6)</f>
        <v>0.0315892377306209</v>
      </c>
      <c r="G6" s="4" t="n">
        <f aca="false">RADIANS(D6)-RADIANS(B6)</f>
        <v>0.0545111703958381</v>
      </c>
      <c r="H6" s="4" t="n">
        <f aca="false">(SIN(F6/2))^2  + COS(RADIANS(A6))*COS(RADIANS(C6))*(SIN(G6/2))^2</f>
        <v>0.000690694180112151</v>
      </c>
      <c r="I6" s="4" t="n">
        <f aca="false">2*ATAN2(SQRT(1 - H6), SQRT(H6))</f>
        <v>0.0525681750948118</v>
      </c>
      <c r="J6" s="4" t="n">
        <f aca="false">$P$1*I6</f>
        <v>334.911843529046</v>
      </c>
      <c r="K6" s="5" t="n">
        <f aca="false">(J6-E6)/E6</f>
        <v>-0.380939291073852</v>
      </c>
      <c r="L6" s="6"/>
      <c r="M6" s="6"/>
    </row>
    <row r="7" customFormat="false" ht="12.8" hidden="false" customHeight="false" outlineLevel="0" collapsed="false">
      <c r="A7" s="4" t="n">
        <v>28.643555</v>
      </c>
      <c r="B7" s="4" t="n">
        <v>-82.47203</v>
      </c>
      <c r="C7" s="4" t="n">
        <v>25.92503</v>
      </c>
      <c r="D7" s="4" t="n">
        <v>-80.22515</v>
      </c>
      <c r="E7" s="3" t="n">
        <v>473</v>
      </c>
      <c r="F7" s="4" t="n">
        <f aca="false">RADIANS(C7)-RADIANS(A7)</f>
        <v>-0.0474472120477789</v>
      </c>
      <c r="G7" s="4" t="n">
        <f aca="false">RADIANS(D7)-RADIANS(B7)</f>
        <v>0.0392154538972103</v>
      </c>
      <c r="H7" s="4" t="n">
        <f aca="false">(SIN(F7/2))^2  + COS(RADIANS(A7))*COS(RADIANS(C7))*(SIN(G7/2))^2</f>
        <v>0.000866122131113317</v>
      </c>
      <c r="I7" s="4" t="n">
        <f aca="false">2*ATAN2(SQRT(1 - H7), SQRT(H7))</f>
        <v>0.0588684058739521</v>
      </c>
      <c r="J7" s="4" t="n">
        <f aca="false">$P$1*I7</f>
        <v>375.050613822949</v>
      </c>
      <c r="K7" s="5" t="n">
        <f aca="false">(J7-E7)/E7</f>
        <v>-0.207081154708353</v>
      </c>
      <c r="L7" s="6"/>
      <c r="M7" s="6"/>
    </row>
    <row r="8" customFormat="false" ht="12.8" hidden="false" customHeight="false" outlineLevel="0" collapsed="false">
      <c r="A8" s="4" t="n">
        <v>41.702922</v>
      </c>
      <c r="B8" s="4" t="n">
        <v>-86.906139</v>
      </c>
      <c r="C8" s="4" t="n">
        <v>38.02586</v>
      </c>
      <c r="D8" s="4" t="n">
        <v>-87.538754</v>
      </c>
      <c r="E8" s="3" t="n">
        <v>474</v>
      </c>
      <c r="F8" s="4" t="n">
        <f aca="false">RADIANS(C8)-RADIANS(A8)</f>
        <v>-0.0641768386999678</v>
      </c>
      <c r="G8" s="4" t="n">
        <f aca="false">RADIANS(D8)-RADIANS(B8)</f>
        <v>-0.0110412146475039</v>
      </c>
      <c r="H8" s="4" t="n">
        <f aca="false">(SIN(F8/2))^2  + COS(RADIANS(A8))*COS(RADIANS(C8))*(SIN(G8/2))^2</f>
        <v>0.00104723745548261</v>
      </c>
      <c r="I8" s="4" t="n">
        <f aca="false">2*ATAN2(SQRT(1 - H8), SQRT(H8))</f>
        <v>0.0647333987540523</v>
      </c>
      <c r="J8" s="4" t="n">
        <f aca="false">$P$1*I8</f>
        <v>412.416483462067</v>
      </c>
      <c r="K8" s="5" t="n">
        <f aca="false">(J8-E8)/E8</f>
        <v>-0.129923030670744</v>
      </c>
      <c r="L8" s="6"/>
      <c r="M8" s="6"/>
    </row>
    <row r="9" customFormat="false" ht="12.8" hidden="false" customHeight="false" outlineLevel="0" collapsed="false">
      <c r="A9" s="4" t="n">
        <v>44.071632</v>
      </c>
      <c r="B9" s="4" t="n">
        <v>-70.171461</v>
      </c>
      <c r="C9" s="4" t="n">
        <v>43.6844</v>
      </c>
      <c r="D9" s="4" t="n">
        <v>-70.3525</v>
      </c>
      <c r="E9" s="3" t="n">
        <v>54.4</v>
      </c>
      <c r="F9" s="4" t="n">
        <f aca="false">RADIANS(C9)-RADIANS(A9)</f>
        <v>-0.00675847336908275</v>
      </c>
      <c r="G9" s="4" t="n">
        <f aca="false">RADIANS(D9)-RADIANS(B9)</f>
        <v>-0.00315972662451824</v>
      </c>
      <c r="H9" s="4" t="n">
        <f aca="false">(SIN(F9/2))^2  + COS(RADIANS(A9))*COS(RADIANS(C9))*(SIN(G9/2))^2</f>
        <v>1.27160159047045E-005</v>
      </c>
      <c r="I9" s="4" t="n">
        <f aca="false">2*ATAN2(SQRT(1 - H9), SQRT(H9))</f>
        <v>0.00713191974270329</v>
      </c>
      <c r="J9" s="4" t="n">
        <f aca="false">$P$1*I9</f>
        <v>45.4374606807627</v>
      </c>
      <c r="K9" s="5" t="n">
        <f aca="false">(J9-E9)/E9</f>
        <v>-0.164752561015392</v>
      </c>
      <c r="L9" s="6"/>
      <c r="M9" s="6"/>
    </row>
    <row r="10" customFormat="false" ht="12.8" hidden="false" customHeight="false" outlineLevel="0" collapsed="false">
      <c r="A10" s="4" t="n">
        <v>42.799444</v>
      </c>
      <c r="B10" s="4" t="n">
        <v>-86.115833</v>
      </c>
      <c r="C10" s="4" t="n">
        <v>42.11665</v>
      </c>
      <c r="D10" s="4" t="n">
        <v>-86.47968</v>
      </c>
      <c r="E10" s="3" t="n">
        <v>86.6</v>
      </c>
      <c r="F10" s="4" t="n">
        <f aca="false">RADIANS(C10)-RADIANS(A10)</f>
        <v>-0.0119170034128622</v>
      </c>
      <c r="G10" s="4" t="n">
        <f aca="false">RADIANS(D10)-RADIANS(B10)</f>
        <v>-0.006350328123504</v>
      </c>
      <c r="H10" s="4" t="n">
        <f aca="false">(SIN(F10/2))^2  + COS(RADIANS(A10))*COS(RADIANS(C10))*(SIN(G10/2))^2</f>
        <v>4.09904704457888E-005</v>
      </c>
      <c r="I10" s="4" t="n">
        <f aca="false">2*ATAN2(SQRT(1 - H10), SQRT(H10))</f>
        <v>0.0128048476025172</v>
      </c>
      <c r="J10" s="4" t="n">
        <f aca="false">$P$1*I10</f>
        <v>81.5796840756371</v>
      </c>
      <c r="K10" s="5" t="n">
        <f aca="false">(J10-E10)/E10</f>
        <v>-0.0579713155238211</v>
      </c>
      <c r="L10" s="6"/>
      <c r="M10" s="6"/>
    </row>
    <row r="11" customFormat="false" ht="12.8" hidden="false" customHeight="false" outlineLevel="0" collapsed="false">
      <c r="A11" s="4" t="n">
        <v>39.05758</v>
      </c>
      <c r="B11" s="4" t="n">
        <v>-94.50527</v>
      </c>
      <c r="C11" s="4" t="n">
        <v>39.42942</v>
      </c>
      <c r="D11" s="4" t="n">
        <v>-91.03289</v>
      </c>
      <c r="E11" s="3" t="n">
        <v>347</v>
      </c>
      <c r="F11" s="4" t="n">
        <f aca="false">RADIANS(C11)-RADIANS(A11)</f>
        <v>0.00648983229061562</v>
      </c>
      <c r="G11" s="4" t="n">
        <f aca="false">RADIANS(D11)-RADIANS(B11)</f>
        <v>0.0606044638804004</v>
      </c>
      <c r="H11" s="4" t="n">
        <f aca="false">(SIN(F11/2))^2  + COS(RADIANS(A11))*COS(RADIANS(C11))*(SIN(G11/2))^2</f>
        <v>0.00056109827188519</v>
      </c>
      <c r="I11" s="4" t="n">
        <f aca="false">2*ATAN2(SQRT(1 - H11), SQRT(H11))</f>
        <v>0.0473794574497471</v>
      </c>
      <c r="J11" s="4" t="n">
        <f aca="false">$P$1*I11</f>
        <v>301.854523412339</v>
      </c>
      <c r="K11" s="5" t="n">
        <f aca="false">(J11-E11)/E11</f>
        <v>-0.130102238004787</v>
      </c>
      <c r="L11" s="6"/>
      <c r="M11" s="6"/>
    </row>
    <row r="12" customFormat="false" ht="12.8" hidden="false" customHeight="false" outlineLevel="0" collapsed="false">
      <c r="A12" s="4" t="n">
        <v>40.516552</v>
      </c>
      <c r="B12" s="4" t="n">
        <v>-74.371653</v>
      </c>
      <c r="C12" s="4" t="n">
        <v>40.87162</v>
      </c>
      <c r="D12" s="4" t="n">
        <v>-74.31168</v>
      </c>
      <c r="E12" s="3" t="n">
        <v>55.9</v>
      </c>
      <c r="F12" s="4" t="n">
        <f aca="false">RADIANS(C12)-RADIANS(A12)</f>
        <v>0.0061971056684712</v>
      </c>
      <c r="G12" s="4" t="n">
        <f aca="false">RADIANS(D12)-RADIANS(B12)</f>
        <v>0.00104672631229863</v>
      </c>
      <c r="H12" s="4" t="n">
        <f aca="false">(SIN(F12/2))^2  + COS(RADIANS(A12))*COS(RADIANS(C12))*(SIN(G12/2))^2</f>
        <v>9.7584582843433E-006</v>
      </c>
      <c r="I12" s="4" t="n">
        <f aca="false">2*ATAN2(SQRT(1 - H12), SQRT(H12))</f>
        <v>0.00624771639145414</v>
      </c>
      <c r="J12" s="4" t="n">
        <f aca="false">$P$1*I12</f>
        <v>39.8042011299543</v>
      </c>
      <c r="K12" s="5" t="n">
        <f aca="false">(J12-E12)/E12</f>
        <v>-0.287939156888116</v>
      </c>
      <c r="L12" s="6"/>
      <c r="M12" s="6"/>
    </row>
    <row r="13" customFormat="false" ht="12.8" hidden="false" customHeight="false" outlineLevel="0" collapsed="false">
      <c r="A13" s="4" t="n">
        <v>42.96227</v>
      </c>
      <c r="B13" s="4" t="n">
        <v>-78.91914</v>
      </c>
      <c r="C13" s="4" t="n">
        <v>41.0768</v>
      </c>
      <c r="D13" s="4" t="n">
        <v>-74.0181</v>
      </c>
      <c r="E13" s="3" t="n">
        <v>587</v>
      </c>
      <c r="F13" s="4" t="n">
        <f aca="false">RADIANS(C13)-RADIANS(A13)</f>
        <v>-0.0329076594475776</v>
      </c>
      <c r="G13" s="4" t="n">
        <f aca="false">RADIANS(D13)-RADIANS(B13)</f>
        <v>0.0855392847719427</v>
      </c>
      <c r="H13" s="4" t="n">
        <f aca="false">(SIN(F13/2))^2  + COS(RADIANS(A13))*COS(RADIANS(C13))*(SIN(G13/2))^2</f>
        <v>0.0012791985596549</v>
      </c>
      <c r="I13" s="4" t="n">
        <f aca="false">2*ATAN2(SQRT(1 - H13), SQRT(H13))</f>
        <v>0.0715470301756828</v>
      </c>
      <c r="J13" s="4" t="n">
        <f aca="false">$P$1*I13</f>
        <v>455.826129249275</v>
      </c>
      <c r="K13" s="5" t="n">
        <f aca="false">(J13-E13)/E13</f>
        <v>-0.223464856474829</v>
      </c>
      <c r="L13" s="6"/>
      <c r="M13" s="6"/>
    </row>
    <row r="14" customFormat="false" ht="12.8" hidden="false" customHeight="false" outlineLevel="0" collapsed="false">
      <c r="A14" s="4" t="n">
        <v>18.172667</v>
      </c>
      <c r="B14" s="4" t="n">
        <v>-66.157417</v>
      </c>
      <c r="C14" s="4" t="n">
        <v>18.28629</v>
      </c>
      <c r="D14" s="4" t="n">
        <v>-67.135915</v>
      </c>
      <c r="E14" s="3" t="n">
        <v>162</v>
      </c>
      <c r="F14" s="4" t="n">
        <f aca="false">RADIANS(C14)-RADIANS(A14)</f>
        <v>0.00198309545599351</v>
      </c>
      <c r="G14" s="4" t="n">
        <f aca="false">RADIANS(D14)-RADIANS(B14)</f>
        <v>-0.0170780118241793</v>
      </c>
      <c r="H14" s="4" t="n">
        <f aca="false">(SIN(F14/2))^2  + COS(RADIANS(A14))*COS(RADIANS(C14))*(SIN(G14/2))^2</f>
        <v>6.67607933567192E-005</v>
      </c>
      <c r="I14" s="4" t="n">
        <f aca="false">2*ATAN2(SQRT(1 - H14), SQRT(H14))</f>
        <v>0.01634163750393</v>
      </c>
      <c r="J14" s="4" t="n">
        <f aca="false">$P$1*I14</f>
        <v>104.112572537538</v>
      </c>
      <c r="K14" s="5" t="n">
        <f aca="false">(J14-E14)/E14</f>
        <v>-0.357329799151</v>
      </c>
      <c r="L14" s="6"/>
      <c r="M14" s="6"/>
    </row>
    <row r="15" customFormat="false" ht="12.8" hidden="false" customHeight="false" outlineLevel="0" collapsed="false">
      <c r="A15" s="4" t="n">
        <v>32.87893</v>
      </c>
      <c r="B15" s="4" t="n">
        <v>-96.67882</v>
      </c>
      <c r="C15" s="4" t="n">
        <v>31.77312</v>
      </c>
      <c r="D15" s="4" t="n">
        <v>-95.600188</v>
      </c>
      <c r="E15" s="3" t="n">
        <v>184</v>
      </c>
      <c r="F15" s="4" t="n">
        <f aca="false">RADIANS(C15)-RADIANS(A15)</f>
        <v>-0.0193000254014784</v>
      </c>
      <c r="G15" s="4" t="n">
        <f aca="false">RADIANS(D15)-RADIANS(B15)</f>
        <v>0.0188256798173716</v>
      </c>
      <c r="H15" s="4" t="n">
        <f aca="false">(SIN(F15/2))^2  + COS(RADIANS(A15))*COS(RADIANS(C15))*(SIN(G15/2))^2</f>
        <v>0.000156376310895674</v>
      </c>
      <c r="I15" s="4" t="n">
        <f aca="false">2*ATAN2(SQRT(1 - H15), SQRT(H15))</f>
        <v>0.0250107547074528</v>
      </c>
      <c r="J15" s="4" t="n">
        <f aca="false">$P$1*I15</f>
        <v>159.343518241182</v>
      </c>
      <c r="K15" s="5" t="n">
        <f aca="false">(J15-E15)/E15</f>
        <v>-0.134002618254447</v>
      </c>
      <c r="L15" s="6"/>
      <c r="M15" s="6"/>
    </row>
    <row r="16" customFormat="false" ht="12.8" hidden="false" customHeight="false" outlineLevel="0" collapsed="false">
      <c r="A16" s="7" t="s">
        <v>16</v>
      </c>
      <c r="B16" s="7"/>
      <c r="C16" s="7"/>
      <c r="D16" s="7"/>
      <c r="E16" s="7"/>
      <c r="F16" s="7" t="e">
        <f aca="false">RADIANS(C16)-RADIANS(A16)</f>
        <v>#VALUE!</v>
      </c>
      <c r="G16" s="7" t="n">
        <f aca="false">RADIANS(D16)-RADIANS(B16)</f>
        <v>0</v>
      </c>
      <c r="H16" s="7" t="e">
        <f aca="false">(SIN(F16/2))^2  + COS(RADIANS(A16))*COS(RADIANS(C16))*(SIN(G16/2))^2</f>
        <v>#VALUE!</v>
      </c>
      <c r="I16" s="7" t="e">
        <f aca="false">2*ATAN2(SQRT(1 - H16), SQRT(H16))</f>
        <v>#VALUE!</v>
      </c>
      <c r="J16" s="7" t="e">
        <f aca="false">$P$1*I16</f>
        <v>#VALUE!</v>
      </c>
      <c r="K16" s="7" t="e">
        <f aca="false">(J16-E16)/E16</f>
        <v>#VALUE!</v>
      </c>
      <c r="L16" s="7"/>
      <c r="M16" s="7"/>
    </row>
    <row r="17" customFormat="false" ht="12.8" hidden="false" customHeight="false" outlineLevel="0" collapsed="false">
      <c r="A17" s="4" t="n">
        <v>55.408382</v>
      </c>
      <c r="B17" s="4" t="n">
        <v>-131.726632</v>
      </c>
      <c r="C17" s="4" t="n">
        <v>39.55713</v>
      </c>
      <c r="D17" s="4" t="n">
        <v>-82.94526</v>
      </c>
      <c r="E17" s="3" t="n">
        <v>4896</v>
      </c>
      <c r="F17" s="4" t="n">
        <f aca="false">RADIANS(C17)-RADIANS(A17)</f>
        <v>-0.276656537963336</v>
      </c>
      <c r="G17" s="4" t="n">
        <f aca="false">RADIANS(D17)-RADIANS(B17)</f>
        <v>0.851395555040171</v>
      </c>
      <c r="H17" s="4" t="n">
        <f aca="false">(SIN(F17/2))^2  + COS(RADIANS(A17))*COS(RADIANS(C17))*(SIN(G17/2))^2</f>
        <v>0.0936567897974724</v>
      </c>
      <c r="I17" s="4" t="n">
        <f aca="false">2*ATAN2(SQRT(1 - H17), SQRT(H17))</f>
        <v>0.622048635410425</v>
      </c>
      <c r="J17" s="4" t="n">
        <f aca="false">$P$1*I17</f>
        <v>3963.07185619982</v>
      </c>
      <c r="K17" s="5" t="n">
        <f aca="false">(J17-E17)/E17</f>
        <v>-0.190549048978795</v>
      </c>
      <c r="L17" s="6" t="n">
        <f aca="false">AVERAGE(K17:K26)</f>
        <v>-0.185647224815476</v>
      </c>
      <c r="M17" s="6" t="n">
        <f aca="false">MEDIAN(K17:K26)</f>
        <v>-0.179721334231553</v>
      </c>
    </row>
    <row r="18" customFormat="false" ht="12.8" hidden="false" customHeight="false" outlineLevel="0" collapsed="false">
      <c r="A18" s="4" t="n">
        <v>44.59004</v>
      </c>
      <c r="B18" s="4" t="n">
        <v>-75.17191</v>
      </c>
      <c r="C18" s="4" t="n">
        <v>42.23229</v>
      </c>
      <c r="D18" s="4" t="n">
        <v>-71.00933</v>
      </c>
      <c r="E18" s="3" t="n">
        <v>604</v>
      </c>
      <c r="F18" s="4" t="n">
        <f aca="false">RADIANS(C18)-RADIANS(A18)</f>
        <v>-0.0411505004388965</v>
      </c>
      <c r="G18" s="4" t="n">
        <f aca="false">RADIANS(D18)-RADIANS(B18)</f>
        <v>0.0726507263776655</v>
      </c>
      <c r="H18" s="4" t="n">
        <f aca="false">(SIN(F18/2))^2  + COS(RADIANS(A18))*COS(RADIANS(C18))*(SIN(G18/2))^2</f>
        <v>0.00111875507491087</v>
      </c>
      <c r="I18" s="4" t="n">
        <f aca="false">2*ATAN2(SQRT(1 - H18), SQRT(H18))</f>
        <v>0.0669080721087958</v>
      </c>
      <c r="J18" s="4" t="n">
        <f aca="false">$P$1*I18</f>
        <v>426.271327405138</v>
      </c>
      <c r="K18" s="5" t="n">
        <f aca="false">(J18-E18)/E18</f>
        <v>-0.294252769196791</v>
      </c>
      <c r="L18" s="6"/>
      <c r="M18" s="6"/>
    </row>
    <row r="19" customFormat="false" ht="12.8" hidden="false" customHeight="false" outlineLevel="0" collapsed="false">
      <c r="A19" s="4" t="n">
        <v>34.32599</v>
      </c>
      <c r="B19" s="4" t="n">
        <v>-78.19946</v>
      </c>
      <c r="C19" s="4" t="n">
        <v>64.737264</v>
      </c>
      <c r="D19" s="4" t="n">
        <v>-147.34844</v>
      </c>
      <c r="E19" s="3" t="n">
        <v>6984</v>
      </c>
      <c r="F19" s="4" t="n">
        <f aca="false">RADIANS(C19)-RADIANS(A19)</f>
        <v>0.530776861026146</v>
      </c>
      <c r="G19" s="4" t="n">
        <f aca="false">RADIANS(D19)-RADIANS(B19)</f>
        <v>-1.20687737539571</v>
      </c>
      <c r="H19" s="4" t="n">
        <f aca="false">(SIN(F19/2))^2  + COS(RADIANS(A19))*COS(RADIANS(C19))*(SIN(G19/2))^2</f>
        <v>0.182290843855011</v>
      </c>
      <c r="I19" s="4" t="n">
        <f aca="false">2*ATAN2(SQRT(1 - H19), SQRT(H19))</f>
        <v>0.882246190092184</v>
      </c>
      <c r="J19" s="4" t="n">
        <f aca="false">$P$1*I19</f>
        <v>5620.79047707731</v>
      </c>
      <c r="K19" s="5" t="n">
        <f aca="false">(J19-E19)/E19</f>
        <v>-0.195190366970604</v>
      </c>
      <c r="L19" s="6"/>
      <c r="M19" s="6"/>
    </row>
    <row r="20" customFormat="false" ht="12.8" hidden="false" customHeight="false" outlineLevel="0" collapsed="false">
      <c r="A20" s="4" t="n">
        <v>41.719468</v>
      </c>
      <c r="B20" s="4" t="n">
        <v>-84.219872</v>
      </c>
      <c r="C20" s="4" t="n">
        <v>45.009655</v>
      </c>
      <c r="D20" s="4" t="n">
        <v>-93.207537</v>
      </c>
      <c r="E20" s="3" t="n">
        <v>978</v>
      </c>
      <c r="F20" s="4" t="n">
        <f aca="false">RADIANS(C20)-RADIANS(A20)</f>
        <v>0.0574245961563147</v>
      </c>
      <c r="G20" s="4" t="n">
        <f aca="false">RADIANS(D20)-RADIANS(B20)</f>
        <v>-0.156864346316256</v>
      </c>
      <c r="H20" s="4" t="n">
        <f aca="false">(SIN(F20/2))^2  + COS(RADIANS(A20))*COS(RADIANS(C20))*(SIN(G20/2))^2</f>
        <v>0.00406374618644799</v>
      </c>
      <c r="I20" s="4" t="n">
        <f aca="false">2*ATAN2(SQRT(1 - H20), SQRT(H20))</f>
        <v>0.12758154766039</v>
      </c>
      <c r="J20" s="4" t="n">
        <f aca="false">$P$1*I20</f>
        <v>812.822040144345</v>
      </c>
      <c r="K20" s="5" t="n">
        <f aca="false">(J20-E20)/E20</f>
        <v>-0.16889361948431</v>
      </c>
      <c r="L20" s="6"/>
      <c r="M20" s="6"/>
    </row>
    <row r="21" customFormat="false" ht="12.8" hidden="false" customHeight="false" outlineLevel="0" collapsed="false">
      <c r="A21" s="4" t="n">
        <v>43.0896</v>
      </c>
      <c r="B21" s="4" t="n">
        <v>-123.4144</v>
      </c>
      <c r="C21" s="4" t="n">
        <v>29.687298</v>
      </c>
      <c r="D21" s="4" t="n">
        <v>-95.12112</v>
      </c>
      <c r="E21" s="3" t="n">
        <v>3775</v>
      </c>
      <c r="F21" s="4" t="n">
        <f aca="false">RADIANS(C21)-RADIANS(A21)</f>
        <v>-0.233914297246621</v>
      </c>
      <c r="G21" s="4" t="n">
        <f aca="false">RADIANS(D21)-RADIANS(B21)</f>
        <v>0.493810892188662</v>
      </c>
      <c r="H21" s="4" t="n">
        <f aca="false">(SIN(F21/2))^2  + COS(RADIANS(A21))*COS(RADIANS(C21))*(SIN(G21/2))^2</f>
        <v>0.0515134496460587</v>
      </c>
      <c r="I21" s="4" t="n">
        <f aca="false">2*ATAN2(SQRT(1 - H21), SQRT(H21))</f>
        <v>0.457921967666215</v>
      </c>
      <c r="J21" s="4" t="n">
        <f aca="false">$P$1*I21</f>
        <v>2917.42085600146</v>
      </c>
      <c r="K21" s="5" t="n">
        <f aca="false">(J21-E21)/E21</f>
        <v>-0.227173283178422</v>
      </c>
      <c r="L21" s="6"/>
      <c r="M21" s="6"/>
    </row>
    <row r="22" customFormat="false" ht="12.8" hidden="false" customHeight="false" outlineLevel="0" collapsed="false">
      <c r="A22" s="4" t="n">
        <v>37.64208</v>
      </c>
      <c r="B22" s="4" t="n">
        <v>-122.11985</v>
      </c>
      <c r="C22" s="4" t="n">
        <v>41.4525</v>
      </c>
      <c r="D22" s="4" t="n">
        <v>-81.68771</v>
      </c>
      <c r="E22" s="3" t="n">
        <v>3973</v>
      </c>
      <c r="F22" s="4" t="n">
        <f aca="false">RADIANS(C22)-RADIANS(A22)</f>
        <v>0.0665043748838424</v>
      </c>
      <c r="G22" s="4" t="n">
        <f aca="false">RADIANS(D22)-RADIANS(B22)</f>
        <v>0.7056739666273</v>
      </c>
      <c r="H22" s="4" t="n">
        <f aca="false">(SIN(F22/2))^2  + COS(RADIANS(A22))*COS(RADIANS(C22))*(SIN(G22/2))^2</f>
        <v>0.0719754007587882</v>
      </c>
      <c r="I22" s="4" t="n">
        <f aca="false">2*ATAN2(SQRT(1 - H22), SQRT(H22))</f>
        <v>0.54321907393065</v>
      </c>
      <c r="J22" s="4" t="n">
        <f aca="false">$P$1*I22</f>
        <v>3460.84872001217</v>
      </c>
      <c r="K22" s="5" t="n">
        <f aca="false">(J22-E22)/E22</f>
        <v>-0.128907948650347</v>
      </c>
      <c r="L22" s="6"/>
      <c r="M22" s="6"/>
    </row>
    <row r="23" customFormat="false" ht="12.8" hidden="false" customHeight="false" outlineLevel="0" collapsed="false">
      <c r="A23" s="4" t="n">
        <v>41.260369</v>
      </c>
      <c r="B23" s="4" t="n">
        <v>-112.231233</v>
      </c>
      <c r="C23" s="4" t="n">
        <v>44.896102</v>
      </c>
      <c r="D23" s="4" t="n">
        <v>-93.173236</v>
      </c>
      <c r="E23" s="3" t="n">
        <v>2018</v>
      </c>
      <c r="F23" s="4" t="n">
        <f aca="false">RADIANS(C23)-RADIANS(A23)</f>
        <v>0.063455511573411</v>
      </c>
      <c r="G23" s="4" t="n">
        <f aca="false">RADIANS(D23)-RADIANS(B23)</f>
        <v>0.332624796485202</v>
      </c>
      <c r="H23" s="4" t="n">
        <f aca="false">(SIN(F23/2))^2  + COS(RADIANS(A23))*COS(RADIANS(C23))*(SIN(G23/2))^2</f>
        <v>0.0156001289484025</v>
      </c>
      <c r="I23" s="4" t="n">
        <f aca="false">2*ATAN2(SQRT(1 - H23), SQRT(H23))</f>
        <v>0.250455042427065</v>
      </c>
      <c r="J23" s="4" t="n">
        <f aca="false">$P$1*I23</f>
        <v>1595.64907530283</v>
      </c>
      <c r="K23" s="5" t="n">
        <f aca="false">(J23-E23)/E23</f>
        <v>-0.209291835826149</v>
      </c>
      <c r="L23" s="6"/>
      <c r="M23" s="6"/>
    </row>
    <row r="24" customFormat="false" ht="12.8" hidden="false" customHeight="false" outlineLevel="0" collapsed="false">
      <c r="A24" s="4" t="n">
        <v>29.69562</v>
      </c>
      <c r="B24" s="4" t="n">
        <v>-95.37879</v>
      </c>
      <c r="C24" s="4" t="n">
        <v>42.73868</v>
      </c>
      <c r="D24" s="4" t="n">
        <v>-87.80024</v>
      </c>
      <c r="E24" s="3" t="n">
        <v>1866</v>
      </c>
      <c r="F24" s="4" t="n">
        <f aca="false">RADIANS(C24)-RADIANS(A24)</f>
        <v>0.227644341535172</v>
      </c>
      <c r="G24" s="4" t="n">
        <f aca="false">RADIANS(D24)-RADIANS(B24)</f>
        <v>0.132270650027016</v>
      </c>
      <c r="H24" s="4" t="n">
        <f aca="false">(SIN(F24/2))^2  + COS(RADIANS(A24))*COS(RADIANS(C24))*(SIN(G24/2))^2</f>
        <v>0.0156861048701556</v>
      </c>
      <c r="I24" s="4" t="n">
        <f aca="false">2*ATAN2(SQRT(1 - H24), SQRT(H24))</f>
        <v>0.251147892567943</v>
      </c>
      <c r="J24" s="4" t="n">
        <f aca="false">$P$1*I24</f>
        <v>1600.06322355036</v>
      </c>
      <c r="K24" s="5" t="n">
        <f aca="false">(J24-E24)/E24</f>
        <v>-0.142517029179869</v>
      </c>
      <c r="L24" s="6"/>
      <c r="M24" s="6"/>
    </row>
    <row r="25" customFormat="false" ht="12.8" hidden="false" customHeight="false" outlineLevel="0" collapsed="false">
      <c r="A25" s="4" t="n">
        <v>31.186111</v>
      </c>
      <c r="B25" s="4" t="n">
        <v>-90.436111</v>
      </c>
      <c r="C25" s="4" t="n">
        <v>38.15714</v>
      </c>
      <c r="D25" s="4" t="n">
        <v>-85.71303</v>
      </c>
      <c r="E25" s="3" t="n">
        <v>1066</v>
      </c>
      <c r="F25" s="4" t="n">
        <f aca="false">RADIANS(C25)-RADIANS(A25)</f>
        <v>0.121667408302008</v>
      </c>
      <c r="G25" s="4" t="n">
        <f aca="false">RADIANS(D25)-RADIANS(B25)</f>
        <v>0.0824333142883862</v>
      </c>
      <c r="H25" s="4" t="n">
        <f aca="false">(SIN(F25/2))^2  + COS(RADIANS(A25))*COS(RADIANS(C25))*(SIN(G25/2))^2</f>
        <v>0.00483830089727707</v>
      </c>
      <c r="I25" s="4" t="n">
        <f aca="false">2*ATAN2(SQRT(1 - H25), SQRT(H25))</f>
        <v>0.13922821764549</v>
      </c>
      <c r="J25" s="4" t="n">
        <f aca="false">$P$1*I25</f>
        <v>887.022974619417</v>
      </c>
      <c r="K25" s="5" t="n">
        <f aca="false">(J25-E25)/E25</f>
        <v>-0.16789589622944</v>
      </c>
      <c r="L25" s="6"/>
      <c r="M25" s="6"/>
    </row>
    <row r="26" customFormat="false" ht="12.8" hidden="false" customHeight="false" outlineLevel="0" collapsed="false">
      <c r="A26" s="4" t="n">
        <v>40.823767</v>
      </c>
      <c r="B26" s="4" t="n">
        <v>-91.102897</v>
      </c>
      <c r="C26" s="4" t="n">
        <v>41.79827</v>
      </c>
      <c r="D26" s="4" t="n">
        <v>-71.41472</v>
      </c>
      <c r="E26" s="3" t="n">
        <v>1894</v>
      </c>
      <c r="F26" s="4" t="n">
        <f aca="false">RADIANS(C26)-RADIANS(A26)</f>
        <v>0.0170082859205625</v>
      </c>
      <c r="G26" s="4" t="n">
        <f aca="false">RADIANS(D26)-RADIANS(B26)</f>
        <v>0.34362351236542</v>
      </c>
      <c r="H26" s="4" t="n">
        <f aca="false">(SIN(F26/2))^2  + COS(RADIANS(A26))*COS(RADIANS(C26))*(SIN(G26/2))^2</f>
        <v>0.0165619541306437</v>
      </c>
      <c r="I26" s="4" t="n">
        <f aca="false">2*ATAN2(SQRT(1 - H26), SQRT(H26))</f>
        <v>0.258102330376502</v>
      </c>
      <c r="J26" s="4" t="n">
        <f aca="false">$P$1*I26</f>
        <v>1644.36994682869</v>
      </c>
      <c r="K26" s="5" t="n">
        <f aca="false">(J26-E26)/E26</f>
        <v>-0.131800450460035</v>
      </c>
      <c r="L26" s="6"/>
      <c r="M26" s="6"/>
    </row>
  </sheetData>
  <mergeCells count="15">
    <mergeCell ref="A1:A2"/>
    <mergeCell ref="B1:B2"/>
    <mergeCell ref="C1:C2"/>
    <mergeCell ref="D1:D2"/>
    <mergeCell ref="E1:E2"/>
    <mergeCell ref="F1:J1"/>
    <mergeCell ref="K1:K2"/>
    <mergeCell ref="L1:L2"/>
    <mergeCell ref="M1:M2"/>
    <mergeCell ref="A3:M3"/>
    <mergeCell ref="L4:L15"/>
    <mergeCell ref="M4:M15"/>
    <mergeCell ref="A16:M16"/>
    <mergeCell ref="L17:L26"/>
    <mergeCell ref="M17:M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2020-07-16T11:11:54Z</dcterms:created>
  <dc:creator/>
  <dc:description/>
  <dc:language>en-US</dc:language>
  <cp:lastModifiedBy/>
  <dcterms:modified xsi:type="dcterms:W3CDTF">2020-07-16T18:06:03Z</dcterms:modified>
  <cp:revision>12</cp:revision>
  <dc:subject/>
  <dc:title/>
</cp:coreProperties>
</file>