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updateLinks="never" codeName="ThisWorkbook" defaultThemeVersion="166925"/>
  <xr:revisionPtr revIDLastSave="0" documentId="13_ncr:1_{7BD36182-05FD-4DF5-AD2B-C469B567ECA1}" xr6:coauthVersionLast="47" xr6:coauthVersionMax="47" xr10:uidLastSave="{00000000-0000-0000-0000-000000000000}"/>
  <bookViews>
    <workbookView xWindow="15" yWindow="15" windowWidth="28770" windowHeight="1545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6" i="24" l="1"/>
  <c r="B12" i="43"/>
  <c r="F12" i="43"/>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G226" i="24" a="1"/>
  <c r="G226" i="24" s="1"/>
  <c r="G227" i="24" a="1"/>
  <c r="G227"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9" i="24"/>
  <c r="B130" i="24"/>
  <c r="B131" i="24"/>
  <c r="B128" i="24"/>
  <c r="B127" i="24"/>
  <c r="B125" i="24"/>
  <c r="B64" i="24"/>
  <c r="G9" i="43" a="1"/>
  <c r="C8" i="24"/>
  <c r="C14" i="24"/>
  <c r="G12" i="43" a="1"/>
  <c r="H12" i="43"/>
  <c r="C10" i="24"/>
  <c r="C2" i="24"/>
  <c r="K9" i="43" a="1"/>
  <c r="C12" i="24"/>
  <c r="C4" i="24"/>
  <c r="K12" i="43" a="1"/>
  <c r="C7" i="24"/>
  <c r="J12" i="43" a="1"/>
  <c r="H9" i="43"/>
  <c r="C13" i="24"/>
  <c r="C11" i="24"/>
  <c r="K4" i="43" a="1"/>
  <c r="H4" i="43"/>
  <c r="J12" i="43" l="1"/>
  <c r="G12" i="43"/>
  <c r="I12" i="43" s="1"/>
  <c r="K12" i="43"/>
  <c r="G9" i="43"/>
  <c r="I9" i="43" s="1"/>
  <c r="K9" i="43"/>
  <c r="K4" i="43"/>
  <c r="J4" i="43" a="1"/>
  <c r="G4" i="43" a="1"/>
  <c r="J9" i="43" a="1"/>
  <c r="G4" i="43" l="1"/>
  <c r="I4" i="43" s="1"/>
  <c r="L12" i="43"/>
  <c r="J9" i="43"/>
  <c r="L9" i="43" s="1"/>
  <c r="J4" i="43"/>
  <c r="L4" i="43" s="1"/>
  <c r="K93" i="24" l="1"/>
  <c r="K94" i="24"/>
  <c r="K95" i="24"/>
  <c r="K96" i="24"/>
  <c r="K97" i="24"/>
  <c r="K98" i="24"/>
  <c r="K99" i="24"/>
  <c r="B99" i="24"/>
  <c r="G99" i="24"/>
  <c r="B98" i="24"/>
  <c r="G98" i="24"/>
  <c r="B97" i="24"/>
  <c r="G97" i="24"/>
  <c r="B227" i="24"/>
  <c r="B187" i="24"/>
  <c r="B177" i="24"/>
  <c r="B168" i="24"/>
  <c r="B169" i="24"/>
  <c r="B144" i="24"/>
  <c r="B141" i="24"/>
  <c r="B143" i="24"/>
  <c r="B142" i="24"/>
  <c r="B153" i="24"/>
  <c r="B152" i="24"/>
  <c r="B151" i="24"/>
  <c r="B150" i="24"/>
  <c r="B170" i="24"/>
  <c r="D80" i="24"/>
  <c r="D81" i="24"/>
  <c r="D82" i="24"/>
  <c r="D83" i="24"/>
  <c r="D84" i="24"/>
  <c r="D85" i="24"/>
  <c r="D86" i="24"/>
  <c r="B86" i="24"/>
  <c r="B85" i="24"/>
  <c r="B84" i="24"/>
  <c r="B83" i="24"/>
  <c r="B82" i="24"/>
  <c r="B81" i="24"/>
  <c r="B80" i="24"/>
  <c r="B45" i="24"/>
  <c r="B46" i="24"/>
  <c r="F17" i="43" l="1"/>
  <c r="B17" i="43"/>
  <c r="B176" i="24"/>
  <c r="B178" i="24"/>
  <c r="B179" i="24"/>
  <c r="B180" i="24"/>
  <c r="B181" i="24"/>
  <c r="B182" i="24"/>
  <c r="B183" i="24"/>
  <c r="B184" i="24"/>
  <c r="B185" i="24"/>
  <c r="B186"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B225" i="24"/>
  <c r="B226" i="24"/>
  <c r="C15" i="24"/>
  <c r="H17" i="43"/>
  <c r="K17" i="43" a="1"/>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G18" i="43" a="1"/>
  <c r="G18" i="43" l="1"/>
  <c r="K18" i="43"/>
  <c r="H18" i="43"/>
  <c r="J18" i="43" a="1"/>
  <c r="I18" i="43" l="1"/>
  <c r="J18" i="43"/>
  <c r="L18" i="43" s="1"/>
  <c r="B11" i="43" l="1"/>
  <c r="F11" i="43"/>
  <c r="G95" i="24"/>
  <c r="G96" i="24"/>
  <c r="B96" i="24"/>
  <c r="B95" i="24"/>
  <c r="B94" i="24"/>
  <c r="B93" i="24"/>
  <c r="K11" i="43" a="1"/>
  <c r="G11" i="43" a="1"/>
  <c r="C6" i="24"/>
  <c r="C3" i="24"/>
  <c r="C9" i="24"/>
  <c r="K11" i="43" l="1"/>
  <c r="G11" i="43"/>
  <c r="H11" i="43"/>
  <c r="J11" i="43" a="1"/>
  <c r="I11" i="43" l="1"/>
  <c r="J11" i="43"/>
  <c r="L11" i="43" s="1"/>
  <c r="B33" i="24" l="1"/>
  <c r="B8" i="43" l="1"/>
  <c r="F8" i="43"/>
  <c r="J8" i="43" a="1"/>
  <c r="K8" i="43" a="1"/>
  <c r="J8" i="43" l="1"/>
  <c r="K8" i="43"/>
  <c r="G8" i="43" a="1"/>
  <c r="G8" i="43" l="1"/>
  <c r="L8" i="43"/>
  <c r="B7" i="43" l="1"/>
  <c r="F7" i="43"/>
  <c r="B55" i="24"/>
  <c r="B54" i="24"/>
  <c r="B53" i="24"/>
  <c r="J7" i="43" a="1"/>
  <c r="K7" i="43" a="1"/>
  <c r="J7" i="43" l="1"/>
  <c r="M7" i="43" s="1"/>
  <c r="K7" i="43"/>
  <c r="B47" i="24"/>
  <c r="H7" i="43"/>
  <c r="G7" i="43" a="1"/>
  <c r="G7" i="43" l="1"/>
  <c r="I7" i="43" s="1"/>
  <c r="L7" i="43"/>
  <c r="B13" i="43"/>
  <c r="F13" i="43"/>
  <c r="B16" i="43"/>
  <c r="F16" i="43"/>
  <c r="K16" i="43" a="1"/>
  <c r="J16" i="43" a="1"/>
  <c r="K13" i="43" a="1"/>
  <c r="G13" i="43" a="1"/>
  <c r="K13" i="43" l="1"/>
  <c r="G13" i="43"/>
  <c r="K16" i="43"/>
  <c r="J16" i="43"/>
  <c r="J13" i="43" a="1"/>
  <c r="G16" i="43" a="1"/>
  <c r="G16" i="43" l="1"/>
  <c r="L16" i="43"/>
  <c r="J13" i="43"/>
  <c r="L13" i="43" s="1"/>
  <c r="B6" i="43" l="1"/>
  <c r="F6" i="43"/>
  <c r="B15" i="43"/>
  <c r="F15" i="43"/>
  <c r="B14" i="43"/>
  <c r="F14" i="43"/>
  <c r="B10" i="43"/>
  <c r="F10" i="43"/>
  <c r="B44" i="24"/>
  <c r="F5" i="43"/>
  <c r="G5" i="43" a="1"/>
  <c r="K6" i="43" a="1"/>
  <c r="K15" i="43" a="1"/>
  <c r="K14" i="43" a="1"/>
  <c r="K10" i="43" a="1"/>
  <c r="G6" i="43" a="1"/>
  <c r="G15" i="43" a="1"/>
  <c r="G14" i="43" a="1"/>
  <c r="G10" i="43" a="1"/>
  <c r="G5" i="43" l="1"/>
  <c r="G10" i="43"/>
  <c r="G6" i="43"/>
  <c r="K6" i="43"/>
  <c r="G15" i="43"/>
  <c r="K15" i="43"/>
  <c r="G14" i="43"/>
  <c r="K14" i="43"/>
  <c r="K10" i="43"/>
  <c r="J5" i="43" a="1"/>
  <c r="J6" i="43" a="1"/>
  <c r="J14" i="43" a="1"/>
  <c r="J15" i="43" a="1"/>
  <c r="J10"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61" i="24"/>
  <c r="B162" i="24"/>
  <c r="B163" i="24"/>
  <c r="B164" i="24"/>
  <c r="B165" i="24"/>
  <c r="B166" i="24"/>
  <c r="B167" i="24"/>
  <c r="H5" i="43"/>
  <c r="H14" i="43"/>
  <c r="H13" i="43"/>
  <c r="H16" i="43"/>
  <c r="H8"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<sst xmlns="http://schemas.openxmlformats.org/spreadsheetml/2006/main" count="636" uniqueCount="367">
  <si>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</si>
  <si>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</si>
  <si>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</si>
  <si>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</si>
  <si>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</si>
  <si>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</si>
  <si>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</si>
  <si>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</si>
  <si>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</si>
  <si>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</si>
  <si>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</si>
  <si>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</si>
  <si>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</si>
  <si>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</si>
  <si>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</si>
  <si>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</si>
  <si>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</si>
  <si>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</si>
  <si>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</si>
  <si>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</si>
  <si>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</si>
  <si>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</si>
  <si>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</si>
  <si>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</si>
  <si>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</si>
  <si>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</si>
  <si>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</si>
  <si>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</si>
  <si>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</si>
  <si>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</si>
  <si>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</si>
  <si>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</si>
  <si>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</si>
  <si>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</si>
  <si>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</si>
  <si>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</si>
  <si>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</si>
  <si>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</si>
  <si>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</si>
  <si>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</si>
  <si>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</si>
  <si>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</si>
  <si>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</si>
  <si>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</si>
  <si>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</si>
  <si>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</si>
  <si>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</si>
  <si>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</si>
  <si>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</si>
  <si>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</si>
  <si>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</si>
  <si>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</si>
  <si>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</si>
  <si>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</si>
  <si>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</si>
  <si>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</si>
  <si>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</si>
  <si>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</si>
  <si>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</si>
  <si>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</si>
  <si>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</si>
  <si>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</si>
  <si>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</si>
  <si>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</si>
  <si>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</si>
  <si>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</si>
  <si>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</si>
  <si>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</si>
  <si>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</si>
  <si>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</si>
  <si>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</si>
  <si>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</si>
  <si>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</si>
  <si>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</si>
  <si>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</si>
  <si>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</si>
  <si>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</si>
  <si>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</si>
  <si>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</si>
  <si>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</si>
  <si>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</si>
  <si>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</si>
  <si>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</si>
  <si>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</si>
  <si>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</si>
  <si>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</si>
  <si>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</si>
  <si>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</si>
  <si>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</si>
  <si>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</si>
  <si>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</si>
  <si>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</si>
  <si>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</si>
  <si>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</si>
  <si>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</si>
  <si>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</si>
  <si>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</si>
  <si>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</si>
  <si>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</si>
  <si>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</si>
  <si>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</si>
  <si>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</si>
  <si>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</si>
  <si>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</si>
  <si>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</si>
  <si>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</si>
  <si>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</si>
  <si>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</si>
  <si>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</si>
  <si>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</si>
  <si>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</si>
  <si>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</si>
  <si>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</si>
  <si>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</si>
  <si>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</si>
  <si>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</si>
  <si>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</si>
  <si>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</si>
  <si>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</si>
  <si>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</si>
  <si>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</si>
  <si>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</si>
  <si>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</si>
  <si>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</si>
  <si>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</si>
  <si>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</si>
  <si>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</si>
  <si>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</si>
  <si>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</si>
  <si>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</si>
  <si>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</si>
  <si>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</si>
  <si>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</si>
  <si>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</si>
  <si>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</si>
  <si>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</si>
  <si>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</si>
  <si>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</si>
  <si>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</si>
  <si>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</si>
  <si>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</si>
  <si>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</si>
  <si>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</si>
  <si>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</si>
  <si>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</si>
  <si>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</si>
  <si>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</si>
  <si>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</si>
  <si>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</si>
  <si>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</si>
  <si>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</si>
  <si>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</si>
  <si>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</si>
  <si>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</si>
  <si>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</si>
  <si>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</si>
  <si>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</si>
  <si>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</si>
  <si>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</si>
  <si>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</si>
  <si>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</si>
  <si>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</si>
  <si>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</si>
  <si>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</si>
  <si>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</si>
  <si>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</si>
  <si>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</si>
  <si>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</si>
  <si>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</si>
  <si>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</si>
  <si>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</si>
  <si>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</si>
  <si>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</si>
  <si>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</si>
  <si>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</si>
  <si>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</si>
  <si>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</si>
  <si>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</si>
  <si>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</si>
  <si>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</si>
  <si>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</si>
  <si>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</si>
  <si>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</si>
  <si>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</si>
  <si>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</si>
  <si>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</si>
  <si>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</si>
  <si>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</si>
  <si>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</si>
  <si>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</si>
  <si>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</si>
  <si>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</si>
  <si>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</si>
  <si>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</si>
  <si>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</si>
  <si>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</si>
  <si>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</si>
  <si>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</si>
  <si>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</si>
  <si>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</si>
  <si>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</si>
  <si>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</si>
  <si>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</si>
  <si>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</si>
  <si>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</si>
  <si>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</si>
  <si>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</si>
  <si>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</si>
  <si>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</si>
  <si>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</si>
  <si>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</si>
  <si>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</si>
  <si>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</si>
  <si>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</si>
  <si>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</si>
  <si>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</si>
  <si>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</si>
  <si>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</si>
  <si>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</si>
  <si>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</si>
  <si>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</si>
  <si>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</si>
  <si>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</si>
  <si>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</si>
  <si>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</si>
  <si>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</si>
  <si>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</si>
  <si>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</si>
  <si>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</si>
  <si>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</si>
  <si>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</si>
  <si>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</si>
  <si>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</si>
  <si>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</si>
  <si>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</si>
  <si>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</si>
  <si>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</si>
  <si>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</si>
  <si>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</si>
  <si>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</si>
  <si>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</si>
  <si>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</si>
  <si>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</si>
  <si>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</si>
  <si>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</si>
  <si>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</si>
  <si>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</si>
  <si>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</si>
  <si>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</si>
  <si>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</si>
  <si>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</si>
  <si>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</si>
  <si>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</si>
  <si>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</si>
  <si>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</si>
  <si>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</si>
  <si>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</si>
  <si>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</si>
  <si>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</si>
  <si>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</si>
  <si>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</si>
  <si>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</si>
  <si>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</si>
  <si>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</si>
  <si>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</si>
  <si>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</si>
  <si>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</si>
  <si>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</si>
  <si>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</si>
  <si>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</si>
  <si>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</si>
  <si>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</si>
  <si>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</si>
  <si>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</si>
  <si>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</si>
  <si>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</si>
  <si>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</si>
  <si>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</si>
  <si>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</si>
  <si>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</si>
  <si>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</si>
  <si>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</si>
  <si>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</si>
  <si>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</si>
  <si>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</si>
  <si>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</si>
  <si>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</si>
  <si>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</si>
  <si>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</si>
  <si>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</si>
  <si>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</si>
  <si>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</si>
  <si>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</si>
  <si>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</si>
  <si>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</si>
  <si>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</si>
  <si>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</si>
  <si>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</si>
  <si>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</si>
  <si>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</si>
  <si>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</si>
  <si>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</si>
  <si>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</si>
  <si>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</si>
  <si>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</si>
  <si>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</si>
  <si>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</si>
  <si>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</si>
  <si>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</si>
  <si>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</si>
  <si>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</si>
  <si>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</si>
  <si>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</si>
  <si>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</si>
  <si>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</si>
  <si>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</si>
  <si>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</si>
  <si>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</si>
  <si>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</si>
  <si>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</si>
  <si>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</si>
  <si>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</si>
  <si>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</si>
  <si>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</si>
  <si>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</si>
  <si>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</si>
  <si>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</si>
  <si>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</si>
  <si>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</si>
  <si>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</si>
  <si>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</si>
  <si>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</si>
  <si>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</si>
  <si>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</si>
  <si>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</si>
  <si>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</si>
  <si>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</si>
  <si>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</si>
  <si>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</si>
  <si>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</si>
  <si>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</si>
  <si>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</si>
  <si>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Hector_v5.3_GCAM</t>
  </si>
  <si>
    <t>ICLUS_State_Population</t>
  </si>
  <si>
    <t>tempType</t>
  </si>
  <si>
    <t>popArea</t>
  </si>
  <si>
    <t>conus</t>
  </si>
  <si>
    <t>global</t>
  </si>
  <si>
    <t>noxDefault</t>
  </si>
  <si>
    <t>ch4Default</t>
  </si>
  <si>
    <t>o3Default</t>
  </si>
  <si>
    <t>co_moduleScenarios</t>
  </si>
  <si>
    <t>co_scenarios</t>
  </si>
  <si>
    <t>Information about module default scenarios</t>
  </si>
  <si>
    <t>inputArgType</t>
  </si>
  <si>
    <t>inputArgVal</t>
  </si>
  <si>
    <t>NOx_Mt</t>
  </si>
  <si>
    <t>baseline</t>
  </si>
  <si>
    <t>mitigated</t>
  </si>
  <si>
    <t>rff_mean</t>
  </si>
  <si>
    <t>0to6_to2300</t>
  </si>
  <si>
    <t>groupCols</t>
  </si>
  <si>
    <t>scenario</t>
  </si>
  <si>
    <t>postal, model</t>
  </si>
  <si>
    <t>state, postal</t>
  </si>
  <si>
    <t>idCol0</t>
  </si>
  <si>
    <t>ECS_3.0_REF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</si>
</sst>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2">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xf numFmtId="0" fontId="9" fillId="45" borderId="0" xfId="0" applyFont="1" applyFill="1"/>
    <xf numFmtId="1" fontId="9" fillId="45" borderId="0" xfId="0" applyNumberFormat="1" applyFont="1"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60">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6"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9"/>
    </tableStyle>
    <tableStyle name="Table Style 2" pivot="0" count="2" xr9:uid="{5906E8DD-1157-4888-9A27-3B2DB57DF7A2}">
      <tableStyleElement type="wholeTable" dxfId="158"/>
      <tableStyleElement type="headerRow" dxfId="157"/>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6">
  <autoFilter ref="B9:C34" xr:uid="{DBDF25E7-D35C-4344-9B72-491345FCBF34}"/>
  <tableColumns count="2">
    <tableColumn id="1" xr3:uid="{306AD3FA-EE0B-4D9C-828A-C0B76198AE0B}" name="Worksheet" dataDxfId="155"/>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4" dataDxfId="153">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52">
      <calculatedColumnFormula xml:space="preserve"> ROW( doc_tablesList[[#This Row],[ID]] ) - ROW(doc_tablesList[[#Headers],[ID]] )</calculatedColumnFormula>
    </tableColumn>
    <tableColumn id="2" xr3:uid="{238E4D6F-DBDF-41A4-8350-E77587A7D4B3}" name="Table Name" dataDxfId="151"/>
    <tableColumn id="8" xr3:uid="{D46F7497-B3FD-485E-91E8-C8117D6673FA}" name="Import" dataDxfId="150"/>
    <tableColumn id="3" xr3:uid="{39F2BFBD-30E6-473D-B9E5-9F407D5928C3}" name="Worksheet" dataDxfId="149"/>
    <tableColumn id="9" xr3:uid="{507E67A6-0C2B-4342-A04B-6A8E615993E3}" name="ID_columnName" dataDxfId="148">
      <calculatedColumnFormula xml:space="preserve"> "row_id"</calculatedColumnFormula>
    </tableColumn>
    <tableColumn id="4" xr3:uid="{961C935C-163D-4860-BA16-6CB492916203}" name="Header Row" dataDxfId="147">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6">
      <calculatedColumnFormula xml:space="preserve"> MAX( INDIRECT( _xlfn.TEXTJOIN( "", , doc_tablesList[[#This Row],[Table Name]], "[", doc_tablesList[[#This Row],[ID_columnName]], "]" ) ) )</calculatedColumnFormula>
    </tableColumn>
    <tableColumn id="13" xr3:uid="{F53E64F1-7445-4927-A376-2FB765265648}" name="Last Row" dataDxfId="145">
      <calculatedColumnFormula xml:space="preserve"> doc_tablesList[[#This Row],[Number of Data Rows]] + doc_tablesList[[#This Row],[Header Row]]</calculatedColumnFormula>
    </tableColumn>
    <tableColumn id="6" xr3:uid="{86A51CF5-A3BA-4019-9C90-7A94C7FBA534}" name="id_colIndex" dataDxfId="144">
      <calculatedColumnFormula array="1" xml:space="preserve"> INDEX( COLUMN( INDIRECT( doc_tablesList[[#This Row],[Table Name]] &amp; "[" &amp; doc_tablesList[[#This Row],[ID_columnName]] &amp; "]" ) ), 1 )</calculatedColumnFormula>
    </tableColumn>
    <tableColumn id="7" xr3:uid="{DD29767F-0B22-4C97-9012-467EF6380323}" name="last_colIndex" dataDxfId="143">
      <calculatedColumnFormula array="1" xml:space="preserve"> MAX( COLUMN( INDIRECT( doc_tablesList[[#This Row],[Table Name]] ) ) )</calculatedColumnFormula>
    </tableColumn>
    <tableColumn id="12" xr3:uid="{7F09C7E5-85E6-4334-8C65-926F0EE13A13}" name="num_tableCols" dataDxfId="142">
      <calculatedColumnFormula xml:space="preserve"> doc_tablesList[[#This Row],[last_colIndex]] - doc_tablesList[[#This Row],[id_colIndex]] + 1</calculatedColumnFormula>
    </tableColumn>
    <tableColumn id="11" xr3:uid="{C4016964-772D-4CB1-A4CA-7E815387BA94}" name="excludeCol_ids" dataDxfId="141"/>
    <tableColumn id="10" xr3:uid="{1AD286DF-FF1E-4EA7-92C2-04966DE58B94}" name="Notes" dataDxfId="140"/>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9" dataDxfId="138">
  <tableColumns count="11">
    <tableColumn id="1" xr3:uid="{11DFD282-93A9-4795-9369-6627D14BB282}" name="row_id" dataDxfId="137">
      <calculatedColumnFormula xml:space="preserve"> ROW( co_modelTypes[[#This Row],[row_id]] ) - ROW( co_modelTypes[[#Headers],[row_id]] )</calculatedColumnFormula>
    </tableColumn>
    <tableColumn id="5" xr3:uid="{083A43A4-471A-4911-84CB-93A1DE17EDC1}" name="model_type" dataDxfId="136"/>
    <tableColumn id="6" xr3:uid="{5A95B322-31B8-49BE-B215-52BB75258F9F}" name="model_type_label" dataDxfId="135"/>
    <tableColumn id="3" xr3:uid="{540088D4-3239-4E2E-B19D-9DEA7196BB93}" name="inputName" dataDxfId="134"/>
    <tableColumn id="7" xr3:uid="{EDB25577-4E2B-4262-9DF5-F68DC828D4E8}" name="driverType" dataDxfId="133"/>
    <tableColumn id="2" xr3:uid="{7172DDAD-67EF-469B-A2DF-E5E2773966BC}" name="driverUnit" dataDxfId="132"/>
    <tableColumn id="8" xr3:uid="{0E585296-9334-4F27-8B15-1B944CD33E6C}" name="driverUnit_label" dataDxfId="131"/>
    <tableColumn id="10" xr3:uid="{5F1496AF-7FEE-4618-AAE6-2E8C8F5433BE}" name="driverUnitScale" dataDxfId="130"/>
    <tableColumn id="4" xr3:uid="{72573958-4C31-41E8-A620-C05E0EAD6C20}" name="driverRefYear" dataDxfId="129"/>
    <tableColumn id="14" xr3:uid="{24E03EC5-2F20-4779-B9C9-9AA4430B9341}" name="driverDataMax" dataDxfId="128"/>
    <tableColumn id="9" xr3:uid="{537B6620-4A1F-465E-B24B-88B4E9CB99EF}" name="driverMaxOutput" dataDxfId="127"/>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60:F170" totalsRowShown="0" headerRowDxfId="126" dataDxfId="125">
  <tableColumns count="5">
    <tableColumn id="1" xr3:uid="{18599272-3810-42BA-A220-485AFB1D6807}" name="row_id" dataDxfId="124">
      <calculatedColumnFormula xml:space="preserve"> ROW( co_regions[[#This Row],[row_id]] ) - ROW( co_regions[[#Headers],[row_id]] )</calculatedColumnFormula>
    </tableColumn>
    <tableColumn id="5" xr3:uid="{FFA64F27-24E0-4D92-8E8A-6A4675CEB856}" name="region" dataDxfId="123"/>
    <tableColumn id="3" xr3:uid="{56B07D04-3458-4687-B04E-181849066DB3}" name="region_label" dataDxfId="122"/>
    <tableColumn id="2" xr3:uid="{B2F7BCB9-ACFB-4849-90FD-501F8A0425D8}" name="area" dataDxfId="121"/>
    <tableColumn id="4" xr3:uid="{60D1F88E-52A8-448B-91FE-62AD01BC601A}" name="region_order" dataDxfId="120"/>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9" dataDxfId="118">
  <autoFilter ref="B32:F35" xr:uid="{965CD6B2-887D-46C8-9D98-6C6AECBC7B1A}"/>
  <sortState xmlns:xlrd2="http://schemas.microsoft.com/office/spreadsheetml/2017/richdata2" ref="B33:F35">
    <sortCondition ref="F33:F35"/>
  </sortState>
  <tableColumns count="5">
    <tableColumn id="1" xr3:uid="{CDF8B6C0-3166-4A5F-954A-6DD921A48F0D}" name="row_id" dataDxfId="117" totalsRowDxfId="116">
      <calculatedColumnFormula xml:space="preserve"> ROW( co_impYrLvls[[#This Row],[row_id]] ) - ROW(co_impYrLvls[[#Headers],[row_id]] )</calculatedColumnFormula>
    </tableColumn>
    <tableColumn id="2" xr3:uid="{CE04D22F-F326-49F0-9B89-F7BBAC07F272}" name="impactYear" dataDxfId="115" totalsRowDxfId="114"/>
    <tableColumn id="4" xr3:uid="{D085A6D5-2B6A-46B4-9638-D837648BB08B}" name="impactYear_label" dataDxfId="113" totalsRowDxfId="112"/>
    <tableColumn id="5" xr3:uid="{EB302892-BCFD-4CA5-B470-8D81C8E73DDE}" name="impYrNum" dataDxfId="111" totalsRowDxfId="110"/>
    <tableColumn id="6" xr3:uid="{FADA0A2C-2C06-4E27-9064-B329CB26787D}" name="row0" dataDxfId="109" totalsRowDxfId="108"/>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7" dataDxfId="106">
  <autoFilter ref="B42:C47" xr:uid="{7F79E836-A486-4549-B875-6F873C0BCABB}"/>
  <sortState xmlns:xlrd2="http://schemas.microsoft.com/office/spreadsheetml/2017/richdata2" ref="B43:C47">
    <sortCondition ref="C43:C47"/>
  </sortState>
  <tableColumns count="2">
    <tableColumn id="1" xr3:uid="{B5AB138C-E49F-456B-8F7B-6A701BD94314}" name="row_id" dataDxfId="105">
      <calculatedColumnFormula xml:space="preserve"> ROW( co_scalarTypes[[#This Row],[row_id]] ) - ROW( co_scalarTypes[[#Headers],[row_id]] )</calculatedColumnFormula>
    </tableColumn>
    <tableColumn id="4" xr3:uid="{057C556C-4A5B-41BF-9EA5-CD5D06EC20A3}" name="scalarType" dataDxfId="104"/>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3" dataDxfId="102">
  <tableColumns count="4">
    <tableColumn id="1" xr3:uid="{B5687CDE-96CA-4DF3-A45A-B2EDE1CC9A93}" name="row_id" dataDxfId="101">
      <calculatedColumnFormula xml:space="preserve"> ROW( co_econMultipliers[[#This Row],[row_id]] ) - ROW( co_econMultipliers[[#Headers],[row_id]] )</calculatedColumnFormula>
    </tableColumn>
    <tableColumn id="4" xr3:uid="{76AF9F40-EEBA-4ABF-82CC-7580151C94E2}" name="econMultiplierName" dataDxfId="100"/>
    <tableColumn id="3" xr3:uid="{BB4C0E23-5864-41DA-8215-7C526A80B49B}" name="econMultiplierLabel" dataDxfId="99"/>
    <tableColumn id="2" xr3:uid="{013806BA-C4E3-46FD-AD7B-D198CFA696CD}" name="valueYear" dataDxfId="98"/>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N99" totalsRowShown="0" headerRowDxfId="97" dataDxfId="96">
  <tableColumns count="13">
    <tableColumn id="1" xr3:uid="{66AD6D28-7A41-4AD2-93FD-110433F1C5A5}" name="row_id" dataDxfId="95">
      <calculatedColumnFormula xml:space="preserve"> ROW( co_inputInfo[[#This Row],[row_id]] ) - ROW( co_inputInfo[[#Headers],[row_id]] )</calculatedColumnFormula>
    </tableColumn>
    <tableColumn id="4" xr3:uid="{45198473-3D48-41CD-B663-D0AF13813C66}" name="inputName" dataDxfId="94"/>
    <tableColumn id="3" xr3:uid="{E3847F4D-6384-49D5-8156-9EC8E8221B62}" name="inputType" dataDxfId="93"/>
    <tableColumn id="2" xr3:uid="{F9249B62-F8E8-46B3-88F1-E8E0903FDD4A}" name="inputUnit" dataDxfId="92"/>
    <tableColumn id="6" xr3:uid="{48BBD66A-C5AD-477C-84C9-E5FFE0D43B87}" name="inputMin" dataDxfId="91"/>
    <tableColumn id="7" xr3:uid="{05D78FF1-5FB5-4CB5-AB55-8F3089B354DC}" name="inputMax" dataDxfId="90">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9"/>
    <tableColumn id="11" xr3:uid="{33838F63-5751-4209-AF1E-14DFB927DF2E}" name="minYear" dataDxfId="88"/>
    <tableColumn id="8" xr3:uid="{1C94F8DC-2CA2-47FD-A5E1-761F8E67704A}" name="valueCol" dataDxfId="87"/>
    <tableColumn id="5" xr3:uid="{99885E6A-BA0C-4550-ACB2-9BF751DC0F7C}" name="valueColLC" dataDxfId="86">
      <calculatedColumnFormula xml:space="preserve"> LOWER( co_inputInfo[[#This Row],[valueCol]] )</calculatedColumnFormula>
    </tableColumn>
    <tableColumn id="9" xr3:uid="{AAA49909-67E1-4978-90ED-573C388A520B}" name="regional" dataDxfId="85"/>
    <tableColumn id="12" xr3:uid="{FB827980-3826-439F-9F41-FE917F82F38E}" name="groupCols" dataDxfId="84"/>
    <tableColumn id="13" xr3:uid="{85CFD1EB-2080-4260-A066-309BD3B1C8B8}" name="idCol0" dataDxfId="0"/>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5:H227" totalsRowShown="0" headerRowDxfId="83">
  <autoFilter ref="B175:H227" xr:uid="{260FF6F7-3417-4AB0-990E-0C31BC977851}"/>
  <tableColumns count="7">
    <tableColumn id="1" xr3:uid="{B802A69B-2E07-40A2-ADE9-DCABCB2E04A6}" name="row_id" dataDxfId="82">
      <calculatedColumnFormula xml:space="preserve"> ROW( co_states[[#This Row],[row_id]] ) - ROW( co_states[[#Headers],[row_id]] )</calculatedColumnFormula>
    </tableColumn>
    <tableColumn id="2" xr3:uid="{5B715195-2EAE-439A-84CF-1C26F65065E0}" name="state" dataDxfId="81"/>
    <tableColumn id="3" xr3:uid="{42CA1BFA-BDCF-464B-91DB-4C9663461C1C}" name="postal" dataDxfId="80"/>
    <tableColumn id="5" xr3:uid="{5807F5A8-31A9-4CC5-8FA0-243CB9917CD4}" name="fips" dataDxfId="79"/>
    <tableColumn id="6" xr3:uid="{75C24D34-7FF1-4D85-8B86-75A1F1B7EF6C}" name="region" dataDxfId="78"/>
    <tableColumn id="7" xr3:uid="{B0056655-B67E-486D-8580-C33D8B965DEB}" name="area" dataDxfId="77">
      <calculatedColumnFormula array="1" xml:space="preserve"> INDEX( co_regions[area], MATCH( 1, --( co_states[[#This Row],[region]] = co_regions[region] ), 0 ) )</calculatedColumnFormula>
    </tableColumn>
    <tableColumn id="4" xr3:uid="{FD967E7F-5A29-4247-8725-12F353B23771}" name="state_order" dataDxfId="76"/>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5" dataDxfId="74">
  <tableColumns count="4">
    <tableColumn id="1" xr3:uid="{3762ECAE-6A4D-4316-A236-8B365D0626D2}" name="row_id" dataDxfId="73">
      <calculatedColumnFormula xml:space="preserve"> ROW( co_slrCm[[#This Row],[row_id]] ) - ROW( co_slrCm[[#Headers],[row_id]] )</calculatedColumnFormula>
    </tableColumn>
    <tableColumn id="2" xr3:uid="{652FAEDD-ACCA-4F89-BB09-D0259DE4EBDE}" name="model" dataDxfId="72"/>
    <tableColumn id="5" xr3:uid="{4E21FF99-5816-430F-A59C-839B9DED59AD}" name="model_cm" dataDxfId="71">
      <calculatedColumnFormula xml:space="preserve"> SUBSTITUTE( co_slrCm[[#This Row],[model]], "cm", "" )</calculatedColumnFormula>
    </tableColumn>
    <tableColumn id="20" xr3:uid="{494DF020-2C7F-4BEC-BF92-2D1C2997DB71}" name="model_type" dataDxfId="70"/>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9:G153" totalsRowShown="0" headerRowDxfId="69" dataDxfId="68">
  <tableColumns count="6">
    <tableColumn id="1" xr3:uid="{6B39C0F6-F51F-46E7-B871-D79691468859}" name="row_id" dataDxfId="67">
      <calculatedColumnFormula xml:space="preserve"> ROW( co_moduleAreas[[#This Row],[row_id]] ) - ROW( co_moduleAreas[[#Headers],[row_id]] )</calculatedColumnFormula>
    </tableColumn>
    <tableColumn id="3" xr3:uid="{FA7D71D8-3E5E-4160-8B14-D5765D9F310B}" name="module" dataDxfId="66"/>
    <tableColumn id="4" xr3:uid="{FF99F0AF-3896-4181-B4BA-A7BCCD26281F}" name="CONUS" dataDxfId="65"/>
    <tableColumn id="5" xr3:uid="{8D6CF49E-2833-4B79-B861-B3E559469D80}" name="AK" dataDxfId="64"/>
    <tableColumn id="2" xr3:uid="{FBF0E9DC-EC64-4AAB-85A0-909CE7D91B5C}" name="HI" dataDxfId="63"/>
    <tableColumn id="6" xr3:uid="{ECDD11B8-8AA9-466D-9A95-87825C1F011B}" name="US" dataDxfId="6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40:E144" totalsRowShown="0" headerRowDxfId="61" dataDxfId="60">
  <sortState xmlns:xlrd2="http://schemas.microsoft.com/office/spreadsheetml/2017/richdata2" ref="B141:E144">
    <sortCondition ref="E141:E144"/>
  </sortState>
  <tableColumns count="4">
    <tableColumn id="1" xr3:uid="{E7EF0B14-6E39-4AC7-AF6C-1F6122F80A00}" name="row_id" dataDxfId="59">
      <calculatedColumnFormula xml:space="preserve"> ROW( co_areas[[#This Row],[row_id]] ) - ROW( co_areas[[#Headers],[row_id]] )</calculatedColumnFormula>
    </tableColumn>
    <tableColumn id="5" xr3:uid="{8E314417-76FC-49D4-8395-68E6821400F1}" name="area" dataDxfId="58"/>
    <tableColumn id="3" xr3:uid="{D3346EB3-CC6E-4F56-99C1-5CA14B2AA885}" name="area_label" dataDxfId="57"/>
    <tableColumn id="4" xr3:uid="{49EF0AA8-E61C-4619-9F0A-C99D809CE4D7}" name="area_order" dataDxfId="56"/>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4:G131" totalsRowShown="0" headerRowDxfId="55" dataDxfId="54">
  <tableColumns count="6">
    <tableColumn id="1" xr3:uid="{153273EE-D49C-43E7-89D3-640CF711FDD6}" name="row_id" dataDxfId="53">
      <calculatedColumnFormula xml:space="preserve"> ROW( co_moduleScenarios[[#This Row],[row_id]] ) - ROW( co_moduleScenarios[[#Headers],[row_id]] )</calculatedColumnFormula>
    </tableColumn>
    <tableColumn id="4" xr3:uid="{F54B7C7D-6137-4D7A-AA53-E6EC1A4D870B}" name="inputName" dataDxfId="52"/>
    <tableColumn id="3" xr3:uid="{8C7B1E0B-A838-4C25-BD81-F2D99A20C316}" name="fredi" dataDxfId="51"/>
    <tableColumn id="2" xr3:uid="{DE883AA6-AFB1-4ECB-81BC-2DBBBB7D9EC6}" name="sv" dataDxfId="50"/>
    <tableColumn id="7" xr3:uid="{03493EE6-57B6-434B-89CB-00D18647CE1C}" name="extremes" dataDxfId="49"/>
    <tableColumn id="6" xr3:uid="{FD0E66B9-364C-46F1-A441-3593D5002F5F}" name="ghg" dataDxfId="4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7" dataDxfId="46">
  <autoFilter ref="B22:G26" xr:uid="{6E826C61-9F11-4955-B19C-8112C0F6EC23}"/>
  <sortState xmlns:xlrd2="http://schemas.microsoft.com/office/spreadsheetml/2017/richdata2" ref="B23:G25">
    <sortCondition ref="C33:C35"/>
  </sortState>
  <tableColumns count="6">
    <tableColumn id="1" xr3:uid="{1E91507F-C783-4AF1-A2DC-F0D550DB8228}" name="row_id" dataDxfId="45" totalsRowDxfId="44">
      <calculatedColumnFormula xml:space="preserve"> ROW( co_moduleInfo[[#This Row],[row_id]] ) - ROW(co_moduleInfo[[#Headers],[row_id]] )</calculatedColumnFormula>
    </tableColumn>
    <tableColumn id="2" xr3:uid="{C5A172CB-7A1A-40A6-B5FF-ADA60A854570}" name="module" dataDxfId="43" totalsRowDxfId="42"/>
    <tableColumn id="4" xr3:uid="{40CB1771-C104-47EE-A9D3-FC2266D98E31}" name="defaultMinYr" dataDxfId="41" totalsRowDxfId="40"/>
    <tableColumn id="3" xr3:uid="{361574C9-CD04-4844-8EA4-8686C22861AF}" name="defaultMaxYr" dataDxfId="39" totalsRowDxfId="38"/>
    <tableColumn id="6" xr3:uid="{BE556F7A-79ED-4CF4-9DE1-89B19E392F66}" name="moduleMinYr" dataDxfId="37" totalsRowDxfId="36"/>
    <tableColumn id="5" xr3:uid="{EE868D0F-708E-48BF-843C-D20D3F01FC0A}" name="moduleMaxYr" dataDxfId="35" totalsRowDxfId="3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3" dataDxfId="32">
  <tableColumns count="5">
    <tableColumn id="1" xr3:uid="{B2363595-A68F-4CF5-9F7E-DD47303CE84C}" name="row_id" dataDxfId="31">
      <calculatedColumnFormula xml:space="preserve"> ROW( co_moduleModTypes[[#This Row],[row_id]] ) - ROW( co_moduleModTypes[[#Headers],[row_id]] )</calculatedColumnFormula>
    </tableColumn>
    <tableColumn id="5" xr3:uid="{D18390C5-26C7-473C-9856-A402FD3A0AEF}" name="module" dataDxfId="30"/>
    <tableColumn id="6" xr3:uid="{C4E5B6A3-7C3C-4259-823B-02A74FE928D8}" name="gcm" dataDxfId="29"/>
    <tableColumn id="3" xr3:uid="{F47429F2-FAE8-479B-9DBC-65A9498A8337}" name="slr" dataDxfId="28"/>
    <tableColumn id="7" xr3:uid="{935107B0-7729-4F94-B463-7640686C80D6}" name="gcm_ghg" dataDxfId="27"/>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G116" totalsRowShown="0" headerRowDxfId="26" dataDxfId="25">
  <tableColumns count="6">
    <tableColumn id="1" xr3:uid="{6346090C-91C3-4EDB-A7F1-370F8A29D56E}" name="row_id" dataDxfId="24">
      <calculatedColumnFormula xml:space="preserve"> ROW( co_scenarios[[#This Row],[row_id]] ) - ROW( co_scenarios[[#Headers],[row_id]] )</calculatedColumnFormula>
    </tableColumn>
    <tableColumn id="4" xr3:uid="{AF567B04-BAFE-4398-9598-BABE0A898EC3}" name="scenarioName" dataDxfId="23"/>
    <tableColumn id="3" xr3:uid="{11EC5AD1-152B-4E01-89B5-BF7C4B3D34E7}" name="inputName" dataDxfId="22"/>
    <tableColumn id="6" xr3:uid="{713CE323-B977-4F6A-A751-4F21E1A47B9D}" name="inputArgType" dataDxfId="21"/>
    <tableColumn id="7" xr3:uid="{A3EF825F-7245-45C7-97D2-FB17A58B2688}" name="inputArgVal" dataDxfId="20"/>
    <tableColumn id="2" xr3:uid="{F4BED776-1DB1-4B5A-B96F-C7A6885A2CF1}" name="scenario" dataDxfId="19"/>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8">
      <calculatedColumnFormula xml:space="preserve"> ROW( Readme_adaptations[[#This Row],[row_id]] ) - ROW( Readme_adaptations[[#Headers],[row_id]] )</calculatedColumnFormula>
    </tableColumn>
    <tableColumn id="4" xr3:uid="{8F8CD713-0ECF-4957-8E94-F3FC5C746031}" name="sector_id" dataDxfId="1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6" dataDxfId="15">
  <autoFilter ref="B3:F5" xr:uid="{58C7AF19-DB28-47F8-BE56-AE985DF1009B}"/>
  <tableColumns count="5">
    <tableColumn id="1" xr3:uid="{055BC283-B8DC-4F37-B787-CE15D79337AE}" name="row_id" dataDxfId="14">
      <calculatedColumnFormula xml:space="preserve"> ROW( Readme_sectors[[#This Row],[row_id]] ) - ROW( Readme_sectors[[#Headers],[row_id]] )</calculatedColumnFormula>
    </tableColumn>
    <tableColumn id="4" xr3:uid="{F1DE1E87-7416-4EC2-83F4-443E818D69E2}" name="sector_id" dataDxfId="13"/>
    <tableColumn id="2" xr3:uid="{69F42C58-EA29-416E-A03E-490DCD1DAC6F}" name="adapt_id" dataDxfId="12"/>
    <tableColumn id="3" xr3:uid="{995768DD-996C-4A25-A331-EA651CF80A08}" name="adapt_label" dataDxfId="11"/>
    <tableColumn id="5" xr3:uid="{B607221E-C635-413E-A992-7E4B369F50F2}" name="Description" dataDxfId="1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9">
      <calculatedColumnFormula xml:space="preserve"> ROW( slr_cm[[#This Row],[row_id]] ) - ROW( slr_cm[[#Headers],[row_id]] )</calculatedColumnFormula>
    </tableColumn>
    <tableColumn id="1" xr3:uid="{FA4EDD13-4E7E-45A3-BAE3-E9197F3C6F46}" name="year" dataDxfId="8"/>
    <tableColumn id="2" xr3:uid="{8C03079C-35A7-401C-8DAF-080D8590CAF6}" name="0cm" dataDxfId="7"/>
    <tableColumn id="8" xr3:uid="{BF06645C-1E6B-49DC-BFF3-41DC055BA794}" name="30cm" dataDxfId="6"/>
    <tableColumn id="7" xr3:uid="{A579CC42-A3A8-4F15-AA9F-71AF71D9FC92}" name="50cm" dataDxfId="5"/>
    <tableColumn id="6" xr3:uid="{3B78BF10-85AF-4256-B6E0-8C448D28F844}" name="100cm" dataDxfId="4"/>
    <tableColumn id="5" xr3:uid="{B9B22AB8-C0E3-43FA-8E5B-D07A4AB2C538}" name="150cm" dataDxfId="3"/>
    <tableColumn id="4" xr3:uid="{763A0097-0CCB-4D1D-A0D6-FDF4FE810AFE}" name="200cm" dataDxfId="2"/>
    <tableColumn id="3" xr3:uid="{FB0A96A9-E5BF-4003-9D05-D514A5B55CB9}" name="250cm" dataDxfId="1"/>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14</v>
      </c>
      <c r="L11" s="16">
        <f ca="1" xml:space="preserve"> doc_tablesList[[#This Row],[last_colIndex]] - doc_tablesList[[#This Row],[id_colIndex]] + 1</f>
        <v>13</v>
      </c>
      <c r="M11" s="29"/>
      <c r="N11" s="28" t="s">
        <v>122</v>
      </c>
    </row>
    <row r="12" spans="1:14" x14ac:dyDescent="0.25">
      <c r="B12" s="3">
        <f xml:space="preserve"> ROW( doc_tablesList[[#This Row],[ID]] ) - ROW(doc_tablesList[[#Headers],[ID]] )</f>
        <v>9</v>
      </c>
      <c r="C12" s="6" t="s">
        <v>352</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7</v>
      </c>
      <c r="L12" s="16">
        <f ca="1" xml:space="preserve"> doc_tablesList[[#This Row],[last_colIndex]] - doc_tablesList[[#This Row],[id_colIndex]] + 1</f>
        <v>6</v>
      </c>
      <c r="M12" s="29"/>
      <c r="N12" s="28"/>
    </row>
    <row r="13" spans="1:14" x14ac:dyDescent="0.25">
      <c r="B13" s="3">
        <f xml:space="preserve"> ROW( doc_tablesList[[#This Row],[ID]] ) - ROW(doc_tablesList[[#Headers],[ID]] )</f>
        <v>10</v>
      </c>
      <c r="C13" s="6" t="s">
        <v>351</v>
      </c>
      <c r="D13" s="13">
        <v>1</v>
      </c>
      <c r="E13" s="6" t="s">
        <v>94</v>
      </c>
      <c r="F13" s="13" t="str">
        <f t="shared" si="0"/>
        <v>row_id</v>
      </c>
      <c r="G13" s="16" cm="1">
        <f t="array" aca="1" ref="G13" ca="1" xml:space="preserve"> INDEX( ROW( INDIRECT( _xlfn.TEXTJOIN( "", , doc_tablesList[[#This Row],[Table Name]], "[[#Headers],[", doc_tablesList[[#This Row],[ID_columnName]], "]]" ) ) ), 1 )</f>
        <v>124</v>
      </c>
      <c r="H13" s="16">
        <f ca="1" xml:space="preserve"> MAX( INDIRECT( _xlfn.TEXTJOIN( "", , doc_tablesList[[#This Row],[Table Name]], "[", doc_tablesList[[#This Row],[ID_columnName]], "]" ) ) )</f>
        <v>7</v>
      </c>
      <c r="I13" s="16">
        <f ca="1" xml:space="preserve"> doc_tablesList[[#This Row],[Number of Data Rows]] + doc_tablesList[[#This Row],[Header Row]]</f>
        <v>131</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7</v>
      </c>
      <c r="L13" s="16">
        <f ca="1" xml:space="preserve"> doc_tablesList[[#This Row],[last_colIndex]] - doc_tablesList[[#This Row],[id_colIndex]] + 1</f>
        <v>6</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140</v>
      </c>
      <c r="H14" s="16">
        <f ca="1" xml:space="preserve"> MAX( INDIRECT( _xlfn.TEXTJOIN( "", , doc_tablesList[[#This Row],[Table Name]], "[", doc_tablesList[[#This Row],[ID_columnName]], "]" ) ) )</f>
        <v>4</v>
      </c>
      <c r="I14" s="16">
        <f ca="1" xml:space="preserve"> doc_tablesList[[#This Row],[Number of Data Rows]] + doc_tablesList[[#This Row],[Header Row]]</f>
        <v>144</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149</v>
      </c>
      <c r="H15" s="16">
        <f ca="1" xml:space="preserve"> MAX( INDIRECT( _xlfn.TEXTJOIN( "", , doc_tablesList[[#This Row],[Table Name]], "[", doc_tablesList[[#This Row],[ID_columnName]], "]" ) ) )</f>
        <v>4</v>
      </c>
      <c r="I15" s="16">
        <f ca="1" xml:space="preserve"> doc_tablesList[[#This Row],[Number of Data Rows]] + doc_tablesList[[#This Row],[Header Row]]</f>
        <v>153</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160</v>
      </c>
      <c r="H16" s="16">
        <f ca="1" xml:space="preserve"> MAX( INDIRECT( _xlfn.TEXTJOIN( "", , doc_tablesList[[#This Row],[Table Name]], "[", doc_tablesList[[#This Row],[ID_columnName]], "]" ) ) )</f>
        <v>10</v>
      </c>
      <c r="I16" s="16">
        <f ca="1" xml:space="preserve"> doc_tablesList[[#This Row],[Number of Data Rows]] + doc_tablesList[[#This Row],[Header Row]]</f>
        <v>170</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175</v>
      </c>
      <c r="H17" s="16">
        <f ca="1" xml:space="preserve"> MAX( INDIRECT( _xlfn.TEXTJOIN( "", , doc_tablesList[[#This Row],[Table Name]], "[", doc_tablesList[[#This Row],[ID_columnName]], "]" ) ) )</f>
        <v>52</v>
      </c>
      <c r="I17" s="16">
        <f ca="1" xml:space="preserve"> doc_tablesList[[#This Row],[Number of Data Rows]] + doc_tablesList[[#This Row],[Header Row]]</f>
        <v>227</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7"/>
  <sheetViews>
    <sheetView tabSelected="1" topLeftCell="A97" zoomScale="90" zoomScaleNormal="90" workbookViewId="0">
      <pane xSplit="3" topLeftCell="D1" activePane="topRight" state="frozen"/>
      <selection pane="topRight" activeCell="D125" sqref="D125:D131"/>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353</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c r="M92" s="14" t="s">
        <v>361</v>
      </c>
      <c r="N92" s="14" t="s">
        <v>365</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c r="M93" s="13" t="s">
        <v>362</v>
      </c>
      <c r="N93" s="13" t="s">
        <v>362</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c r="M94" s="13" t="s">
        <v>362</v>
      </c>
      <c r="N94" s="13" t="s">
        <v>362</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c r="M95" s="13"/>
      <c r="N95" s="13" t="s">
        <v>341</v>
      </c>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c r="M96" s="13" t="s">
        <v>364</v>
      </c>
      <c r="N96" s="13" t="s">
        <v>341</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c r="M97" s="13"/>
      <c r="N97" s="13" t="s">
        <v>341</v>
      </c>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356</v>
      </c>
      <c r="K98" s="13" t="str">
        <f xml:space="preserve"> LOWER( co_inputInfo[[#This Row],[valueCol]] )</f>
        <v>nox_mt</v>
      </c>
      <c r="L98" s="13">
        <v>0</v>
      </c>
      <c r="M98" s="13"/>
      <c r="N98" s="13" t="s">
        <v>341</v>
      </c>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c r="M99" s="13" t="s">
        <v>363</v>
      </c>
      <c r="N99" s="13" t="s">
        <v>341</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354</v>
      </c>
      <c r="F104" s="16" t="s">
        <v>355</v>
      </c>
      <c r="G104" s="14" t="s">
        <v>362</v>
      </c>
    </row>
    <row r="105" spans="1:21" x14ac:dyDescent="0.2">
      <c r="B105" s="3">
        <f xml:space="preserve"> ROW( co_scenarios[[#This Row],[row_id]] ) - ROW( co_scenarios[[#Headers],[row_id]] )</f>
        <v>1</v>
      </c>
      <c r="C105" s="6" t="s">
        <v>357</v>
      </c>
      <c r="D105" s="26" t="s">
        <v>108</v>
      </c>
      <c r="E105" s="13" t="s">
        <v>344</v>
      </c>
      <c r="F105" s="13" t="s">
        <v>346</v>
      </c>
      <c r="G105" s="26" t="s">
        <v>357</v>
      </c>
    </row>
    <row r="106" spans="1:21" x14ac:dyDescent="0.2">
      <c r="B106" s="3">
        <f xml:space="preserve"> ROW( co_scenarios[[#This Row],[row_id]] ) - ROW( co_scenarios[[#Headers],[row_id]] )</f>
        <v>2</v>
      </c>
      <c r="C106" s="6" t="s">
        <v>358</v>
      </c>
      <c r="D106" s="26" t="s">
        <v>108</v>
      </c>
      <c r="E106" s="13" t="s">
        <v>344</v>
      </c>
      <c r="F106" s="13" t="s">
        <v>346</v>
      </c>
      <c r="G106" s="26" t="s">
        <v>358</v>
      </c>
    </row>
    <row r="107" spans="1:21" x14ac:dyDescent="0.2">
      <c r="B107" s="3">
        <f xml:space="preserve"> ROW( co_scenarios[[#This Row],[row_id]] ) - ROW( co_scenarios[[#Headers],[row_id]] )</f>
        <v>3</v>
      </c>
      <c r="C107" s="6" t="s">
        <v>342</v>
      </c>
      <c r="D107" s="26" t="s">
        <v>108</v>
      </c>
      <c r="E107" s="13" t="s">
        <v>344</v>
      </c>
      <c r="F107" s="13" t="s">
        <v>347</v>
      </c>
      <c r="G107" s="26" t="s">
        <v>366</v>
      </c>
    </row>
    <row r="108" spans="1:21" x14ac:dyDescent="0.2">
      <c r="B108" s="3">
        <f xml:space="preserve"> ROW( co_scenarios[[#This Row],[row_id]] ) - ROW( co_scenarios[[#Headers],[row_id]] )</f>
        <v>4</v>
      </c>
      <c r="C108" s="6" t="s">
        <v>359</v>
      </c>
      <c r="D108" s="26" t="s">
        <v>108</v>
      </c>
      <c r="E108" s="13" t="s">
        <v>344</v>
      </c>
      <c r="F108" s="13" t="s">
        <v>347</v>
      </c>
      <c r="G108" s="26" t="s">
        <v>359</v>
      </c>
    </row>
    <row r="109" spans="1:21" x14ac:dyDescent="0.2">
      <c r="B109" s="3">
        <f xml:space="preserve"> ROW( co_scenarios[[#This Row],[row_id]] ) - ROW( co_scenarios[[#Headers],[row_id]] )</f>
        <v>5</v>
      </c>
      <c r="C109" s="6" t="s">
        <v>360</v>
      </c>
      <c r="D109" s="26" t="s">
        <v>108</v>
      </c>
      <c r="E109" s="13" t="s">
        <v>344</v>
      </c>
      <c r="F109" s="13" t="s">
        <v>346</v>
      </c>
      <c r="G109" s="26" t="s">
        <v>360</v>
      </c>
    </row>
    <row r="110" spans="1:21" x14ac:dyDescent="0.2">
      <c r="B110" s="3">
        <f xml:space="preserve"> ROW( co_scenarios[[#This Row],[row_id]] ) - ROW( co_scenarios[[#Headers],[row_id]] )</f>
        <v>6</v>
      </c>
      <c r="C110" s="6" t="s">
        <v>338</v>
      </c>
      <c r="D110" s="26" t="s">
        <v>109</v>
      </c>
      <c r="E110" s="13"/>
      <c r="F110" s="13" t="s">
        <v>7</v>
      </c>
      <c r="G110" s="26"/>
    </row>
    <row r="111" spans="1:21" x14ac:dyDescent="0.2">
      <c r="B111" s="3">
        <f xml:space="preserve"> ROW( co_scenarios[[#This Row],[row_id]] ) - ROW( co_scenarios[[#Headers],[row_id]] )</f>
        <v>7</v>
      </c>
      <c r="C111" s="6" t="s">
        <v>359</v>
      </c>
      <c r="D111" s="26" t="s">
        <v>109</v>
      </c>
      <c r="E111" s="13"/>
      <c r="F111" s="13" t="s">
        <v>7</v>
      </c>
      <c r="G111" s="26"/>
    </row>
    <row r="112" spans="1:21" x14ac:dyDescent="0.2">
      <c r="B112" s="3">
        <f xml:space="preserve"> ROW( co_scenarios[[#This Row],[row_id]] ) - ROW( co_scenarios[[#Headers],[row_id]] )</f>
        <v>8</v>
      </c>
      <c r="C112" s="6" t="s">
        <v>343</v>
      </c>
      <c r="D112" s="26" t="s">
        <v>110</v>
      </c>
      <c r="E112" s="13" t="s">
        <v>345</v>
      </c>
      <c r="F112" s="13" t="s">
        <v>141</v>
      </c>
      <c r="G112" s="26"/>
    </row>
    <row r="113" spans="1:21" x14ac:dyDescent="0.2">
      <c r="B113" s="3">
        <f xml:space="preserve"> ROW( co_scenarios[[#This Row],[row_id]] ) - ROW( co_scenarios[[#Headers],[row_id]] )</f>
        <v>9</v>
      </c>
      <c r="C113" s="6" t="s">
        <v>359</v>
      </c>
      <c r="D113" s="26" t="s">
        <v>110</v>
      </c>
      <c r="E113" s="13" t="s">
        <v>345</v>
      </c>
      <c r="F113" s="13" t="s">
        <v>141</v>
      </c>
      <c r="G113" s="26"/>
    </row>
    <row r="114" spans="1:21" x14ac:dyDescent="0.2">
      <c r="B114" s="3">
        <f xml:space="preserve"> ROW( co_scenarios[[#This Row],[row_id]] ) - ROW( co_scenarios[[#Headers],[row_id]] )</f>
        <v>10</v>
      </c>
      <c r="C114" s="6" t="s">
        <v>350</v>
      </c>
      <c r="D114" s="26" t="s">
        <v>301</v>
      </c>
      <c r="E114" s="13"/>
      <c r="F114" s="13"/>
      <c r="G114" s="26"/>
    </row>
    <row r="115" spans="1:21" x14ac:dyDescent="0.2">
      <c r="B115" s="3">
        <f xml:space="preserve"> ROW( co_scenarios[[#This Row],[row_id]] ) - ROW( co_scenarios[[#Headers],[row_id]] )</f>
        <v>11</v>
      </c>
      <c r="C115" s="6" t="s">
        <v>349</v>
      </c>
      <c r="D115" s="26" t="s">
        <v>299</v>
      </c>
      <c r="E115" s="13"/>
      <c r="F115" s="13"/>
      <c r="G115" s="26"/>
    </row>
    <row r="116" spans="1:21" x14ac:dyDescent="0.2">
      <c r="B116" s="3">
        <f xml:space="preserve"> ROW( co_scenarios[[#This Row],[row_id]] ) - ROW( co_scenarios[[#Headers],[row_id]] )</f>
        <v>12</v>
      </c>
      <c r="C116" s="6" t="s">
        <v>348</v>
      </c>
      <c r="D116" s="26" t="s">
        <v>300</v>
      </c>
      <c r="E116" s="13"/>
      <c r="F116" s="13"/>
      <c r="G116" s="26"/>
    </row>
    <row r="122" spans="1:21" ht="15" x14ac:dyDescent="0.25">
      <c r="A122" s="10"/>
      <c r="B122" s="11" t="s">
        <v>336</v>
      </c>
      <c r="C122" s="11"/>
      <c r="D122" s="11"/>
      <c r="E122" s="11"/>
      <c r="F122" s="11"/>
      <c r="G122" s="11"/>
      <c r="H122" s="11"/>
      <c r="I122" s="11"/>
      <c r="J122" s="11"/>
      <c r="K122" s="11"/>
      <c r="L122" s="11"/>
      <c r="M122" s="11"/>
      <c r="N122" s="11"/>
      <c r="O122" s="11"/>
      <c r="P122" s="11"/>
      <c r="Q122" s="11"/>
      <c r="R122" s="11"/>
      <c r="S122" s="11"/>
      <c r="T122" s="11"/>
      <c r="U122" s="11"/>
    </row>
    <row r="123" spans="1:21" x14ac:dyDescent="0.2">
      <c r="B123" s="2" t="s">
        <v>337</v>
      </c>
    </row>
    <row r="124" spans="1:21" x14ac:dyDescent="0.2">
      <c r="B124" s="14" t="s">
        <v>42</v>
      </c>
      <c r="C124" s="14" t="s">
        <v>107</v>
      </c>
      <c r="D124" s="14" t="s">
        <v>284</v>
      </c>
      <c r="E124" s="16" t="s">
        <v>286</v>
      </c>
      <c r="F124" s="16" t="s">
        <v>288</v>
      </c>
      <c r="G124" s="16" t="s">
        <v>287</v>
      </c>
    </row>
    <row r="125" spans="1:21" x14ac:dyDescent="0.2">
      <c r="B125" s="3">
        <f xml:space="preserve"> ROW( co_moduleScenarios[[#This Row],[row_id]] ) - ROW( co_moduleScenarios[[#Headers],[row_id]] )</f>
        <v>1</v>
      </c>
      <c r="C125" s="6" t="s">
        <v>108</v>
      </c>
      <c r="D125" s="13" t="s">
        <v>342</v>
      </c>
      <c r="E125" s="13" t="s">
        <v>342</v>
      </c>
      <c r="F125" s="13" t="s">
        <v>342</v>
      </c>
      <c r="G125" s="13"/>
    </row>
    <row r="126" spans="1:21" x14ac:dyDescent="0.2">
      <c r="B126" s="3">
        <f xml:space="preserve"> ROW( co_moduleScenarios[[#This Row],[row_id]] ) - ROW( co_moduleScenarios[[#Headers],[row_id]] )</f>
        <v>2</v>
      </c>
      <c r="C126" s="6" t="s">
        <v>49</v>
      </c>
      <c r="D126" s="13" t="s">
        <v>342</v>
      </c>
      <c r="E126" s="13" t="s">
        <v>342</v>
      </c>
      <c r="F126" s="13" t="s">
        <v>342</v>
      </c>
      <c r="G126" s="13"/>
    </row>
    <row r="127" spans="1:21" x14ac:dyDescent="0.2">
      <c r="B127" s="3">
        <f xml:space="preserve"> ROW( co_moduleScenarios[[#This Row],[row_id]] ) - ROW( co_moduleScenarios[[#Headers],[row_id]] )</f>
        <v>3</v>
      </c>
      <c r="C127" s="6" t="s">
        <v>109</v>
      </c>
      <c r="D127" s="13" t="s">
        <v>338</v>
      </c>
      <c r="E127" s="13" t="s">
        <v>338</v>
      </c>
      <c r="F127" s="13" t="s">
        <v>338</v>
      </c>
      <c r="G127" s="6" t="s">
        <v>338</v>
      </c>
    </row>
    <row r="128" spans="1:21" x14ac:dyDescent="0.2">
      <c r="B128" s="3">
        <f xml:space="preserve"> ROW( co_moduleScenarios[[#This Row],[row_id]] ) - ROW( co_moduleScenarios[[#Headers],[row_id]] )</f>
        <v>4</v>
      </c>
      <c r="C128" s="6" t="s">
        <v>110</v>
      </c>
      <c r="D128" s="6" t="s">
        <v>343</v>
      </c>
      <c r="E128" s="6" t="s">
        <v>343</v>
      </c>
      <c r="F128" s="6" t="s">
        <v>343</v>
      </c>
      <c r="G128" s="6" t="s">
        <v>343</v>
      </c>
    </row>
    <row r="129" spans="1:21" x14ac:dyDescent="0.2">
      <c r="B129" s="3">
        <f xml:space="preserve"> ROW( co_moduleScenarios[[#This Row],[row_id]] ) - ROW( co_moduleScenarios[[#Headers],[row_id]] )</f>
        <v>5</v>
      </c>
      <c r="C129" s="6" t="s">
        <v>299</v>
      </c>
      <c r="D129" s="13"/>
      <c r="E129" s="13"/>
      <c r="F129" s="13" t="s">
        <v>7</v>
      </c>
      <c r="G129" s="13" t="s">
        <v>349</v>
      </c>
    </row>
    <row r="130" spans="1:21" x14ac:dyDescent="0.2">
      <c r="B130" s="3">
        <f xml:space="preserve"> ROW( co_moduleScenarios[[#This Row],[row_id]] ) - ROW( co_moduleScenarios[[#Headers],[row_id]] )</f>
        <v>6</v>
      </c>
      <c r="C130" s="6" t="s">
        <v>300</v>
      </c>
      <c r="D130" s="13"/>
      <c r="E130" s="13"/>
      <c r="F130" s="13" t="s">
        <v>7</v>
      </c>
      <c r="G130" s="13" t="s">
        <v>348</v>
      </c>
    </row>
    <row r="131" spans="1:21" x14ac:dyDescent="0.2">
      <c r="B131" s="3">
        <f xml:space="preserve"> ROW( co_moduleScenarios[[#This Row],[row_id]] ) - ROW( co_moduleScenarios[[#Headers],[row_id]] )</f>
        <v>7</v>
      </c>
      <c r="C131" s="6" t="s">
        <v>301</v>
      </c>
      <c r="D131" s="13"/>
      <c r="E131" s="13"/>
      <c r="F131" s="13" t="s">
        <v>7</v>
      </c>
      <c r="G131" s="13" t="s">
        <v>350</v>
      </c>
    </row>
    <row r="138" spans="1:21" ht="15" x14ac:dyDescent="0.25">
      <c r="A138" s="10"/>
      <c r="B138" s="11" t="s">
        <v>289</v>
      </c>
      <c r="C138" s="11"/>
      <c r="D138" s="11"/>
      <c r="E138" s="11"/>
      <c r="F138" s="11"/>
      <c r="G138" s="11"/>
      <c r="H138" s="11"/>
      <c r="I138" s="11"/>
      <c r="J138" s="11"/>
      <c r="K138" s="11"/>
      <c r="L138" s="11"/>
      <c r="M138" s="11"/>
      <c r="N138" s="11"/>
      <c r="O138" s="11"/>
      <c r="P138" s="11"/>
      <c r="Q138" s="11"/>
      <c r="R138" s="11"/>
      <c r="S138" s="11"/>
      <c r="T138" s="11"/>
      <c r="U138" s="11"/>
    </row>
    <row r="140" spans="1:21" x14ac:dyDescent="0.2">
      <c r="B140" s="25" t="s">
        <v>42</v>
      </c>
      <c r="C140" s="15" t="s">
        <v>281</v>
      </c>
      <c r="D140" s="14" t="s">
        <v>290</v>
      </c>
      <c r="E140" s="14" t="s">
        <v>295</v>
      </c>
    </row>
    <row r="141" spans="1:21" x14ac:dyDescent="0.2">
      <c r="B141" s="3">
        <f xml:space="preserve"> ROW( co_areas[[#This Row],[row_id]] ) - ROW( co_areas[[#Headers],[row_id]] )</f>
        <v>1</v>
      </c>
      <c r="C141" s="51" t="s">
        <v>282</v>
      </c>
      <c r="D141" s="26" t="s">
        <v>291</v>
      </c>
      <c r="E141" s="13">
        <v>1</v>
      </c>
    </row>
    <row r="142" spans="1:21" x14ac:dyDescent="0.2">
      <c r="B142" s="54">
        <f xml:space="preserve"> ROW( co_areas[[#This Row],[row_id]] ) - ROW( co_areas[[#Headers],[row_id]] )</f>
        <v>2</v>
      </c>
      <c r="C142" s="51" t="s">
        <v>276</v>
      </c>
      <c r="D142" s="26" t="s">
        <v>278</v>
      </c>
      <c r="E142" s="13">
        <v>2</v>
      </c>
    </row>
    <row r="143" spans="1:21" x14ac:dyDescent="0.2">
      <c r="B143" s="54">
        <f xml:space="preserve"> ROW( co_areas[[#This Row],[row_id]] ) - ROW( co_areas[[#Headers],[row_id]] )</f>
        <v>3</v>
      </c>
      <c r="C143" s="51" t="s">
        <v>277</v>
      </c>
      <c r="D143" s="26" t="s">
        <v>279</v>
      </c>
      <c r="E143" s="13">
        <v>3</v>
      </c>
    </row>
    <row r="144" spans="1:21" x14ac:dyDescent="0.2">
      <c r="B144" s="3">
        <f xml:space="preserve"> ROW( co_areas[[#This Row],[row_id]] ) - ROW( co_areas[[#Headers],[row_id]] )</f>
        <v>4</v>
      </c>
      <c r="C144" s="51" t="s">
        <v>283</v>
      </c>
      <c r="D144" s="26" t="s">
        <v>292</v>
      </c>
      <c r="E144" s="13">
        <v>4</v>
      </c>
    </row>
    <row r="147" spans="1:21" ht="15" x14ac:dyDescent="0.25">
      <c r="A147" s="10"/>
      <c r="B147" s="11" t="s">
        <v>285</v>
      </c>
      <c r="C147" s="11"/>
      <c r="D147" s="11"/>
      <c r="E147" s="11"/>
      <c r="F147" s="11"/>
      <c r="G147" s="11"/>
      <c r="H147" s="11"/>
      <c r="I147" s="11"/>
      <c r="J147" s="11"/>
      <c r="K147" s="11"/>
      <c r="L147" s="11"/>
      <c r="M147" s="11"/>
      <c r="N147" s="11"/>
      <c r="O147" s="11"/>
      <c r="P147" s="11"/>
      <c r="Q147" s="11"/>
      <c r="R147" s="11"/>
      <c r="S147" s="11"/>
      <c r="T147" s="11"/>
      <c r="U147" s="11"/>
    </row>
    <row r="149" spans="1:21" x14ac:dyDescent="0.2">
      <c r="B149" s="25" t="s">
        <v>42</v>
      </c>
      <c r="C149" s="14" t="s">
        <v>296</v>
      </c>
      <c r="D149" s="14" t="s">
        <v>282</v>
      </c>
      <c r="E149" s="15" t="s">
        <v>276</v>
      </c>
      <c r="F149" s="14" t="s">
        <v>277</v>
      </c>
      <c r="G149" s="14" t="s">
        <v>283</v>
      </c>
    </row>
    <row r="150" spans="1:21" x14ac:dyDescent="0.2">
      <c r="B150" s="54">
        <f xml:space="preserve"> ROW( co_moduleAreas[[#This Row],[row_id]] ) - ROW( co_moduleAreas[[#Headers],[row_id]] )</f>
        <v>1</v>
      </c>
      <c r="C150" s="51" t="s">
        <v>284</v>
      </c>
      <c r="D150" s="13">
        <v>1</v>
      </c>
      <c r="E150" s="47"/>
      <c r="F150" s="13"/>
      <c r="G150" s="13">
        <v>1</v>
      </c>
    </row>
    <row r="151" spans="1:21" x14ac:dyDescent="0.2">
      <c r="B151" s="54">
        <f xml:space="preserve"> ROW( co_moduleAreas[[#This Row],[row_id]] ) - ROW( co_moduleAreas[[#Headers],[row_id]] )</f>
        <v>2</v>
      </c>
      <c r="C151" s="51" t="s">
        <v>286</v>
      </c>
      <c r="D151" s="13">
        <v>1</v>
      </c>
      <c r="E151" s="47"/>
      <c r="F151" s="13"/>
      <c r="G151" s="13">
        <v>1</v>
      </c>
    </row>
    <row r="152" spans="1:21" x14ac:dyDescent="0.2">
      <c r="B152" s="3">
        <f xml:space="preserve"> ROW( co_moduleAreas[[#This Row],[row_id]] ) - ROW( co_moduleAreas[[#Headers],[row_id]] )</f>
        <v>3</v>
      </c>
      <c r="C152" s="51" t="s">
        <v>287</v>
      </c>
      <c r="D152" s="13">
        <v>1</v>
      </c>
      <c r="E152" s="47">
        <v>1</v>
      </c>
      <c r="F152" s="13">
        <v>1</v>
      </c>
      <c r="G152" s="13">
        <v>1</v>
      </c>
    </row>
    <row r="153" spans="1:21" x14ac:dyDescent="0.2">
      <c r="B153" s="3">
        <f xml:space="preserve"> ROW( co_moduleAreas[[#This Row],[row_id]] ) - ROW( co_moduleAreas[[#Headers],[row_id]] )</f>
        <v>4</v>
      </c>
      <c r="C153" s="51" t="s">
        <v>288</v>
      </c>
      <c r="D153" s="13">
        <v>1</v>
      </c>
      <c r="E153" s="47"/>
      <c r="F153" s="13"/>
      <c r="G153" s="13">
        <v>1</v>
      </c>
    </row>
    <row r="158" spans="1:21" ht="15" x14ac:dyDescent="0.25">
      <c r="A158" s="10"/>
      <c r="B158" s="11" t="s">
        <v>19</v>
      </c>
      <c r="C158" s="11"/>
      <c r="D158" s="11"/>
      <c r="E158" s="11"/>
      <c r="F158" s="11"/>
      <c r="G158" s="11"/>
      <c r="H158" s="11"/>
      <c r="I158" s="11"/>
      <c r="J158" s="11"/>
      <c r="K158" s="11"/>
      <c r="L158" s="11"/>
      <c r="M158" s="11"/>
      <c r="N158" s="11"/>
      <c r="O158" s="11"/>
      <c r="P158" s="11"/>
      <c r="Q158" s="11"/>
      <c r="R158" s="11"/>
      <c r="S158" s="11"/>
      <c r="T158" s="11"/>
      <c r="U158" s="11"/>
    </row>
    <row r="160" spans="1:21" x14ac:dyDescent="0.2">
      <c r="B160" s="25" t="s">
        <v>42</v>
      </c>
      <c r="C160" s="15" t="s">
        <v>14</v>
      </c>
      <c r="D160" s="14" t="s">
        <v>20</v>
      </c>
      <c r="E160" s="14" t="s">
        <v>281</v>
      </c>
      <c r="F160" s="14" t="s">
        <v>294</v>
      </c>
    </row>
    <row r="161" spans="1:21" x14ac:dyDescent="0.2">
      <c r="B161" s="3">
        <f xml:space="preserve"> ROW( co_regions[[#This Row],[row_id]] ) - ROW( co_regions[[#Headers],[row_id]] )</f>
        <v>1</v>
      </c>
      <c r="C161" s="51" t="s">
        <v>270</v>
      </c>
      <c r="D161" s="26" t="s">
        <v>0</v>
      </c>
      <c r="E161" s="26" t="s">
        <v>282</v>
      </c>
      <c r="F161" s="13">
        <v>1</v>
      </c>
    </row>
    <row r="162" spans="1:21" x14ac:dyDescent="0.2">
      <c r="B162" s="3">
        <f xml:space="preserve"> ROW( co_regions[[#This Row],[row_id]] ) - ROW( co_regions[[#Headers],[row_id]] )</f>
        <v>2</v>
      </c>
      <c r="C162" s="51" t="s">
        <v>194</v>
      </c>
      <c r="D162" s="26" t="s">
        <v>1</v>
      </c>
      <c r="E162" s="26" t="s">
        <v>282</v>
      </c>
      <c r="F162" s="13">
        <v>2</v>
      </c>
    </row>
    <row r="163" spans="1:21" x14ac:dyDescent="0.2">
      <c r="B163" s="3">
        <f xml:space="preserve"> ROW( co_regions[[#This Row],[row_id]] ) - ROW( co_regions[[#Headers],[row_id]] )</f>
        <v>3</v>
      </c>
      <c r="C163" s="51" t="s">
        <v>271</v>
      </c>
      <c r="D163" s="26" t="s">
        <v>2</v>
      </c>
      <c r="E163" s="26" t="s">
        <v>282</v>
      </c>
      <c r="F163" s="13">
        <v>3</v>
      </c>
    </row>
    <row r="164" spans="1:21" x14ac:dyDescent="0.2">
      <c r="B164" s="3">
        <f xml:space="preserve"> ROW( co_regions[[#This Row],[row_id]] ) - ROW( co_regions[[#Headers],[row_id]] )</f>
        <v>4</v>
      </c>
      <c r="C164" s="51" t="s">
        <v>272</v>
      </c>
      <c r="D164" s="26" t="s">
        <v>3</v>
      </c>
      <c r="E164" s="26" t="s">
        <v>282</v>
      </c>
      <c r="F164" s="13">
        <v>4</v>
      </c>
    </row>
    <row r="165" spans="1:21" x14ac:dyDescent="0.2">
      <c r="B165" s="3">
        <f xml:space="preserve"> ROW( co_regions[[#This Row],[row_id]] ) - ROW( co_regions[[#Headers],[row_id]] )</f>
        <v>5</v>
      </c>
      <c r="C165" s="51" t="s">
        <v>273</v>
      </c>
      <c r="D165" s="26" t="s">
        <v>4</v>
      </c>
      <c r="E165" s="26" t="s">
        <v>282</v>
      </c>
      <c r="F165" s="13">
        <v>5</v>
      </c>
    </row>
    <row r="166" spans="1:21" x14ac:dyDescent="0.2">
      <c r="B166" s="3">
        <f xml:space="preserve"> ROW( co_regions[[#This Row],[row_id]] ) - ROW( co_regions[[#Headers],[row_id]] )</f>
        <v>6</v>
      </c>
      <c r="C166" s="51" t="s">
        <v>274</v>
      </c>
      <c r="D166" s="26" t="s">
        <v>5</v>
      </c>
      <c r="E166" s="26" t="s">
        <v>282</v>
      </c>
      <c r="F166" s="13">
        <v>6</v>
      </c>
    </row>
    <row r="167" spans="1:21" x14ac:dyDescent="0.2">
      <c r="B167" s="3">
        <f xml:space="preserve"> ROW( co_regions[[#This Row],[row_id]] ) - ROW( co_regions[[#Headers],[row_id]] )</f>
        <v>7</v>
      </c>
      <c r="C167" s="51" t="s">
        <v>275</v>
      </c>
      <c r="D167" s="26" t="s">
        <v>6</v>
      </c>
      <c r="E167" s="26" t="s">
        <v>282</v>
      </c>
      <c r="F167" s="13">
        <v>7</v>
      </c>
    </row>
    <row r="168" spans="1:21" x14ac:dyDescent="0.2">
      <c r="B168" s="3">
        <f xml:space="preserve"> ROW( co_regions[[#This Row],[row_id]] ) - ROW( co_regions[[#Headers],[row_id]] )</f>
        <v>8</v>
      </c>
      <c r="C168" s="51" t="s">
        <v>276</v>
      </c>
      <c r="D168" s="26" t="s">
        <v>278</v>
      </c>
      <c r="E168" s="26" t="s">
        <v>276</v>
      </c>
      <c r="F168" s="13">
        <v>8</v>
      </c>
    </row>
    <row r="169" spans="1:21" x14ac:dyDescent="0.2">
      <c r="B169" s="3">
        <f xml:space="preserve"> ROW( co_regions[[#This Row],[row_id]] ) - ROW( co_regions[[#Headers],[row_id]] )</f>
        <v>9</v>
      </c>
      <c r="C169" s="51" t="s">
        <v>277</v>
      </c>
      <c r="D169" s="26" t="s">
        <v>279</v>
      </c>
      <c r="E169" s="26" t="s">
        <v>277</v>
      </c>
      <c r="F169" s="13">
        <v>9</v>
      </c>
    </row>
    <row r="170" spans="1:21" x14ac:dyDescent="0.2">
      <c r="B170" s="3">
        <f xml:space="preserve"> ROW( co_regions[[#This Row],[row_id]] ) - ROW( co_regions[[#Headers],[row_id]] )</f>
        <v>10</v>
      </c>
      <c r="C170" s="51" t="s">
        <v>280</v>
      </c>
      <c r="D170" s="26" t="s">
        <v>293</v>
      </c>
      <c r="E170" s="51" t="s">
        <v>283</v>
      </c>
      <c r="F170" s="13">
        <v>10</v>
      </c>
    </row>
    <row r="173" spans="1:21" ht="15" x14ac:dyDescent="0.25">
      <c r="A173" s="10"/>
      <c r="B173" s="11" t="s">
        <v>140</v>
      </c>
      <c r="C173" s="11"/>
      <c r="D173" s="11"/>
      <c r="E173" s="11"/>
      <c r="F173" s="11"/>
      <c r="G173" s="11"/>
      <c r="H173" s="11"/>
      <c r="I173" s="11"/>
      <c r="J173" s="11"/>
      <c r="K173" s="11"/>
      <c r="L173" s="11"/>
      <c r="M173" s="11"/>
      <c r="N173" s="11"/>
      <c r="O173" s="11"/>
      <c r="P173" s="11"/>
      <c r="Q173" s="11"/>
      <c r="R173" s="11"/>
      <c r="S173" s="11"/>
      <c r="T173" s="11"/>
      <c r="U173" s="11"/>
    </row>
    <row r="175" spans="1:21" x14ac:dyDescent="0.2">
      <c r="B175" s="2" t="s">
        <v>42</v>
      </c>
      <c r="C175" s="2" t="s">
        <v>141</v>
      </c>
      <c r="D175" s="2" t="s">
        <v>142</v>
      </c>
      <c r="E175" s="8" t="s">
        <v>143</v>
      </c>
      <c r="F175" s="2" t="s">
        <v>14</v>
      </c>
      <c r="G175" s="2" t="s">
        <v>281</v>
      </c>
      <c r="H175" s="2" t="s">
        <v>298</v>
      </c>
    </row>
    <row r="176" spans="1:21" x14ac:dyDescent="0.2">
      <c r="B176" s="56">
        <f xml:space="preserve"> ROW( co_states[[#This Row],[row_id]] ) - ROW( co_states[[#Headers],[row_id]] )</f>
        <v>1</v>
      </c>
      <c r="C176" s="48" t="s">
        <v>144</v>
      </c>
      <c r="D176" s="48" t="s">
        <v>145</v>
      </c>
      <c r="E176" s="49">
        <v>1</v>
      </c>
      <c r="F176" s="48" t="s">
        <v>273</v>
      </c>
      <c r="G176" s="60" t="str" cm="1">
        <f t="array" ref="G176" xml:space="preserve"> INDEX( co_regions[area], MATCH( 1, --( co_states[[#This Row],[region]] = co_regions[region] ), 0 ) )</f>
        <v>CONUS</v>
      </c>
      <c r="H176" s="48">
        <v>1</v>
      </c>
    </row>
    <row r="177" spans="2:8" x14ac:dyDescent="0.2">
      <c r="B177" s="56">
        <f xml:space="preserve"> ROW( co_states[[#This Row],[row_id]] ) - ROW( co_states[[#Headers],[row_id]] )</f>
        <v>2</v>
      </c>
      <c r="C177" s="48" t="s">
        <v>278</v>
      </c>
      <c r="D177" s="48" t="s">
        <v>276</v>
      </c>
      <c r="E177" s="49">
        <v>2</v>
      </c>
      <c r="F177" s="49" t="s">
        <v>276</v>
      </c>
      <c r="G177" s="61" t="str" cm="1">
        <f t="array" ref="G177" xml:space="preserve"> INDEX( co_regions[area], MATCH( 1, --( co_states[[#This Row],[region]] = co_regions[region] ), 0 ) )</f>
        <v>AK</v>
      </c>
      <c r="H177" s="48">
        <v>2</v>
      </c>
    </row>
    <row r="178" spans="2:8" x14ac:dyDescent="0.2">
      <c r="B178" s="56">
        <f xml:space="preserve"> ROW( co_states[[#This Row],[row_id]] ) - ROW( co_states[[#Headers],[row_id]] )</f>
        <v>3</v>
      </c>
      <c r="C178" s="48" t="s">
        <v>146</v>
      </c>
      <c r="D178" s="48" t="s">
        <v>147</v>
      </c>
      <c r="E178" s="49">
        <v>4</v>
      </c>
      <c r="F178" s="48" t="s">
        <v>275</v>
      </c>
      <c r="G178" s="60" t="str" cm="1">
        <f t="array" ref="G178" xml:space="preserve"> INDEX( co_regions[area], MATCH( 1, --( co_states[[#This Row],[region]] = co_regions[region] ), 0 ) )</f>
        <v>CONUS</v>
      </c>
      <c r="H178" s="48">
        <v>3</v>
      </c>
    </row>
    <row r="179" spans="2:8" x14ac:dyDescent="0.2">
      <c r="B179" s="56">
        <f xml:space="preserve"> ROW( co_states[[#This Row],[row_id]] ) - ROW( co_states[[#Headers],[row_id]] )</f>
        <v>4</v>
      </c>
      <c r="C179" s="48" t="s">
        <v>148</v>
      </c>
      <c r="D179" s="48" t="s">
        <v>149</v>
      </c>
      <c r="E179" s="49">
        <v>5</v>
      </c>
      <c r="F179" s="48" t="s">
        <v>273</v>
      </c>
      <c r="G179" s="60" t="str" cm="1">
        <f t="array" ref="G179" xml:space="preserve"> INDEX( co_regions[area], MATCH( 1, --( co_states[[#This Row],[region]] = co_regions[region] ), 0 ) )</f>
        <v>CONUS</v>
      </c>
      <c r="H179" s="48">
        <v>4</v>
      </c>
    </row>
    <row r="180" spans="2:8" x14ac:dyDescent="0.2">
      <c r="B180" s="56">
        <f xml:space="preserve"> ROW( co_states[[#This Row],[row_id]] ) - ROW( co_states[[#Headers],[row_id]] )</f>
        <v>5</v>
      </c>
      <c r="C180" s="48" t="s">
        <v>150</v>
      </c>
      <c r="D180" s="48" t="s">
        <v>151</v>
      </c>
      <c r="E180" s="49">
        <v>6</v>
      </c>
      <c r="F180" s="48" t="s">
        <v>275</v>
      </c>
      <c r="G180" s="60" t="str" cm="1">
        <f t="array" ref="G180" xml:space="preserve"> INDEX( co_regions[area], MATCH( 1, --( co_states[[#This Row],[region]] = co_regions[region] ), 0 ) )</f>
        <v>CONUS</v>
      </c>
      <c r="H180" s="48">
        <v>5</v>
      </c>
    </row>
    <row r="181" spans="2:8" x14ac:dyDescent="0.2">
      <c r="B181" s="56">
        <f xml:space="preserve"> ROW( co_states[[#This Row],[row_id]] ) - ROW( co_states[[#Headers],[row_id]] )</f>
        <v>6</v>
      </c>
      <c r="C181" s="48" t="s">
        <v>152</v>
      </c>
      <c r="D181" s="48" t="s">
        <v>153</v>
      </c>
      <c r="E181" s="49">
        <v>8</v>
      </c>
      <c r="F181" s="48" t="s">
        <v>275</v>
      </c>
      <c r="G181" s="60" t="str" cm="1">
        <f t="array" ref="G181" xml:space="preserve"> INDEX( co_regions[area], MATCH( 1, --( co_states[[#This Row],[region]] = co_regions[region] ), 0 ) )</f>
        <v>CONUS</v>
      </c>
      <c r="H181" s="48">
        <v>6</v>
      </c>
    </row>
    <row r="182" spans="2:8" x14ac:dyDescent="0.2">
      <c r="B182" s="56">
        <f xml:space="preserve"> ROW( co_states[[#This Row],[row_id]] ) - ROW( co_states[[#Headers],[row_id]] )</f>
        <v>7</v>
      </c>
      <c r="C182" s="48" t="s">
        <v>154</v>
      </c>
      <c r="D182" s="48" t="s">
        <v>155</v>
      </c>
      <c r="E182" s="49">
        <v>9</v>
      </c>
      <c r="F182" s="48" t="s">
        <v>194</v>
      </c>
      <c r="G182" s="60" t="str" cm="1">
        <f t="array" ref="G182" xml:space="preserve"> INDEX( co_regions[area], MATCH( 1, --( co_states[[#This Row],[region]] = co_regions[region] ), 0 ) )</f>
        <v>CONUS</v>
      </c>
      <c r="H182" s="48">
        <v>7</v>
      </c>
    </row>
    <row r="183" spans="2:8" x14ac:dyDescent="0.2">
      <c r="B183" s="56">
        <f xml:space="preserve"> ROW( co_states[[#This Row],[row_id]] ) - ROW( co_states[[#Headers],[row_id]] )</f>
        <v>8</v>
      </c>
      <c r="C183" s="48" t="s">
        <v>156</v>
      </c>
      <c r="D183" s="48" t="s">
        <v>157</v>
      </c>
      <c r="E183" s="49">
        <v>10</v>
      </c>
      <c r="F183" s="48" t="s">
        <v>194</v>
      </c>
      <c r="G183" s="60" t="str" cm="1">
        <f t="array" ref="G183" xml:space="preserve"> INDEX( co_regions[area], MATCH( 1, --( co_states[[#This Row],[region]] = co_regions[region] ), 0 ) )</f>
        <v>CONUS</v>
      </c>
      <c r="H183" s="48">
        <v>8</v>
      </c>
    </row>
    <row r="184" spans="2:8" x14ac:dyDescent="0.2">
      <c r="B184" s="56">
        <f xml:space="preserve"> ROW( co_states[[#This Row],[row_id]] ) - ROW( co_states[[#Headers],[row_id]] )</f>
        <v>9</v>
      </c>
      <c r="C184" s="48" t="s">
        <v>158</v>
      </c>
      <c r="D184" s="48" t="s">
        <v>159</v>
      </c>
      <c r="E184" s="49">
        <v>11</v>
      </c>
      <c r="F184" s="48" t="s">
        <v>194</v>
      </c>
      <c r="G184" s="60" t="str" cm="1">
        <f t="array" ref="G184" xml:space="preserve"> INDEX( co_regions[area], MATCH( 1, --( co_states[[#This Row],[region]] = co_regions[region] ), 0 ) )</f>
        <v>CONUS</v>
      </c>
      <c r="H184" s="48">
        <v>9</v>
      </c>
    </row>
    <row r="185" spans="2:8" x14ac:dyDescent="0.2">
      <c r="B185" s="56">
        <f xml:space="preserve"> ROW( co_states[[#This Row],[row_id]] ) - ROW( co_states[[#Headers],[row_id]] )</f>
        <v>10</v>
      </c>
      <c r="C185" s="48" t="s">
        <v>160</v>
      </c>
      <c r="D185" s="48" t="s">
        <v>161</v>
      </c>
      <c r="E185" s="49">
        <v>12</v>
      </c>
      <c r="F185" s="48" t="s">
        <v>273</v>
      </c>
      <c r="G185" s="60" t="str" cm="1">
        <f t="array" ref="G185" xml:space="preserve"> INDEX( co_regions[area], MATCH( 1, --( co_states[[#This Row],[region]] = co_regions[region] ), 0 ) )</f>
        <v>CONUS</v>
      </c>
      <c r="H185" s="48">
        <v>10</v>
      </c>
    </row>
    <row r="186" spans="2:8" x14ac:dyDescent="0.2">
      <c r="B186" s="56">
        <f xml:space="preserve"> ROW( co_states[[#This Row],[row_id]] ) - ROW( co_states[[#Headers],[row_id]] )</f>
        <v>11</v>
      </c>
      <c r="C186" s="48" t="s">
        <v>162</v>
      </c>
      <c r="D186" s="48" t="s">
        <v>163</v>
      </c>
      <c r="E186" s="49">
        <v>13</v>
      </c>
      <c r="F186" s="48" t="s">
        <v>273</v>
      </c>
      <c r="G186" s="60" t="str" cm="1">
        <f t="array" ref="G186" xml:space="preserve"> INDEX( co_regions[area], MATCH( 1, --( co_states[[#This Row],[region]] = co_regions[region] ), 0 ) )</f>
        <v>CONUS</v>
      </c>
      <c r="H186" s="48">
        <v>11</v>
      </c>
    </row>
    <row r="187" spans="2:8" x14ac:dyDescent="0.2">
      <c r="B187" s="56">
        <f xml:space="preserve"> ROW( co_states[[#This Row],[row_id]] ) - ROW( co_states[[#Headers],[row_id]] )</f>
        <v>12</v>
      </c>
      <c r="C187" s="48" t="s">
        <v>279</v>
      </c>
      <c r="D187" s="48" t="s">
        <v>277</v>
      </c>
      <c r="E187" s="49">
        <v>15</v>
      </c>
      <c r="F187" s="49" t="s">
        <v>277</v>
      </c>
      <c r="G187" s="61" t="str" cm="1">
        <f t="array" ref="G187" xml:space="preserve"> INDEX( co_regions[area], MATCH( 1, --( co_states[[#This Row],[region]] = co_regions[region] ), 0 ) )</f>
        <v>HI</v>
      </c>
      <c r="H187" s="48">
        <v>12</v>
      </c>
    </row>
    <row r="188" spans="2:8" x14ac:dyDescent="0.2">
      <c r="B188" s="56">
        <f xml:space="preserve"> ROW( co_states[[#This Row],[row_id]] ) - ROW( co_states[[#Headers],[row_id]] )</f>
        <v>13</v>
      </c>
      <c r="C188" s="48" t="s">
        <v>164</v>
      </c>
      <c r="D188" s="48" t="s">
        <v>13</v>
      </c>
      <c r="E188" s="49">
        <v>16</v>
      </c>
      <c r="F188" s="48" t="s">
        <v>272</v>
      </c>
      <c r="G188" s="60" t="str" cm="1">
        <f t="array" ref="G188" xml:space="preserve"> INDEX( co_regions[area], MATCH( 1, --( co_states[[#This Row],[region]] = co_regions[region] ), 0 ) )</f>
        <v>CONUS</v>
      </c>
      <c r="H188" s="48">
        <v>13</v>
      </c>
    </row>
    <row r="189" spans="2:8" x14ac:dyDescent="0.2">
      <c r="B189" s="56">
        <f xml:space="preserve"> ROW( co_states[[#This Row],[row_id]] ) - ROW( co_states[[#Headers],[row_id]] )</f>
        <v>14</v>
      </c>
      <c r="C189" s="48" t="s">
        <v>165</v>
      </c>
      <c r="D189" s="48" t="s">
        <v>166</v>
      </c>
      <c r="E189" s="49">
        <v>17</v>
      </c>
      <c r="F189" s="48" t="s">
        <v>270</v>
      </c>
      <c r="G189" s="60" t="str" cm="1">
        <f t="array" ref="G189" xml:space="preserve"> INDEX( co_regions[area], MATCH( 1, --( co_states[[#This Row],[region]] = co_regions[region] ), 0 ) )</f>
        <v>CONUS</v>
      </c>
      <c r="H189" s="48">
        <v>14</v>
      </c>
    </row>
    <row r="190" spans="2:8" x14ac:dyDescent="0.2">
      <c r="B190" s="56">
        <f xml:space="preserve"> ROW( co_states[[#This Row],[row_id]] ) - ROW( co_states[[#Headers],[row_id]] )</f>
        <v>15</v>
      </c>
      <c r="C190" s="48" t="s">
        <v>167</v>
      </c>
      <c r="D190" s="48" t="s">
        <v>168</v>
      </c>
      <c r="E190" s="49">
        <v>18</v>
      </c>
      <c r="F190" s="48" t="s">
        <v>270</v>
      </c>
      <c r="G190" s="60" t="str" cm="1">
        <f t="array" ref="G190" xml:space="preserve"> INDEX( co_regions[area], MATCH( 1, --( co_states[[#This Row],[region]] = co_regions[region] ), 0 ) )</f>
        <v>CONUS</v>
      </c>
      <c r="H190" s="48">
        <v>15</v>
      </c>
    </row>
    <row r="191" spans="2:8" x14ac:dyDescent="0.2">
      <c r="B191" s="56">
        <f xml:space="preserve"> ROW( co_states[[#This Row],[row_id]] ) - ROW( co_states[[#Headers],[row_id]] )</f>
        <v>16</v>
      </c>
      <c r="C191" s="48" t="s">
        <v>169</v>
      </c>
      <c r="D191" s="48" t="s">
        <v>170</v>
      </c>
      <c r="E191" s="49">
        <v>19</v>
      </c>
      <c r="F191" s="48" t="s">
        <v>270</v>
      </c>
      <c r="G191" s="60" t="str" cm="1">
        <f t="array" ref="G191" xml:space="preserve"> INDEX( co_regions[area], MATCH( 1, --( co_states[[#This Row],[region]] = co_regions[region] ), 0 ) )</f>
        <v>CONUS</v>
      </c>
      <c r="H191" s="48">
        <v>16</v>
      </c>
    </row>
    <row r="192" spans="2:8" x14ac:dyDescent="0.2">
      <c r="B192" s="56">
        <f xml:space="preserve"> ROW( co_states[[#This Row],[row_id]] ) - ROW( co_states[[#Headers],[row_id]] )</f>
        <v>17</v>
      </c>
      <c r="C192" s="48" t="s">
        <v>171</v>
      </c>
      <c r="D192" s="48" t="s">
        <v>172</v>
      </c>
      <c r="E192" s="49">
        <v>20</v>
      </c>
      <c r="F192" s="48" t="s">
        <v>274</v>
      </c>
      <c r="G192" s="60" t="str" cm="1">
        <f t="array" ref="G192" xml:space="preserve"> INDEX( co_regions[area], MATCH( 1, --( co_states[[#This Row],[region]] = co_regions[region] ), 0 ) )</f>
        <v>CONUS</v>
      </c>
      <c r="H192" s="48">
        <v>17</v>
      </c>
    </row>
    <row r="193" spans="2:8" x14ac:dyDescent="0.2">
      <c r="B193" s="56">
        <f xml:space="preserve"> ROW( co_states[[#This Row],[row_id]] ) - ROW( co_states[[#Headers],[row_id]] )</f>
        <v>18</v>
      </c>
      <c r="C193" s="48" t="s">
        <v>173</v>
      </c>
      <c r="D193" s="48" t="s">
        <v>174</v>
      </c>
      <c r="E193" s="49">
        <v>21</v>
      </c>
      <c r="F193" s="48" t="s">
        <v>273</v>
      </c>
      <c r="G193" s="60" t="str" cm="1">
        <f t="array" ref="G193" xml:space="preserve"> INDEX( co_regions[area], MATCH( 1, --( co_states[[#This Row],[region]] = co_regions[region] ), 0 ) )</f>
        <v>CONUS</v>
      </c>
      <c r="H193" s="48">
        <v>18</v>
      </c>
    </row>
    <row r="194" spans="2:8" x14ac:dyDescent="0.2">
      <c r="B194" s="56">
        <f xml:space="preserve"> ROW( co_states[[#This Row],[row_id]] ) - ROW( co_states[[#Headers],[row_id]] )</f>
        <v>19</v>
      </c>
      <c r="C194" s="48" t="s">
        <v>175</v>
      </c>
      <c r="D194" s="48" t="s">
        <v>176</v>
      </c>
      <c r="E194" s="49">
        <v>22</v>
      </c>
      <c r="F194" s="48" t="s">
        <v>273</v>
      </c>
      <c r="G194" s="60" t="str" cm="1">
        <f t="array" ref="G194" xml:space="preserve"> INDEX( co_regions[area], MATCH( 1, --( co_states[[#This Row],[region]] = co_regions[region] ), 0 ) )</f>
        <v>CONUS</v>
      </c>
      <c r="H194" s="48">
        <v>19</v>
      </c>
    </row>
    <row r="195" spans="2:8" x14ac:dyDescent="0.2">
      <c r="B195" s="56">
        <f xml:space="preserve"> ROW( co_states[[#This Row],[row_id]] ) - ROW( co_states[[#Headers],[row_id]] )</f>
        <v>20</v>
      </c>
      <c r="C195" s="48" t="s">
        <v>177</v>
      </c>
      <c r="D195" s="48" t="s">
        <v>178</v>
      </c>
      <c r="E195" s="49">
        <v>23</v>
      </c>
      <c r="F195" s="48" t="s">
        <v>194</v>
      </c>
      <c r="G195" s="60" t="str" cm="1">
        <f t="array" ref="G195" xml:space="preserve"> INDEX( co_regions[area], MATCH( 1, --( co_states[[#This Row],[region]] = co_regions[region] ), 0 ) )</f>
        <v>CONUS</v>
      </c>
      <c r="H195" s="48">
        <v>20</v>
      </c>
    </row>
    <row r="196" spans="2:8" x14ac:dyDescent="0.2">
      <c r="B196" s="56">
        <f xml:space="preserve"> ROW( co_states[[#This Row],[row_id]] ) - ROW( co_states[[#Headers],[row_id]] )</f>
        <v>21</v>
      </c>
      <c r="C196" s="48" t="s">
        <v>179</v>
      </c>
      <c r="D196" s="48" t="s">
        <v>180</v>
      </c>
      <c r="E196" s="49">
        <v>24</v>
      </c>
      <c r="F196" s="48" t="s">
        <v>194</v>
      </c>
      <c r="G196" s="60" t="str" cm="1">
        <f t="array" ref="G196" xml:space="preserve"> INDEX( co_regions[area], MATCH( 1, --( co_states[[#This Row],[region]] = co_regions[region] ), 0 ) )</f>
        <v>CONUS</v>
      </c>
      <c r="H196" s="48">
        <v>21</v>
      </c>
    </row>
    <row r="197" spans="2:8" x14ac:dyDescent="0.2">
      <c r="B197" s="56">
        <f xml:space="preserve"> ROW( co_states[[#This Row],[row_id]] ) - ROW( co_states[[#Headers],[row_id]] )</f>
        <v>22</v>
      </c>
      <c r="C197" s="48" t="s">
        <v>181</v>
      </c>
      <c r="D197" s="48" t="s">
        <v>182</v>
      </c>
      <c r="E197" s="49">
        <v>25</v>
      </c>
      <c r="F197" s="48" t="s">
        <v>194</v>
      </c>
      <c r="G197" s="60" t="str" cm="1">
        <f t="array" ref="G197" xml:space="preserve"> INDEX( co_regions[area], MATCH( 1, --( co_states[[#This Row],[region]] = co_regions[region] ), 0 ) )</f>
        <v>CONUS</v>
      </c>
      <c r="H197" s="48">
        <v>22</v>
      </c>
    </row>
    <row r="198" spans="2:8" x14ac:dyDescent="0.2">
      <c r="B198" s="56">
        <f xml:space="preserve"> ROW( co_states[[#This Row],[row_id]] ) - ROW( co_states[[#Headers],[row_id]] )</f>
        <v>23</v>
      </c>
      <c r="C198" s="48" t="s">
        <v>183</v>
      </c>
      <c r="D198" s="48" t="s">
        <v>184</v>
      </c>
      <c r="E198" s="49">
        <v>26</v>
      </c>
      <c r="F198" s="48" t="s">
        <v>270</v>
      </c>
      <c r="G198" s="60" t="str" cm="1">
        <f t="array" ref="G198" xml:space="preserve"> INDEX( co_regions[area], MATCH( 1, --( co_states[[#This Row],[region]] = co_regions[region] ), 0 ) )</f>
        <v>CONUS</v>
      </c>
      <c r="H198" s="48">
        <v>23</v>
      </c>
    </row>
    <row r="199" spans="2:8" x14ac:dyDescent="0.2">
      <c r="B199" s="56">
        <f xml:space="preserve"> ROW( co_states[[#This Row],[row_id]] ) - ROW( co_states[[#Headers],[row_id]] )</f>
        <v>24</v>
      </c>
      <c r="C199" s="48" t="s">
        <v>185</v>
      </c>
      <c r="D199" s="48" t="s">
        <v>186</v>
      </c>
      <c r="E199" s="49">
        <v>27</v>
      </c>
      <c r="F199" s="48" t="s">
        <v>270</v>
      </c>
      <c r="G199" s="60" t="str" cm="1">
        <f t="array" ref="G199" xml:space="preserve"> INDEX( co_regions[area], MATCH( 1, --( co_states[[#This Row],[region]] = co_regions[region] ), 0 ) )</f>
        <v>CONUS</v>
      </c>
      <c r="H199" s="48">
        <v>24</v>
      </c>
    </row>
    <row r="200" spans="2:8" x14ac:dyDescent="0.2">
      <c r="B200" s="56">
        <f xml:space="preserve"> ROW( co_states[[#This Row],[row_id]] ) - ROW( co_states[[#Headers],[row_id]] )</f>
        <v>25</v>
      </c>
      <c r="C200" s="48" t="s">
        <v>187</v>
      </c>
      <c r="D200" s="48" t="s">
        <v>188</v>
      </c>
      <c r="E200" s="49">
        <v>28</v>
      </c>
      <c r="F200" s="48" t="s">
        <v>273</v>
      </c>
      <c r="G200" s="60" t="str" cm="1">
        <f t="array" ref="G200" xml:space="preserve"> INDEX( co_regions[area], MATCH( 1, --( co_states[[#This Row],[region]] = co_regions[region] ), 0 ) )</f>
        <v>CONUS</v>
      </c>
      <c r="H200" s="48">
        <v>25</v>
      </c>
    </row>
    <row r="201" spans="2:8" x14ac:dyDescent="0.2">
      <c r="B201" s="56">
        <f xml:space="preserve"> ROW( co_states[[#This Row],[row_id]] ) - ROW( co_states[[#Headers],[row_id]] )</f>
        <v>26</v>
      </c>
      <c r="C201" s="48" t="s">
        <v>189</v>
      </c>
      <c r="D201" s="48" t="s">
        <v>190</v>
      </c>
      <c r="E201" s="49">
        <v>29</v>
      </c>
      <c r="F201" s="48" t="s">
        <v>270</v>
      </c>
      <c r="G201" s="60" t="str" cm="1">
        <f t="array" ref="G201" xml:space="preserve"> INDEX( co_regions[area], MATCH( 1, --( co_states[[#This Row],[region]] = co_regions[region] ), 0 ) )</f>
        <v>CONUS</v>
      </c>
      <c r="H201" s="48">
        <v>26</v>
      </c>
    </row>
    <row r="202" spans="2:8" x14ac:dyDescent="0.2">
      <c r="B202" s="56">
        <f xml:space="preserve"> ROW( co_states[[#This Row],[row_id]] ) - ROW( co_states[[#Headers],[row_id]] )</f>
        <v>27</v>
      </c>
      <c r="C202" s="48" t="s">
        <v>191</v>
      </c>
      <c r="D202" s="48" t="s">
        <v>192</v>
      </c>
      <c r="E202" s="49">
        <v>30</v>
      </c>
      <c r="F202" s="48" t="s">
        <v>271</v>
      </c>
      <c r="G202" s="60" t="str" cm="1">
        <f t="array" ref="G202" xml:space="preserve"> INDEX( co_regions[area], MATCH( 1, --( co_states[[#This Row],[region]] = co_regions[region] ), 0 ) )</f>
        <v>CONUS</v>
      </c>
      <c r="H202" s="48">
        <v>27</v>
      </c>
    </row>
    <row r="203" spans="2:8" x14ac:dyDescent="0.2">
      <c r="B203" s="56">
        <f xml:space="preserve"> ROW( co_states[[#This Row],[row_id]] ) - ROW( co_states[[#Headers],[row_id]] )</f>
        <v>28</v>
      </c>
      <c r="C203" s="48" t="s">
        <v>193</v>
      </c>
      <c r="D203" s="48" t="s">
        <v>194</v>
      </c>
      <c r="E203" s="49">
        <v>31</v>
      </c>
      <c r="F203" s="48" t="s">
        <v>271</v>
      </c>
      <c r="G203" s="60" t="str" cm="1">
        <f t="array" ref="G203" xml:space="preserve"> INDEX( co_regions[area], MATCH( 1, --( co_states[[#This Row],[region]] = co_regions[region] ), 0 ) )</f>
        <v>CONUS</v>
      </c>
      <c r="H203" s="48">
        <v>28</v>
      </c>
    </row>
    <row r="204" spans="2:8" x14ac:dyDescent="0.2">
      <c r="B204" s="56">
        <f xml:space="preserve"> ROW( co_states[[#This Row],[row_id]] ) - ROW( co_states[[#Headers],[row_id]] )</f>
        <v>29</v>
      </c>
      <c r="C204" s="48" t="s">
        <v>195</v>
      </c>
      <c r="D204" s="48" t="s">
        <v>196</v>
      </c>
      <c r="E204" s="49">
        <v>32</v>
      </c>
      <c r="F204" s="48" t="s">
        <v>275</v>
      </c>
      <c r="G204" s="60" t="str" cm="1">
        <f t="array" ref="G204" xml:space="preserve"> INDEX( co_regions[area], MATCH( 1, --( co_states[[#This Row],[region]] = co_regions[region] ), 0 ) )</f>
        <v>CONUS</v>
      </c>
      <c r="H204" s="48">
        <v>29</v>
      </c>
    </row>
    <row r="205" spans="2:8" x14ac:dyDescent="0.2">
      <c r="B205" s="56">
        <f xml:space="preserve"> ROW( co_states[[#This Row],[row_id]] ) - ROW( co_states[[#Headers],[row_id]] )</f>
        <v>30</v>
      </c>
      <c r="C205" s="48" t="s">
        <v>197</v>
      </c>
      <c r="D205" s="48" t="s">
        <v>198</v>
      </c>
      <c r="E205" s="49">
        <v>33</v>
      </c>
      <c r="F205" s="48" t="s">
        <v>194</v>
      </c>
      <c r="G205" s="60" t="str" cm="1">
        <f t="array" ref="G205" xml:space="preserve"> INDEX( co_regions[area], MATCH( 1, --( co_states[[#This Row],[region]] = co_regions[region] ), 0 ) )</f>
        <v>CONUS</v>
      </c>
      <c r="H205" s="48">
        <v>30</v>
      </c>
    </row>
    <row r="206" spans="2:8" x14ac:dyDescent="0.2">
      <c r="B206" s="56">
        <f xml:space="preserve"> ROW( co_states[[#This Row],[row_id]] ) - ROW( co_states[[#Headers],[row_id]] )</f>
        <v>31</v>
      </c>
      <c r="C206" s="48" t="s">
        <v>199</v>
      </c>
      <c r="D206" s="48" t="s">
        <v>200</v>
      </c>
      <c r="E206" s="49">
        <v>34</v>
      </c>
      <c r="F206" s="48" t="s">
        <v>194</v>
      </c>
      <c r="G206" s="60" t="str" cm="1">
        <f t="array" ref="G206" xml:space="preserve"> INDEX( co_regions[area], MATCH( 1, --( co_states[[#This Row],[region]] = co_regions[region] ), 0 ) )</f>
        <v>CONUS</v>
      </c>
      <c r="H206" s="48">
        <v>31</v>
      </c>
    </row>
    <row r="207" spans="2:8" x14ac:dyDescent="0.2">
      <c r="B207" s="56">
        <f xml:space="preserve"> ROW( co_states[[#This Row],[row_id]] ) - ROW( co_states[[#Headers],[row_id]] )</f>
        <v>32</v>
      </c>
      <c r="C207" s="48" t="s">
        <v>201</v>
      </c>
      <c r="D207" s="48" t="s">
        <v>202</v>
      </c>
      <c r="E207" s="49">
        <v>35</v>
      </c>
      <c r="F207" s="48" t="s">
        <v>275</v>
      </c>
      <c r="G207" s="60" t="str" cm="1">
        <f t="array" ref="G207" xml:space="preserve"> INDEX( co_regions[area], MATCH( 1, --( co_states[[#This Row],[region]] = co_regions[region] ), 0 ) )</f>
        <v>CONUS</v>
      </c>
      <c r="H207" s="48">
        <v>32</v>
      </c>
    </row>
    <row r="208" spans="2:8" x14ac:dyDescent="0.2">
      <c r="B208" s="56">
        <f xml:space="preserve"> ROW( co_states[[#This Row],[row_id]] ) - ROW( co_states[[#Headers],[row_id]] )</f>
        <v>33</v>
      </c>
      <c r="C208" s="48" t="s">
        <v>203</v>
      </c>
      <c r="D208" s="48" t="s">
        <v>204</v>
      </c>
      <c r="E208" s="49">
        <v>36</v>
      </c>
      <c r="F208" s="48" t="s">
        <v>194</v>
      </c>
      <c r="G208" s="60" t="str" cm="1">
        <f t="array" ref="G208" xml:space="preserve"> INDEX( co_regions[area], MATCH( 1, --( co_states[[#This Row],[region]] = co_regions[region] ), 0 ) )</f>
        <v>CONUS</v>
      </c>
      <c r="H208" s="48">
        <v>33</v>
      </c>
    </row>
    <row r="209" spans="2:8" x14ac:dyDescent="0.2">
      <c r="B209" s="56">
        <f xml:space="preserve"> ROW( co_states[[#This Row],[row_id]] ) - ROW( co_states[[#Headers],[row_id]] )</f>
        <v>34</v>
      </c>
      <c r="C209" s="48" t="s">
        <v>205</v>
      </c>
      <c r="D209" s="48" t="s">
        <v>206</v>
      </c>
      <c r="E209" s="49">
        <v>37</v>
      </c>
      <c r="F209" s="48" t="s">
        <v>273</v>
      </c>
      <c r="G209" s="60" t="str" cm="1">
        <f t="array" ref="G209" xml:space="preserve"> INDEX( co_regions[area], MATCH( 1, --( co_states[[#This Row],[region]] = co_regions[region] ), 0 ) )</f>
        <v>CONUS</v>
      </c>
      <c r="H209" s="48">
        <v>34</v>
      </c>
    </row>
    <row r="210" spans="2:8" x14ac:dyDescent="0.2">
      <c r="B210" s="56">
        <f xml:space="preserve"> ROW( co_states[[#This Row],[row_id]] ) - ROW( co_states[[#Headers],[row_id]] )</f>
        <v>35</v>
      </c>
      <c r="C210" s="48" t="s">
        <v>207</v>
      </c>
      <c r="D210" s="48" t="s">
        <v>208</v>
      </c>
      <c r="E210" s="49">
        <v>38</v>
      </c>
      <c r="F210" s="48" t="s">
        <v>271</v>
      </c>
      <c r="G210" s="60" t="str" cm="1">
        <f t="array" ref="G210" xml:space="preserve"> INDEX( co_regions[area], MATCH( 1, --( co_states[[#This Row],[region]] = co_regions[region] ), 0 ) )</f>
        <v>CONUS</v>
      </c>
      <c r="H210" s="48">
        <v>35</v>
      </c>
    </row>
    <row r="211" spans="2:8" x14ac:dyDescent="0.2">
      <c r="B211" s="56">
        <f xml:space="preserve"> ROW( co_states[[#This Row],[row_id]] ) - ROW( co_states[[#Headers],[row_id]] )</f>
        <v>36</v>
      </c>
      <c r="C211" s="48" t="s">
        <v>209</v>
      </c>
      <c r="D211" s="48" t="s">
        <v>210</v>
      </c>
      <c r="E211" s="49">
        <v>39</v>
      </c>
      <c r="F211" s="48" t="s">
        <v>270</v>
      </c>
      <c r="G211" s="60" t="str" cm="1">
        <f t="array" ref="G211" xml:space="preserve"> INDEX( co_regions[area], MATCH( 1, --( co_states[[#This Row],[region]] = co_regions[region] ), 0 ) )</f>
        <v>CONUS</v>
      </c>
      <c r="H211" s="48">
        <v>36</v>
      </c>
    </row>
    <row r="212" spans="2:8" x14ac:dyDescent="0.2">
      <c r="B212" s="56">
        <f xml:space="preserve"> ROW( co_states[[#This Row],[row_id]] ) - ROW( co_states[[#Headers],[row_id]] )</f>
        <v>37</v>
      </c>
      <c r="C212" s="48" t="s">
        <v>211</v>
      </c>
      <c r="D212" s="48" t="s">
        <v>212</v>
      </c>
      <c r="E212" s="49">
        <v>40</v>
      </c>
      <c r="F212" s="48" t="s">
        <v>274</v>
      </c>
      <c r="G212" s="60" t="str" cm="1">
        <f t="array" ref="G212" xml:space="preserve"> INDEX( co_regions[area], MATCH( 1, --( co_states[[#This Row],[region]] = co_regions[region] ), 0 ) )</f>
        <v>CONUS</v>
      </c>
      <c r="H212" s="48">
        <v>37</v>
      </c>
    </row>
    <row r="213" spans="2:8" x14ac:dyDescent="0.2">
      <c r="B213" s="56">
        <f xml:space="preserve"> ROW( co_states[[#This Row],[row_id]] ) - ROW( co_states[[#Headers],[row_id]] )</f>
        <v>38</v>
      </c>
      <c r="C213" s="48" t="s">
        <v>213</v>
      </c>
      <c r="D213" s="48" t="s">
        <v>214</v>
      </c>
      <c r="E213" s="49">
        <v>41</v>
      </c>
      <c r="F213" s="48" t="s">
        <v>272</v>
      </c>
      <c r="G213" s="60" t="str" cm="1">
        <f t="array" ref="G213" xml:space="preserve"> INDEX( co_regions[area], MATCH( 1, --( co_states[[#This Row],[region]] = co_regions[region] ), 0 ) )</f>
        <v>CONUS</v>
      </c>
      <c r="H213" s="48">
        <v>38</v>
      </c>
    </row>
    <row r="214" spans="2:8" x14ac:dyDescent="0.2">
      <c r="B214" s="56">
        <f xml:space="preserve"> ROW( co_states[[#This Row],[row_id]] ) - ROW( co_states[[#Headers],[row_id]] )</f>
        <v>39</v>
      </c>
      <c r="C214" s="48" t="s">
        <v>215</v>
      </c>
      <c r="D214" s="48" t="s">
        <v>216</v>
      </c>
      <c r="E214" s="49">
        <v>42</v>
      </c>
      <c r="F214" s="48" t="s">
        <v>194</v>
      </c>
      <c r="G214" s="60" t="str" cm="1">
        <f t="array" ref="G214" xml:space="preserve"> INDEX( co_regions[area], MATCH( 1, --( co_states[[#This Row],[region]] = co_regions[region] ), 0 ) )</f>
        <v>CONUS</v>
      </c>
      <c r="H214" s="48">
        <v>39</v>
      </c>
    </row>
    <row r="215" spans="2:8" x14ac:dyDescent="0.2">
      <c r="B215" s="56">
        <f xml:space="preserve"> ROW( co_states[[#This Row],[row_id]] ) - ROW( co_states[[#Headers],[row_id]] )</f>
        <v>40</v>
      </c>
      <c r="C215" s="48" t="s">
        <v>217</v>
      </c>
      <c r="D215" s="48" t="s">
        <v>218</v>
      </c>
      <c r="E215" s="49">
        <v>44</v>
      </c>
      <c r="F215" s="48" t="s">
        <v>194</v>
      </c>
      <c r="G215" s="60" t="str" cm="1">
        <f t="array" ref="G215" xml:space="preserve"> INDEX( co_regions[area], MATCH( 1, --( co_states[[#This Row],[region]] = co_regions[region] ), 0 ) )</f>
        <v>CONUS</v>
      </c>
      <c r="H215" s="48">
        <v>40</v>
      </c>
    </row>
    <row r="216" spans="2:8" x14ac:dyDescent="0.2">
      <c r="B216" s="56">
        <f xml:space="preserve"> ROW( co_states[[#This Row],[row_id]] ) - ROW( co_states[[#Headers],[row_id]] )</f>
        <v>41</v>
      </c>
      <c r="C216" s="48" t="s">
        <v>219</v>
      </c>
      <c r="D216" s="48" t="s">
        <v>220</v>
      </c>
      <c r="E216" s="49">
        <v>45</v>
      </c>
      <c r="F216" s="48" t="s">
        <v>273</v>
      </c>
      <c r="G216" s="60" t="str" cm="1">
        <f t="array" ref="G216" xml:space="preserve"> INDEX( co_regions[area], MATCH( 1, --( co_states[[#This Row],[region]] = co_regions[region] ), 0 ) )</f>
        <v>CONUS</v>
      </c>
      <c r="H216" s="48">
        <v>41</v>
      </c>
    </row>
    <row r="217" spans="2:8" x14ac:dyDescent="0.2">
      <c r="B217" s="56">
        <f xml:space="preserve"> ROW( co_states[[#This Row],[row_id]] ) - ROW( co_states[[#Headers],[row_id]] )</f>
        <v>42</v>
      </c>
      <c r="C217" s="48" t="s">
        <v>221</v>
      </c>
      <c r="D217" s="48" t="s">
        <v>222</v>
      </c>
      <c r="E217" s="49">
        <v>46</v>
      </c>
      <c r="F217" s="48" t="s">
        <v>271</v>
      </c>
      <c r="G217" s="60" t="str" cm="1">
        <f t="array" ref="G217" xml:space="preserve"> INDEX( co_regions[area], MATCH( 1, --( co_states[[#This Row],[region]] = co_regions[region] ), 0 ) )</f>
        <v>CONUS</v>
      </c>
      <c r="H217" s="48">
        <v>42</v>
      </c>
    </row>
    <row r="218" spans="2:8" x14ac:dyDescent="0.2">
      <c r="B218" s="56">
        <f xml:space="preserve"> ROW( co_states[[#This Row],[row_id]] ) - ROW( co_states[[#Headers],[row_id]] )</f>
        <v>43</v>
      </c>
      <c r="C218" s="48" t="s">
        <v>223</v>
      </c>
      <c r="D218" s="48" t="s">
        <v>224</v>
      </c>
      <c r="E218" s="49">
        <v>47</v>
      </c>
      <c r="F218" s="48" t="s">
        <v>273</v>
      </c>
      <c r="G218" s="60" t="str" cm="1">
        <f t="array" ref="G218" xml:space="preserve"> INDEX( co_regions[area], MATCH( 1, --( co_states[[#This Row],[region]] = co_regions[region] ), 0 ) )</f>
        <v>CONUS</v>
      </c>
      <c r="H218" s="48">
        <v>43</v>
      </c>
    </row>
    <row r="219" spans="2:8" x14ac:dyDescent="0.2">
      <c r="B219" s="56">
        <f xml:space="preserve"> ROW( co_states[[#This Row],[row_id]] ) - ROW( co_states[[#Headers],[row_id]] )</f>
        <v>44</v>
      </c>
      <c r="C219" s="48" t="s">
        <v>225</v>
      </c>
      <c r="D219" s="48" t="s">
        <v>226</v>
      </c>
      <c r="E219" s="49">
        <v>48</v>
      </c>
      <c r="F219" s="48" t="s">
        <v>274</v>
      </c>
      <c r="G219" s="60" t="str" cm="1">
        <f t="array" ref="G219" xml:space="preserve"> INDEX( co_regions[area], MATCH( 1, --( co_states[[#This Row],[region]] = co_regions[region] ), 0 ) )</f>
        <v>CONUS</v>
      </c>
      <c r="H219" s="48">
        <v>44</v>
      </c>
    </row>
    <row r="220" spans="2:8" x14ac:dyDescent="0.2">
      <c r="B220" s="56">
        <f xml:space="preserve"> ROW( co_states[[#This Row],[row_id]] ) - ROW( co_states[[#Headers],[row_id]] )</f>
        <v>45</v>
      </c>
      <c r="C220" s="48" t="s">
        <v>227</v>
      </c>
      <c r="D220" s="48" t="s">
        <v>228</v>
      </c>
      <c r="E220" s="49">
        <v>49</v>
      </c>
      <c r="F220" s="48" t="s">
        <v>275</v>
      </c>
      <c r="G220" s="60" t="str" cm="1">
        <f t="array" ref="G220" xml:space="preserve"> INDEX( co_regions[area], MATCH( 1, --( co_states[[#This Row],[region]] = co_regions[region] ), 0 ) )</f>
        <v>CONUS</v>
      </c>
      <c r="H220" s="48">
        <v>45</v>
      </c>
    </row>
    <row r="221" spans="2:8" x14ac:dyDescent="0.2">
      <c r="B221" s="56">
        <f xml:space="preserve"> ROW( co_states[[#This Row],[row_id]] ) - ROW( co_states[[#Headers],[row_id]] )</f>
        <v>46</v>
      </c>
      <c r="C221" s="48" t="s">
        <v>229</v>
      </c>
      <c r="D221" s="48" t="s">
        <v>230</v>
      </c>
      <c r="E221" s="49">
        <v>50</v>
      </c>
      <c r="F221" s="48" t="s">
        <v>194</v>
      </c>
      <c r="G221" s="60" t="str" cm="1">
        <f t="array" ref="G221" xml:space="preserve"> INDEX( co_regions[area], MATCH( 1, --( co_states[[#This Row],[region]] = co_regions[region] ), 0 ) )</f>
        <v>CONUS</v>
      </c>
      <c r="H221" s="48">
        <v>46</v>
      </c>
    </row>
    <row r="222" spans="2:8" x14ac:dyDescent="0.2">
      <c r="B222" s="56">
        <f xml:space="preserve"> ROW( co_states[[#This Row],[row_id]] ) - ROW( co_states[[#Headers],[row_id]] )</f>
        <v>47</v>
      </c>
      <c r="C222" s="48" t="s">
        <v>231</v>
      </c>
      <c r="D222" s="48" t="s">
        <v>232</v>
      </c>
      <c r="E222" s="49">
        <v>51</v>
      </c>
      <c r="F222" s="48" t="s">
        <v>273</v>
      </c>
      <c r="G222" s="60" t="str" cm="1">
        <f t="array" ref="G222" xml:space="preserve"> INDEX( co_regions[area], MATCH( 1, --( co_states[[#This Row],[region]] = co_regions[region] ), 0 ) )</f>
        <v>CONUS</v>
      </c>
      <c r="H222" s="48">
        <v>47</v>
      </c>
    </row>
    <row r="223" spans="2:8" x14ac:dyDescent="0.2">
      <c r="B223" s="56">
        <f xml:space="preserve"> ROW( co_states[[#This Row],[row_id]] ) - ROW( co_states[[#Headers],[row_id]] )</f>
        <v>48</v>
      </c>
      <c r="C223" s="48" t="s">
        <v>233</v>
      </c>
      <c r="D223" s="48" t="s">
        <v>234</v>
      </c>
      <c r="E223" s="49">
        <v>53</v>
      </c>
      <c r="F223" s="48" t="s">
        <v>272</v>
      </c>
      <c r="G223" s="60" t="str" cm="1">
        <f t="array" ref="G223" xml:space="preserve"> INDEX( co_regions[area], MATCH( 1, --( co_states[[#This Row],[region]] = co_regions[region] ), 0 ) )</f>
        <v>CONUS</v>
      </c>
      <c r="H223" s="48">
        <v>48</v>
      </c>
    </row>
    <row r="224" spans="2:8" x14ac:dyDescent="0.2">
      <c r="B224" s="56">
        <f xml:space="preserve"> ROW( co_states[[#This Row],[row_id]] ) - ROW( co_states[[#Headers],[row_id]] )</f>
        <v>49</v>
      </c>
      <c r="C224" s="48" t="s">
        <v>235</v>
      </c>
      <c r="D224" s="48" t="s">
        <v>236</v>
      </c>
      <c r="E224" s="49">
        <v>54</v>
      </c>
      <c r="F224" s="48" t="s">
        <v>194</v>
      </c>
      <c r="G224" s="60" t="str" cm="1">
        <f t="array" ref="G224" xml:space="preserve"> INDEX( co_regions[area], MATCH( 1, --( co_states[[#This Row],[region]] = co_regions[region] ), 0 ) )</f>
        <v>CONUS</v>
      </c>
      <c r="H224" s="48">
        <v>49</v>
      </c>
    </row>
    <row r="225" spans="2:8" x14ac:dyDescent="0.2">
      <c r="B225" s="56">
        <f xml:space="preserve"> ROW( co_states[[#This Row],[row_id]] ) - ROW( co_states[[#Headers],[row_id]] )</f>
        <v>50</v>
      </c>
      <c r="C225" s="48" t="s">
        <v>237</v>
      </c>
      <c r="D225" s="48" t="s">
        <v>238</v>
      </c>
      <c r="E225" s="49">
        <v>55</v>
      </c>
      <c r="F225" s="48" t="s">
        <v>270</v>
      </c>
      <c r="G225" s="60" t="str" cm="1">
        <f t="array" ref="G225" xml:space="preserve"> INDEX( co_regions[area], MATCH( 1, --( co_states[[#This Row],[region]] = co_regions[region] ), 0 ) )</f>
        <v>CONUS</v>
      </c>
      <c r="H225" s="48">
        <v>50</v>
      </c>
    </row>
    <row r="226" spans="2:8" x14ac:dyDescent="0.2">
      <c r="B226" s="56">
        <f xml:space="preserve"> ROW( co_states[[#This Row],[row_id]] ) - ROW( co_states[[#Headers],[row_id]] )</f>
        <v>51</v>
      </c>
      <c r="C226" s="48" t="s">
        <v>239</v>
      </c>
      <c r="D226" s="48" t="s">
        <v>240</v>
      </c>
      <c r="E226" s="49">
        <v>56</v>
      </c>
      <c r="F226" s="48" t="s">
        <v>271</v>
      </c>
      <c r="G226" s="60" t="str" cm="1">
        <f t="array" ref="G226" xml:space="preserve"> INDEX( co_regions[area], MATCH( 1, --( co_states[[#This Row],[region]] = co_regions[region] ), 0 ) )</f>
        <v>CONUS</v>
      </c>
      <c r="H226" s="48">
        <v>51</v>
      </c>
    </row>
    <row r="227" spans="2:8" x14ac:dyDescent="0.2">
      <c r="B227" s="56">
        <f xml:space="preserve"> ROW( co_states[[#This Row],[row_id]] ) - ROW( co_states[[#Headers],[row_id]] )</f>
        <v>52</v>
      </c>
      <c r="C227" s="48" t="s">
        <v>297</v>
      </c>
      <c r="D227" s="48" t="s">
        <v>283</v>
      </c>
      <c r="E227" s="55">
        <v>0</v>
      </c>
      <c r="F227" s="49" t="s">
        <v>280</v>
      </c>
      <c r="G227" s="61" t="str" cm="1">
        <f t="array" ref="G227" xml:space="preserve"> INDEX( co_regions[area], MATCH( 1, --( co_states[[#This Row],[region]] = co_regions[region] ), 0 ) )</f>
        <v>US</v>
      </c>
      <c r="H227"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2025-05-01T01:48:26Z</dcterms:modified>
</cp:coreProperties>
</file>