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style1.xml" ContentType="application/vnd.ms-office.chartstyle+xml"/>
  <Override PartName="/xl/charts/style2.xml" ContentType="application/vnd.ms-office.chartstyle+xml"/>
  <Override PartName="/xl/charts/style3.xml" ContentType="application/vnd.ms-office.chartstyle+xml"/>
  <Override PartName="/xl/charts/style4.xml" ContentType="application/vnd.ms-office.chartstyle+xml"/>
  <Override PartName="/xl/charts/style5.xml" ContentType="application/vnd.ms-office.chartstyle+xml"/>
  <Override PartName="/xl/charts/style6.xml" ContentType="application/vnd.ms-office.chartstyle+xml"/>
  <Override PartName="/xl/charts/style7.xml" ContentType="application/vnd.ms-office.chartstyle+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charts/colors4.xml" ContentType="application/vnd.ms-office.chartcolorstyle+xml"/>
  <Override PartName="/xl/charts/colors5.xml" ContentType="application/vnd.ms-office.chartcolorstyle+xml"/>
  <Override PartName="/xl/charts/colors6.xml" ContentType="application/vnd.ms-office.chartcolorstyle+xml"/>
  <Override PartName="/xl/charts/colors7.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Default Extension="vml" ContentType="application/vnd.openxmlformats-officedocument.vmlDrawing"/>
  <Override PartName="/xl/threadedComments/threadedComment1.xml" ContentType="application/vnd.ms-excel.threadedcomments+xml"/>
  <Override PartName="/xl/persons/person.xml" ContentType="application/vnd.ms-excel.person+xml"/>
  <Override PartName="/xl/comments7.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bookViews>
    <workbookView xWindow="0" yWindow="0" windowWidth="13125" windowHeight="6105" firstSheet="0" activeTab="0"/>
  </bookViews>
  <sheets>
    <sheet name="ReadMe" sheetId="5" state="visible" r:id="rId1"/>
    <sheet name="Impacts" sheetId="10" state="visible" r:id="rId2"/>
    <sheet name="Risk" sheetId="8" state="visible" r:id="rId3"/>
    <sheet name="Rates" sheetId="9" state="visible" r:id="rId4"/>
    <sheet name="FrEDI Outputs 1" sheetId="7" state="visible" r:id="rId5"/>
    <sheet name="FrEDI Outputs 2" sheetId="11" state="visible" r:id="rId6"/>
    <sheet name="Control Panel" sheetId="6" state="visible" r:id="rId7"/>
  </sheets>
  <definedNames>
    <definedName name="input_adapt1">ReadMe!$C$7</definedName>
    <definedName name="input_date" comment="Date input">ReadMe!$C$4</definedName>
    <definedName name="input_impacts1" comment="Inputs for plot &quot;impacts1&quot;">Impacts!$D$2:$D$4</definedName>
    <definedName name="input_impacts2" comment="Inputs for plot &quot;impacts2&quot;">Impacts!$D$29:$D$32</definedName>
    <definedName name="input_outputs2">ReadMe!$C$8</definedName>
    <definedName name="input_rates1" comment="Inputs for plot &quot;rates1&quot;">Rates!$D$2:$D$5</definedName>
    <definedName name="input_rates2" comment="Inputs for plot &quot;rates2&quot;">Rates!$D$32:$D$33</definedName>
    <definedName name="input_rates3">Rates!$D$59:$D$61</definedName>
    <definedName name="input_rates4">Rates!$H$59:$H$62</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co_emissions[Emissions Scenario]</definedName>
    <definedName name="list_svGroups">'Control Panel'!$D$44:$D$47</definedName>
    <definedName name="list_years">co_years[Year]</definedName>
    <definedName name="mv_sector">'Control Panel'!$E$60</definedName>
    <definedName name="n_ethnicities">'Control Panel'!$E$61</definedName>
    <definedName name="n_scenarios" comment="Maximum number of scenarios">'Control Panel'!$E$62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7.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tc={C1F885D5-B4C6-435E-B32D-BC4BA417802F}</author>
    <author>tc={20772D0C-1DC4-488D-8DAE-167B16634219}</author>
  </authors>
  <commentList>
    <comment ref="C4" authorId="0" shapeId="0">
      <text>
        <t>[Threaded comment]
Your version of Excel allows you to read this threaded comment; however, any edits to it will get removed if the file is opened in a newer version of Excel. Learn more: https://go.microsoft.com/fwlink/?linkid=870924
Comment:
    Sector Label</t>
      </text>
    </comment>
    <comment ref="C43" authorId="1" shapeId="0">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43" authorId="2" shapeId="0">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 ref="C154" authorId="3" shapeId="0">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154" authorId="4" shapeId="0">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sharedStrings.xml><?xml version="1.0" encoding="utf-8"?>
<sst xmlns="http://schemas.openxmlformats.org/spreadsheetml/2006/main" count="275" uniqueCount="275">
  <si>
    <t>Sector</t>
  </si>
  <si>
    <t>Date of Analysis</t>
  </si>
  <si>
    <t>Worksheet Info</t>
  </si>
  <si>
    <t>FrEDI Outputs 1</t>
  </si>
  <si>
    <t>FrEDI Outputs 2</t>
  </si>
  <si>
    <t>N/A</t>
  </si>
  <si>
    <t>Links to reports</t>
  </si>
  <si>
    <t xml:space="preserve">Social Vulnerability Report </t>
  </si>
  <si>
    <t>Framework for Evaluating Damages and Impacts (FrEDI)</t>
  </si>
  <si>
    <t>Worksheet</t>
  </si>
  <si>
    <t>Description</t>
  </si>
  <si>
    <t>Impacts</t>
  </si>
  <si>
    <t>Difference in Risk</t>
  </si>
  <si>
    <t>Rates</t>
  </si>
  <si>
    <t>Contains outputs from the FrEDI-SV Module. Graphics and tables in other tabs refer to this worksheet and/or FrEDI Outputs 2.</t>
  </si>
  <si>
    <t>Contains outputs from the FrEDI-SV Module if the specified sector has a second variant. Graphics and tables in other tabs refer to this worksheet and/or FrEDI Outputs 1.</t>
  </si>
  <si>
    <t>Control Panel</t>
  </si>
  <si>
    <t>Definitions</t>
  </si>
  <si>
    <t>Socially Vulnerable Population</t>
  </si>
  <si>
    <t>Individuals with demographics that meet the criteria described below for Low Income, Minority, No High School Diploma, and 65 and Older.</t>
  </si>
  <si>
    <t>Reference Population</t>
  </si>
  <si>
    <t>All individuals other than those in the socially vulnerable population group being analyzed. For example, the Low Income Reference population includes everyone with income that is above 200% of the poverty line.</t>
  </si>
  <si>
    <t>Socially Vulnerable Categories</t>
  </si>
  <si>
    <t>Low Income</t>
  </si>
  <si>
    <t>Individuals living in households with income that is at or below 200% of the poverty level.</t>
  </si>
  <si>
    <t>Minority*</t>
  </si>
  <si>
    <t>Individuals identifying as Black or African American; American Indian or Alaska Native; Asian; Native Hawaiian or Other Pacific Islander; and/or Hispanic or Latino.</t>
  </si>
  <si>
    <t>No High School Diploma</t>
  </si>
  <si>
    <t>Individuals ages 25 and older with a maximum educational attainment of less than a high school diploma or equivalent.</t>
  </si>
  <si>
    <t>65 and older</t>
  </si>
  <si>
    <t>Individuals ages 65 and older</t>
  </si>
  <si>
    <t>Select from dropdown menus to update graphic below (graphic may take a moment to update):</t>
  </si>
  <si>
    <t>SV Group</t>
  </si>
  <si>
    <t>Minority</t>
  </si>
  <si>
    <t>Reference Scenario</t>
  </si>
  <si>
    <t>Region</t>
  </si>
  <si>
    <t>CONUS</t>
  </si>
  <si>
    <t>Scenario to Compare</t>
  </si>
  <si>
    <t>Year</t>
  </si>
  <si>
    <t>2050</t>
  </si>
  <si>
    <t>Years for plotting:</t>
  </si>
  <si>
    <t>Row</t>
  </si>
  <si>
    <t>2010</t>
  </si>
  <si>
    <t>2015</t>
  </si>
  <si>
    <t>2020</t>
  </si>
  <si>
    <t>2025</t>
  </si>
  <si>
    <t>2030</t>
  </si>
  <si>
    <t>2035</t>
  </si>
  <si>
    <t>2040</t>
  </si>
  <si>
    <t>2045</t>
  </si>
  <si>
    <t>2055</t>
  </si>
  <si>
    <t>2060</t>
  </si>
  <si>
    <t>2065</t>
  </si>
  <si>
    <t>2070</t>
  </si>
  <si>
    <t>2075</t>
  </si>
  <si>
    <t>2080</t>
  </si>
  <si>
    <t>2085</t>
  </si>
  <si>
    <t>2090</t>
  </si>
  <si>
    <t>Difference</t>
  </si>
  <si>
    <t>White, non-Hispanic</t>
  </si>
  <si>
    <t>Two or more races</t>
  </si>
  <si>
    <t>Pacific Islander</t>
  </si>
  <si>
    <t>Other Race</t>
  </si>
  <si>
    <t>Hispanic or Latino</t>
  </si>
  <si>
    <t>Black or African American</t>
  </si>
  <si>
    <t>Asian</t>
  </si>
  <si>
    <t>American Indian or Alaska Native</t>
  </si>
  <si>
    <t>SV Category</t>
  </si>
  <si>
    <t>SV Category ID</t>
  </si>
  <si>
    <t>Impact Group</t>
  </si>
  <si>
    <t>Group Classification</t>
  </si>
  <si>
    <t>Emissions Scenario</t>
  </si>
  <si>
    <t>SV</t>
  </si>
  <si>
    <t>Ref</t>
  </si>
  <si>
    <t>Scenario</t>
  </si>
  <si>
    <t>Value</t>
  </si>
  <si>
    <t>Format</t>
  </si>
  <si>
    <t>Impact Unit</t>
  </si>
  <si>
    <t>SV Group:</t>
  </si>
  <si>
    <t>Region:</t>
  </si>
  <si>
    <t>Type</t>
  </si>
  <si>
    <t>Reference Emissions Scenario</t>
  </si>
  <si>
    <t>region</t>
  </si>
  <si>
    <t>svGroupType</t>
  </si>
  <si>
    <t>driverUnit</t>
  </si>
  <si>
    <t>driverValue</t>
  </si>
  <si>
    <t>year</t>
  </si>
  <si>
    <t>impPop_ref</t>
  </si>
  <si>
    <t>impPop_sv</t>
  </si>
  <si>
    <t>impact_ref</t>
  </si>
  <si>
    <t>impact_sv</t>
  </si>
  <si>
    <t>national_highRiskPop_sv</t>
  </si>
  <si>
    <t>national_highRiskPop_ref</t>
  </si>
  <si>
    <t>regional_highRiskPop_sv</t>
  </si>
  <si>
    <t>regional_highRiskPop_ref</t>
  </si>
  <si>
    <t>aveRate_sv</t>
  </si>
  <si>
    <t>aveRate_ref</t>
  </si>
  <si>
    <t>scenario</t>
  </si>
  <si>
    <t>variant</t>
  </si>
  <si>
    <t>Sectors</t>
  </si>
  <si>
    <t>ID</t>
  </si>
  <si>
    <t>sector</t>
  </si>
  <si>
    <t>sector_abbr</t>
  </si>
  <si>
    <t>impactUnit</t>
  </si>
  <si>
    <t>impactUnitFormatted</t>
  </si>
  <si>
    <t>popWeightColumn</t>
  </si>
  <si>
    <t>popWeightLabel</t>
  </si>
  <si>
    <t>rateUnit</t>
  </si>
  <si>
    <t>rateUnitLabel</t>
  </si>
  <si>
    <t>modelType</t>
  </si>
  <si>
    <t>driverUnit_label</t>
  </si>
  <si>
    <t>childhood asthma cases</t>
  </si>
  <si>
    <t>Childhood asthma cases</t>
  </si>
  <si>
    <t>children</t>
  </si>
  <si>
    <t>Children</t>
  </si>
  <si>
    <t>per 100k</t>
  </si>
  <si>
    <t>gcm</t>
  </si>
  <si>
    <t>Labor</t>
  </si>
  <si>
    <t>laborLabor</t>
  </si>
  <si>
    <t>hours of labor lost</t>
  </si>
  <si>
    <t>Hours of labor lost</t>
  </si>
  <si>
    <t>highRiskLabor</t>
  </si>
  <si>
    <t>High Risk Workers</t>
  </si>
  <si>
    <t>per capita</t>
  </si>
  <si>
    <t>Extreme Temperature</t>
  </si>
  <si>
    <t>extremeTemp</t>
  </si>
  <si>
    <t>mortality</t>
  </si>
  <si>
    <t>Mortality</t>
  </si>
  <si>
    <t>none</t>
  </si>
  <si>
    <t>Roads</t>
  </si>
  <si>
    <t>roads</t>
  </si>
  <si>
    <t>hours of delay</t>
  </si>
  <si>
    <t>Hours of delay</t>
  </si>
  <si>
    <t>High Tide Flooding and Traffic</t>
  </si>
  <si>
    <t>htf</t>
  </si>
  <si>
    <t>slr</t>
  </si>
  <si>
    <t>Coastal Properties</t>
  </si>
  <si>
    <t>coastalProp</t>
  </si>
  <si>
    <t>Variants</t>
  </si>
  <si>
    <t>variant_label</t>
  </si>
  <si>
    <t>variant_abbr</t>
  </si>
  <si>
    <t>NA</t>
  </si>
  <si>
    <t>No Adaptation</t>
  </si>
  <si>
    <t>noAdapt</t>
  </si>
  <si>
    <t>Proactive Adaptation</t>
  </si>
  <si>
    <t>proactiveAdapt</t>
  </si>
  <si>
    <t>With Adaptation</t>
  </si>
  <si>
    <t>withAdapt</t>
  </si>
  <si>
    <t>Without Adaptation</t>
  </si>
  <si>
    <t>withoutAdapt</t>
  </si>
  <si>
    <t>Model Types</t>
  </si>
  <si>
    <t>driverUnit_abbr</t>
  </si>
  <si>
    <t>temp_C</t>
  </si>
  <si>
    <t>degrees Celsius</t>
  </si>
  <si>
    <t>slr_cm</t>
  </si>
  <si>
    <t>cm</t>
  </si>
  <si>
    <t>Emissions Scenarios</t>
  </si>
  <si>
    <t>Default Label</t>
  </si>
  <si>
    <t>Input Emissions Scenario</t>
  </si>
  <si>
    <t>Social Vulnerability Categories</t>
  </si>
  <si>
    <t>svGroupLabel</t>
  </si>
  <si>
    <t>sv_lowIncome</t>
  </si>
  <si>
    <t>sv_minority</t>
  </si>
  <si>
    <t>sv_noHS</t>
  </si>
  <si>
    <t>sv_plus65</t>
  </si>
  <si>
    <t>race_amInd</t>
  </si>
  <si>
    <t>race_asian</t>
  </si>
  <si>
    <t>race_black</t>
  </si>
  <si>
    <t>race_pacIsl</t>
  </si>
  <si>
    <t>race_multiRacial</t>
  </si>
  <si>
    <t>race_otherRace</t>
  </si>
  <si>
    <t>race_hispanic</t>
  </si>
  <si>
    <t>race_white</t>
  </si>
  <si>
    <t>Model values</t>
  </si>
  <si>
    <t>valueName</t>
  </si>
  <si>
    <t>description</t>
  </si>
  <si>
    <t>value2</t>
  </si>
  <si>
    <t>mv_sector</t>
  </si>
  <si>
    <t>Sector name</t>
  </si>
  <si>
    <t>n_ethnicities</t>
  </si>
  <si>
    <t>Number of ethnicity categories</t>
  </si>
  <si>
    <t>n_scenarios</t>
  </si>
  <si>
    <t>Number of scenarios</t>
  </si>
  <si>
    <t>n_refTypes</t>
  </si>
  <si>
    <t>Number of reference types, SV, Ref</t>
  </si>
  <si>
    <t>Plots</t>
  </si>
  <si>
    <t>plot_id</t>
  </si>
  <si>
    <t>plotNumber</t>
  </si>
  <si>
    <t>inputsName</t>
  </si>
  <si>
    <t>impacts1</t>
  </si>
  <si>
    <t>input_impacts1</t>
  </si>
  <si>
    <t>impacts2</t>
  </si>
  <si>
    <t>input_impacts2</t>
  </si>
  <si>
    <t>Risk</t>
  </si>
  <si>
    <t>risk1</t>
  </si>
  <si>
    <t>input_risk1</t>
  </si>
  <si>
    <t>rates1</t>
  </si>
  <si>
    <t>input_rates1</t>
  </si>
  <si>
    <t>rates2</t>
  </si>
  <si>
    <t>input_rates2</t>
  </si>
  <si>
    <t>rates3</t>
  </si>
  <si>
    <t>input_rates3</t>
  </si>
  <si>
    <t>Plot selections</t>
  </si>
  <si>
    <t>Default value</t>
  </si>
  <si>
    <t>inputType</t>
  </si>
  <si>
    <t>inputIndex</t>
  </si>
  <si>
    <t>inputValue</t>
  </si>
  <si>
    <t>Plot Labels</t>
  </si>
  <si>
    <t>valueType</t>
  </si>
  <si>
    <t>value</t>
  </si>
  <si>
    <t>title</t>
  </si>
  <si>
    <t>xAxisLabel</t>
  </si>
  <si>
    <t>yAxisLabel</t>
  </si>
  <si>
    <t>Regions</t>
  </si>
  <si>
    <t>Midwest</t>
  </si>
  <si>
    <t>Northeast</t>
  </si>
  <si>
    <t>Northern Plains</t>
  </si>
  <si>
    <t>Northwest</t>
  </si>
  <si>
    <t>Southeast</t>
  </si>
  <si>
    <t>Southern Plains</t>
  </si>
  <si>
    <t>Southwest</t>
  </si>
  <si>
    <t>Years</t>
  </si>
  <si>
    <t>SV Categories and Valid Impact Types for Risk</t>
  </si>
  <si>
    <t>Valid Impacts</t>
  </si>
  <si>
    <t>highRiskLabor, none</t>
  </si>
  <si>
    <t>rates4</t>
  </si>
  <si>
    <t>input_rates4</t>
  </si>
  <si>
    <t>Graphics - Impacts per person or per 100k people (depending on the sector) for the input scenarios. Avoided impacts are the difference in new climate-driven impacts for a given scenario compared to a user-selected reference scenario.</t>
  </si>
  <si>
    <t>Graphics - Avoided impact incidence among socially vulnerable populations for the input scenarios. Avoided impacts are the difference in new climate-driven impacts for a given scenario compared to a user-selected reference scenario.</t>
  </si>
  <si>
    <t>Contains lists of scenarios, regions, socially vulnerable populations evaluated, column abbreviation definitions, and sectors.</t>
  </si>
  <si>
    <t>Graphics - Bar charts that were featured in the Social Vulnerability Report. See that report for a description of the methods. These indicate the difference in exposure to hazards of socially vulnerable populations compared to a reference population (see definitions below). These are interpreted as, for example, "low income populations are X% more likely to live in high impact areas than the reference population" where X is the percentage on the graphic. High impact is defined as the highest third (tercile) of impacts across CONUS.</t>
  </si>
  <si>
    <t>individuals threatened with total property loss</t>
  </si>
  <si>
    <t>Individuals threatened with total property loss</t>
  </si>
  <si>
    <t>Air Quality - Childhood Asthma</t>
  </si>
  <si>
    <t>Air Quality - Premature Mortality</t>
  </si>
  <si>
    <t>airQualityAsthma</t>
  </si>
  <si>
    <t>airQualityMortality</t>
  </si>
  <si>
    <t>children, highRiskLabor, sv_plus65, none</t>
  </si>
  <si>
    <t>highRiskLabor, sv_plus65, none</t>
  </si>
  <si>
    <t>Missing SV Group Text</t>
  </si>
  <si>
    <t>65 and Older</t>
  </si>
  <si>
    <t>65 and Older and No High School Diploma</t>
  </si>
  <si>
    <t>Alternate Plot Title</t>
  </si>
  <si>
    <t>person-hours of delay</t>
  </si>
  <si>
    <t>Formatted Label</t>
  </si>
  <si>
    <t>Hispanic
or Latino</t>
  </si>
  <si>
    <t>American Indian
or Alaska Native</t>
  </si>
  <si>
    <t>Black or African
American</t>
  </si>
  <si>
    <t>White, non-
Hispanic</t>
  </si>
  <si>
    <t>Two or more
races</t>
  </si>
  <si>
    <t xml:space="preserve">Air Quality - Childhood Asthma</t>
  </si>
  <si>
    <t xml:space="preserve">2022-12-06</t>
  </si>
  <si>
    <t xml:space="preserve">All Impacts</t>
  </si>
  <si>
    <t xml:space="preserve">--</t>
  </si>
  <si>
    <t xml:space="preserve">Midwest</t>
  </si>
  <si>
    <t xml:space="preserve">race_amInd</t>
  </si>
  <si>
    <t xml:space="preserve">degrees Celsius</t>
  </si>
  <si>
    <t xml:space="preserve">baseline</t>
  </si>
  <si>
    <t xml:space="preserve">race_asian</t>
  </si>
  <si>
    <t xml:space="preserve">race_black</t>
  </si>
  <si>
    <t xml:space="preserve">race_hispanic</t>
  </si>
  <si>
    <t xml:space="preserve">race_multiRacial</t>
  </si>
  <si>
    <t xml:space="preserve">race_otherRace</t>
  </si>
  <si>
    <t xml:space="preserve">race_pacIsl</t>
  </si>
  <si>
    <t xml:space="preserve">race_white</t>
  </si>
  <si>
    <t xml:space="preserve">sv_lowIncome</t>
  </si>
  <si>
    <t xml:space="preserve">sv_minority</t>
  </si>
  <si>
    <t xml:space="preserve">sv_noHS</t>
  </si>
  <si>
    <t xml:space="preserve">sv_plus65</t>
  </si>
  <si>
    <t xml:space="preserve">Northeast</t>
  </si>
  <si>
    <t xml:space="preserve">Northern Plains</t>
  </si>
  <si>
    <t xml:space="preserve">Northwest</t>
  </si>
  <si>
    <t xml:space="preserve">Southeast</t>
  </si>
  <si>
    <t xml:space="preserve">Southern Plains</t>
  </si>
  <si>
    <t xml:space="preserve">Southwest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</si>
</sst>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2">
    <font>
      <sz val="11"/>
      <color theme="1"/>
      <name val="Calibri"/>
      <family val="2"/>
      <scheme val="minor"/>
    </font>
    <font>
      <sz val="11"/>
      <color theme="1"/>
      <name val="Calibri"/>
    </font>
    <font>
      <sz val="10"/>
      <color rgb="FFFF0000"/>
      <name val="Calibri"/>
      <family val="2"/>
      <scheme val="minor"/>
    </font>
    <font>
      <sz val="10"/>
      <color theme="1"/>
      <name val="Calibri"/>
      <family val="2"/>
      <scheme val="minor"/>
    </font>
    <font>
      <sz val="10"/>
      <color theme="1"/>
      <name val="Calibri"/>
      <family val="2"/>
      <scheme val="minor"/>
      <b/>
    </font>
    <font>
      <sz val="11"/>
      <color theme="1"/>
      <name val="Calibri"/>
      <family val="2"/>
    </font>
    <font>
      <sz val="11"/>
      <color rgb="FFFFFFFF"/>
      <name val="Calibri"/>
    </font>
    <font>
      <sz val="11"/>
      <color rgb="FF000000"/>
      <name val="Calibri"/>
    </font>
    <font>
      <sz val="11"/>
      <color rgb="FF0563C1"/>
      <name val="Calibri"/>
    </font>
    <font>
      <sz val="10"/>
      <color rgb="FFFFFFFF"/>
      <name val="Calibri"/>
      <family val="2"/>
      <scheme val="minor"/>
      <b/>
    </font>
    <font>
      <sz val="10"/>
      <color rgb="FF000000"/>
      <name val="Calibri"/>
      <family val="2"/>
      <scheme val="minor"/>
    </font>
    <font>
      <sz val="10"/>
      <color rgb="FFFFFFFF"/>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rgb="FF44546A"/>
      </patternFill>
    </fill>
    <fill>
      <patternFill patternType="solid">
        <fgColor rgb="FFD6DCE4"/>
      </patternFill>
    </fill>
    <fill>
      <patternFill patternType="solid">
        <fgColor rgb="FFFFE699"/>
      </patternFill>
    </fill>
    <fill>
      <patternFill patternType="solid">
        <fgColor rgb="FF002060"/>
      </patternFill>
    </fill>
    <fill>
      <patternFill patternType="solid">
        <fgColor rgb="FFE7E6E6"/>
      </patternFill>
    </fill>
  </fills>
  <borders count="2">
    <border>
      <left/>
      <right/>
      <top/>
      <bottom/>
      <diagonal/>
    </border>
    <border>
      <left style="thin">
        <color rgb="FF808080"/>
      </left>
      <right style="thin">
        <color rgb="FF808080"/>
      </right>
      <top style="thin">
        <color rgb="FF808080"/>
      </top>
      <bottom style="thin">
        <color rgb="FF808080"/>
      </bottom>
    </border>
  </borders>
  <cellStyleXfs count="1">
    <xf numFmtId="0" fontId="0" fillId="0" borderId="0"/>
  </cellStyleXfs>
  <cellXfs count="35">
    <xf numFmtId="0" fontId="0" fillId="0" borderId="0" xfId="0"/>
    <xf numFmtId="0" fontId="1" fillId="0" borderId="0" xfId="0" applyFont="1" applyAlignment="1">
      <alignment horizontal="left"/>
    </xf>
    <xf numFmtId="0" fontId="1" fillId="0" borderId="0" xfId="0" applyFont="1" applyAlignment="1">
      <alignment wrapText="1"/>
    </xf>
    <xf numFmtId="0" fontId="1" fillId="0" borderId="0" xfId="0" applyFont="1" applyAlignment="1">
      <alignment horizontal="right"/>
    </xf>
    <xf numFmtId="14" fontId="1" fillId="0" borderId="0" xfId="0" applyFont="1" applyNumberFormat="1"/>
    <xf numFmtId="0" fontId="2" fillId="0" borderId="0" xfId="0" applyFont="1"/>
    <xf numFmtId="1" fontId="3" fillId="0" borderId="0" xfId="0" applyFont="1" applyNumberFormat="1"/>
    <xf numFmtId="0" fontId="4" fillId="0" borderId="0" xfId="0" applyFont="1"/>
    <xf numFmtId="0" fontId="3" fillId="0" borderId="0" xfId="0" applyFont="1" applyAlignment="1">
      <alignment wrapText="1"/>
    </xf>
    <xf numFmtId="0" fontId="3" fillId="0" borderId="0" xfId="0" applyFont="1"/>
    <xf numFmtId="1" fontId="1" fillId="0" borderId="0" xfId="0" applyFont="1" applyNumberFormat="1"/>
    <xf numFmtId="9" fontId="1" fillId="0" borderId="0" xfId="0" applyFont="1" applyNumberFormat="1"/>
    <xf numFmtId="0" fontId="5" fillId="0" borderId="0" xfId="0" applyFont="1"/>
    <xf numFmtId="0" fontId="3" fillId="2" borderId="0" xfId="0" applyFont="1" applyFill="1" applyAlignment="1">
      <alignment horizontal="right"/>
    </xf>
    <xf numFmtId="0" fontId="3" fillId="2" borderId="0" xfId="0" applyFont="1" applyFill="1" applyAlignment="1">
      <alignment horizontal="left"/>
    </xf>
    <xf numFmtId="1" fontId="3" fillId="2" borderId="0" xfId="0" applyFont="1" applyNumberFormat="1" applyFill="1"/>
    <xf numFmtId="0" fontId="3" fillId="2" borderId="0" xfId="0" applyFont="1" applyFill="1" applyAlignment="1">
      <alignment horizontal="center"/>
    </xf>
    <xf numFmtId="0" fontId="3" fillId="0" borderId="0" xfId="0" applyFont="1" applyAlignment="1">
      <alignment horizontal="left"/>
    </xf>
    <xf numFmtId="0" fontId="3" fillId="2" borderId="0" xfId="0" applyFont="1" applyFill="1"/>
    <xf numFmtId="0" fontId="6" fillId="3" borderId="1" xfId="0" applyFont="1" applyFill="1" applyBorder="1" applyAlignment="1">
      <alignment horizontal="left" vertical="center" wrapText="1"/>
    </xf>
    <xf numFmtId="0" fontId="7" fillId="4"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9" fillId="3" borderId="1" xfId="0" applyFont="1" applyFill="1" applyBorder="1" applyAlignment="1">
      <alignment horizontal="left" vertical="center" indent="1" wrapText="1"/>
    </xf>
    <xf numFmtId="0" fontId="10" fillId="5" borderId="1" xfId="0" applyFont="1" applyFill="1" applyBorder="1" applyAlignment="1">
      <alignment horizontal="left" vertical="center" wrapText="1"/>
    </xf>
    <xf numFmtId="1" fontId="11" fillId="6" borderId="1" xfId="0" applyFont="1" applyNumberFormat="1" applyFill="1" applyBorder="1" applyAlignment="1">
      <alignment horizontal="left" vertical="center" wrapText="1"/>
    </xf>
    <xf numFmtId="0" fontId="11" fillId="6" borderId="1" xfId="0" applyFont="1" applyFill="1" applyBorder="1" applyAlignment="1">
      <alignment horizontal="left" vertical="center" wrapText="1"/>
    </xf>
    <xf numFmtId="0" fontId="10" fillId="7" borderId="1" xfId="0" applyFont="1" applyFill="1" applyBorder="1" applyAlignment="1">
      <alignment horizontal="left" vertical="center" wrapText="1"/>
    </xf>
    <xf numFmtId="1" fontId="10" fillId="7" borderId="1" xfId="0" applyFont="1" applyNumberFormat="1" applyFill="1" applyBorder="1" applyAlignment="1">
      <alignment horizontal="left" vertical="center" wrapText="1"/>
    </xf>
    <xf numFmtId="0" fontId="6" fillId="6" borderId="1" xfId="0" applyFont="1" applyFill="1" applyBorder="1" applyAlignment="1">
      <alignment horizontal="left" vertical="center" wrapText="1"/>
    </xf>
    <xf numFmtId="0" fontId="7" fillId="7" borderId="1" xfId="0" applyFont="1" applyFill="1" applyBorder="1" applyAlignment="1">
      <alignment horizontal="left" vertical="center" wrapText="1"/>
    </xf>
    <xf numFmtId="0" fontId="9" fillId="6" borderId="1" xfId="0" applyFont="1" applyFill="1" applyBorder="1" applyAlignment="1">
      <alignment horizontal="left" vertical="center" wrapText="1"/>
    </xf>
    <xf numFmtId="1" fontId="9" fillId="6" borderId="1" xfId="0" applyFont="1" applyNumberFormat="1" applyFill="1" applyBorder="1" applyAlignment="1">
      <alignment horizontal="left" vertical="center" wrapText="1"/>
    </xf>
    <xf numFmtId="9" fontId="10" fillId="7" borderId="1" xfId="0" applyFont="1" applyNumberFormat="1" applyFill="1" applyBorder="1" applyAlignment="1">
      <alignment horizontal="left" vertical="center" wrapText="1"/>
    </xf>
    <xf numFmtId="1" fontId="6" fillId="6" borderId="1" xfId="0" applyFont="1" applyNumberFormat="1" applyFill="1" applyBorder="1" applyAlignment="1">
      <alignment horizontal="left" vertical="center" wrapText="1"/>
    </xf>
    <xf numFmtId="9" fontId="7" fillId="7" borderId="1" xfId="0" applyFont="1" applyNumberFormat="1" applyFill="1" applyBorder="1" applyAlignment="1">
      <alignment horizontal="left" vertical="center" wrapText="1"/>
    </xf>
  </cellXfs>
  <cellStyles count="1">
    <cellStyle name="Normal" xfId="0" builtinId="0"/>
  </cellStyles>
  <dxfs count="315">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
      <font>
        <color theme="0"/>
      </font>
      <fill>
        <patternFill patternType="none">
          <bgColor auto="1"/>
        </patternFill>
      </fill>
    </dxf>
  </dxfs>
  <tableStyles count="0" defaultTableStyle="TableStyleLight8"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Panel'!$E$106</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Impacts!$F$67</c:f>
              <c:strCache>
                <c:ptCount val="1"/>
              </c:strCache>
            </c:strRef>
          </c:tx>
          <c:spPr>
            <a:ln w="19050" cap="rnd">
              <a:solidFill>
                <a:schemeClr val="accent1"/>
              </a:solidFill>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Impacts!$G$67:$W$67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Impacts!$F$68</c:f>
              <c:strCache>
                <c:ptCount val="1"/>
              </c:strCache>
            </c:strRef>
          </c:tx>
          <c:spPr>
            <a:ln w="19050" cap="rnd">
              <a:solidFill>
                <a:schemeClr val="accent2"/>
              </a:solidFill>
              <a:prstDash val="lgDashDot"/>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Impacts!$G$68:$W$68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Impacts!$F$69</c:f>
              <c:strCache>
                <c:ptCount val="1"/>
              </c:strCache>
            </c:strRef>
          </c:tx>
          <c:spPr>
            <a:ln w="19050" cap="rnd">
              <a:solidFill>
                <a:schemeClr val="accent3"/>
              </a:solidFill>
              <a:prstDash val="sys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Impacts!$G$69:$W$69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Impacts!$F$70</c:f>
              <c:strCache>
                <c:ptCount val="1"/>
              </c:strCache>
            </c:strRef>
          </c:tx>
          <c:spPr>
            <a:ln w="19050" cap="rnd">
              <a:solidFill>
                <a:schemeClr val="accent4"/>
              </a:solidFill>
              <a:prstDash val="lg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Impacts!$G$70:$W$70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164F-4883-8C61-942A49F5322D}"/>
            </c:ext>
          </c:extLst>
        </c:ser>
        <c:dLbls>
          <c:showLegendKey val="0"/>
          <c:showVal val="0"/>
          <c:showCatName val="0"/>
          <c:showSerName val="0"/>
          <c:showPercent val="0"/>
          <c:showBubbleSize val="0"/>
        </c:dLbls>
        <c:axId val="783656864"/>
        <c:axId val="783665064"/>
      </c:scatterChart>
      <c:valAx>
        <c:axId val="783656864"/>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Panel'!$E$107</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majorUnit val="5"/>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Panel'!$E$108</c:f>
              <c:strCache>
                <c:ptCount val="1"/>
              </c:strCache>
            </c:strRef>
          </c:tx>
          <c:layout>
            <c:manualLayout>
              <c:xMode val="edge"/>
              <c:yMode val="edge"/>
              <c:x val="5.5453187903345526E-3"/>
              <c:y val="0.38937214407158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Panel'!$E$109</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Impacts!$H$74:$H$81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2D2-456F-9746-C57B8C00D3CF}"/>
            </c:ext>
          </c:extLst>
        </c:ser>
        <c:ser>
          <c:idx val="1"/>
          <c:order val="1"/>
          <c:spPr>
            <a:no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1-8C3D-4164-9F6B-06C21F59139E}"/>
              </c:ext>
            </c:extLst>
          </c:dPt>
          <c:dLbls>
            <c:dLbl>
              <c:idx val="0"/>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236710712878456"/>
                      <c:h val="6.6198623150481556E-2"/>
                    </c:manualLayout>
                  </c15:layout>
                </c:ext>
                <c:ext xmlns:c16="http://schemas.microsoft.com/office/drawing/2014/chart" uri="{C3380CC4-5D6E-409C-BE32-E72D297353CC}">
                  <c16:uniqueId val="{00000001-8C3D-4164-9F6B-06C21F59139E}"/>
                </c:ext>
              </c:extLst>
            </c:dLbl>
            <c:dLbl>
              <c:idx val="1"/>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974250286667693"/>
                      <c:h val="6.365105636762311E-2"/>
                    </c:manualLayout>
                  </c15:layout>
                </c:ext>
                <c:ext xmlns:c16="http://schemas.microsoft.com/office/drawing/2014/chart" uri="{C3380CC4-5D6E-409C-BE32-E72D297353CC}">
                  <c16:uniqueId val="{00000005-90D5-4322-9A8B-42A61A28CD32}"/>
                </c:ext>
              </c:extLst>
            </c:dLbl>
            <c:dLbl>
              <c:idx val="2"/>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487474167966799"/>
                      <c:h val="4.0722955321897097E-2"/>
                    </c:manualLayout>
                  </c15:layout>
                </c:ext>
                <c:ext xmlns:c16="http://schemas.microsoft.com/office/drawing/2014/chart" uri="{C3380CC4-5D6E-409C-BE32-E72D297353CC}">
                  <c16:uniqueId val="{00000004-65CB-4081-885E-25906B5E122F}"/>
                </c:ext>
              </c:extLst>
            </c:dLbl>
            <c:dLbl>
              <c:idx val="3"/>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1771131597676228"/>
                      <c:h val="4.0722955321897097E-2"/>
                    </c:manualLayout>
                  </c15:layout>
                </c:ext>
                <c:ext xmlns:c16="http://schemas.microsoft.com/office/drawing/2014/chart" uri="{C3380CC4-5D6E-409C-BE32-E72D297353CC}">
                  <c16:uniqueId val="{00000003-65CB-4081-885E-25906B5E122F}"/>
                </c:ext>
              </c:extLst>
            </c:dLbl>
            <c:dLbl>
              <c:idx val="4"/>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802757817266147"/>
                      <c:h val="8.1484023847632231E-2"/>
                    </c:manualLayout>
                  </c15:layout>
                </c:ext>
                <c:ext xmlns:c16="http://schemas.microsoft.com/office/drawing/2014/chart" uri="{C3380CC4-5D6E-409C-BE32-E72D297353CC}">
                  <c16:uniqueId val="{00000004-90D5-4322-9A8B-42A61A28CD32}"/>
                </c:ext>
              </c:extLst>
            </c:dLbl>
            <c:dLbl>
              <c:idx val="5"/>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923537181721911"/>
                      <c:h val="7.3841323499056893E-2"/>
                    </c:manualLayout>
                  </c15:layout>
                </c:ext>
                <c:ext xmlns:c16="http://schemas.microsoft.com/office/drawing/2014/chart" uri="{C3380CC4-5D6E-409C-BE32-E72D297353CC}">
                  <c16:uniqueId val="{00000003-90D5-4322-9A8B-42A61A28CD32}"/>
                </c:ext>
              </c:extLst>
            </c:dLbl>
            <c:dLbl>
              <c:idx val="6"/>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1770202413961216"/>
                      <c:h val="4.3270522104755536E-2"/>
                    </c:manualLayout>
                  </c15:layout>
                </c:ext>
                <c:ext xmlns:c16="http://schemas.microsoft.com/office/drawing/2014/chart" uri="{C3380CC4-5D6E-409C-BE32-E72D297353CC}">
                  <c16:uniqueId val="{00000002-65CB-4081-885E-25906B5E122F}"/>
                </c:ext>
              </c:extLst>
            </c:dLbl>
            <c:dLbl>
              <c:idx val="7"/>
              <c:dLblPos val="inBase"/>
              <c:showLegendKey val="0"/>
              <c:showVal val="0"/>
              <c:showCatName val="1"/>
              <c:showSerName val="0"/>
              <c:showPercent val="0"/>
              <c:showBubbleSize val="0"/>
              <c:extLst>
                <c:ext xmlns:c15="http://schemas.microsoft.com/office/drawing/2012/chart" uri="{CE6537A1-D6FC-4f65-9D91-7224C49458BB}">
                  <c15:layout>
                    <c:manualLayout>
                      <c:w val="0.12770497720160642"/>
                      <c:h val="6.3612742567975403E-2"/>
                    </c:manualLayout>
                  </c15:layout>
                </c:ext>
                <c:ext xmlns:c16="http://schemas.microsoft.com/office/drawing/2014/chart" uri="{C3380CC4-5D6E-409C-BE32-E72D297353CC}">
                  <c16:uniqueId val="{00000002-90D5-4322-9A8B-42A61A28CD32}"/>
                </c:ext>
              </c:extLst>
            </c:dLbl>
            <c:spPr>
              <a:noFill/>
              <a:ln>
                <a:noFill/>
              </a:ln>
              <a:effectLst/>
            </c:spPr>
            <c:txPr>
              <a:bodyPr rot="0" spcFirstLastPara="1" vertOverflow="ellipsis" vert="horz" wrap="square" lIns="38100" tIns="19050" rIns="38100" bIns="19050" anchor="ctr" anchorCtr="0">
                <a:sp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Impacts!$I$74:$I$81</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C3D-4164-9F6B-06C21F59139E}"/>
            </c:ext>
          </c:extLst>
        </c:ser>
        <c:dLbls>
          <c:dLblPos val="outEnd"/>
          <c:showLegendKey val="0"/>
          <c:showVal val="1"/>
          <c:showCatName val="0"/>
          <c:showSerName val="0"/>
          <c:showPercent val="0"/>
          <c:showBubbleSize val="0"/>
        </c:dLbls>
        <c:gapWidth val="90"/>
        <c:overlap val="100"/>
        <c:axId val="762239048"/>
        <c:axId val="762237736"/>
      </c:barChart>
      <c:catAx>
        <c:axId val="762239048"/>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237736"/>
        <c:crosses val="autoZero"/>
        <c:auto val="1"/>
        <c:lblAlgn val="ctr"/>
        <c:lblOffset val="100"/>
        <c:noMultiLvlLbl val="0"/>
      </c:catAx>
      <c:valAx>
        <c:axId val="762237736"/>
        <c:scaling>
          <c:orientation val="minMax"/>
        </c:scaling>
        <c:delete val="1"/>
        <c:axPos val="b"/>
        <c:numFmt formatCode="0" sourceLinked="1"/>
        <c:majorTickMark val="none"/>
        <c:minorTickMark val="none"/>
        <c:tickLblPos val="nextTo"/>
        <c:crossAx val="76223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Panel'!$E$110</c:f>
          <c:strCache>
            <c:ptCount val="1"/>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65 and older</c:v>
                </c:pt>
                <c:pt idx="1">
                  <c:v>No High School Diploma</c:v>
                </c:pt>
                <c:pt idx="2">
                  <c:v>Minority</c:v>
                </c:pt>
                <c:pt idx="3">
                  <c:v>Low Income</c:v>
                </c:pt>
              </c:strCache>
            </c:strRef>
          </c:cat>
          <c:val>
            <c:numRef>
              <c:f>Risk!$G$29:$G$32</c:f>
              <c:numCache>
                <c:formatCode>0%</c:formatCode>
                <c:ptCount val="4"/>
                <c:pt idx="0">
                  <c:v>0</c:v>
                </c:pt>
                <c:pt idx="1">
                  <c:v>0</c:v>
                </c:pt>
                <c:pt idx="2">
                  <c:v>0</c:v>
                </c:pt>
                <c:pt idx="3">
                  <c:v>0</c:v>
                </c:pt>
              </c:numCache>
            </c:numRef>
          </c:val>
          <c:extLst>
            <c:ext xmlns:c16="http://schemas.microsoft.com/office/drawing/2014/chart" uri="{C3380CC4-5D6E-409C-BE32-E72D297353CC}">
              <c16:uniqueId val="{00000000-2792-4DF9-9F94-9719E71EB7A4}"/>
            </c:ext>
          </c:extLst>
        </c:ser>
        <c:ser>
          <c:idx val="1"/>
          <c:order val="1"/>
          <c:spPr>
            <a:noFill/>
            <a:ln>
              <a:noFill/>
            </a:ln>
            <a:effectLst/>
          </c:spPr>
          <c:invertIfNegative val="0"/>
          <c:dLbls>
            <c:dLbl>
              <c:idx val="2"/>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0334686112885644"/>
                      <c:h val="0.14476441643103657"/>
                    </c:manualLayout>
                  </c15:layout>
                </c:ext>
                <c:ext xmlns:c16="http://schemas.microsoft.com/office/drawing/2014/chart" uri="{C3380CC4-5D6E-409C-BE32-E72D297353CC}">
                  <c16:uniqueId val="{00000000-9F38-4848-AA71-60E2D3F4EFD2}"/>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Risk!$H$29:$H$32</c:f>
              <c:numCache>
                <c:formatCode>0%</c:formatCode>
                <c:ptCount val="4"/>
                <c:pt idx="0">
                  <c:v>0</c:v>
                </c:pt>
                <c:pt idx="1">
                  <c:v>0</c:v>
                </c:pt>
                <c:pt idx="2">
                  <c:v>0</c:v>
                </c:pt>
                <c:pt idx="3">
                  <c:v>0</c:v>
                </c:pt>
              </c:numCache>
            </c:numRef>
          </c:val>
          <c:extLst>
            <c:ext xmlns:c16="http://schemas.microsoft.com/office/drawing/2014/chart" uri="{C3380CC4-5D6E-409C-BE32-E72D297353CC}">
              <c16:uniqueId val="{00000001-0169-4660-BA95-244C60A72D09}"/>
            </c:ext>
          </c:extLst>
        </c:ser>
        <c:dLbls>
          <c:dLblPos val="outEnd"/>
          <c:showLegendKey val="0"/>
          <c:showVal val="1"/>
          <c:showCatName val="0"/>
          <c:showSerName val="0"/>
          <c:showPercent val="0"/>
          <c:showBubbleSize val="0"/>
        </c:dLbls>
        <c:gapWidth val="90"/>
        <c:overlap val="100"/>
        <c:axId val="775835800"/>
        <c:axId val="775831864"/>
      </c:barChart>
      <c:catAx>
        <c:axId val="775835800"/>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Panel'!$E$111</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05427076083235E-2"/>
          <c:y val="0.12106577162765184"/>
          <c:w val="0.92723581977056702"/>
          <c:h val="0.63655625099536484"/>
        </c:manualLayout>
      </c:layout>
      <c:scatterChart>
        <c:scatterStyle val="smoothMarker"/>
        <c:varyColors val="0"/>
        <c:ser>
          <c:idx val="0"/>
          <c:order val="0"/>
          <c:tx>
            <c:strRef>
              <c:f>Rates!$C$92</c:f>
              <c:strCache>
                <c:ptCount val="1"/>
                <c:pt idx="0">
                  <c:v>SV</c:v>
                </c:pt>
              </c:strCache>
            </c:strRef>
          </c:tx>
          <c:spPr>
            <a:ln w="19050" cap="rnd">
              <a:solidFill>
                <a:schemeClr val="accent1"/>
              </a:solidFill>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Rates!$H$92:$X$92</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Rates!$C$93</c:f>
              <c:strCache>
                <c:ptCount val="1"/>
                <c:pt idx="0">
                  <c:v>Ref</c:v>
                </c:pt>
              </c:strCache>
            </c:strRef>
          </c:tx>
          <c:spPr>
            <a:ln w="19050" cap="rnd">
              <a:solidFill>
                <a:schemeClr val="accent2"/>
              </a:solidFill>
              <a:prstDash val="dash"/>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Rates!$H$93:$X$93</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Panel'!$E$112</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Panel'!$E$113</c:f>
              <c:strCache>
                <c:ptCount val="1"/>
              </c:strCache>
            </c:strRef>
          </c:tx>
          <c:layout>
            <c:manualLayout>
              <c:xMode val="edge"/>
              <c:yMode val="edge"/>
              <c:x val="6.0650280819174894E-3"/>
              <c:y val="0.392284218534199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Panel'!$E$114</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Rates!$C$98</c:f>
              <c:strCache>
                <c:ptCount val="1"/>
              </c:strCache>
            </c:strRef>
          </c:tx>
          <c:spPr>
            <a:ln w="19050" cap="rnd">
              <a:solidFill>
                <a:schemeClr val="tx1"/>
              </a:solidFill>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Rates!$F$98:$V$98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F570-4B48-9888-E27AF34A2D18}"/>
            </c:ext>
          </c:extLst>
        </c:ser>
        <c:ser>
          <c:idx val="1"/>
          <c:order val="1"/>
          <c:tx>
            <c:strRef>
              <c:f>Rates!$C$99</c:f>
              <c:strCache>
                <c:ptCount val="1"/>
              </c:strCache>
            </c:strRef>
          </c:tx>
          <c:spPr>
            <a:ln w="19050" cap="rnd">
              <a:solidFill>
                <a:schemeClr val="accent2"/>
              </a:solidFill>
              <a:prstDash val="sysDot"/>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Rates!$F$99:$V$99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Rates!$C$100</c:f>
              <c:strCache>
                <c:ptCount val="1"/>
              </c:strCache>
            </c:strRef>
          </c:tx>
          <c:spPr>
            <a:ln w="19050" cap="rnd">
              <a:solidFill>
                <a:schemeClr val="accent3"/>
              </a:solidFill>
              <a:prstDash val="sys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Rates!$F$100:$V$100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Rates!$C$101</c:f>
              <c:strCache>
                <c:ptCount val="1"/>
              </c:strCache>
            </c:strRef>
          </c:tx>
          <c:spPr>
            <a:ln w="19050" cap="rnd">
              <a:solidFill>
                <a:schemeClr val="accent1"/>
              </a:solidFill>
              <a:prstDash val="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Rates!$F$101:$V$101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dLbls>
          <c:showLegendKey val="0"/>
          <c:showVal val="0"/>
          <c:showCatName val="0"/>
          <c:showSerName val="0"/>
          <c:showPercent val="0"/>
          <c:showBubbleSize val="0"/>
        </c:dLbls>
        <c:axId val="723562568"/>
        <c:axId val="723561912"/>
      </c:scatterChart>
      <c:valAx>
        <c:axId val="723562568"/>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Panel'!$E$115</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Panel'!$E$116</c:f>
              <c:strCache>
                <c:ptCount val="1"/>
              </c:strCache>
            </c:strRef>
          </c:tx>
          <c:layout>
            <c:manualLayout>
              <c:xMode val="edge"/>
              <c:yMode val="edge"/>
              <c:x val="7.3504796474862166E-3"/>
              <c:y val="0.396916070037243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Panel'!$E$117</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Rates!$G$106:$G$113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198-4FED-99B9-946C0AC7715C}"/>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337463786822705"/>
                      <c:h val="8.062755438613331E-2"/>
                    </c:manualLayout>
                  </c15:layout>
                </c:ext>
                <c:ext xmlns:c16="http://schemas.microsoft.com/office/drawing/2014/chart" uri="{C3380CC4-5D6E-409C-BE32-E72D297353CC}">
                  <c16:uniqueId val="{00000003-81C8-46E2-A89B-E8EA935ED71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109786880073428"/>
                      <c:h val="8.3615415670320797E-2"/>
                    </c:manualLayout>
                  </c15:layout>
                </c:ext>
                <c:ext xmlns:c16="http://schemas.microsoft.com/office/drawing/2014/chart" uri="{C3380CC4-5D6E-409C-BE32-E72D297353CC}">
                  <c16:uniqueId val="{00000002-81C8-46E2-A89B-E8EA935ED717}"/>
                </c:ext>
              </c:extLst>
            </c:dLbl>
            <c:dLbl>
              <c:idx val="2"/>
              <c:dLblPos val="inBase"/>
              <c:showLegendKey val="0"/>
              <c:showVal val="0"/>
              <c:showCatName val="1"/>
              <c:showSerName val="0"/>
              <c:showPercent val="0"/>
              <c:showBubbleSize val="0"/>
              <c:extLst>
                <c:ext xmlns:c15="http://schemas.microsoft.com/office/drawing/2012/chart" uri="{CE6537A1-D6FC-4f65-9D91-7224C49458BB}">
                  <c15:layout>
                    <c:manualLayout>
                      <c:w val="0.14736396753004621"/>
                      <c:h val="4.1785357691695994E-2"/>
                    </c:manualLayout>
                  </c15:layout>
                </c:ext>
                <c:ext xmlns:c16="http://schemas.microsoft.com/office/drawing/2014/chart" uri="{C3380CC4-5D6E-409C-BE32-E72D297353CC}">
                  <c16:uniqueId val="{00000002-76F5-483E-953E-C18CD230031E}"/>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76257063362304"/>
                      <c:h val="3.5809635123321033E-2"/>
                    </c:manualLayout>
                  </c15:layout>
                </c:ext>
                <c:ext xmlns:c16="http://schemas.microsoft.com/office/drawing/2014/chart" uri="{C3380CC4-5D6E-409C-BE32-E72D297353CC}">
                  <c16:uniqueId val="{00000001-76F5-483E-953E-C18CD230031E}"/>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808737056478211"/>
                      <c:h val="7.4651831817758335E-2"/>
                    </c:manualLayout>
                  </c15:layout>
                </c:ext>
                <c:ext xmlns:c16="http://schemas.microsoft.com/office/drawing/2014/chart" uri="{C3380CC4-5D6E-409C-BE32-E72D297353CC}">
                  <c16:uniqueId val="{00000001-81C8-46E2-A89B-E8EA935ED717}"/>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533746378682269"/>
                      <c:h val="3.8797496407508521E-2"/>
                    </c:manualLayout>
                  </c15:layout>
                </c:ext>
                <c:ext xmlns:c16="http://schemas.microsoft.com/office/drawing/2014/chart" uri="{C3380CC4-5D6E-409C-BE32-E72D297353CC}">
                  <c16:uniqueId val="{00000000-76F5-483E-953E-C18CD230031E}"/>
                </c:ext>
              </c:extLst>
            </c:dLbl>
            <c:dLbl>
              <c:idx val="7"/>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6328987752058055"/>
                      <c:h val="8.3570480118723964E-2"/>
                    </c:manualLayout>
                  </c15:layout>
                </c:ext>
                <c:ext xmlns:c16="http://schemas.microsoft.com/office/drawing/2014/chart" uri="{C3380CC4-5D6E-409C-BE32-E72D297353CC}">
                  <c16:uniqueId val="{00000000-81C8-46E2-A89B-E8EA935ED7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Rates!$H$106:$H$113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9817-46B1-8843-9097541C529D}"/>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Panel'!$E$118</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Rates!$H$118:$H$125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5509-485D-959E-63427B9C47A7}"/>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337463786822705"/>
                      <c:h val="8.3381877550330954E-2"/>
                    </c:manualLayout>
                  </c15:layout>
                </c:ext>
                <c:ext xmlns:c16="http://schemas.microsoft.com/office/drawing/2014/chart" uri="{C3380CC4-5D6E-409C-BE32-E72D297353CC}">
                  <c16:uniqueId val="{00000003-D97A-4E65-93E0-E14F2047118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56514069357198"/>
                      <c:h val="9.8279458441262582E-2"/>
                    </c:manualLayout>
                  </c15:layout>
                </c:ext>
                <c:ext xmlns:c16="http://schemas.microsoft.com/office/drawing/2014/chart" uri="{C3380CC4-5D6E-409C-BE32-E72D297353CC}">
                  <c16:uniqueId val="{00000002-D97A-4E65-93E0-E14F20471187}"/>
                </c:ext>
              </c:extLst>
            </c:dLbl>
            <c:dLbl>
              <c:idx val="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64710438000172"/>
                      <c:h val="9.5299942263076254E-2"/>
                    </c:manualLayout>
                  </c15:layout>
                </c:ext>
                <c:ext xmlns:c16="http://schemas.microsoft.com/office/drawing/2014/chart" uri="{C3380CC4-5D6E-409C-BE32-E72D297353CC}">
                  <c16:uniqueId val="{00000001-D97A-4E65-93E0-E14F20471187}"/>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990247540372315"/>
                      <c:h val="5.9545748124840321E-2"/>
                    </c:manualLayout>
                  </c15:layout>
                </c:ext>
                <c:ext xmlns:c16="http://schemas.microsoft.com/office/drawing/2014/chart" uri="{C3380CC4-5D6E-409C-BE32-E72D297353CC}">
                  <c16:uniqueId val="{00000000-E1B8-4F81-BBE5-3D40D6254221}"/>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898029429481111"/>
                      <c:h val="8.9340909906703597E-2"/>
                    </c:manualLayout>
                  </c15:layout>
                </c:ext>
                <c:ext xmlns:c16="http://schemas.microsoft.com/office/drawing/2014/chart" uri="{C3380CC4-5D6E-409C-BE32-E72D297353CC}">
                  <c16:uniqueId val="{00000000-D97A-4E65-93E0-E14F20471187}"/>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078392565183717"/>
                      <c:h val="5.3586715768467658E-2"/>
                    </c:manualLayout>
                  </c15:layout>
                </c:ext>
                <c:ext xmlns:c16="http://schemas.microsoft.com/office/drawing/2014/chart" uri="{C3380CC4-5D6E-409C-BE32-E72D297353CC}">
                  <c16:uniqueId val="{00000000-F82A-4E2E-8E39-A16DD1A0C5F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Rates!$I$118:$I$125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1F43-4E44-B15C-502D44B78D9B}"/>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Relationships xmlns="http://schemas.openxmlformats.org/package/2006/relationships"></Relationships>
</file>

<file path=xl/drawings/_rels/drawing2.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Relationships xmlns="http://schemas.openxmlformats.org/package/2006/relationships"><Relationship Id="rId1" Type="http://schemas.openxmlformats.org/officeDocument/2006/relationships/chart" Target="../charts/chart3.xml"/></Relationships>
</file>

<file path=xl/drawings/_rels/drawing4.xml.rels><?xml version="1.0" encoding="UTF-8" standalone="yes"?><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xdr:from>
      <xdr:col>1</xdr:col>
      <xdr:colOff>28575</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38175" y="1714500"/>
          <a:ext cx="83153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underlie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adopts the term “minority” for the sake of consistency with government publications and datasets pertaining to environmental justice and climate change. There are important differences, however, in the social vulnerability of the individual communities that are included under the “minority”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xdr:from>
      <xdr:col>1</xdr:col>
      <xdr:colOff>476248</xdr:colOff>
      <xdr:row>5</xdr:row>
      <xdr:rowOff>0</xdr:rowOff>
    </xdr:from>
    <xdr:to>
      <xdr:col>9</xdr:col>
      <xdr:colOff>354473</xdr:colOff>
      <xdr:row>26</xdr:row>
      <xdr:rowOff>23811</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5952</xdr:colOff>
      <xdr:row>33</xdr:row>
      <xdr:rowOff>15475</xdr:rowOff>
    </xdr:from>
    <xdr:to>
      <xdr:col>5</xdr:col>
      <xdr:colOff>1369218</xdr:colOff>
      <xdr:row>63</xdr:row>
      <xdr:rowOff>-1</xdr:rowOff>
    </xdr:to>
    <xdr:graphicFrame macro="">
      <xdr:nvGraphicFramePr>
        <xdr:cNvPr id="4" name="Chart 3">
          <a:extLst>
            <a:ext uri="{FF2B5EF4-FFF2-40B4-BE49-F238E27FC236}">
              <a16:creationId xmlns:a16="http://schemas.microsoft.com/office/drawing/2014/main" id="{E5643BD2-67E2-4609-A2F5-8E2256DD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xdr:from>
      <xdr:col>2</xdr:col>
      <xdr:colOff>1189</xdr:colOff>
      <xdr:row>5</xdr:row>
      <xdr:rowOff>11903</xdr:rowOff>
    </xdr:from>
    <xdr:to>
      <xdr:col>7</xdr:col>
      <xdr:colOff>1369218</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xdr:from>
      <xdr:col>2</xdr:col>
      <xdr:colOff>11907</xdr:colOff>
      <xdr:row>6</xdr:row>
      <xdr:rowOff>4759</xdr:rowOff>
    </xdr:from>
    <xdr:to>
      <xdr:col>9</xdr:col>
      <xdr:colOff>1285876</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465005</xdr:colOff>
      <xdr:row>34</xdr:row>
      <xdr:rowOff>0</xdr:rowOff>
    </xdr:from>
    <xdr:to>
      <xdr:col>9</xdr:col>
      <xdr:colOff>1309687</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470295</xdr:colOff>
      <xdr:row>62</xdr:row>
      <xdr:rowOff>95249</xdr:rowOff>
    </xdr:from>
    <xdr:to>
      <xdr:col>5</xdr:col>
      <xdr:colOff>47625</xdr:colOff>
      <xdr:row>88</xdr:row>
      <xdr:rowOff>11906</xdr:rowOff>
    </xdr:to>
    <xdr:graphicFrame macro="">
      <xdr:nvGraphicFramePr>
        <xdr:cNvPr id="5" name="Chart 4">
          <a:extLst>
            <a:ext uri="{FF2B5EF4-FFF2-40B4-BE49-F238E27FC236}">
              <a16:creationId xmlns:a16="http://schemas.microsoft.com/office/drawing/2014/main" id="{F4DF406A-6FE1-4BB4-9B90-A4C8786A8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62</xdr:row>
      <xdr:rowOff>83344</xdr:rowOff>
    </xdr:from>
    <xdr:to>
      <xdr:col>10</xdr:col>
      <xdr:colOff>5955</xdr:colOff>
      <xdr:row>88</xdr:row>
      <xdr:rowOff>11906</xdr:rowOff>
    </xdr:to>
    <xdr:graphicFrame macro="">
      <xdr:nvGraphicFramePr>
        <xdr:cNvPr id="7" name="Chart 6">
          <a:extLst>
            <a:ext uri="{FF2B5EF4-FFF2-40B4-BE49-F238E27FC236}">
              <a16:creationId xmlns:a16="http://schemas.microsoft.com/office/drawing/2014/main" id="{B9A9A4AA-A2C0-4CBC-8294-C108719C6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5B0392-E68C-432E-836B-7F535B513193}" name="impacts_minorities" displayName="impacts_minorities" comment="Table of impacts by minority group" ref="B119:Z135" totalsRowShown="0" headerRowDxfId="313" dataDxfId="312" tableBorderDxfId="311">
  <autoFilter ref="B119:Z135" xr:uid="{0C5B0392-E68C-432E-836B-7F535B513193}"/>
  <tableColumns count="25">
    <tableColumn id="1" xr3:uid="{C420D73E-7346-4004-ACF3-C4D1AB579DA2}" name="Row" dataDxfId="310">
      <calculatedColumnFormula array="1">ROW(impacts_minorities[[#This Row],[Row]]) - ROW(impacts_minorities[#Headers])</calculatedColumnFormula>
    </tableColumn>
    <tableColumn id="2" xr3:uid="{05A3A7B2-1A12-4A0E-A6A6-55927DEB5A98}" name="Sector" dataDxfId="309">
      <calculatedColumnFormula xml:space="preserve"> mv_sector</calculatedColumnFormula>
    </tableColumn>
    <tableColumn id="3" xr3:uid="{39D9E08D-ADDE-4E55-8A91-92FA6F3853A5}" name="SV Category" dataDxfId="308"/>
    <tableColumn id="4" xr3:uid="{34B3F707-1475-4155-97AA-FA56AD7F5C57}" name="SV Category ID" dataDxfId="307">
      <calculatedColumnFormula xml:space="preserve"> INDEX( SV_Categories[svGroupType], MATCH( impacts_minorities[[#This Row],[SV Category]], SV_Categories[svGroupLabel], 0 ) )</calculatedColumnFormula>
    </tableColumn>
    <tableColumn id="5" xr3:uid="{FC95FB42-A6F7-47F2-84F7-1FE2B8DC43E8}" name="Impact Group" dataDxfId="306">
      <calculatedColumnFormula xml:space="preserve"> IF( impacts_minorities[[#This Row],[Sector]] = "", "", INDEX(co_sectorInfo[popWeightColumn],MATCH(impacts_minorities[[#This Row],[Sector]],co_sectorInfo[sector],0)))</calculatedColumnFormula>
    </tableColumn>
    <tableColumn id="6" xr3:uid="{8381987E-9DF3-45D7-B270-11AC25150F7F}" name="Group Classification" dataDxfId="305"/>
    <tableColumn id="7" xr3:uid="{ECDE1FCD-6092-467C-8B88-EB04DE4134FC}" name="Region" dataDxfId="304">
      <calculatedColumnFormula xml:space="preserve"> IF( ISBLANK( $D$31 ), "", $D$31 )</calculatedColumnFormula>
    </tableColumn>
    <tableColumn id="10" xr3:uid="{5C3BA69B-BAE1-4149-AD02-5487CFBC0827}" name="Emissions Scenario" dataDxfId="303">
      <calculatedColumnFormula xml:space="preserve"> IF( ISBLANK( IF( INT( ( impacts_minorities[[#This Row],[Row]] - 1 ) / n_ethnicities ) + 1 = 1, $D$29, $D$30 ) ), "",         IF( INT( ( impacts_minorities[[#This Row],[Row]] - 1 ) / n_ethnicities ) + 1 = 1, $D$29, $D$30 ) )</calculatedColumnFormula>
    </tableColumn>
    <tableColumn id="11" xr3:uid="{C8620A98-E8C6-40D7-BDA5-F9AB23C1A837}" name="2010" dataDxfId="302">
      <calculatedColumnFormula array="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2" xr3:uid="{00D8DF13-471B-4777-ADD4-FD7C079E5D3E}" name="2015" dataDxfId="301">
      <calculatedColumnFormula array="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3" xr3:uid="{45709030-2E41-45D8-AB0E-95089B51509C}" name="2020" dataDxfId="300">
      <calculatedColumnFormula array="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4" xr3:uid="{2800F78B-A136-4422-BA33-76D8D7B5F673}" name="2025" dataDxfId="299">
      <calculatedColumnFormula array="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5" xr3:uid="{54C3DCFC-71A2-4E91-82B4-615F04FF51D4}" name="2030" dataDxfId="298">
      <calculatedColumnFormula array="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6" xr3:uid="{2BD27D01-92EC-4711-8598-BADFB14754FC}" name="2035" dataDxfId="297">
      <calculatedColumnFormula array="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7" xr3:uid="{CB76D7A6-8240-47EA-BFD9-87E56DAF9E9A}" name="2040" dataDxfId="296">
      <calculatedColumnFormula array="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8" xr3:uid="{AFE35B91-A1B5-4894-BDCF-ABA829CA150F}" name="2045" dataDxfId="295">
      <calculatedColumnFormula array="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9" xr3:uid="{F4E10DEB-876F-4846-BDAF-71111C391D64}" name="2050" dataDxfId="294">
      <calculatedColumnFormula array="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0" xr3:uid="{FC252E2F-8BC8-4A10-BBB0-AAE9C66A24D8}" name="2055" dataDxfId="293">
      <calculatedColumnFormula array="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1" xr3:uid="{EDE3EE41-1C15-4F7D-963D-8AF202BE649E}" name="2060" dataDxfId="292">
      <calculatedColumnFormula array="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2" xr3:uid="{5053CB38-2FF8-4924-9D33-8C58343F80D1}" name="2065" dataDxfId="291">
      <calculatedColumnFormula array="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3" xr3:uid="{98068458-236F-46A3-B0C7-E5CC38A71F81}" name="2070" dataDxfId="290">
      <calculatedColumnFormula array="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4" xr3:uid="{4F4D59E7-F41E-4826-AD49-6E60BACB3811}" name="2075" dataDxfId="289">
      <calculatedColumnFormula array="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5" xr3:uid="{EA722B59-E3A5-4803-A82B-F18487E5B2B0}" name="2080" dataDxfId="288">
      <calculatedColumnFormula array="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6" xr3:uid="{FA356370-0DDA-41ED-B0C3-705D0CD2E020}" name="2085" dataDxfId="287">
      <calculatedColumnFormula array="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7" xr3:uid="{5A1BE2B1-3BA6-4786-9D66-4FAF5623F1F7}" name="2090" dataDxfId="286">
      <calculatedColumnFormula array="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6E510-0A1E-4CB0-ADC7-E4299E8B76AD}" name="impacts_byYear" displayName="impacts_byYear" ref="B66:W70" totalsRowShown="0" headerRowDxfId="247" dataDxfId="246" dataCellStyle="Percent">
  <autoFilter ref="B66:W70" xr:uid="{1446E510-0A1E-4CB0-ADC7-E4299E8B76AD}"/>
  <tableColumns count="22">
    <tableColumn id="1" xr3:uid="{14237D04-2048-4931-B212-9905071CA02E}" name="Row" dataDxfId="245">
      <calculatedColumnFormula array="1">ROW(impacts_byYear[[#This Row],[Row]]) - ROW(impacts_byYear[#Headers])</calculatedColumnFormula>
    </tableColumn>
    <tableColumn id="21" xr3:uid="{A2719EDC-0594-43B7-B93F-BB02D1F16A76}" name="SV Group" dataDxfId="244">
      <calculatedColumnFormula xml:space="preserve"> IF( ISBLANK( $D$2 ), "All", $D$2 )</calculatedColumnFormula>
    </tableColumn>
    <tableColumn id="20" xr3:uid="{73E2E8C8-0CDD-4C71-8269-6B2FFBB46525}" name="Region" dataDxfId="243">
      <calculatedColumnFormula xml:space="preserve"> IF( ISBLANK( $D$4 ), "", $D$4 )</calculatedColumnFormula>
    </tableColumn>
    <tableColumn id="22" xr3:uid="{08F3261A-78CE-41FC-9EFD-7ACE7932C5AF}" name="Reference Scenario" dataDxfId="242">
      <calculatedColumnFormula xml:space="preserve"> IF( ISBLANK( $D$3 ), "", $D$3 )</calculatedColumnFormula>
    </tableColumn>
    <tableColumn id="2" xr3:uid="{AC36A4B0-5BA8-4AA4-83C0-F103643D2A5F}" name="Scenario to Compare" dataDxfId="241">
      <calculatedColumnFormula>'Control Panel'!$C36</calculatedColumnFormula>
    </tableColumn>
    <tableColumn id="3" xr3:uid="{D8864E86-C94B-48EC-A962-D348347D89D9}" name="2010" dataDxfId="240" dataCellStyle="Percent">
      <calculatedColumnFormula array="1"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4" xr3:uid="{697D6BE1-9CC3-4013-AB27-3B62802165D4}" name="2015" dataDxfId="239" dataCellStyle="Percent">
      <calculatedColumnFormula array="1"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5" xr3:uid="{98857603-24C9-4481-95EA-4B50315FE5CC}" name="2020" dataDxfId="238" dataCellStyle="Percent">
      <calculatedColumnFormula array="1"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6" xr3:uid="{DB3EE37D-F34E-43FB-85AD-08CD5370FB1C}" name="2025" dataDxfId="237" dataCellStyle="Percent">
      <calculatedColumnFormula array="1"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7" xr3:uid="{F3960F4E-D61A-4AD5-AC04-AE9C8D9A0DD3}" name="2030" dataDxfId="236" dataCellStyle="Percent">
      <calculatedColumnFormula array="1"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8" xr3:uid="{7219F19A-ED8C-4CB5-BF9D-D60ED20F87B8}" name="2035" dataDxfId="235" dataCellStyle="Percent">
      <calculatedColumnFormula array="1"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9" xr3:uid="{BBFC1938-5BC0-480A-B84F-9299F8B798B1}" name="2040" dataDxfId="234" dataCellStyle="Percent">
      <calculatedColumnFormula array="1"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0" xr3:uid="{1A83E1BE-832A-443E-9416-1A3661E5DC70}" name="2045" dataDxfId="233" dataCellStyle="Percent">
      <calculatedColumnFormula array="1"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1" xr3:uid="{D6D24566-744F-4F74-99B8-4980B9F050AE}" name="2050" dataDxfId="232" dataCellStyle="Percent">
      <calculatedColumnFormula array="1"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2" xr3:uid="{5F827DFA-4685-41CD-94A3-FC335D8A48A0}" name="2055" dataDxfId="231" dataCellStyle="Percent">
      <calculatedColumnFormula array="1"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3" xr3:uid="{1880147F-668B-4D90-8ADD-D4CCE8A5F1A6}" name="2060" dataDxfId="230" dataCellStyle="Percent">
      <calculatedColumnFormula array="1"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4" xr3:uid="{31F7287D-3EF7-46A9-ADF3-9B73558620EB}" name="2065" dataDxfId="229" dataCellStyle="Percent">
      <calculatedColumnFormula array="1"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5" xr3:uid="{3AF24BAB-A726-427B-9D5F-82C766150D5E}" name="2070" dataDxfId="228" dataCellStyle="Percent">
      <calculatedColumnFormula array="1"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6" xr3:uid="{3CB79769-A289-4145-94A1-F68E2DD86462}" name="2075" dataDxfId="227" dataCellStyle="Percent">
      <calculatedColumnFormula array="1"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7" xr3:uid="{54297CF5-93EC-46AF-9019-990681B65836}" name="2080" dataDxfId="226" dataCellStyle="Percent">
      <calculatedColumnFormula array="1"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8" xr3:uid="{2CB8F337-BCD6-4C1F-8858-DD73799AF87D}" name="2085" dataDxfId="225" dataCellStyle="Percent">
      <calculatedColumnFormula array="1"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9" xr3:uid="{7A5BB6F4-5C91-4F44-A11F-D81EA27D5969}" name="2090" dataDxfId="224" dataCellStyle="Percent">
      <calculatedColumnFormula array="1"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6826228-0D62-4BCD-8A04-27B79D14174B}" name="impacts_svGroups" displayName="impacts_svGroups" comment="Impacts by SV groups and year" ref="B84:Z116" totalsRowShown="0" headerRowDxfId="274" dataDxfId="273">
  <autoFilter ref="B84:Z116" xr:uid="{A83721E4-D513-42BC-961B-AD4829922123}"/>
  <tableColumns count="25">
    <tableColumn id="1" xr3:uid="{4FB64A0E-0F6F-494F-996E-C1EFCC6677A6}" name="Row" dataDxfId="272">
      <calculatedColumnFormula array="1">ROW(impacts_svGroups[[#This Row],[Row]]) - ROW(impacts_svGroups[#Headers])</calculatedColumnFormula>
    </tableColumn>
    <tableColumn id="2" xr3:uid="{0064CC34-55A8-43FD-9341-ECCD2677E254}" name="Sector" dataDxfId="271">
      <calculatedColumnFormula xml:space="preserve"> mv_sector</calculatedColumnFormula>
    </tableColumn>
    <tableColumn id="3" xr3:uid="{1446B3FB-2870-4CEE-BE3E-95DB69CF693D}" name="SV Category" dataDxfId="270"/>
    <tableColumn id="28" xr3:uid="{DE245267-148C-44D9-A858-96ADBF5F43EE}" name="SV Category ID" dataDxfId="269">
      <calculatedColumnFormula>INDEX(SV_Categories[svGroupType],MATCH(impacts_svGroups[[#This Row],[SV Category]],SV_Categories[svGroupLabel],0))</calculatedColumnFormula>
    </tableColumn>
    <tableColumn id="4" xr3:uid="{40998FFC-4497-4875-882C-14A118FB9CB7}" name="Impact Group" dataDxfId="268">
      <calculatedColumnFormula array="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calculatedColumnFormula>
    </tableColumn>
    <tableColumn id="5" xr3:uid="{50B6EBBC-DEC7-4C4A-B858-8C58F2480EAD}" name="Group Classification" dataDxfId="267"/>
    <tableColumn id="8" xr3:uid="{1BC8E217-BC3A-4AEC-838B-B5DFD99A74BA}" name="Region" dataDxfId="266">
      <calculatedColumnFormula xml:space="preserve"> IF( ISBLANK( $D$4 ), "", $D$4 )</calculatedColumnFormula>
    </tableColumn>
    <tableColumn id="7" xr3:uid="{9920AFD6-7BF4-43F3-AC25-0E12136ED1F8}" name="Emissions Scenario" dataDxfId="265">
      <calculatedColumnFormula array="1" xml:space="preserve"> INDEX( list_scenarios, MOD( impacts_svGroups[[#This Row],[Row]] - 1, n_scenarios ) + 1 )</calculatedColumnFormula>
    </tableColumn>
    <tableColumn id="9" xr3:uid="{62DC8BD2-A336-4359-BE18-D3F586E5D3FB}" name="2010" dataDxfId="26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calculatedColumnFormula>
    </tableColumn>
    <tableColumn id="10" xr3:uid="{AEACA9F5-50BF-4B34-9611-7202FEEA10C4}" name="2015" dataDxfId="26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calculatedColumnFormula>
    </tableColumn>
    <tableColumn id="11" xr3:uid="{4C047759-E12C-43A5-957B-6B52EEBB8C4D}" name="2020" dataDxfId="26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calculatedColumnFormula>
    </tableColumn>
    <tableColumn id="12" xr3:uid="{1B9F5DA7-6201-4FA5-9622-A209E6622966}" name="2025" dataDxfId="26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calculatedColumnFormula>
    </tableColumn>
    <tableColumn id="13" xr3:uid="{5B04D6EC-5353-472D-9335-5255A8524143}" name="2030" dataDxfId="26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calculatedColumnFormula>
    </tableColumn>
    <tableColumn id="14" xr3:uid="{4FD6A8C5-85DB-49EE-A682-DE35E590FC08}" name="2035" dataDxfId="25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calculatedColumnFormula>
    </tableColumn>
    <tableColumn id="15" xr3:uid="{F5FA1035-0A54-4402-9EDF-E0E046283328}" name="2040" dataDxfId="25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calculatedColumnFormula>
    </tableColumn>
    <tableColumn id="16" xr3:uid="{26EC4FBB-2362-4E37-A9DC-99CFE8771185}" name="2045" dataDxfId="257">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calculatedColumnFormula>
    </tableColumn>
    <tableColumn id="17" xr3:uid="{7159842B-61C1-403E-8458-F7DE627518A3}" name="2050" dataDxfId="256">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calculatedColumnFormula>
    </tableColumn>
    <tableColumn id="18" xr3:uid="{7D83C009-F373-4DAA-BDDB-411B6640C53F}" name="2055" dataDxfId="255">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calculatedColumnFormula>
    </tableColumn>
    <tableColumn id="19" xr3:uid="{767F4393-CDF6-4ED8-94AF-2B890DB6C999}" name="2060" dataDxfId="25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calculatedColumnFormula>
    </tableColumn>
    <tableColumn id="20" xr3:uid="{8BC9EE6B-7D32-40EA-885A-AF1E16BFA1E7}" name="2065" dataDxfId="25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calculatedColumnFormula>
    </tableColumn>
    <tableColumn id="21" xr3:uid="{563B47BE-6A3E-4894-98B4-6507B295C0F8}" name="2070" dataDxfId="25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calculatedColumnFormula>
    </tableColumn>
    <tableColumn id="22" xr3:uid="{4109CCA4-1151-4514-9A19-85C95A78F5AB}" name="2075" dataDxfId="25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calculatedColumnFormula>
    </tableColumn>
    <tableColumn id="23" xr3:uid="{44B1E75B-A29A-4D7A-9E5B-8D2E8E698DD5}" name="2080" dataDxfId="25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calculatedColumnFormula>
    </tableColumn>
    <tableColumn id="24" xr3:uid="{6184BE61-789D-4436-A138-928D1913EEE5}" name="2085" dataDxfId="24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calculatedColumnFormula>
    </tableColumn>
    <tableColumn id="25" xr3:uid="{76C00B42-7B3F-4F9A-AFEA-C5D85125234A}" name="2090" dataDxfId="24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7492E94-732D-4B63-AB16-63BA9BD43940}" name="impacts_peopleByYear" displayName="impacts_peopleByYear" ref="B73:J81" totalsRowShown="0" headerRowDxfId="285" dataDxfId="284">
  <autoFilter ref="B73:J81" xr:uid="{67492E94-732D-4B63-AB16-63BA9BD43940}"/>
  <tableColumns count="9">
    <tableColumn id="1" xr3:uid="{2CC26921-0D3B-44FF-B88B-C1E683FC8F4C}" name="Row" dataDxfId="283">
      <calculatedColumnFormula array="1" xml:space="preserve"> ROW( impacts_peopleByYear[[#This Row],[Row]] ) - ROW( impacts_peopleByYear[#Headers] )</calculatedColumnFormula>
    </tableColumn>
    <tableColumn id="2" xr3:uid="{E5607CB5-6729-47E3-8919-6E1E970DB707}" name="SV Group" dataDxfId="282"/>
    <tableColumn id="23" xr3:uid="{33864F62-BF2A-4C09-B4E6-15952A62EAE4}" name="Reference Scenario" dataDxfId="281">
      <calculatedColumnFormula xml:space="preserve"> IF( ISBLANK( $D$29 ), "", $D$29 )</calculatedColumnFormula>
    </tableColumn>
    <tableColumn id="22" xr3:uid="{CC9C1A69-873C-4D96-8E16-5C336F72EB4D}" name="Scenario to Compare" dataDxfId="280">
      <calculatedColumnFormula xml:space="preserve"> IF( ISBLANK( $D$30 ), "", $D$30 )</calculatedColumnFormula>
    </tableColumn>
    <tableColumn id="3" xr3:uid="{FCB6107D-1166-431A-A950-D51F2BF2A248}" name="Region" dataDxfId="279">
      <calculatedColumnFormula xml:space="preserve"> IF( ISBLANK( $D$31 ), "", $D$31 )</calculatedColumnFormula>
    </tableColumn>
    <tableColumn id="4" xr3:uid="{8DB7A873-7909-44D6-BB4D-AD6FC42F8CAC}" name="Year" dataDxfId="278">
      <calculatedColumnFormula xml:space="preserve"> IF( ISBLANK( $D$32 ), "", $D$32 )</calculatedColumnFormula>
    </tableColumn>
    <tableColumn id="21" xr3:uid="{D831C91D-8884-4156-AB39-A0D694DE362C}" name="Difference" dataDxfId="277">
      <calculatedColumnFormula array="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calculatedColumnFormula>
    </tableColumn>
    <tableColumn id="5" xr3:uid="{08CB6887-8B7C-4D5C-BBA5-E3117808FD14}" name="Format" dataDxfId="276">
      <calculatedColumnFormula xml:space="preserve"> IF( OR( impacts_peopleByYear[[#This Row],[Reference Scenario]] = "", impacts_peopleByYear[[#This Row],[Region]] = "", impacts_peopleByYear[[#This Row],[Year]] = "" ), "",IF(impacts_peopleByYear[[#This Row],[Difference]]&gt;=0,-0.1,0.1) )</calculatedColumnFormula>
    </tableColumn>
    <tableColumn id="6" xr3:uid="{442EC123-5B95-4A43-87F3-B4A28206C2C4}" name="Formatted Label" dataDxfId="275"/>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6BCE134-5886-4A03-A815-A36BBAF444E1}" name="risk_mainTable" displayName="risk_mainTable" comment="Main risk table" ref="B36:AA68" totalsRowShown="0">
  <autoFilter ref="B36:AA68" xr:uid="{0250F6BD-9484-4EB4-9C9F-5707E571B4D9}"/>
  <tableColumns count="26">
    <tableColumn id="1" xr3:uid="{F789F841-BE09-4D78-B749-7EF9FE5EA2C4}" name="Row" dataDxfId="223">
      <calculatedColumnFormula array="1">ROW(risk_mainTable[[#This Row],[Row]]) - ROW(risk_mainTable[#Headers])</calculatedColumnFormula>
    </tableColumn>
    <tableColumn id="2" xr3:uid="{3846784C-553D-4ED9-9838-DCF55C2DC63C}" name="Sector" dataDxfId="222">
      <calculatedColumnFormula xml:space="preserve"> mv_sector</calculatedColumnFormula>
    </tableColumn>
    <tableColumn id="3" xr3:uid="{403A9C91-4584-4832-9C0E-02567F3FDBCE}" name="SV Category" dataDxfId="221"/>
    <tableColumn id="28" xr3:uid="{0DCC3D63-D97B-4D92-805E-672107E2FEA8}" name="SV Category ID" dataDxfId="220">
      <calculatedColumnFormula>INDEX(SV_Categories[svGroupType],MATCH(risk_mainTable[[#This Row],[SV Category]],SV_Categories[svGroupLabel],0))</calculatedColumnFormula>
    </tableColumn>
    <tableColumn id="4" xr3:uid="{C2DC810D-3509-41EE-B3E3-414ED0AD640D}" name="Impact Group" dataDxfId="219">
      <calculatedColumnFormula array="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calculatedColumnFormula>
    </tableColumn>
    <tableColumn id="5" xr3:uid="{86E637CF-19CD-49EB-A2B1-840A9138F780}" name="Group Classification" dataDxfId="218"/>
    <tableColumn id="8" xr3:uid="{A1DCA94A-24E2-4CC8-8A5F-E26BCD5B1C63}" name="Region" dataDxfId="217">
      <calculatedColumnFormula xml:space="preserve"> IF( ISBLANK( $D$3 ), "", $D$3 )</calculatedColumnFormula>
    </tableColumn>
    <tableColumn id="6" xr3:uid="{0B3806DE-E9CD-44C4-9DBA-B5C8A3B4790B}" name="Impact Unit" dataDxfId="216">
      <calculatedColumnFormula xml:space="preserve"> IF( risk_mainTable[[#This Row],[Sector]] = "", "",  INDEX(co_sectorInfo[rateUnit],MATCH(risk_mainTable[[#This Row],[Sector]],co_sectorInfo[sector],0)) )</calculatedColumnFormula>
    </tableColumn>
    <tableColumn id="7" xr3:uid="{F5DA504A-AA51-4F02-9961-A49A0D02B534}" name="Emissions Scenario" dataDxfId="215"/>
    <tableColumn id="9" xr3:uid="{D377421F-EE0E-4833-9FFB-4AB74EA50E0E}" name="2010" dataDxfId="214"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0,SUMPRODUCT(outputs1[impPop_sv], --(VALUE(K$36)=outputs1[year]), --(risk_mainTable[[#This Row],[Emissions Scenario]]=outputs1[scenario]), --(risk_mainTable[[#This Row],[SV Category ID]]=outputs1[svGroupType]),        IF(risk_mainTable[[#This Row],[Region]]&lt;&gt;"CONUS",--(risk_mainTable[[#This Row],[Region]]=outputs1[region]),--(VALUE(K$36)=outputs1[year]))) = 0,SUMPRODUCT(outputs1[regional_highRiskPop_ref],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calculatedColumnFormula>
    </tableColumn>
    <tableColumn id="10" xr3:uid="{19E24941-9C09-4CCB-8FC1-260DD24B17D3}" name="2015" dataDxfId="213"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0,SUMPRODUCT(outputs1[impPop_sv], --(VALUE(L$36)=outputs1[year]), --(risk_mainTable[[#This Row],[Emissions Scenario]]=outputs1[scenario]), --(risk_mainTable[[#This Row],[SV Category ID]]=outputs1[svGroupType]),        IF(risk_mainTable[[#This Row],[Region]]&lt;&gt;"CONUS",--(risk_mainTable[[#This Row],[Region]]=outputs1[region]),--(VALUE(L$36)=outputs1[year]))) = 0,SUMPRODUCT(outputs1[regional_highRiskPop_ref],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calculatedColumnFormula>
    </tableColumn>
    <tableColumn id="11" xr3:uid="{BD7F9734-125D-4294-841D-84DBD4E44098}" name="2020" dataDxfId="212"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0,SUMPRODUCT(outputs1[impPop_sv], --(VALUE(M$36)=outputs1[year]), --(risk_mainTable[[#This Row],[Emissions Scenario]]=outputs1[scenario]), --(risk_mainTable[[#This Row],[SV Category ID]]=outputs1[svGroupType]),        IF(risk_mainTable[[#This Row],[Region]]&lt;&gt;"CONUS",--(risk_mainTable[[#This Row],[Region]]=outputs1[region]),--(VALUE(M$36)=outputs1[year]))) = 0,SUMPRODUCT(outputs1[regional_highRiskPop_ref],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calculatedColumnFormula>
    </tableColumn>
    <tableColumn id="12" xr3:uid="{E9CDDF74-BC5B-46A9-B02C-F5DC9E5D720D}" name="2025" dataDxfId="211"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0,SUMPRODUCT(outputs1[impPop_sv], --(VALUE(N$36)=outputs1[year]), --(risk_mainTable[[#This Row],[Emissions Scenario]]=outputs1[scenario]), --(risk_mainTable[[#This Row],[SV Category ID]]=outputs1[svGroupType]),        IF(risk_mainTable[[#This Row],[Region]]&lt;&gt;"CONUS",--(risk_mainTable[[#This Row],[Region]]=outputs1[region]),--(VALUE(N$36)=outputs1[year]))) = 0,SUMPRODUCT(outputs1[regional_highRiskPop_ref],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calculatedColumnFormula>
    </tableColumn>
    <tableColumn id="13" xr3:uid="{09857D10-7C09-43D2-8D34-8AFC2555C049}" name="2030" dataDxfId="210"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0,SUMPRODUCT(outputs1[impPop_sv], --(VALUE(O$36)=outputs1[year]), --(risk_mainTable[[#This Row],[Emissions Scenario]]=outputs1[scenario]), --(risk_mainTable[[#This Row],[SV Category ID]]=outputs1[svGroupType]),        IF(risk_mainTable[[#This Row],[Region]]&lt;&gt;"CONUS",--(risk_mainTable[[#This Row],[Region]]=outputs1[region]),--(VALUE(O$36)=outputs1[year]))) = 0,SUMPRODUCT(outputs1[regional_highRiskPop_ref],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calculatedColumnFormula>
    </tableColumn>
    <tableColumn id="14" xr3:uid="{6F29AD53-0797-4DD0-99A6-30B37A548DD2}" name="2035" dataDxfId="209"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0,SUMPRODUCT(outputs1[impPop_sv], --(VALUE(P$36)=outputs1[year]), --(risk_mainTable[[#This Row],[Emissions Scenario]]=outputs1[scenario]), --(risk_mainTable[[#This Row],[SV Category ID]]=outputs1[svGroupType]),        IF(risk_mainTable[[#This Row],[Region]]&lt;&gt;"CONUS",--(risk_mainTable[[#This Row],[Region]]=outputs1[region]),--(VALUE(P$36)=outputs1[year]))) = 0,SUMPRODUCT(outputs1[regional_highRiskPop_ref],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calculatedColumnFormula>
    </tableColumn>
    <tableColumn id="15" xr3:uid="{EC16DEC0-26BF-4434-A598-DDD140055256}" name="2040" dataDxfId="208"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0,SUMPRODUCT(outputs1[impPop_sv], --(VALUE(Q$36)=outputs1[year]), --(risk_mainTable[[#This Row],[Emissions Scenario]]=outputs1[scenario]), --(risk_mainTable[[#This Row],[SV Category ID]]=outputs1[svGroupType]),        IF(risk_mainTable[[#This Row],[Region]]&lt;&gt;"CONUS",--(risk_mainTable[[#This Row],[Region]]=outputs1[region]),--(VALUE(Q$36)=outputs1[year]))) = 0,SUMPRODUCT(outputs1[regional_highRiskPop_ref],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calculatedColumnFormula>
    </tableColumn>
    <tableColumn id="16" xr3:uid="{81FD12AD-8DF0-4325-ACC9-1BD48FF59CD9}" name="2045" dataDxfId="207"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0,SUMPRODUCT(outputs1[impPop_sv], --(VALUE(R$36)=outputs1[year]), --(risk_mainTable[[#This Row],[Emissions Scenario]]=outputs1[scenario]), --(risk_mainTable[[#This Row],[SV Category ID]]=outputs1[svGroupType]),        IF(risk_mainTable[[#This Row],[Region]]&lt;&gt;"CONUS",--(risk_mainTable[[#This Row],[Region]]=outputs1[region]),--(VALUE(R$36)=outputs1[year]))) = 0,SUMPRODUCT(outputs1[regional_highRiskPop_ref],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calculatedColumnFormula>
    </tableColumn>
    <tableColumn id="17" xr3:uid="{3C64B2B1-39AB-4835-AC33-6B6309648DF7}" name="2050" dataDxfId="206"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0,SUMPRODUCT(outputs1[impPop_sv], --(VALUE(S$36)=outputs1[year]), --(risk_mainTable[[#This Row],[Emissions Scenario]]=outputs1[scenario]), --(risk_mainTable[[#This Row],[SV Category ID]]=outputs1[svGroupType]),        IF(risk_mainTable[[#This Row],[Region]]&lt;&gt;"CONUS",--(risk_mainTable[[#This Row],[Region]]=outputs1[region]),--(VALUE(S$36)=outputs1[year]))) = 0,SUMPRODUCT(outputs1[regional_highRiskPop_ref],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calculatedColumnFormula>
    </tableColumn>
    <tableColumn id="18" xr3:uid="{4DDBCC26-5651-4127-93D9-63CD4807E2B9}" name="2055" dataDxfId="205"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0,SUMPRODUCT(outputs1[impPop_sv], --(VALUE(T$36)=outputs1[year]), --(risk_mainTable[[#This Row],[Emissions Scenario]]=outputs1[scenario]), --(risk_mainTable[[#This Row],[SV Category ID]]=outputs1[svGroupType]),        IF(risk_mainTable[[#This Row],[Region]]&lt;&gt;"CONUS",--(risk_mainTable[[#This Row],[Region]]=outputs1[region]),--(VALUE(T$36)=outputs1[year]))) = 0,SUMPRODUCT(outputs1[regional_highRiskPop_ref],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calculatedColumnFormula>
    </tableColumn>
    <tableColumn id="19" xr3:uid="{8043EA3F-221A-4960-941B-69527C073CDC}" name="2060" dataDxfId="204"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0,SUMPRODUCT(outputs1[impPop_sv], --(VALUE(U$36)=outputs1[year]), --(risk_mainTable[[#This Row],[Emissions Scenario]]=outputs1[scenario]), --(risk_mainTable[[#This Row],[SV Category ID]]=outputs1[svGroupType]),        IF(risk_mainTable[[#This Row],[Region]]&lt;&gt;"CONUS",--(risk_mainTable[[#This Row],[Region]]=outputs1[region]),--(VALUE(U$36)=outputs1[year]))) = 0,SUMPRODUCT(outputs1[regional_highRiskPop_ref],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calculatedColumnFormula>
    </tableColumn>
    <tableColumn id="20" xr3:uid="{20F2066D-E0CC-4BD2-B371-1574B04232B1}" name="2065" dataDxfId="203"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0,SUMPRODUCT(outputs1[impPop_sv], --(VALUE(V$36)=outputs1[year]), --(risk_mainTable[[#This Row],[Emissions Scenario]]=outputs1[scenario]), --(risk_mainTable[[#This Row],[SV Category ID]]=outputs1[svGroupType]),        IF(risk_mainTable[[#This Row],[Region]]&lt;&gt;"CONUS",--(risk_mainTable[[#This Row],[Region]]=outputs1[region]),--(VALUE(V$36)=outputs1[year]))) = 0,SUMPRODUCT(outputs1[regional_highRiskPop_ref],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calculatedColumnFormula>
    </tableColumn>
    <tableColumn id="21" xr3:uid="{C916C216-789B-4461-8CA4-C2BD2A0E0114}" name="2070" dataDxfId="202"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0,SUMPRODUCT(outputs1[impPop_sv], --(VALUE(W$36)=outputs1[year]), --(risk_mainTable[[#This Row],[Emissions Scenario]]=outputs1[scenario]), --(risk_mainTable[[#This Row],[SV Category ID]]=outputs1[svGroupType]),        IF(risk_mainTable[[#This Row],[Region]]&lt;&gt;"CONUS",--(risk_mainTable[[#This Row],[Region]]=outputs1[region]),--(VALUE(W$36)=outputs1[year]))) = 0,SUMPRODUCT(outputs1[regional_highRiskPop_ref],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calculatedColumnFormula>
    </tableColumn>
    <tableColumn id="22" xr3:uid="{C2334311-BE82-4ED4-8731-1D49BE9429E4}" name="2075" dataDxfId="201"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0,SUMPRODUCT(outputs1[impPop_sv], --(VALUE(X$36)=outputs1[year]), --(risk_mainTable[[#This Row],[Emissions Scenario]]=outputs1[scenario]), --(risk_mainTable[[#This Row],[SV Category ID]]=outputs1[svGroupType]),        IF(risk_mainTable[[#This Row],[Region]]&lt;&gt;"CONUS",--(risk_mainTable[[#This Row],[Region]]=outputs1[region]),--(VALUE(X$36)=outputs1[year]))) = 0,SUMPRODUCT(outputs1[regional_highRiskPop_ref],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calculatedColumnFormula>
    </tableColumn>
    <tableColumn id="23" xr3:uid="{EFEE666A-F035-491F-967B-1301F51ED3C4}" name="2080" dataDxfId="200"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0,SUMPRODUCT(outputs1[impPop_sv], --(VALUE(Y$36)=outputs1[year]), --(risk_mainTable[[#This Row],[Emissions Scenario]]=outputs1[scenario]), --(risk_mainTable[[#This Row],[SV Category ID]]=outputs1[svGroupType]),        IF(risk_mainTable[[#This Row],[Region]]&lt;&gt;"CONUS",--(risk_mainTable[[#This Row],[Region]]=outputs1[region]),--(VALUE(Y$36)=outputs1[year]))) = 0,SUMPRODUCT(outputs1[regional_highRiskPop_ref],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calculatedColumnFormula>
    </tableColumn>
    <tableColumn id="24" xr3:uid="{6F67BAFC-DA7D-469D-BE5F-707B09FDAE6F}" name="2085" dataDxfId="199"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0,SUMPRODUCT(outputs1[impPop_sv], --(VALUE(Z$36)=outputs1[year]), --(risk_mainTable[[#This Row],[Emissions Scenario]]=outputs1[scenario]), --(risk_mainTable[[#This Row],[SV Category ID]]=outputs1[svGroupType]),        IF(risk_mainTable[[#This Row],[Region]]&lt;&gt;"CONUS",--(risk_mainTable[[#This Row],[Region]]=outputs1[region]),--(VALUE(Z$36)=outputs1[year]))) = 0,SUMPRODUCT(outputs1[regional_highRiskPop_ref],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calculatedColumnFormula>
    </tableColumn>
    <tableColumn id="25" xr3:uid="{0E4D0DE3-6C72-4254-A458-C02C37662589}" name="2090" dataDxfId="198"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0,SUMPRODUCT(outputs1[impPop_sv], --(VALUE(AA$36)=outputs1[year]), --(risk_mainTable[[#This Row],[Emissions Scenario]]=outputs1[scenario]), --(risk_mainTable[[#This Row],[SV Category ID]]=outputs1[svGroupType]),        IF(risk_mainTable[[#This Row],[Region]]&lt;&gt;"CONUS",--(risk_mainTable[[#This Row],[Region]]=outputs1[region]),--(VALUE(AA$36)=outputs1[year]))) = 0,SUMPRODUCT(outputs1[regional_highRiskPop_ref],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F7AEC12-7A1A-48D6-8438-21A86D52CF23}" name="risk_table1" displayName="risk_table1" ref="B28:H32" totalsRowShown="0" headerRowDxfId="197" dataDxfId="196" dataCellStyle="Percent">
  <autoFilter ref="B28:H32" xr:uid="{CF7AEC12-7A1A-48D6-8438-21A86D52CF23}"/>
  <tableColumns count="7">
    <tableColumn id="1" xr3:uid="{E107E0DF-246F-481C-8399-535769853AF1}" name="Row" dataDxfId="195">
      <calculatedColumnFormula xml:space="preserve"> ROW( risk_table1[[#This Row],[Row]] ) - ROW( risk_table1[[#Headers],[Row]] )</calculatedColumnFormula>
    </tableColumn>
    <tableColumn id="2" xr3:uid="{1DF409F1-D03F-4B50-AA45-39B225561542}" name="SV Group" dataDxfId="194"/>
    <tableColumn id="22" xr3:uid="{C3B37D64-FE74-4B86-8986-B0BE8F2C5381}" name="Reference Scenario" dataDxfId="193" dataCellStyle="Percent">
      <calculatedColumnFormula xml:space="preserve"> IF( ISBLANK( $D$2 ), "", $D$2 )</calculatedColumnFormula>
    </tableColumn>
    <tableColumn id="20" xr3:uid="{387E6812-9CA7-407C-A642-F80A87D9E737}" name="Region" dataDxfId="192" dataCellStyle="Percent">
      <calculatedColumnFormula xml:space="preserve"> IF( ISBLANK( $D$3 ), "", $D$3 )</calculatedColumnFormula>
    </tableColumn>
    <tableColumn id="21" xr3:uid="{7A7BD494-9E1C-4FD8-858A-0DDDC4BE262B}" name="Year" dataDxfId="191" dataCellStyle="Percent">
      <calculatedColumnFormula xml:space="preserve"> IF( ISBLANK( $D$4 ), "", $D$4 )</calculatedColumnFormula>
    </tableColumn>
    <tableColumn id="5" xr3:uid="{47830F64-704C-4B74-803A-02A747292A77}" name="Value" dataDxfId="190" dataCellStyle="Percent">
      <calculatedColumnFormula array="1" xml:space="preserve"> IF( OR( risk_table1[[#This Row],[Reference Scenario]] = "", risk_table1[[#This Row],[Region]] = "", risk_table1[[#This Row],[Year]]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calculatedColumnFormula>
    </tableColumn>
    <tableColumn id="4" xr3:uid="{0F7E329C-B17B-413A-BF3D-27083775B8C1}" name="Format" dataDxfId="189" dataCellStyle="Percent">
      <calculatedColumnFormula xml:space="preserve"> IF( OR( risk_table1[[#This Row],[Reference Scenario]] = "", risk_table1[[#This Row],[Region]] = "", risk_table1[[#This Row],[Year]] = "" ), "",IF(risk_table1[[#This Row],[Value]]&gt;=0,-0.1,0.1) )</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3D68350-6454-43EB-8907-66AAF92442FC}" name="Table20" displayName="Table20" ref="B91:X93" totalsRowShown="0" headerRowDxfId="188" dataDxfId="187">
  <autoFilter ref="B91:X93" xr:uid="{73D68350-6454-43EB-8907-66AAF92442FC}"/>
  <tableColumns count="23">
    <tableColumn id="1" xr3:uid="{5F89CE34-10BA-4E66-A36A-B5D076F1E4CF}" name="Row" dataDxfId="186">
      <calculatedColumnFormula array="1">ROW(Table20[[#This Row],[Row]]) - ROW(Table20[#Headers])</calculatedColumnFormula>
    </tableColumn>
    <tableColumn id="2" xr3:uid="{30441E34-D05F-44E3-9654-6F7EEF62A4E5}" name="Type" dataDxfId="185"/>
    <tableColumn id="20" xr3:uid="{F1246310-459F-47BE-86BC-2265C2B86B6D}" name="Reference Emissions Scenario" dataDxfId="184">
      <calculatedColumnFormula>IF(ISBLANK($D$3),"",$D$3)</calculatedColumnFormula>
    </tableColumn>
    <tableColumn id="21" xr3:uid="{78AD2B7D-3DB7-4B5B-B105-C7DD4384838E}" name="Scenario to Compare" dataDxfId="183">
      <calculatedColumnFormula xml:space="preserve"> IF( ISBLANK( $D$4 ), "", $D$4 )</calculatedColumnFormula>
    </tableColumn>
    <tableColumn id="23" xr3:uid="{ECC016C8-2D0F-44DA-A4E6-A1C7682C3B3C}" name="SV Group" dataDxfId="182">
      <calculatedColumnFormula xml:space="preserve"> IF( ISBLANK( $D$2 ), "", $D$2 )</calculatedColumnFormula>
    </tableColumn>
    <tableColumn id="22" xr3:uid="{673F8EE2-C4CC-48EA-B810-18DA257A6AC7}" name="Region" dataDxfId="181">
      <calculatedColumnFormula xml:space="preserve"> IF( ISBLANK( $D$5 ), "", $D$5 )</calculatedColumnFormula>
    </tableColumn>
    <tableColumn id="3" xr3:uid="{3E0BA8AF-6B6A-428A-A3CA-385227143D67}" name="2010" dataDxfId="180">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4" xr3:uid="{7C47EE50-E685-4C54-9CF3-7033DC735234}" name="2015" dataDxfId="179">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5" xr3:uid="{6B632A41-FD3B-4FA7-AB0D-E82016FB50D2}" name="2020" dataDxfId="178">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6" xr3:uid="{BC5ADA88-071A-4D47-B11F-A573AF6F6C4D}" name="2025" dataDxfId="177">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7" xr3:uid="{3B93B2E4-5967-43C9-97ED-1D5C6E3FF80C}" name="2030" dataDxfId="176">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8" xr3:uid="{7305282E-7ACB-469B-8DC8-A80E996CC840}" name="2035" dataDxfId="17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9" xr3:uid="{CCD74C4D-4460-46D7-82A6-46A36C6ECE5E}" name="2040" dataDxfId="174">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10" xr3:uid="{96B2DB0B-CC3C-4916-8E47-3C723DC22FD9}" name="2045" dataDxfId="173">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11" xr3:uid="{6A3FE711-B2CE-4199-AE80-D80AF02858E3}" name="2050" dataDxfId="172">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12" xr3:uid="{86EBE9CE-4B9A-4A80-BF3E-6861CE2A2E70}" name="2055" dataDxfId="171">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13" xr3:uid="{D4068617-8ED7-438F-8067-29620D8BBC95}" name="2060" dataDxfId="170">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14" xr3:uid="{C8731EDB-E4EC-45DD-8A53-2E4786EC2309}" name="2065" dataDxfId="169">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15" xr3:uid="{ED194464-D8A0-4138-9026-83E7439950A8}" name="2070" dataDxfId="168">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16" xr3:uid="{DC5E750A-A7CC-41F7-A2D6-26AFEBCF4AE6}" name="2075" dataDxfId="167">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17" xr3:uid="{7C57F2A5-F000-4809-9E7F-57E973F49F0F}" name="2080" dataDxfId="166">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18" xr3:uid="{AD33D751-E8ED-45B4-BDDF-F6A03EC93D92}" name="2085" dataDxfId="16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19" xr3:uid="{BDA778BC-F50F-42B7-9678-42AD408B14FA}" name="2090" dataDxfId="164">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C3F05FF-FC9E-4F58-9DFC-E4CA03F4803B}" name="Table62627" displayName="Table62627" ref="B117:J125" totalsRowShown="0" headerRowDxfId="130" dataDxfId="129">
  <autoFilter ref="B117:J125" xr:uid="{BC3F05FF-FC9E-4F58-9DFC-E4CA03F4803B}"/>
  <tableColumns count="9">
    <tableColumn id="1" xr3:uid="{8806403C-17B2-49B6-AA2F-D88F116FC4C6}" name="Row" dataDxfId="128">
      <calculatedColumnFormula array="1">ROW(Table62627[[#This Row],[Row]]) - ROW(Table62627[#Headers])</calculatedColumnFormula>
    </tableColumn>
    <tableColumn id="2" xr3:uid="{E6CECB22-2379-4EEE-BDEE-C8813D812D39}" name="Reference Emissions Scenario" dataDxfId="127">
      <calculatedColumnFormula>IF( ISBLANK( $H$59 ), "", $H$59 )</calculatedColumnFormula>
    </tableColumn>
    <tableColumn id="7" xr3:uid="{A03D0CC0-82F7-4C85-820B-3AC7A37DCFF0}" name="Scenario to Compare" dataDxfId="126">
      <calculatedColumnFormula>IF( ISBLANK( $H$60 ), "", $H$60 )</calculatedColumnFormula>
    </tableColumn>
    <tableColumn id="3" xr3:uid="{174960FC-6852-4382-BCD8-0AC6F75FF1ED}" name="SV Group" dataDxfId="125"/>
    <tableColumn id="4" xr3:uid="{909EE0CC-893E-4676-9130-2A8C67C89B57}" name="Region" dataDxfId="124">
      <calculatedColumnFormula xml:space="preserve"> IF( ISBLANK( $H$61 ), "", $H$61 )</calculatedColumnFormula>
    </tableColumn>
    <tableColumn id="5" xr3:uid="{E36E4C01-1517-4C4A-8689-4336109D778B}" name="Year" dataDxfId="123">
      <calculatedColumnFormula xml:space="preserve"> IF( ISBLANK( $H$62 ), "", $H$62 )</calculatedColumnFormula>
    </tableColumn>
    <tableColumn id="6" xr3:uid="{C6234E6D-2843-4CB3-BCC0-DE1C02F8D0E7}" name="Value" dataDxfId="122">
      <calculatedColumnFormula array="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calculatedColumnFormula>
    </tableColumn>
    <tableColumn id="8" xr3:uid="{81906C22-2229-475B-A8B2-B8CE36890B75}" name="Format" dataDxfId="121">
      <calculatedColumnFormula xml:space="preserve"> IF( OR(Table62627[[#This Row],[Reference Emissions Scenario]]="", Table62627[[#This Row],[Scenario to Compare]] = "", Table62627[[#This Row],[Region]] = "", Table62627[[#This Row],[Year]] = "" ), "",IF(Table62627[[#This Row],[Value]]&gt;=0,-0.1,0.1) )</calculatedColumnFormula>
    </tableColumn>
    <tableColumn id="9" xr3:uid="{5934549C-109D-48BF-99CE-19A962F3AF54}" name="Formatted Label" dataDxfId="120"/>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E86FB9D-9FAB-4EB2-8D0F-C5EFD4D3FDF0}" name="Table6" displayName="Table6" ref="B105:I113" totalsRowShown="0" headerRowDxfId="140" dataDxfId="139">
  <autoFilter ref="B105:I113" xr:uid="{1E86FB9D-9FAB-4EB2-8D0F-C5EFD4D3FDF0}"/>
  <tableColumns count="8">
    <tableColumn id="1" xr3:uid="{7C1CBFCA-CB3F-454F-8036-AC575CE791C4}" name="Row" dataDxfId="138">
      <calculatedColumnFormula array="1">ROW(Table6[[#This Row],[Row]]) - ROW(Table6[#Headers])</calculatedColumnFormula>
    </tableColumn>
    <tableColumn id="2" xr3:uid="{13550D3A-E629-4245-BB59-744B2A6BAE17}" name="Scenario" dataDxfId="137">
      <calculatedColumnFormula>IF( ISBLANK( $D$59 ), "", $D$59 )</calculatedColumnFormula>
    </tableColumn>
    <tableColumn id="3" xr3:uid="{1432EFBE-5B90-4F09-8CB0-04E141ED4939}" name="SV Group" dataDxfId="136"/>
    <tableColumn id="4" xr3:uid="{7C294C6C-AB15-4269-9EF3-D9B297B61C6F}" name="Region" dataDxfId="135">
      <calculatedColumnFormula xml:space="preserve"> IF( ISBLANK( $D$60 ), "", $D$60 )</calculatedColumnFormula>
    </tableColumn>
    <tableColumn id="5" xr3:uid="{FED04B61-68E3-440D-BC4E-E9396EBDB16A}" name="Year" dataDxfId="134">
      <calculatedColumnFormula xml:space="preserve"> IF( ISBLANK( $D$61 ), "", $D$61 )</calculatedColumnFormula>
    </tableColumn>
    <tableColumn id="6" xr3:uid="{0F06DC7A-926C-4306-A6D1-C4FC08599B97}" name="Value" dataDxfId="133">
      <calculatedColumnFormula array="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calculatedColumnFormula>
    </tableColumn>
    <tableColumn id="7" xr3:uid="{65B3BF16-CF50-42F0-B381-23CDBE86A7A4}" name="Format" dataDxfId="132">
      <calculatedColumnFormula xml:space="preserve"> IF( OR( Table6[[#This Row],[Scenario]] = "", Table6[[#This Row],[Region]] = "", Table6[[#This Row],[Year]] = "" ), "",IF(Table6[[#This Row],[Value]]&gt;=0,-0.1,0.1) )</calculatedColumnFormula>
    </tableColumn>
    <tableColumn id="8" xr3:uid="{1726DAE1-D3CC-4B11-979B-C66253F77D48}" name="Formatted Label" dataDxfId="131"/>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3016335-D104-4E8E-AC8A-242936CAE7CE}" name="Table21" displayName="Table21" ref="B97:V101" totalsRowShown="0" headerRowDxfId="163" dataDxfId="162">
  <autoFilter ref="B97:V101" xr:uid="{93016335-D104-4E8E-AC8A-242936CAE7CE}"/>
  <tableColumns count="21">
    <tableColumn id="1" xr3:uid="{2F25D537-6BA9-4B66-AE0D-C6F8A43993CA}" name="Row" dataDxfId="161">
      <calculatedColumnFormula array="1">ROW(Table21[[#This Row],[Row]]) - ROW(Table21[#Headers])</calculatedColumnFormula>
    </tableColumn>
    <tableColumn id="2" xr3:uid="{868FA9B4-A0AF-42F9-BCB5-9E1A16D828C6}" name="Emissions Scenario" dataDxfId="160">
      <calculatedColumnFormula array="1" xml:space="preserve"> INDEX( list_scenarios, Table21[[#This Row],[Row]] )</calculatedColumnFormula>
    </tableColumn>
    <tableColumn id="20" xr3:uid="{E9190B45-DBA9-4B7E-B4EC-96E5AFEA04A7}" name="SV Group" dataDxfId="159">
      <calculatedColumnFormula xml:space="preserve"> IF( ISBLANK( $D$32 ), "All", $D$32 )</calculatedColumnFormula>
    </tableColumn>
    <tableColumn id="21" xr3:uid="{92CC501F-2FEA-42AF-964E-BC01557C62F6}" name="Region" dataDxfId="158">
      <calculatedColumnFormula xml:space="preserve"> IF( ISBLANK( $D$33 ), "", $D$33 )</calculatedColumnFormula>
    </tableColumn>
    <tableColumn id="3" xr3:uid="{72CA109E-B90C-494C-88C1-0F5356491E38}" name="2010" dataDxfId="157">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4" xr3:uid="{4871EA4B-6B12-42D4-BF4E-56CFD8EAD147}" name="2015" dataDxfId="156">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5" xr3:uid="{95A3641A-491E-43FA-83D9-C4EBABE3CCF2}" name="2020" dataDxfId="155">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6" xr3:uid="{89962152-095B-4B80-8387-791689781430}" name="2025" dataDxfId="154">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7" xr3:uid="{F303805A-CBDA-4160-8A3A-942764D2B958}" name="2030" dataDxfId="153">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8" xr3:uid="{CE24384E-D7C7-4366-9C0B-87F92A381C49}" name="2035" dataDxfId="15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9" xr3:uid="{43D096A9-AC97-472C-863E-D288FFE4EBFF}" name="2040" dataDxfId="151">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0" xr3:uid="{CBC0C8C2-B3AF-48A9-9DAE-AB91094CE88E}" name="2045" dataDxfId="150">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1" xr3:uid="{ABB71AEB-BB9F-4CAD-82F6-27DA90D03304}" name="2050" dataDxfId="149">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2" xr3:uid="{A30C6783-C06D-42C2-A89E-0426D01161D7}" name="2055" dataDxfId="148">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3" xr3:uid="{E6BA0994-52AB-4247-B29C-4D9A1CE884BB}" name="2060" dataDxfId="147">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4" xr3:uid="{8F561AD4-B1A7-4844-BE33-1E1758366CBE}" name="2065" dataDxfId="146">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5" xr3:uid="{19B356C0-78C9-4F0B-865D-0780C8D42D52}" name="2070" dataDxfId="145">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6" xr3:uid="{D659A047-1EFE-4001-911F-FB70576CECE9}" name="2075" dataDxfId="144">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7" xr3:uid="{5ABB18D1-1FC4-4FD0-AAE1-EECC1B4D9244}" name="2080" dataDxfId="143">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8" xr3:uid="{F6623C4D-94F5-4776-BA46-6FEE70B281BD}" name="2085" dataDxfId="14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9" xr3:uid="{29A34BCD-B794-4EA6-829B-5CD11918DD51}" name="2090" dataDxfId="141">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9837EF9-DEBF-4E42-B72B-A7D5FA12D177}" name="outputs1" displayName="outputs1" comment="Main FrEDI SV Module outputs" ref="A1:Q12769" totalsRowShown="0" dataDxfId="119">
  <autoFilter ref="A1:Q12769" xr:uid="{29837EF9-DEBF-4E42-B72B-A7D5FA12D177}"/>
  <tableColumns count="17">
    <tableColumn id="1" xr3:uid="{FE1120F0-4A30-45F0-8919-D3A908327762}" name="region" dataDxfId="118"/>
    <tableColumn id="2" xr3:uid="{E9E7F3C0-BB60-491C-A9C7-58D7C40F73B1}" name="svGroupType" dataDxfId="117"/>
    <tableColumn id="3" xr3:uid="{057894FA-63EC-4679-8BEC-E36233B6BE08}" name="driverUnit" dataDxfId="116"/>
    <tableColumn id="18" xr3:uid="{47DF89E9-241C-4566-B892-0195902F1B22}" name="driverValue" dataDxfId="115"/>
    <tableColumn id="4" xr3:uid="{9C82385E-D818-43E1-9C95-8692B8DE225D}" name="year" dataDxfId="114"/>
    <tableColumn id="5" xr3:uid="{C6B526D3-DAA6-4F88-81F5-7DB86BF981AC}" name="impPop_ref" dataDxfId="113"/>
    <tableColumn id="6" xr3:uid="{C9026106-EDD9-4250-8D4F-CC5B90BF3A16}" name="impPop_sv" dataDxfId="112"/>
    <tableColumn id="7" xr3:uid="{D8536715-4752-466A-878D-9AD081783525}" name="impact_ref" dataDxfId="111"/>
    <tableColumn id="8" xr3:uid="{88B4CA07-0532-4A46-9BA1-C030574A9102}" name="impact_sv" dataDxfId="110"/>
    <tableColumn id="15" xr3:uid="{44572F88-B284-4C0A-A927-2A24D57E4CD1}" name="national_highRiskPop_ref" dataDxfId="109"/>
    <tableColumn id="16" xr3:uid="{C80BB7AB-FDC1-4DBE-831F-F83C237C2A75}" name="national_highRiskPop_sv" dataDxfId="108"/>
    <tableColumn id="12" xr3:uid="{774438EA-7F8F-4E1B-814F-12E8373AEBB0}" name="regional_highRiskPop_ref" dataDxfId="107"/>
    <tableColumn id="13" xr3:uid="{A9EFBC4E-3D77-4E45-9352-E6F721529B82}" name="regional_highRiskPop_sv" dataDxfId="106"/>
    <tableColumn id="9" xr3:uid="{6195A341-B741-4D13-8DCD-4F626C35ADFC}" name="aveRate_ref" dataDxfId="105"/>
    <tableColumn id="10" xr3:uid="{20E29524-B0BC-4A4D-BFA3-DB4E63450E5D}" name="aveRate_sv" dataDxfId="104"/>
    <tableColumn id="11" xr3:uid="{291CADFE-8959-487A-B68B-97041AC100A8}" name="scenario" dataDxfId="103"/>
    <tableColumn id="14" xr3:uid="{8CF88DC2-BD17-44BB-BA49-2B0FB6992996}" name="variant" dataDxfId="102"/>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5DF1EB9-3064-4E81-AF3B-8B3931154BB9}" name="outputs2" displayName="outputs2" comment="FrEDI SV Module outputs if the sector has a second adaptation" ref="A1:Q12679" totalsRowShown="0" headerRowDxfId="101" dataDxfId="100">
  <autoFilter ref="A1:Q12679" xr:uid="{29837EF9-DEBF-4E42-B72B-A7D5FA12D177}"/>
  <tableColumns count="17">
    <tableColumn id="1" xr3:uid="{EC4A375F-3692-4A79-BFE6-7264549584F7}" name="region" dataDxfId="99"/>
    <tableColumn id="2" xr3:uid="{307247FB-CDC6-46EE-9D66-A81538557476}" name="svGroupType" dataDxfId="98"/>
    <tableColumn id="3" xr3:uid="{96782F42-132C-487E-858D-AB694AADFEBA}" name="driverUnit" dataDxfId="97"/>
    <tableColumn id="18" xr3:uid="{1D816251-637E-4D64-9886-5D1147B8B95C}" name="driverValue" dataDxfId="96"/>
    <tableColumn id="4" xr3:uid="{B6E6C76E-572B-40B6-B6AB-CA956F271435}" name="year" dataDxfId="95"/>
    <tableColumn id="5" xr3:uid="{4238D754-6C57-4286-A85B-D23EDD357195}" name="impPop_ref" dataDxfId="94"/>
    <tableColumn id="6" xr3:uid="{6FBFF665-24FA-4C19-AD17-86E57B310A2E}" name="impPop_sv" dataDxfId="93"/>
    <tableColumn id="7" xr3:uid="{D2874574-CDB6-4632-B95C-B75D11377FBB}" name="impact_ref" dataDxfId="92"/>
    <tableColumn id="8" xr3:uid="{A5BC4E9B-16E1-4381-BA52-9EBD571EA257}" name="impact_sv" dataDxfId="91"/>
    <tableColumn id="16" xr3:uid="{9AF3BD3D-FB94-4A45-9371-D4BEDCEC7F84}" name="national_highRiskPop_ref" dataDxfId="90"/>
    <tableColumn id="15" xr3:uid="{936CE0C5-8FD7-4B75-9C2B-4FB47993A961}" name="national_highRiskPop_sv" dataDxfId="89"/>
    <tableColumn id="13" xr3:uid="{6DDEFC24-0E69-4223-8843-934C6E845E2E}" name="regional_highRiskPop_ref" dataDxfId="88"/>
    <tableColumn id="12" xr3:uid="{D1DD60EF-A47E-4513-BBC5-770274C1BC40}" name="regional_highRiskPop_sv" dataDxfId="87"/>
    <tableColumn id="10" xr3:uid="{54ACD911-D789-4AAB-A671-FAB7420232EC}" name="aveRate_ref" dataDxfId="86"/>
    <tableColumn id="9" xr3:uid="{23082E3F-90FE-42E8-AD04-7438C696210E}" name="aveRate_sv" dataDxfId="85"/>
    <tableColumn id="11" xr3:uid="{EBE221FB-186B-44D0-8D11-A8E1B718EC24}" name="scenario" dataDxfId="84"/>
    <tableColumn id="14" xr3:uid="{D93E1CD5-93EA-4E54-B709-524525E9004C}" name="variant" dataDxfId="83"/>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2CB3EB2-D2AD-4F7F-8511-62C00E38663C}" name="co_modelValues" displayName="co_modelValues" comment="Control table of global model variables" ref="B59:E63" totalsRowShown="0" headerRowDxfId="44" dataDxfId="43">
  <autoFilter ref="B59:E63" xr:uid="{52CB3EB2-D2AD-4F7F-8511-62C00E38663C}"/>
  <tableColumns count="4">
    <tableColumn id="1" xr3:uid="{D6E66BE7-1618-4FA7-90A6-4F27ACA25690}" name="ID" dataDxfId="42">
      <calculatedColumnFormula xml:space="preserve"> ROW( co_modelValues[[#This Row],[ID]] ) - ROW( co_modelValues[[#Headers],[ID]] )</calculatedColumnFormula>
    </tableColumn>
    <tableColumn id="2" xr3:uid="{68EB0ABD-670A-45BA-A78F-80AFB2040F44}" name="valueName" dataDxfId="41"/>
    <tableColumn id="3" xr3:uid="{D1B84BCB-02C8-40BC-8383-5D04A6B484FF}" name="description" dataDxfId="40"/>
    <tableColumn id="5" xr3:uid="{FB01D816-5D1D-4BB8-BDA4-08AE412F6A90}" name="value2" dataDxfId="39"/>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6AD3FD0-57EA-42AE-9F27-E3EFF8764C5F}" name="co_years" displayName="co_years" ref="B134:C151" totalsRowShown="0" headerRowDxfId="9" dataDxfId="8">
  <autoFilter ref="B134:C151" xr:uid="{D6AD3FD0-57EA-42AE-9F27-E3EFF8764C5F}"/>
  <tableColumns count="2">
    <tableColumn id="1" xr3:uid="{BEE6E7B7-7A21-4F2E-B078-1B3878A885E1}" name="ID" dataDxfId="7">
      <calculatedColumnFormula xml:space="preserve"> ROW( co_years[[#This Row],[ID]] ) - ROW( co_years[[#Headers],[ID]] )</calculatedColumnFormula>
    </tableColumn>
    <tableColumn id="2" xr3:uid="{8DFA6E3A-393D-48DD-934A-4486311FC1E9}" name="Year" dataDxfId="6">
      <calculatedColumnFormula xml:space="preserve"> 2010 + ( co_years[[#This Row],[ID]] - 1 ) * 5</calculatedColumnFormula>
    </tableColumn>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3D477DF2-8183-4FB9-A0A3-2912C453389F}" name="SV_Categories" displayName="SV_Categories" ref="B43:D55" totalsRowShown="0" headerRowDxfId="82" dataDxfId="81">
  <autoFilter ref="B43:D55" xr:uid="{3D477DF2-8183-4FB9-A0A3-2912C453389F}"/>
  <tableColumns count="3">
    <tableColumn id="1" xr3:uid="{A2145870-F596-49CE-92FC-00E7A46599D7}" name="ID" dataDxfId="80">
      <calculatedColumnFormula xml:space="preserve"> ROW( SV_Categories[[#This Row],[ID]] ) - ROW( SV_Categories[[#Headers],[ID]] )</calculatedColumnFormula>
    </tableColumn>
    <tableColumn id="2" xr3:uid="{DFCB4241-6DF5-4A13-9C66-DB726F773038}" name="svGroupType" dataDxfId="79"/>
    <tableColumn id="3" xr3:uid="{54A3F660-13BE-4AB5-86BD-499D17488710}" name="svGroupLabel" dataDxfId="78"/>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7F75CBCF-7148-4462-8843-EDE2806F7C58}" name="co_modelTypes" displayName="co_modelTypes" comment="Information about model types" ref="B29:E31" totalsRowShown="0" headerRowDxfId="50" dataDxfId="49">
  <autoFilter ref="B29:E31" xr:uid="{7F75CBCF-7148-4462-8843-EDE2806F7C58}"/>
  <tableColumns count="4">
    <tableColumn id="1" xr3:uid="{DDFAEC84-D9A7-4EB3-8DDB-0AF56AC2E8AA}" name="ID" dataDxfId="48">
      <calculatedColumnFormula xml:space="preserve"> ROW( co_modelTypes[[#This Row],[ID]] ) - ROW( co_modelTypes[[#Headers],[ID]] )</calculatedColumnFormula>
    </tableColumn>
    <tableColumn id="2" xr3:uid="{950845DA-B3F2-455A-9D9A-11A16E95E4C4}" name="modelType" dataDxfId="47"/>
    <tableColumn id="3" xr3:uid="{33EE70E1-A9FC-46E5-8468-AADA47D6FDBB}" name="driverUnit_abbr" dataDxfId="46"/>
    <tableColumn id="4" xr3:uid="{DFEF1CB2-F14C-45DF-942F-62A7F0623FC7}" name="driverUnit_label" dataDxfId="45"/>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C4D5C644-41D7-4988-A231-6F3E6223E324}" name="co_regions" displayName="co_regions" ref="B122:C130" totalsRowShown="0" headerRowDxfId="13" dataDxfId="12">
  <autoFilter ref="B122:C130" xr:uid="{C4D5C644-41D7-4988-A231-6F3E6223E324}"/>
  <tableColumns count="2">
    <tableColumn id="1" xr3:uid="{796FC5D0-50A8-4A29-80E4-539A62347CC2}" name="ID" dataDxfId="11">
      <calculatedColumnFormula xml:space="preserve"> ROW( co_regions[[#This Row],[ID]] ) - ROW( co_regions[[#Headers],[ID]] )</calculatedColumnFormula>
    </tableColumn>
    <tableColumn id="2" xr3:uid="{06C2AB40-0F29-4219-97DE-6F20216B9F39}" name="Region" dataDxfId="10"/>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A2BC673-D7EF-436A-B136-6E96D51B0D6B}" name="co_sectorInfo" displayName="co_sectorInfo" ref="B4:N11" totalsRowShown="0" headerRowDxfId="65" dataDxfId="64">
  <autoFilter ref="B4:N11" xr:uid="{5A2BC673-D7EF-436A-B136-6E96D51B0D6B}"/>
  <tableColumns count="13">
    <tableColumn id="1" xr3:uid="{BE1E62BD-F324-4137-A423-E61418E78D55}" name="ID" dataDxfId="63">
      <calculatedColumnFormula xml:space="preserve"> ROW( co_sectorInfo[[#This Row],[ID]] ) - ROW( co_sectorInfo[[#Headers],[ID]] )</calculatedColumnFormula>
    </tableColumn>
    <tableColumn id="2" xr3:uid="{32153C62-381E-4DE9-BCA5-5256BB42AA06}" name="sector" dataDxfId="62"/>
    <tableColumn id="9" xr3:uid="{C21D6D5D-8FF2-4F37-B92B-E39AAA9F0168}" name="sector_abbr" dataDxfId="61"/>
    <tableColumn id="8" xr3:uid="{19FD31F7-9AC6-4E48-9325-C1CFF86B47C6}" name="impactUnit" dataDxfId="60"/>
    <tableColumn id="12" xr3:uid="{3E00B30D-3F99-4336-BD98-4C0B038805CF}" name="impactUnitFormatted" dataDxfId="59"/>
    <tableColumn id="3" xr3:uid="{54F5285D-720B-4649-925D-03458E747ECC}" name="popWeightColumn" dataDxfId="58"/>
    <tableColumn id="4" xr3:uid="{5A39E9D7-AB15-4952-9256-61AC04AE1576}" name="popWeightLabel" dataDxfId="57"/>
    <tableColumn id="5" xr3:uid="{2AAD5D17-7DED-48CE-96B5-7FBC4B5DAB1F}" name="rateUnit" dataDxfId="56"/>
    <tableColumn id="6" xr3:uid="{61330509-4CE4-432A-A900-9474C240EF44}" name="rateUnitLabel" dataDxfId="55"/>
    <tableColumn id="7" xr3:uid="{C4EADAAA-B34C-43E3-ADD6-505F0BEF9D0C}" name="modelType" dataDxfId="54"/>
    <tableColumn id="10" xr3:uid="{5A63AE85-F93E-4AEC-BB12-AC1336B4ADA2}" name="driverUnit_label" dataDxfId="53">
      <calculatedColumnFormula xml:space="preserve"> INDEX( co_modelTypes[driverUnit_label], MATCH( co_sectorInfo[[#This Row],[modelType]], co_modelTypes[modelType], 0 ) )</calculatedColumnFormula>
    </tableColumn>
    <tableColumn id="13" xr3:uid="{3AFE86BD-BF5C-4CDA-8C4C-B6CE7AEEDE14}" name="Missing SV Group Text" dataDxfId="52"/>
    <tableColumn id="14" xr3:uid="{9A174828-A40F-4442-B72E-8084A6629FDB}" name="Alternate Plot Title" dataDxfId="51"/>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8F9CC450-A98C-4AD0-88AF-CC2C5B2061DA}" name="co_plotList" displayName="co_plotList" comment="Control table with list of plots and other info" ref="B67:G74" totalsRowShown="0" headerRowDxfId="21" dataDxfId="20">
  <autoFilter ref="B67:G74" xr:uid="{8F9CC450-A98C-4AD0-88AF-CC2C5B2061DA}"/>
  <tableColumns count="6">
    <tableColumn id="1" xr3:uid="{824D975D-87A9-4FBF-B774-9F82B56A4351}" name="ID" dataDxfId="19">
      <calculatedColumnFormula xml:space="preserve"> ROW( co_plotList[[#This Row],[ID]] ) - ROW( co_plotList[[#Headers],[ID]] )</calculatedColumnFormula>
    </tableColumn>
    <tableColumn id="2" xr3:uid="{4D5300D6-069C-437B-98C5-43420D747C9E}" name="Worksheet" dataDxfId="18"/>
    <tableColumn id="3" xr3:uid="{22D29CA2-453A-458A-B93D-2C155DA58D0A}" name="Description" dataDxfId="17"/>
    <tableColumn id="5" xr3:uid="{450F8385-6F56-43D2-B6D6-8602599534DE}" name="plot_id" dataDxfId="16"/>
    <tableColumn id="6" xr3:uid="{D69E4E37-06F7-4C6B-ABDE-DF8D6FF0D029}" name="plotNumber" dataDxfId="15"/>
    <tableColumn id="7" xr3:uid="{F081A8CF-8DFC-4324-8C99-F1BB73A36E17}" name="inputsName" dataDxfId="14"/>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FD8FAC0-8DB5-43F3-98EB-FAA059F8D7CB}" name="co_emissions" displayName="co_emissions" ref="B35:E39" totalsRowShown="0" headerRowDxfId="71" dataDxfId="70">
  <autoFilter ref="B35:E39" xr:uid="{8FD8FAC0-8DB5-43F3-98EB-FAA059F8D7CB}"/>
  <tableColumns count="4">
    <tableColumn id="1" xr3:uid="{6F814D0D-15E8-4B26-90EA-310993CCF1ED}" name="ID" dataDxfId="69">
      <calculatedColumnFormula xml:space="preserve"> ROW( co_emissions[[#This Row],[ID]] ) - ROW( co_emissions[[#Headers],[ID]] )</calculatedColumnFormula>
    </tableColumn>
    <tableColumn id="2" xr3:uid="{DBCB0E4B-7D83-4767-9CE3-4A300EB3BE08}" name="Emissions Scenario" dataDxfId="68">
      <calculatedColumnFormula array="1">IF(INDEX(outputs1[scenario],MATCH(0,COUNTIF('Control Panel'!$C$35:C35,outputs1[scenario]),0)) = 0,"", INDEX(outputs1[scenario],MATCH(0,COUNTIF('Control Panel'!$C$35:C35,outputs1[scenario]),0)))</calculatedColumnFormula>
    </tableColumn>
    <tableColumn id="5" xr3:uid="{27C01BA4-1D41-40A9-AE66-CDD247A6B650}" name="Default Label" dataDxfId="67">
      <calculatedColumnFormula array="1">_xlfn.IFS(co_emissions[[#This Row],[Emissions Scenario]]=0,"ECS_3.0_ref_0",co_emissions[[#This Row],[Emissions Scenario]]="","ECS_3.0_ref_50",co_emissions[[#This Row],[Emissions Scenario]]&lt;&gt;0,co_emissions[[#This Row],[Emissions Scenario]])</calculatedColumnFormula>
    </tableColumn>
    <tableColumn id="4" xr3:uid="{BBDF169F-A07A-4B0E-BF26-6626D45614FB}" name="Input Emissions Scenario" dataDxfId="66"/>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CD77219D-2DF3-48E9-BAEE-21ABFBC11633}" name="co_plotSelections" displayName="co_plotSelections" comment="Values for plot selections" ref="B78:G101" totalsRowShown="0" headerRowDxfId="29" dataDxfId="28">
  <autoFilter ref="B78:G101" xr:uid="{CD77219D-2DF3-48E9-BAEE-21ABFBC11633}"/>
  <tableColumns count="6">
    <tableColumn id="1" xr3:uid="{9A891813-397D-4C36-8F05-A2B802FA778F}" name="ID" dataDxfId="27">
      <calculatedColumnFormula xml:space="preserve"> ROW( co_plotSelections[[#This Row],[ID]] ) - ROW( co_plotSelections[[#Headers],[ID]] )</calculatedColumnFormula>
    </tableColumn>
    <tableColumn id="2" xr3:uid="{1BE43C4A-061E-43BA-971B-6543385D68AA}" name="plot_id" dataDxfId="26"/>
    <tableColumn id="3" xr3:uid="{3F1C9E58-A02E-4E57-A4AC-8BB98D364F6C}" name="inputType" dataDxfId="25"/>
    <tableColumn id="9" xr3:uid="{5CF7D30E-D00B-4A27-8E10-4D6548F49844}" name="inputsName" dataDxfId="24">
      <calculatedColumnFormula xml:space="preserve"> INDEX( co_plotList[inputsName], MATCH( co_plotSelections[[#This Row],[plot_id]], co_plotList[plot_id], 0 ) )</calculatedColumnFormula>
    </tableColumn>
    <tableColumn id="5" xr3:uid="{DFC618C8-1810-487D-BAFF-1628B9BA65A6}" name="inputIndex" dataDxfId="23"/>
    <tableColumn id="7" xr3:uid="{330F51C8-0F73-414A-99EC-A697403277F9}" name="inputValue" dataDxfId="22">
      <calculatedColumnFormula array="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calculatedColumnFormula>
    </tableColumn>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5451BD74-16DA-4492-A391-1498A84EB330}" name="coVariants" displayName="coVariants" comment="Information about variants" ref="B15:E25" totalsRowShown="0" headerRowDxfId="77" dataDxfId="76">
  <autoFilter ref="B15:E25" xr:uid="{5451BD74-16DA-4492-A391-1498A84EB330}"/>
  <tableColumns count="4">
    <tableColumn id="1" xr3:uid="{F359D9F4-6CAC-4CAA-9EC9-E34B0FFC57C3}" name="ID" dataDxfId="75">
      <calculatedColumnFormula xml:space="preserve"> ROW( coVariants[[#This Row],[ID]] ) - ROW( coVariants[[#Headers],[ID]] )</calculatedColumnFormula>
    </tableColumn>
    <tableColumn id="2" xr3:uid="{D892DF7E-6C63-470D-A28A-5BB7B81B732A}" name="sector_abbr" dataDxfId="74"/>
    <tableColumn id="3" xr3:uid="{9C250F7C-2C4B-43CD-A6A8-66B8FAEC3367}" name="variant_label" dataDxfId="73"/>
    <tableColumn id="4" xr3:uid="{62F4731C-868D-4BC2-A66F-59C52D7F903D}" name="variant_abbr" dataDxfId="72"/>
  </tableColumns>
  <tableStyleInfo name="TableStyleLight8"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337CA9C-1FF7-433D-AEE9-5A40AF9EB21C}" name="co_plotLabels" displayName="co_plotLabels" comment="Control table of plot labels" ref="B105:E118" totalsRowShown="0" headerRowDxfId="38" dataDxfId="37">
  <autoFilter ref="B105:E118" xr:uid="{E337CA9C-1FF7-433D-AEE9-5A40AF9EB21C}"/>
  <tableColumns count="4">
    <tableColumn id="1" xr3:uid="{5E8ED2A6-E9D7-4963-83DC-F0567D9CEE55}" name="ID" dataDxfId="36" totalsRowDxfId="35">
      <calculatedColumnFormula xml:space="preserve"> ROW( co_plotLabels[[#This Row],[ID]] ) - ROW( co_plotLabels[[#Headers],[ID]] )</calculatedColumnFormula>
    </tableColumn>
    <tableColumn id="2" xr3:uid="{3D9B9ED9-7061-4639-97FE-4E148B210499}" name="plot_id" dataDxfId="34" totalsRowDxfId="33"/>
    <tableColumn id="3" xr3:uid="{BD40AEE4-63C9-46BF-880D-F4EEBDC4736D}" name="valueType" dataDxfId="32" totalsRowDxfId="31"/>
    <tableColumn id="5" xr3:uid="{0F77981B-8650-4B12-AD87-B77BB7801421}" name="value" dataDxfId="30"/>
  </tableColumns>
  <tableStyleInfo name="TableStyleLight8"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47C6089F-2889-4D01-A721-0E49095CE1B5}" name="svValidTypes" displayName="svValidTypes" ref="B154:E158" totalsRowShown="0" headerRowDxfId="5" dataDxfId="4">
  <autoFilter ref="B154:E158" xr:uid="{47C6089F-2889-4D01-A721-0E49095CE1B5}"/>
  <tableColumns count="4">
    <tableColumn id="1" xr3:uid="{241B1612-D45B-4998-9596-FFA14EAA8BDD}" name="ID" dataDxfId="3">
      <calculatedColumnFormula xml:space="preserve"> ROW( svValidTypes[[#This Row],[ID]] ) - ROW( svValidTypes[[#Headers],[ID]] )</calculatedColumnFormula>
    </tableColumn>
    <tableColumn id="2" xr3:uid="{DA613098-A5A2-4519-8AA6-8C0E7F1FA390}" name="svGroupType" dataDxfId="2"/>
    <tableColumn id="3" xr3:uid="{93A00822-372F-4A2D-9C33-0BCB8E4EE39B}" name="svGroupLabel" dataDxfId="1"/>
    <tableColumn id="4" xr3:uid="{D1B96530-75F3-438A-AC37-C5C4C53D87FF}" name="Valid Impact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43" dT="2022-02-08T18:52:29.19" personId="{78BC18CC-8056-418B-A2B8-C0FAEA7917CF}" id="{0A6D2CD0-F9DD-4B69-90C3-E1EE88E1BA1F}">
    <text>SV group type. Exclude spaces.</text>
  </threadedComment>
  <threadedComment ref="D43" dT="2022-02-08T18:52:58.36" personId="{78BC18CC-8056-418B-A2B8-C0FAEA7917CF}" id="{605C46EF-E1B1-489E-8B85-69166D5D90A1}">
    <text>Plain text group label for display</text>
  </threadedComment>
  <threadedComment ref="C154" dT="2022-02-08T18:52:29.19" personId="{78BC18CC-8056-418B-A2B8-C0FAEA7917CF}" id="{C1F885D5-B4C6-435E-B32D-BC4BA417802F}">
    <text>SV group type. Exclude spaces.</text>
  </threadedComment>
  <threadedComment ref="D154" dT="2022-02-08T18:52:58.36" personId="{78BC18CC-8056-418B-A2B8-C0FAEA7917CF}" id="{20772D0C-1DC4-488D-8DAE-167B16634219}">
    <text>Plain text group label for display</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a.gov/cira/social-vulnerability-report" TargetMode="External"/><Relationship Id="rId2h" Type="http://schemas.openxmlformats.org/officeDocument/2006/relationships/hyperlink" Target="https://www.epa.gov/cira/fredi"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7" Type="http://schemas.openxmlformats.org/officeDocument/2006/relationships/table" Target="../tables/table7.xml"/><Relationship Id="rId8" Type="http://schemas.openxmlformats.org/officeDocument/2006/relationships/table" Target="../tables/table8.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9" Type="http://schemas.openxmlformats.org/officeDocument/2006/relationships/table" Target="../tables/table9.xml"/><Relationship Id="rId10" Type="http://schemas.openxmlformats.org/officeDocument/2006/relationships/table" Target="../tables/table10.xml"/><Relationship Id="rId11" Type="http://schemas.openxmlformats.org/officeDocument/2006/relationships/table" Target="../tables/table11.xml"/><Relationship Id="rId12" Type="http://schemas.openxmlformats.org/officeDocument/2006/relationships/table" Target="../tables/table12.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3" Type="http://schemas.openxmlformats.org/officeDocument/2006/relationships/table" Target="../tables/table13.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4" Type="http://schemas.openxmlformats.org/officeDocument/2006/relationships/table" Target="../tables/table14.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5" Type="http://schemas.openxmlformats.org/officeDocument/2006/relationships/table" Target="../tables/table15.xml"/><Relationship Id="rId16" Type="http://schemas.openxmlformats.org/officeDocument/2006/relationships/table" Target="../tables/table16.xml"/><Relationship Id="rId17" Type="http://schemas.openxmlformats.org/officeDocument/2006/relationships/table" Target="../tables/table17.xml"/><Relationship Id="rId18" Type="http://schemas.openxmlformats.org/officeDocument/2006/relationships/table" Target="../tables/table18.xml"/><Relationship Id="rId19" Type="http://schemas.openxmlformats.org/officeDocument/2006/relationships/table" Target="../tables/table19.xml"/><Relationship Id="rId20" Type="http://schemas.openxmlformats.org/officeDocument/2006/relationships/table" Target="../tables/table20.xml"/><Relationship Id="rId21" Type="http://schemas.openxmlformats.org/officeDocument/2006/relationships/table" Target="../tables/table21.xml"/><Relationship Id="rId22" Type="http://schemas.openxmlformats.org/officeDocument/2006/relationships/table" Target="../tables/table22.xml"/><Relationship Id="rId23" Type="http://schemas.openxmlformats.org/officeDocument/2006/relationships/table" Target="../tables/table23.xml"/><Relationship Id="rId24" Type="http://schemas.openxmlformats.org/officeDocument/2006/relationships/table" Target="../tables/table24.xml"/><Relationship Id="rId25" Type="http://schemas.openxmlformats.org/officeDocument/2006/relationships/table" Target="../tables/table25.xml"/><Relationship Id="rId26" Type="http://schemas.openxmlformats.org/officeDocument/2006/relationships/table" Target="../tables/table26.xml"/><Relationship Id="rIdcomment" Type="http://schemas.openxmlformats.org/officeDocument/2006/relationships/comments" Target="../comments7.xml"/><Relationship Id="rIdthread"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1">
      <tabColor theme="0"/>
    </sheetPr>
  </sheetPr>
  <dimension ref="A1"/>
  <sheetViews>
    <sheetView tabSelected="true" workbookViewId="0"/>
  </sheetViews>
  <sheetFormatPr defaultRowHeight="15.0" baseColWidth="10"/>
  <cols>
    <col min="2" max="2" width="21" hidden="0" customWidth="1"/>
    <col min="3" max="3" width="104.5703125" hidden="0" customWidth="1"/>
  </cols>
  <sheetData>
    <row r="3">
      <c r="B3" s="19" t="s">
        <v>0</v>
      </c>
      <c r="C3" s="20" t="s">
        <v>250</v>
      </c>
    </row>
    <row r="4">
      <c r="B4" s="19" t="s">
        <v>1</v>
      </c>
      <c r="C4" s="20" t="s">
        <v>251</v>
      </c>
    </row>
    <row r="5">
      <c r="B5" s="3"/>
      <c r="C5" s="4"/>
    </row>
    <row r="6">
      <c r="B6" s="1" t="s">
        <v>2</v>
      </c>
      <c r="C6" s="4"/>
    </row>
    <row r="7">
      <c r="B7" s="19" t="s">
        <v>3</v>
      </c>
      <c r="C7" s="20" t="s">
        <v>252</v>
      </c>
    </row>
    <row r="8">
      <c r="B8" s="19" t="s">
        <v>4</v>
      </c>
      <c r="C8" s="20" t="s">
        <v>253</v>
      </c>
    </row>
    <row r="15">
      <c r="B15" s="19" t="s">
        <v>6</v>
      </c>
      <c r="C15" s="21" t="s">
        <v>7</v>
      </c>
    </row>
    <row r="16">
      <c r="B16" s="19"/>
      <c r="C16" s="21" t="s">
        <v>8</v>
      </c>
    </row>
    <row r="18">
      <c r="B18" s="19" t="s">
        <v>9</v>
      </c>
      <c r="C18" s="19" t="s">
        <v>10</v>
      </c>
    </row>
    <row r="19" ht="30" customHeight="1">
      <c r="B19" s="20" t="s">
        <v>11</v>
      </c>
      <c r="C19" s="20" t="s">
        <v>228</v>
      </c>
    </row>
    <row r="20" ht="75" customHeight="1">
      <c r="B20" s="20" t="s">
        <v>12</v>
      </c>
      <c r="C20" s="20" t="s">
        <v>230</v>
      </c>
    </row>
    <row r="21" ht="30" customHeight="1">
      <c r="B21" s="20" t="s">
        <v>13</v>
      </c>
      <c r="C21" s="20" t="s">
        <v>227</v>
      </c>
    </row>
    <row r="22" ht="30" customHeight="1">
      <c r="B22" s="20" t="s">
        <v>3</v>
      </c>
      <c r="C22" s="20" t="s">
        <v>14</v>
      </c>
    </row>
    <row r="23" ht="30" customHeight="1">
      <c r="B23" s="20" t="s">
        <v>4</v>
      </c>
      <c r="C23" s="20" t="s">
        <v>15</v>
      </c>
    </row>
    <row r="24" ht="30" customHeight="1">
      <c r="B24" s="20" t="s">
        <v>16</v>
      </c>
      <c r="C24" s="20" t="s">
        <v>229</v>
      </c>
    </row>
    <row r="25">
      <c r="B25" s="2"/>
    </row>
    <row r="26">
      <c r="B26" s="19" t="s">
        <v>17</v>
      </c>
      <c r="C26" s="19"/>
    </row>
    <row r="27" ht="30" customHeight="1">
      <c r="B27" s="20" t="s">
        <v>18</v>
      </c>
      <c r="C27" s="20" t="s">
        <v>19</v>
      </c>
    </row>
    <row r="28" ht="30" customHeight="1">
      <c r="B28" s="20" t="s">
        <v>20</v>
      </c>
      <c r="C28" s="20" t="s">
        <v>21</v>
      </c>
    </row>
    <row r="29" ht="15" customHeight="1"/>
    <row r="30" ht="15" customHeight="1"/>
    <row r="31" ht="15" customHeight="1">
      <c r="B31" s="19" t="s">
        <v>22</v>
      </c>
      <c r="C31" s="19"/>
    </row>
    <row r="32" ht="15" customHeight="1">
      <c r="B32" s="20" t="s">
        <v>23</v>
      </c>
      <c r="C32" s="20" t="s">
        <v>24</v>
      </c>
    </row>
    <row r="33" ht="30" customHeight="1">
      <c r="B33" s="20" t="s">
        <v>25</v>
      </c>
      <c r="C33" s="20" t="s">
        <v>26</v>
      </c>
    </row>
    <row r="34">
      <c r="B34" s="20" t="s">
        <v>27</v>
      </c>
      <c r="C34" s="20" t="s">
        <v>28</v>
      </c>
    </row>
    <row r="35">
      <c r="B35" s="20" t="s">
        <v>29</v>
      </c>
      <c r="C35" s="20" t="s">
        <v>30</v>
      </c>
    </row>
  </sheetData>
  <conditionalFormatting sqref="B8:C8">
    <cfRule type="expression" dxfId="314" priority="1">
      <formula>$C$8="N/A"</formula>
    </cfRule>
  </conditionalFormatting>
  <hyperlinks>
    <hyperlink ref="C15" r:id="rId1h"/>
    <hyperlink ref="C16" r:id="rId2h" display="FrEDI Documentation"/>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tint="0.59999389629810485"/>
  </sheetPr>
  <dimension ref="A1"/>
  <sheetViews>
    <sheetView zoomScale="80" zoomScaleNormal="80" workbookViewId="0"/>
  </sheetViews>
  <sheetFormatPr defaultRowHeight="15.0" baseColWidth="10"/>
  <cols>
    <col min="2" max="2" width="7.140625" hidden="0" customWidth="1"/>
    <col min="3" max="3" width="30" hidden="0" customWidth="1"/>
    <col min="4" max="4" width="26.42578125" hidden="0" customWidth="1"/>
    <col min="5" max="5" width="26.42578125" hidden="0" customWidth="1"/>
    <col min="6" max="6" width="20.85546875" hidden="0" customWidth="1"/>
    <col min="7" max="7" width="20.85546875" hidden="0" customWidth="1"/>
    <col min="8" max="8" width="20.85546875" hidden="0" customWidth="1"/>
    <col min="9" max="9" width="20.85546875" hidden="0" customWidth="1"/>
    <col min="10" max="10" width="20.85546875" hidden="0" customWidth="1"/>
    <col min="11" max="11" width="20.85546875" hidden="0" customWidth="1"/>
    <col min="12" max="12" width="20.85546875" hidden="0" customWidth="1"/>
    <col min="13" max="13" width="20.85546875" hidden="0" customWidth="1"/>
    <col min="14" max="14" width="20.85546875" hidden="0" customWidth="1"/>
    <col min="15" max="15" width="20.85546875" hidden="0" customWidth="1"/>
    <col min="16" max="16" width="20.85546875" hidden="0" customWidth="1"/>
    <col min="17" max="17" width="20.85546875" hidden="0" customWidth="1"/>
    <col min="18" max="18" width="20.85546875" hidden="0" customWidth="1"/>
    <col min="19" max="19" width="20.85546875" hidden="0" customWidth="1"/>
    <col min="20" max="20" width="20.85546875" hidden="0" customWidth="1"/>
    <col min="21" max="21" width="20.85546875" hidden="0" customWidth="1"/>
    <col min="22" max="22" width="20.85546875" hidden="0" customWidth="1"/>
    <col min="23" max="23" width="20.85546875" hidden="0" customWidth="1"/>
    <col min="24" max="24" width="20.85546875" hidden="0" customWidth="1"/>
    <col min="25" max="25" width="20.85546875" hidden="0" customWidth="1"/>
    <col min="26" max="26" width="20.85546875" hidden="0" customWidth="1"/>
    <col min="27" max="27" width="20.85546875" hidden="0" customWidth="1"/>
    <col min="30" max="30" width="26.42578125" hidden="0" customWidth="1"/>
    <col min="31" max="31" width="10.5703125" hidden="0" customWidth="1"/>
    <col min="32" max="32" width="9.5703125" hidden="0" customWidth="1"/>
    <col min="33" max="33" width="9.5703125" hidden="0" customWidth="1"/>
    <col min="34" max="34" width="9.5703125" hidden="0" customWidth="1"/>
    <col min="35" max="35" width="9.5703125" hidden="0" customWidth="1"/>
    <col min="36" max="36" width="9.5703125" hidden="0" customWidth="1"/>
    <col min="37" max="37" width="9.5703125" hidden="0" customWidth="1"/>
    <col min="38" max="38" width="9.5703125" hidden="0" customWidth="1"/>
    <col min="39" max="39" width="9.5703125" hidden="0" customWidth="1"/>
    <col min="40" max="40" width="9.5703125" hidden="0" customWidth="1"/>
    <col min="41" max="41" width="9.5703125" hidden="0" customWidth="1"/>
    <col min="42" max="42" width="9.5703125" hidden="0" customWidth="1"/>
    <col min="43" max="43" width="9.5703125" hidden="0" customWidth="1"/>
    <col min="44" max="44" width="9.5703125" hidden="0" customWidth="1"/>
    <col min="45" max="45" width="9.5703125" hidden="0" customWidth="1"/>
    <col min="46" max="46" width="9.5703125" hidden="0" customWidth="1"/>
    <col min="47" max="47" width="9.5703125" hidden="0" customWidth="1"/>
  </cols>
  <sheetData>
    <row r="1">
      <c r="C1" s="7" t="s">
        <v>31</v>
      </c>
    </row>
    <row r="2">
      <c r="C2" s="22" t="s">
        <v>32</v>
      </c>
      <c r="D2" s="23" t="s">
        <v>33</v>
      </c>
      <c r="E2" s="9" t="e">
        <f>IF(INDEX(co_sectorInfo[Missing SV Group Text],MATCH(input_sector,co_sectorInfo[sector],0))&lt;&gt;"",_xlfn.TEXTJOIN(" ",TRUE,INDEX(co_sectorInfo[Missing SV Group Text],MATCH(input_sector,co_sectorInfo[sector],0)),"not included for",input_sector),"")</f>
        <v>#N/A</v>
      </c>
    </row>
    <row r="3">
      <c r="C3" s="22" t="s">
        <v>34</v>
      </c>
      <c r="D3" s="23"/>
    </row>
    <row r="4">
      <c r="C4" s="22" t="s">
        <v>35</v>
      </c>
      <c r="D4" s="23" t="s">
        <v>36</v>
      </c>
    </row>
    <row r="8">
      <c r="C8" s="5"/>
    </row>
    <row r="28">
      <c r="C28" s="7" t="s">
        <v>31</v>
      </c>
    </row>
    <row r="29">
      <c r="C29" s="22" t="s">
        <v>34</v>
      </c>
      <c r="D29" s="23"/>
    </row>
    <row r="30">
      <c r="C30" s="22" t="s">
        <v>37</v>
      </c>
      <c r="D30" s="23"/>
    </row>
    <row r="31">
      <c r="C31" s="22" t="s">
        <v>35</v>
      </c>
      <c r="D31" s="23" t="s">
        <v>36</v>
      </c>
    </row>
    <row r="32">
      <c r="C32" s="22" t="s">
        <v>38</v>
      </c>
      <c r="D32" s="23" t="s">
        <v>39</v>
      </c>
    </row>
    <row r="65">
      <c r="F65" s="9" t="s">
        <v>40</v>
      </c>
      <c r="G65" s="9" t="n">
        <f xml:space="preserve"> VALUE( G66 )</f>
        <v>2010</v>
      </c>
      <c r="H65" s="9" t="n">
        <f t="shared" ref="H65:W65" si="0" xml:space="preserve"> VALUE( H66 )</f>
        <v>2015</v>
      </c>
      <c r="I65" s="9" t="n">
        <f t="shared" si="0"/>
        <v>2020</v>
      </c>
      <c r="J65" s="9" t="n">
        <f t="shared" si="0"/>
        <v>2025</v>
      </c>
      <c r="K65" s="9" t="n">
        <f t="shared" si="0"/>
        <v>2030</v>
      </c>
      <c r="L65" s="9" t="n">
        <f t="shared" si="0"/>
        <v>2035</v>
      </c>
      <c r="M65" s="9" t="n">
        <f t="shared" si="0"/>
        <v>2040</v>
      </c>
      <c r="N65" s="9" t="n">
        <f t="shared" si="0"/>
        <v>2045</v>
      </c>
      <c r="O65" s="9" t="n">
        <f t="shared" si="0"/>
        <v>2050</v>
      </c>
      <c r="P65" s="9" t="n">
        <f t="shared" si="0"/>
        <v>2055</v>
      </c>
      <c r="Q65" s="9" t="n">
        <f t="shared" si="0"/>
        <v>2060</v>
      </c>
      <c r="R65" s="9" t="n">
        <f t="shared" si="0"/>
        <v>2065</v>
      </c>
      <c r="S65" s="9" t="n">
        <f t="shared" si="0"/>
        <v>2070</v>
      </c>
      <c r="T65" s="9" t="n">
        <f t="shared" si="0"/>
        <v>2075</v>
      </c>
      <c r="U65" s="9" t="n">
        <f t="shared" si="0"/>
        <v>2080</v>
      </c>
      <c r="V65" s="9" t="n">
        <f t="shared" si="0"/>
        <v>2085</v>
      </c>
      <c r="W65" s="9" t="n">
        <f t="shared" si="0"/>
        <v>2090</v>
      </c>
    </row>
    <row r="66">
      <c r="B66" s="25" t="s">
        <v>41</v>
      </c>
      <c r="C66" s="25" t="s">
        <v>32</v>
      </c>
      <c r="D66" s="25" t="s">
        <v>35</v>
      </c>
      <c r="E66" s="25" t="s">
        <v>34</v>
      </c>
      <c r="F66" s="25" t="s">
        <v>37</v>
      </c>
      <c r="G66" s="24" t="s">
        <v>42</v>
      </c>
      <c r="H66" s="24" t="s">
        <v>43</v>
      </c>
      <c r="I66" s="24" t="s">
        <v>44</v>
      </c>
      <c r="J66" s="24" t="s">
        <v>45</v>
      </c>
      <c r="K66" s="24" t="s">
        <v>46</v>
      </c>
      <c r="L66" s="24" t="s">
        <v>47</v>
      </c>
      <c r="M66" s="24" t="s">
        <v>48</v>
      </c>
      <c r="N66" s="24" t="s">
        <v>49</v>
      </c>
      <c r="O66" s="24" t="s">
        <v>39</v>
      </c>
      <c r="P66" s="24" t="s">
        <v>50</v>
      </c>
      <c r="Q66" s="24" t="s">
        <v>51</v>
      </c>
      <c r="R66" s="24" t="s">
        <v>52</v>
      </c>
      <c r="S66" s="24" t="s">
        <v>53</v>
      </c>
      <c r="T66" s="24" t="s">
        <v>54</v>
      </c>
      <c r="U66" s="24" t="s">
        <v>55</v>
      </c>
      <c r="V66" s="24" t="s">
        <v>56</v>
      </c>
      <c r="W66" s="24" t="s">
        <v>57</v>
      </c>
    </row>
    <row r="67">
      <c r="B67" s="26" t="n">
        <f t="array" ref="B67">ROW(impacts_byYear[[#This Row],[Row]]) - ROW(impacts_byYear[#Headers])</f>
        <v>1</v>
      </c>
      <c r="C67" s="26" t="str">
        <f t="shared" ref="C67:C70" si="1" xml:space="preserve"> IF( ISBLANK( $D$2 ), "All", $D$2 )</f>
        <v>Minority</v>
      </c>
      <c r="D67" s="26" t="str">
        <f xml:space="preserve"> IF( ISBLANK( $D$4 ), "", $D$4 )</f>
        <v>CONUS</v>
      </c>
      <c r="E67" s="26" t="str">
        <f t="shared" ref="E67:E70" si="2" xml:space="preserve"> IF( ISBLANK( $D$3 ), "", $D$3 )</f>
      </c>
      <c r="F67" s="26" t="str">
        <f>'Control Panel'!$C36</f>
      </c>
      <c r="G67" s="26" t="str">
        <f t="array" ref="G67"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c>
      <c r="H67" s="26" t="str">
        <f t="array" ref="H67"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c>
      <c r="I67" s="26" t="str">
        <f t="array" ref="I67"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c>
      <c r="J67" s="26" t="str">
        <f t="array" ref="J67"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c>
      <c r="K67" s="26" t="str">
        <f t="array" ref="K67"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c>
      <c r="L67" s="26" t="str">
        <f t="array" ref="L67"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c>
      <c r="M67" s="26" t="str">
        <f t="array" ref="M67"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c>
      <c r="N67" s="26" t="str">
        <f t="array" ref="N67"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c>
      <c r="O67" s="26" t="str">
        <f t="array" ref="O67"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c>
      <c r="P67" s="26" t="str">
        <f t="array" ref="P67"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c>
      <c r="Q67" s="26" t="str">
        <f t="array" ref="Q67"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c>
      <c r="R67" s="26" t="str">
        <f t="array" ref="R67"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c>
      <c r="S67" s="26" t="str">
        <f t="array" ref="S67"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c>
      <c r="T67" s="26" t="str">
        <f t="array" ref="T67"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c>
      <c r="U67" s="26" t="str">
        <f t="array" ref="U67"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c>
      <c r="V67" s="26" t="str">
        <f t="array" ref="V67"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c>
      <c r="W67" s="26" t="str">
        <f t="array" ref="W67"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c>
    </row>
    <row r="68">
      <c r="B68" s="26" t="n">
        <f t="array" ref="B68">ROW(impacts_byYear[[#This Row],[Row]]) - ROW(impacts_byYear[#Headers])</f>
        <v>2</v>
      </c>
      <c r="C68" s="26" t="str">
        <f t="shared" si="1"/>
        <v>Minority</v>
      </c>
      <c r="D68" s="26" t="str">
        <f xml:space="preserve"> IF( ISBLANK( $D$4 ), "", $D$4 )</f>
        <v>CONUS</v>
      </c>
      <c r="E68" s="26" t="str">
        <f t="shared" si="2"/>
      </c>
      <c r="F68" s="26" t="str">
        <f>'Control Panel'!$C37</f>
      </c>
      <c r="G68" s="26" t="str">
        <f t="array" ref="G68"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c>
      <c r="H68" s="26" t="str">
        <f t="array" ref="H68"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c>
      <c r="I68" s="26" t="str">
        <f t="array" ref="I68"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c>
      <c r="J68" s="26" t="str">
        <f t="array" ref="J68"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c>
      <c r="K68" s="26" t="str">
        <f t="array" ref="K68"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c>
      <c r="L68" s="26" t="str">
        <f t="array" ref="L68"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c>
      <c r="M68" s="26" t="str">
        <f t="array" ref="M68"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c>
      <c r="N68" s="26" t="str">
        <f t="array" ref="N68"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c>
      <c r="O68" s="26" t="str">
        <f t="array" ref="O68"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c>
      <c r="P68" s="26" t="str">
        <f t="array" ref="P68"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c>
      <c r="Q68" s="26" t="str">
        <f t="array" ref="Q68"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c>
      <c r="R68" s="26" t="str">
        <f t="array" ref="R68"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c>
      <c r="S68" s="26" t="str">
        <f t="array" ref="S68"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c>
      <c r="T68" s="26" t="str">
        <f t="array" ref="T68"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c>
      <c r="U68" s="26" t="str">
        <f t="array" ref="U68"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c>
      <c r="V68" s="26" t="str">
        <f t="array" ref="V68"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c>
      <c r="W68" s="26" t="str">
        <f t="array" ref="W68"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c>
    </row>
    <row r="69">
      <c r="B69" s="26" t="n">
        <f t="array" ref="B69">ROW(impacts_byYear[[#This Row],[Row]]) - ROW(impacts_byYear[#Headers])</f>
        <v>3</v>
      </c>
      <c r="C69" s="26" t="str">
        <f t="shared" si="1"/>
        <v>Minority</v>
      </c>
      <c r="D69" s="26" t="str">
        <f xml:space="preserve"> IF( ISBLANK( $D$4 ), "", $D$4 )</f>
        <v>CONUS</v>
      </c>
      <c r="E69" s="26" t="str">
        <f t="shared" si="2"/>
      </c>
      <c r="F69" s="26" t="str">
        <f>'Control Panel'!$C38</f>
      </c>
      <c r="G69" s="26" t="str">
        <f t="array" ref="G69"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c>
      <c r="H69" s="26" t="str">
        <f t="array" ref="H69"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c>
      <c r="I69" s="26" t="str">
        <f t="array" ref="I69"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c>
      <c r="J69" s="26" t="str">
        <f t="array" ref="J69"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c>
      <c r="K69" s="26" t="str">
        <f t="array" ref="K69"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c>
      <c r="L69" s="26" t="str">
        <f t="array" ref="L69"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c>
      <c r="M69" s="26" t="str">
        <f t="array" ref="M69"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c>
      <c r="N69" s="26" t="str">
        <f t="array" ref="N69"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c>
      <c r="O69" s="26" t="str">
        <f t="array" ref="O69"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c>
      <c r="P69" s="26" t="str">
        <f t="array" ref="P69"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c>
      <c r="Q69" s="26" t="str">
        <f t="array" ref="Q69"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c>
      <c r="R69" s="26" t="str">
        <f t="array" ref="R69"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c>
      <c r="S69" s="26" t="str">
        <f t="array" ref="S69"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c>
      <c r="T69" s="26" t="str">
        <f t="array" ref="T69"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c>
      <c r="U69" s="26" t="str">
        <f t="array" ref="U69"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c>
      <c r="V69" s="26" t="str">
        <f t="array" ref="V69"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c>
      <c r="W69" s="26" t="str">
        <f t="array" ref="W69"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c>
    </row>
    <row r="70">
      <c r="B70" s="26" t="n">
        <f t="array" ref="B70">ROW(impacts_byYear[[#This Row],[Row]]) - ROW(impacts_byYear[#Headers])</f>
        <v>4</v>
      </c>
      <c r="C70" s="26" t="str">
        <f t="shared" si="1"/>
        <v>Minority</v>
      </c>
      <c r="D70" s="26" t="str">
        <f xml:space="preserve"> IF( ISBLANK( $D$4 ), "", $D$4 )</f>
        <v>CONUS</v>
      </c>
      <c r="E70" s="26" t="str">
        <f t="shared" si="2"/>
      </c>
      <c r="F70" s="26" t="str">
        <f>'Control Panel'!$C39</f>
      </c>
      <c r="G70" s="26" t="str">
        <f t="array" ref="G70"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c>
      <c r="H70" s="26" t="str">
        <f t="array" ref="H70"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c>
      <c r="I70" s="26" t="str">
        <f t="array" ref="I70"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c>
      <c r="J70" s="26" t="str">
        <f t="array" ref="J70"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c>
      <c r="K70" s="26" t="str">
        <f t="array" ref="K70"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c>
      <c r="L70" s="26" t="str">
        <f t="array" ref="L70"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c>
      <c r="M70" s="26" t="str">
        <f t="array" ref="M70"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c>
      <c r="N70" s="26" t="str">
        <f t="array" ref="N70"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c>
      <c r="O70" s="26" t="str">
        <f t="array" ref="O70"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c>
      <c r="P70" s="26" t="str">
        <f t="array" ref="P70"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c>
      <c r="Q70" s="26" t="str">
        <f t="array" ref="Q70"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c>
      <c r="R70" s="26" t="str">
        <f t="array" ref="R70"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c>
      <c r="S70" s="26" t="str">
        <f t="array" ref="S70"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c>
      <c r="T70" s="26" t="str">
        <f t="array" ref="T70"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c>
      <c r="U70" s="26" t="str">
        <f t="array" ref="U70"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c>
      <c r="V70" s="26" t="str">
        <f t="array" ref="V70"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c>
      <c r="W70" s="26" t="str">
        <f t="array" ref="W70"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c>
    </row>
    <row r="71" ht="15" customHeight="1"/>
    <row r="72" ht="15" customHeight="1"/>
    <row r="73">
      <c r="B73" s="25" t="s">
        <v>41</v>
      </c>
      <c r="C73" s="25" t="s">
        <v>32</v>
      </c>
      <c r="D73" s="25" t="s">
        <v>34</v>
      </c>
      <c r="E73" s="25" t="s">
        <v>37</v>
      </c>
      <c r="F73" s="25" t="s">
        <v>35</v>
      </c>
      <c r="G73" s="25" t="s">
        <v>38</v>
      </c>
      <c r="H73" s="24" t="s">
        <v>58</v>
      </c>
      <c r="I73" s="6" t="s">
        <v>76</v>
      </c>
      <c r="J73" s="6" t="s">
        <v>244</v>
      </c>
    </row>
    <row r="74" ht="25.5" customHeight="1">
      <c r="B74" s="26" t="n">
        <f t="array" ref="B74" xml:space="preserve"> ROW( impacts_peopleByYear[[#This Row],[Row]] ) - ROW( impacts_peopleByYear[#Headers] )</f>
        <v>1</v>
      </c>
      <c r="C74" s="26" t="s">
        <v>59</v>
      </c>
      <c r="D74" s="26" t="str">
        <f t="shared" ref="D74:D81" si="3" xml:space="preserve"> IF( ISBLANK( $D$29 ), "", $D$29 )</f>
      </c>
      <c r="E74" s="26" t="str">
        <f t="shared" ref="E74:E81" si="4" xml:space="preserve"> IF( ISBLANK( $D$30 ), "", $D$30 )</f>
      </c>
      <c r="F74" s="26" t="str">
        <f t="shared" ref="F74:F81" si="5" xml:space="preserve"> IF( ISBLANK( $D$31 ), "", $D$31 )</f>
        <v>CONUS</v>
      </c>
      <c r="G74" s="26" t="str">
        <f t="shared" ref="G74:G81" si="6" xml:space="preserve"> IF( ISBLANK( $D$32 ), "", $D$32 )</f>
        <v>2050</v>
      </c>
      <c r="H74" s="27" t="str">
        <f t="array" ref="H74"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c>
      <c r="I74" s="9" t="str">
        <f xml:space="preserve"> IF( OR( impacts_peopleByYear[[#This Row],[Reference Scenario]] = "", impacts_peopleByYear[[#This Row],[Region]] = "", impacts_peopleByYear[[#This Row],[Year]] = "" ), "",IF(impacts_peopleByYear[[#This Row],[Difference]]&gt;=0,-0.1,0.1) )</f>
      </c>
      <c r="J74" s="8" t="s">
        <v>248</v>
      </c>
    </row>
    <row r="75" ht="25.5" customHeight="1">
      <c r="B75" s="26" t="n">
        <f t="array" ref="B75" xml:space="preserve"> ROW( impacts_peopleByYear[[#This Row],[Row]] ) - ROW( impacts_peopleByYear[#Headers] )</f>
        <v>2</v>
      </c>
      <c r="C75" s="26" t="s">
        <v>60</v>
      </c>
      <c r="D75" s="26" t="str">
        <f t="shared" si="3"/>
      </c>
      <c r="E75" s="26" t="str">
        <f t="shared" si="4"/>
      </c>
      <c r="F75" s="26" t="str">
        <f t="shared" si="5"/>
        <v>CONUS</v>
      </c>
      <c r="G75" s="26" t="str">
        <f t="shared" si="6"/>
        <v>2050</v>
      </c>
      <c r="H75" s="27" t="str">
        <f t="array" ref="H75"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c>
      <c r="I75" s="9" t="str">
        <f xml:space="preserve"> IF( OR( impacts_peopleByYear[[#This Row],[Reference Scenario]] = "", impacts_peopleByYear[[#This Row],[Region]] = "", impacts_peopleByYear[[#This Row],[Year]] = "" ), "",IF(impacts_peopleByYear[[#This Row],[Difference]]&gt;=0,-0.1,0.1) )</f>
      </c>
      <c r="J75" s="8" t="s">
        <v>249</v>
      </c>
    </row>
    <row r="76">
      <c r="B76" s="26" t="n">
        <f t="array" ref="B76" xml:space="preserve"> ROW( impacts_peopleByYear[[#This Row],[Row]] ) - ROW( impacts_peopleByYear[#Headers] )</f>
        <v>3</v>
      </c>
      <c r="C76" s="26" t="s">
        <v>61</v>
      </c>
      <c r="D76" s="26" t="str">
        <f t="shared" si="3"/>
      </c>
      <c r="E76" s="26" t="str">
        <f t="shared" si="4"/>
      </c>
      <c r="F76" s="26" t="str">
        <f t="shared" si="5"/>
        <v>CONUS</v>
      </c>
      <c r="G76" s="26" t="str">
        <f t="shared" si="6"/>
        <v>2050</v>
      </c>
      <c r="H76" s="27" t="str">
        <f t="array" ref="H76"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c>
      <c r="I76" s="9" t="str">
        <f xml:space="preserve"> IF( OR( impacts_peopleByYear[[#This Row],[Reference Scenario]] = "", impacts_peopleByYear[[#This Row],[Region]] = "", impacts_peopleByYear[[#This Row],[Year]] = "" ), "",IF(impacts_peopleByYear[[#This Row],[Difference]]&gt;=0,-0.1,0.1) )</f>
      </c>
      <c r="J76" s="9" t="s">
        <v>61</v>
      </c>
    </row>
    <row r="77">
      <c r="B77" s="26" t="n">
        <f t="array" ref="B77" xml:space="preserve"> ROW( impacts_peopleByYear[[#This Row],[Row]] ) - ROW( impacts_peopleByYear[#Headers] )</f>
        <v>4</v>
      </c>
      <c r="C77" s="26" t="s">
        <v>62</v>
      </c>
      <c r="D77" s="26" t="str">
        <f t="shared" si="3"/>
      </c>
      <c r="E77" s="26" t="str">
        <f t="shared" si="4"/>
      </c>
      <c r="F77" s="26" t="str">
        <f t="shared" si="5"/>
        <v>CONUS</v>
      </c>
      <c r="G77" s="26" t="str">
        <f t="shared" si="6"/>
        <v>2050</v>
      </c>
      <c r="H77" s="27" t="str">
        <f t="array" ref="H77"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c>
      <c r="I77" s="9" t="str">
        <f xml:space="preserve"> IF( OR( impacts_peopleByYear[[#This Row],[Reference Scenario]] = "", impacts_peopleByYear[[#This Row],[Region]] = "", impacts_peopleByYear[[#This Row],[Year]] = "" ), "",IF(impacts_peopleByYear[[#This Row],[Difference]]&gt;=0,-0.1,0.1) )</f>
      </c>
      <c r="J77" s="9" t="s">
        <v>62</v>
      </c>
    </row>
    <row r="78" ht="25.5" customHeight="1">
      <c r="B78" s="26" t="n">
        <f t="array" ref="B78" xml:space="preserve"> ROW( impacts_peopleByYear[[#This Row],[Row]] ) - ROW( impacts_peopleByYear[#Headers] )</f>
        <v>5</v>
      </c>
      <c r="C78" s="26" t="s">
        <v>63</v>
      </c>
      <c r="D78" s="26" t="str">
        <f t="shared" si="3"/>
      </c>
      <c r="E78" s="26" t="str">
        <f t="shared" si="4"/>
      </c>
      <c r="F78" s="26" t="str">
        <f t="shared" si="5"/>
        <v>CONUS</v>
      </c>
      <c r="G78" s="26" t="str">
        <f t="shared" si="6"/>
        <v>2050</v>
      </c>
      <c r="H78" s="27" t="str">
        <f t="array" ref="H78"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c>
      <c r="I78" s="9" t="str">
        <f xml:space="preserve"> IF( OR( impacts_peopleByYear[[#This Row],[Reference Scenario]] = "", impacts_peopleByYear[[#This Row],[Region]] = "", impacts_peopleByYear[[#This Row],[Year]] = "" ), "",IF(impacts_peopleByYear[[#This Row],[Difference]]&gt;=0,-0.1,0.1) )</f>
      </c>
      <c r="J78" s="8" t="s">
        <v>245</v>
      </c>
    </row>
    <row r="79" ht="25.5" customHeight="1">
      <c r="B79" s="26" t="n">
        <f t="array" ref="B79" xml:space="preserve"> ROW( impacts_peopleByYear[[#This Row],[Row]] ) - ROW( impacts_peopleByYear[#Headers] )</f>
        <v>6</v>
      </c>
      <c r="C79" s="26" t="s">
        <v>64</v>
      </c>
      <c r="D79" s="26" t="str">
        <f t="shared" si="3"/>
      </c>
      <c r="E79" s="26" t="str">
        <f t="shared" si="4"/>
      </c>
      <c r="F79" s="26" t="str">
        <f t="shared" si="5"/>
        <v>CONUS</v>
      </c>
      <c r="G79" s="26" t="str">
        <f t="shared" si="6"/>
        <v>2050</v>
      </c>
      <c r="H79" s="27" t="str">
        <f t="array" ref="H79"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c>
      <c r="I79" s="9" t="str">
        <f xml:space="preserve"> IF( OR( impacts_peopleByYear[[#This Row],[Reference Scenario]] = "", impacts_peopleByYear[[#This Row],[Region]] = "", impacts_peopleByYear[[#This Row],[Year]] = "" ), "",IF(impacts_peopleByYear[[#This Row],[Difference]]&gt;=0,-0.1,0.1) )</f>
      </c>
      <c r="J79" s="8" t="s">
        <v>247</v>
      </c>
    </row>
    <row r="80">
      <c r="B80" s="26" t="n">
        <f t="array" ref="B80" xml:space="preserve"> ROW( impacts_peopleByYear[[#This Row],[Row]] ) - ROW( impacts_peopleByYear[#Headers] )</f>
        <v>7</v>
      </c>
      <c r="C80" s="26" t="s">
        <v>65</v>
      </c>
      <c r="D80" s="26" t="str">
        <f t="shared" si="3"/>
      </c>
      <c r="E80" s="26" t="str">
        <f t="shared" si="4"/>
      </c>
      <c r="F80" s="26" t="str">
        <f t="shared" si="5"/>
        <v>CONUS</v>
      </c>
      <c r="G80" s="26" t="str">
        <f t="shared" si="6"/>
        <v>2050</v>
      </c>
      <c r="H80" s="27" t="str">
        <f t="array" ref="H80"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c>
      <c r="I80" s="9" t="str">
        <f xml:space="preserve"> IF( OR( impacts_peopleByYear[[#This Row],[Reference Scenario]] = "", impacts_peopleByYear[[#This Row],[Region]] = "", impacts_peopleByYear[[#This Row],[Year]] = "" ), "",IF(impacts_peopleByYear[[#This Row],[Difference]]&gt;=0,-0.1,0.1) )</f>
      </c>
      <c r="J80" s="9" t="s">
        <v>65</v>
      </c>
    </row>
    <row r="81" ht="25.5" customHeight="1">
      <c r="B81" s="26" t="n">
        <f t="array" ref="B81" xml:space="preserve"> ROW( impacts_peopleByYear[[#This Row],[Row]] ) - ROW( impacts_peopleByYear[#Headers] )</f>
        <v>8</v>
      </c>
      <c r="C81" s="26" t="s">
        <v>66</v>
      </c>
      <c r="D81" s="26" t="str">
        <f t="shared" si="3"/>
      </c>
      <c r="E81" s="26" t="str">
        <f t="shared" si="4"/>
      </c>
      <c r="F81" s="26" t="str">
        <f t="shared" si="5"/>
        <v>CONUS</v>
      </c>
      <c r="G81" s="26" t="str">
        <f t="shared" si="6"/>
        <v>2050</v>
      </c>
      <c r="H81" s="27" t="str">
        <f t="array" ref="H8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c>
      <c r="I81" s="9" t="str">
        <f xml:space="preserve"> IF( OR( impacts_peopleByYear[[#This Row],[Reference Scenario]] = "", impacts_peopleByYear[[#This Row],[Region]] = "", impacts_peopleByYear[[#This Row],[Year]] = "" ), "",IF(impacts_peopleByYear[[#This Row],[Difference]]&gt;=0,-0.1,0.1) )</f>
      </c>
      <c r="J81" s="8" t="s">
        <v>246</v>
      </c>
    </row>
    <row r="84">
      <c r="B84" s="25" t="s">
        <v>41</v>
      </c>
      <c r="C84" s="25" t="s">
        <v>0</v>
      </c>
      <c r="D84" s="25" t="s">
        <v>67</v>
      </c>
      <c r="E84" s="25" t="s">
        <v>68</v>
      </c>
      <c r="F84" s="25" t="s">
        <v>69</v>
      </c>
      <c r="G84" s="25" t="s">
        <v>70</v>
      </c>
      <c r="H84" s="25" t="s">
        <v>35</v>
      </c>
      <c r="I84" s="25" t="s">
        <v>71</v>
      </c>
      <c r="J84" s="24" t="s">
        <v>42</v>
      </c>
      <c r="K84" s="24" t="s">
        <v>43</v>
      </c>
      <c r="L84" s="24" t="s">
        <v>44</v>
      </c>
      <c r="M84" s="24" t="s">
        <v>45</v>
      </c>
      <c r="N84" s="24" t="s">
        <v>46</v>
      </c>
      <c r="O84" s="24" t="s">
        <v>47</v>
      </c>
      <c r="P84" s="24" t="s">
        <v>48</v>
      </c>
      <c r="Q84" s="24" t="s">
        <v>49</v>
      </c>
      <c r="R84" s="24" t="s">
        <v>39</v>
      </c>
      <c r="S84" s="24" t="s">
        <v>50</v>
      </c>
      <c r="T84" s="24" t="s">
        <v>51</v>
      </c>
      <c r="U84" s="24" t="s">
        <v>52</v>
      </c>
      <c r="V84" s="24" t="s">
        <v>53</v>
      </c>
      <c r="W84" s="24" t="s">
        <v>54</v>
      </c>
      <c r="X84" s="24" t="s">
        <v>55</v>
      </c>
      <c r="Y84" s="24" t="s">
        <v>56</v>
      </c>
      <c r="Z84" s="24" t="s">
        <v>57</v>
      </c>
      <c r="AA84" s="28"/>
    </row>
    <row r="85">
      <c r="B85" s="26" t="n">
        <f t="array" ref="B85">ROW(impacts_svGroups[[#This Row],[Row]]) - ROW(impacts_svGroups[#Headers])</f>
        <v>1</v>
      </c>
      <c r="C85" s="26" t="str">
        <f t="shared" ref="C85:C100" si="7" xml:space="preserve"> mv_sector</f>
      </c>
      <c r="D85" s="26" t="s">
        <v>23</v>
      </c>
      <c r="E85" s="26" t="str">
        <f>INDEX(SV_Categories[svGroupType],MATCH(impacts_svGroups[[#This Row],[SV Category]],SV_Categories[svGroupLabel],0))</f>
        <v>sv_lowIncome</v>
      </c>
      <c r="F85" s="26" t="str">
        <f t="array" ref="F8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c>
      <c r="G85" s="26" t="s">
        <v>72</v>
      </c>
      <c r="H85" s="26" t="str">
        <f t="shared" ref="H85:H116" si="8" xml:space="preserve"> IF( ISBLANK( $D$4 ), "", $D$4 )</f>
        <v>CONUS</v>
      </c>
      <c r="I85" s="26" t="str">
        <f t="array" ref="I85" xml:space="preserve"> INDEX( list_scenarios, MOD( impacts_svGroups[[#This Row],[Row]] - 1, n_scenarios ) + 1 )</f>
      </c>
      <c r="J85" s="26" t="str">
        <f t="array" ref="J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c>
      <c r="K85" s="26" t="str">
        <f t="array" ref="K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c>
      <c r="L85" s="26" t="str">
        <f t="array" ref="L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c>
      <c r="M85" s="26" t="str">
        <f t="array" ref="M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c>
      <c r="N85" s="26" t="str">
        <f t="array" ref="N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c>
      <c r="O85" s="26" t="str">
        <f t="array" ref="O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c>
      <c r="P85" s="26" t="str">
        <f t="array" ref="P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c>
      <c r="Q85" s="26" t="str">
        <f t="array" ref="Q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c>
      <c r="R85" s="26" t="str">
        <f t="array" ref="R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c>
      <c r="S85" s="26" t="str">
        <f t="array" ref="S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c>
      <c r="T85" s="26" t="str">
        <f t="array" ref="T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c>
      <c r="U85" s="26" t="str">
        <f t="array" ref="U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c>
      <c r="V85" s="26" t="str">
        <f t="array" ref="V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c>
      <c r="W85" s="26" t="str">
        <f t="array" ref="W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c>
      <c r="X85" s="26" t="str">
        <f t="array" ref="X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c>
      <c r="Y85" s="26" t="str">
        <f t="array" ref="Y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c>
      <c r="Z85" s="26" t="str">
        <f t="array" ref="Z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c>
      <c r="AA85" s="29"/>
    </row>
    <row r="86">
      <c r="B86" s="26" t="n">
        <f t="array" ref="B86">ROW(impacts_svGroups[[#This Row],[Row]]) - ROW(impacts_svGroups[#Headers])</f>
        <v>2</v>
      </c>
      <c r="C86" s="26" t="str">
        <f t="shared" si="7"/>
      </c>
      <c r="D86" s="26" t="s">
        <v>23</v>
      </c>
      <c r="E86" s="26" t="str">
        <f>INDEX(SV_Categories[svGroupType],MATCH(impacts_svGroups[[#This Row],[SV Category]],SV_Categories[svGroupLabel],0))</f>
        <v>sv_lowIncome</v>
      </c>
      <c r="F86" s="26" t="str">
        <f t="array" ref="F8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c>
      <c r="G86" s="26" t="s">
        <v>72</v>
      </c>
      <c r="H86" s="26" t="str">
        <f t="shared" si="8"/>
        <v>CONUS</v>
      </c>
      <c r="I86" s="26" t="str">
        <f t="array" ref="I86" xml:space="preserve"> INDEX( list_scenarios, MOD( impacts_svGroups[[#This Row],[Row]] - 1, n_scenarios ) + 1 )</f>
      </c>
      <c r="J86" s="26" t="str">
        <f t="array" ref="J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c>
      <c r="K86" s="26" t="str">
        <f t="array" ref="K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c>
      <c r="L86" s="26" t="str">
        <f t="array" ref="L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c>
      <c r="M86" s="26" t="str">
        <f t="array" ref="M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c>
      <c r="N86" s="26" t="str">
        <f t="array" ref="N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c>
      <c r="O86" s="26" t="str">
        <f t="array" ref="O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c>
      <c r="P86" s="26" t="str">
        <f t="array" ref="P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c>
      <c r="Q86" s="26" t="str">
        <f t="array" ref="Q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c>
      <c r="R86" s="26" t="str">
        <f t="array" ref="R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c>
      <c r="S86" s="26" t="str">
        <f t="array" ref="S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c>
      <c r="T86" s="26" t="str">
        <f t="array" ref="T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c>
      <c r="U86" s="26" t="str">
        <f t="array" ref="U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c>
      <c r="V86" s="26" t="str">
        <f t="array" ref="V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c>
      <c r="W86" s="26" t="str">
        <f t="array" ref="W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c>
      <c r="X86" s="26" t="str">
        <f t="array" ref="X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c>
      <c r="Y86" s="26" t="str">
        <f t="array" ref="Y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c>
      <c r="Z86" s="26" t="str">
        <f t="array" ref="Z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c>
      <c r="AA86" s="29"/>
    </row>
    <row r="87">
      <c r="B87" s="26" t="n">
        <f t="array" ref="B87">ROW(impacts_svGroups[[#This Row],[Row]]) - ROW(impacts_svGroups[#Headers])</f>
        <v>3</v>
      </c>
      <c r="C87" s="26" t="str">
        <f t="shared" si="7"/>
      </c>
      <c r="D87" s="26" t="s">
        <v>23</v>
      </c>
      <c r="E87" s="26" t="str">
        <f>INDEX(SV_Categories[svGroupType],MATCH(impacts_svGroups[[#This Row],[SV Category]],SV_Categories[svGroupLabel],0))</f>
        <v>sv_lowIncome</v>
      </c>
      <c r="F87" s="26" t="str">
        <f t="array" ref="F8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c>
      <c r="G87" s="26" t="s">
        <v>72</v>
      </c>
      <c r="H87" s="26" t="str">
        <f t="shared" si="8"/>
        <v>CONUS</v>
      </c>
      <c r="I87" s="26" t="str">
        <f t="array" ref="I87" xml:space="preserve"> INDEX( list_scenarios, MOD( impacts_svGroups[[#This Row],[Row]] - 1, n_scenarios ) + 1 )</f>
      </c>
      <c r="J87" s="26" t="str">
        <f t="array" ref="J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c>
      <c r="K87" s="26" t="str">
        <f t="array" ref="K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c>
      <c r="L87" s="26" t="str">
        <f t="array" ref="L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c>
      <c r="M87" s="26" t="str">
        <f t="array" ref="M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c>
      <c r="N87" s="26" t="str">
        <f t="array" ref="N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c>
      <c r="O87" s="26" t="str">
        <f t="array" ref="O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c>
      <c r="P87" s="26" t="str">
        <f t="array" ref="P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c>
      <c r="Q87" s="26" t="str">
        <f t="array" ref="Q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c>
      <c r="R87" s="26" t="str">
        <f t="array" ref="R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c>
      <c r="S87" s="26" t="str">
        <f t="array" ref="S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c>
      <c r="T87" s="26" t="str">
        <f t="array" ref="T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c>
      <c r="U87" s="26" t="str">
        <f t="array" ref="U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c>
      <c r="V87" s="26" t="str">
        <f t="array" ref="V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c>
      <c r="W87" s="26" t="str">
        <f t="array" ref="W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c>
      <c r="X87" s="26" t="str">
        <f t="array" ref="X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c>
      <c r="Y87" s="26" t="str">
        <f t="array" ref="Y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c>
      <c r="Z87" s="26" t="str">
        <f t="array" ref="Z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c>
      <c r="AA87" s="29"/>
    </row>
    <row r="88">
      <c r="B88" s="26" t="n">
        <f t="array" ref="B88">ROW(impacts_svGroups[[#This Row],[Row]]) - ROW(impacts_svGroups[#Headers])</f>
        <v>4</v>
      </c>
      <c r="C88" s="26" t="str">
        <f t="shared" si="7"/>
      </c>
      <c r="D88" s="26" t="s">
        <v>23</v>
      </c>
      <c r="E88" s="26" t="str">
        <f>INDEX(SV_Categories[svGroupType],MATCH(impacts_svGroups[[#This Row],[SV Category]],SV_Categories[svGroupLabel],0))</f>
        <v>sv_lowIncome</v>
      </c>
      <c r="F88" s="26" t="str">
        <f t="array" ref="F8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c>
      <c r="G88" s="26" t="s">
        <v>72</v>
      </c>
      <c r="H88" s="26" t="str">
        <f t="shared" si="8"/>
        <v>CONUS</v>
      </c>
      <c r="I88" s="26" t="str">
        <f t="array" ref="I88" xml:space="preserve"> INDEX( list_scenarios, MOD( impacts_svGroups[[#This Row],[Row]] - 1, n_scenarios ) + 1 )</f>
      </c>
      <c r="J88" s="26" t="str">
        <f t="array" ref="J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c>
      <c r="K88" s="26" t="str">
        <f t="array" ref="K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c>
      <c r="L88" s="26" t="str">
        <f t="array" ref="L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c>
      <c r="M88" s="26" t="str">
        <f t="array" ref="M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c>
      <c r="N88" s="26" t="str">
        <f t="array" ref="N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c>
      <c r="O88" s="26" t="str">
        <f t="array" ref="O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c>
      <c r="P88" s="26" t="str">
        <f t="array" ref="P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c>
      <c r="Q88" s="26" t="str">
        <f t="array" ref="Q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c>
      <c r="R88" s="26" t="str">
        <f t="array" ref="R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c>
      <c r="S88" s="26" t="str">
        <f t="array" ref="S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c>
      <c r="T88" s="26" t="str">
        <f t="array" ref="T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c>
      <c r="U88" s="26" t="str">
        <f t="array" ref="U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c>
      <c r="V88" s="26" t="str">
        <f t="array" ref="V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c>
      <c r="W88" s="26" t="str">
        <f t="array" ref="W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c>
      <c r="X88" s="26" t="str">
        <f t="array" ref="X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c>
      <c r="Y88" s="26" t="str">
        <f t="array" ref="Y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c>
      <c r="Z88" s="26" t="str">
        <f t="array" ref="Z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c>
      <c r="AA88" s="29"/>
    </row>
    <row r="89">
      <c r="B89" s="26" t="n">
        <f t="array" ref="B89">ROW(impacts_svGroups[[#This Row],[Row]]) - ROW(impacts_svGroups[#Headers])</f>
        <v>5</v>
      </c>
      <c r="C89" s="26" t="str">
        <f t="shared" si="7"/>
      </c>
      <c r="D89" s="26" t="s">
        <v>33</v>
      </c>
      <c r="E89" s="26" t="str">
        <f>INDEX(SV_Categories[svGroupType],MATCH(impacts_svGroups[[#This Row],[SV Category]],SV_Categories[svGroupLabel],0))</f>
        <v>sv_minority</v>
      </c>
      <c r="F89" s="26" t="str">
        <f t="array" ref="F8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c>
      <c r="G89" s="26" t="s">
        <v>72</v>
      </c>
      <c r="H89" s="26" t="str">
        <f t="shared" si="8"/>
        <v>CONUS</v>
      </c>
      <c r="I89" s="26" t="str">
        <f t="array" ref="I89" xml:space="preserve"> INDEX( list_scenarios, MOD( impacts_svGroups[[#This Row],[Row]] - 1, n_scenarios ) + 1 )</f>
      </c>
      <c r="J89" s="26" t="str">
        <f t="array" ref="J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c>
      <c r="K89" s="26" t="str">
        <f t="array" ref="K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c>
      <c r="L89" s="26" t="str">
        <f t="array" ref="L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c>
      <c r="M89" s="26" t="str">
        <f t="array" ref="M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c>
      <c r="N89" s="26" t="str">
        <f t="array" ref="N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c>
      <c r="O89" s="26" t="str">
        <f t="array" ref="O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c>
      <c r="P89" s="26" t="str">
        <f t="array" ref="P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c>
      <c r="Q89" s="26" t="str">
        <f t="array" ref="Q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c>
      <c r="R89" s="26" t="str">
        <f t="array" ref="R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c>
      <c r="S89" s="26" t="str">
        <f t="array" ref="S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c>
      <c r="T89" s="26" t="str">
        <f t="array" ref="T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c>
      <c r="U89" s="26" t="str">
        <f t="array" ref="U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c>
      <c r="V89" s="26" t="str">
        <f t="array" ref="V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c>
      <c r="W89" s="26" t="str">
        <f t="array" ref="W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c>
      <c r="X89" s="26" t="str">
        <f t="array" ref="X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c>
      <c r="Y89" s="26" t="str">
        <f t="array" ref="Y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c>
      <c r="Z89" s="26" t="str">
        <f t="array" ref="Z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c>
      <c r="AA89" s="29"/>
    </row>
    <row r="90">
      <c r="B90" s="26" t="n">
        <f t="array" ref="B90">ROW(impacts_svGroups[[#This Row],[Row]]) - ROW(impacts_svGroups[#Headers])</f>
        <v>6</v>
      </c>
      <c r="C90" s="26" t="str">
        <f t="shared" si="7"/>
      </c>
      <c r="D90" s="26" t="s">
        <v>33</v>
      </c>
      <c r="E90" s="26" t="str">
        <f>INDEX(SV_Categories[svGroupType],MATCH(impacts_svGroups[[#This Row],[SV Category]],SV_Categories[svGroupLabel],0))</f>
        <v>sv_minority</v>
      </c>
      <c r="F90" s="26" t="str">
        <f t="array" ref="F9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c>
      <c r="G90" s="26" t="s">
        <v>72</v>
      </c>
      <c r="H90" s="26" t="str">
        <f t="shared" si="8"/>
        <v>CONUS</v>
      </c>
      <c r="I90" s="26" t="str">
        <f t="array" ref="I90" xml:space="preserve"> INDEX( list_scenarios, MOD( impacts_svGroups[[#This Row],[Row]] - 1, n_scenarios ) + 1 )</f>
      </c>
      <c r="J90" s="26" t="str">
        <f t="array" ref="J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c>
      <c r="K90" s="26" t="str">
        <f t="array" ref="K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c>
      <c r="L90" s="26" t="str">
        <f t="array" ref="L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c>
      <c r="M90" s="26" t="str">
        <f t="array" ref="M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c>
      <c r="N90" s="26" t="str">
        <f t="array" ref="N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c>
      <c r="O90" s="26" t="str">
        <f t="array" ref="O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c>
      <c r="P90" s="26" t="str">
        <f t="array" ref="P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c>
      <c r="Q90" s="26" t="str">
        <f t="array" ref="Q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c>
      <c r="R90" s="26" t="str">
        <f t="array" ref="R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c>
      <c r="S90" s="26" t="str">
        <f t="array" ref="S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c>
      <c r="T90" s="26" t="str">
        <f t="array" ref="T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c>
      <c r="U90" s="26" t="str">
        <f t="array" ref="U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c>
      <c r="V90" s="26" t="str">
        <f t="array" ref="V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c>
      <c r="W90" s="26" t="str">
        <f t="array" ref="W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c>
      <c r="X90" s="26" t="str">
        <f t="array" ref="X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c>
      <c r="Y90" s="26" t="str">
        <f t="array" ref="Y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c>
      <c r="Z90" s="26" t="str">
        <f t="array" ref="Z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c>
      <c r="AA90" s="29"/>
    </row>
    <row r="91">
      <c r="B91" s="26" t="n">
        <f t="array" ref="B91">ROW(impacts_svGroups[[#This Row],[Row]]) - ROW(impacts_svGroups[#Headers])</f>
        <v>7</v>
      </c>
      <c r="C91" s="26" t="str">
        <f t="shared" si="7"/>
      </c>
      <c r="D91" s="26" t="s">
        <v>33</v>
      </c>
      <c r="E91" s="26" t="str">
        <f>INDEX(SV_Categories[svGroupType],MATCH(impacts_svGroups[[#This Row],[SV Category]],SV_Categories[svGroupLabel],0))</f>
        <v>sv_minority</v>
      </c>
      <c r="F91" s="26" t="str">
        <f t="array" ref="F9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c>
      <c r="G91" s="26" t="s">
        <v>72</v>
      </c>
      <c r="H91" s="26" t="str">
        <f t="shared" si="8"/>
        <v>CONUS</v>
      </c>
      <c r="I91" s="26" t="str">
        <f t="array" ref="I91" xml:space="preserve"> INDEX( list_scenarios, MOD( impacts_svGroups[[#This Row],[Row]] - 1, n_scenarios ) + 1 )</f>
      </c>
      <c r="J91" s="26" t="str">
        <f t="array" ref="J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c>
      <c r="K91" s="26" t="str">
        <f t="array" ref="K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c>
      <c r="L91" s="26" t="str">
        <f t="array" ref="L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c>
      <c r="M91" s="26" t="str">
        <f t="array" ref="M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c>
      <c r="N91" s="26" t="str">
        <f t="array" ref="N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c>
      <c r="O91" s="26" t="str">
        <f t="array" ref="O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c>
      <c r="P91" s="26" t="str">
        <f t="array" ref="P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c>
      <c r="Q91" s="26" t="str">
        <f t="array" ref="Q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c>
      <c r="R91" s="26" t="str">
        <f t="array" ref="R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c>
      <c r="S91" s="26" t="str">
        <f t="array" ref="S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c>
      <c r="T91" s="26" t="str">
        <f t="array" ref="T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c>
      <c r="U91" s="26" t="str">
        <f t="array" ref="U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c>
      <c r="V91" s="26" t="str">
        <f t="array" ref="V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c>
      <c r="W91" s="26" t="str">
        <f t="array" ref="W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c>
      <c r="X91" s="26" t="str">
        <f t="array" ref="X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c>
      <c r="Y91" s="26" t="str">
        <f t="array" ref="Y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c>
      <c r="Z91" s="26" t="str">
        <f t="array" ref="Z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c>
      <c r="AA91" s="29"/>
    </row>
    <row r="92">
      <c r="B92" s="26" t="n">
        <f t="array" ref="B92">ROW(impacts_svGroups[[#This Row],[Row]]) - ROW(impacts_svGroups[#Headers])</f>
        <v>8</v>
      </c>
      <c r="C92" s="26" t="str">
        <f t="shared" si="7"/>
      </c>
      <c r="D92" s="26" t="s">
        <v>33</v>
      </c>
      <c r="E92" s="26" t="str">
        <f>INDEX(SV_Categories[svGroupType],MATCH(impacts_svGroups[[#This Row],[SV Category]],SV_Categories[svGroupLabel],0))</f>
        <v>sv_minority</v>
      </c>
      <c r="F92" s="26" t="str">
        <f t="array" ref="F9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c>
      <c r="G92" s="26" t="s">
        <v>72</v>
      </c>
      <c r="H92" s="26" t="str">
        <f t="shared" si="8"/>
        <v>CONUS</v>
      </c>
      <c r="I92" s="26" t="str">
        <f t="array" ref="I92" xml:space="preserve"> INDEX( list_scenarios, MOD( impacts_svGroups[[#This Row],[Row]] - 1, n_scenarios ) + 1 )</f>
      </c>
      <c r="J92" s="26" t="str">
        <f t="array" ref="J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c>
      <c r="K92" s="26" t="str">
        <f t="array" ref="K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c>
      <c r="L92" s="26" t="str">
        <f t="array" ref="L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c>
      <c r="M92" s="26" t="str">
        <f t="array" ref="M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c>
      <c r="N92" s="26" t="str">
        <f t="array" ref="N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c>
      <c r="O92" s="26" t="str">
        <f t="array" ref="O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c>
      <c r="P92" s="26" t="str">
        <f t="array" ref="P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c>
      <c r="Q92" s="26" t="str">
        <f t="array" ref="Q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c>
      <c r="R92" s="26" t="str">
        <f t="array" ref="R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c>
      <c r="S92" s="26" t="str">
        <f t="array" ref="S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c>
      <c r="T92" s="26" t="str">
        <f t="array" ref="T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c>
      <c r="U92" s="26" t="str">
        <f t="array" ref="U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c>
      <c r="V92" s="26" t="str">
        <f t="array" ref="V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c>
      <c r="W92" s="26" t="str">
        <f t="array" ref="W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c>
      <c r="X92" s="26" t="str">
        <f t="array" ref="X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c>
      <c r="Y92" s="26" t="str">
        <f t="array" ref="Y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c>
      <c r="Z92" s="26" t="str">
        <f t="array" ref="Z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c>
      <c r="AA92" s="29"/>
    </row>
    <row r="93">
      <c r="B93" s="26" t="n">
        <f t="array" ref="B93">ROW(impacts_svGroups[[#This Row],[Row]]) - ROW(impacts_svGroups[#Headers])</f>
        <v>9</v>
      </c>
      <c r="C93" s="26" t="str">
        <f t="shared" si="7"/>
      </c>
      <c r="D93" s="26" t="s">
        <v>27</v>
      </c>
      <c r="E93" s="26" t="str">
        <f>INDEX(SV_Categories[svGroupType],MATCH(impacts_svGroups[[#This Row],[SV Category]],SV_Categories[svGroupLabel],0))</f>
        <v>sv_noHS</v>
      </c>
      <c r="F93" s="26" t="str">
        <f t="array" ref="F9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c>
      <c r="G93" s="26" t="s">
        <v>72</v>
      </c>
      <c r="H93" s="26" t="str">
        <f t="shared" si="8"/>
        <v>CONUS</v>
      </c>
      <c r="I93" s="26" t="str">
        <f t="array" ref="I93" xml:space="preserve"> INDEX( list_scenarios, MOD( impacts_svGroups[[#This Row],[Row]] - 1, n_scenarios ) + 1 )</f>
      </c>
      <c r="J93" s="26" t="str">
        <f t="array" ref="J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c>
      <c r="K93" s="26" t="str">
        <f t="array" ref="K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c>
      <c r="L93" s="26" t="str">
        <f t="array" ref="L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c>
      <c r="M93" s="26" t="str">
        <f t="array" ref="M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c>
      <c r="N93" s="26" t="str">
        <f t="array" ref="N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c>
      <c r="O93" s="26" t="str">
        <f t="array" ref="O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c>
      <c r="P93" s="26" t="str">
        <f t="array" ref="P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c>
      <c r="Q93" s="26" t="str">
        <f t="array" ref="Q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c>
      <c r="R93" s="26" t="str">
        <f t="array" ref="R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c>
      <c r="S93" s="26" t="str">
        <f t="array" ref="S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c>
      <c r="T93" s="26" t="str">
        <f t="array" ref="T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c>
      <c r="U93" s="26" t="str">
        <f t="array" ref="U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c>
      <c r="V93" s="26" t="str">
        <f t="array" ref="V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c>
      <c r="W93" s="26" t="str">
        <f t="array" ref="W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c>
      <c r="X93" s="26" t="str">
        <f t="array" ref="X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c>
      <c r="Y93" s="26" t="str">
        <f t="array" ref="Y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c>
      <c r="Z93" s="26" t="str">
        <f t="array" ref="Z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c>
      <c r="AA93" s="29"/>
    </row>
    <row r="94">
      <c r="B94" s="26" t="n">
        <f t="array" ref="B94">ROW(impacts_svGroups[[#This Row],[Row]]) - ROW(impacts_svGroups[#Headers])</f>
        <v>10</v>
      </c>
      <c r="C94" s="26" t="str">
        <f t="shared" si="7"/>
      </c>
      <c r="D94" s="26" t="s">
        <v>27</v>
      </c>
      <c r="E94" s="26" t="str">
        <f>INDEX(SV_Categories[svGroupType],MATCH(impacts_svGroups[[#This Row],[SV Category]],SV_Categories[svGroupLabel],0))</f>
        <v>sv_noHS</v>
      </c>
      <c r="F94" s="26" t="str">
        <f t="array" ref="F9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c>
      <c r="G94" s="26" t="s">
        <v>72</v>
      </c>
      <c r="H94" s="26" t="str">
        <f t="shared" si="8"/>
        <v>CONUS</v>
      </c>
      <c r="I94" s="26" t="str">
        <f t="array" ref="I94" xml:space="preserve"> INDEX( list_scenarios, MOD( impacts_svGroups[[#This Row],[Row]] - 1, n_scenarios ) + 1 )</f>
      </c>
      <c r="J94" s="26" t="str">
        <f t="array" ref="J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c>
      <c r="K94" s="26" t="str">
        <f t="array" ref="K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c>
      <c r="L94" s="26" t="str">
        <f t="array" ref="L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c>
      <c r="M94" s="26" t="str">
        <f t="array" ref="M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c>
      <c r="N94" s="26" t="str">
        <f t="array" ref="N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c>
      <c r="O94" s="26" t="str">
        <f t="array" ref="O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c>
      <c r="P94" s="26" t="str">
        <f t="array" ref="P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c>
      <c r="Q94" s="26" t="str">
        <f t="array" ref="Q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c>
      <c r="R94" s="26" t="str">
        <f t="array" ref="R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c>
      <c r="S94" s="26" t="str">
        <f t="array" ref="S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c>
      <c r="T94" s="26" t="str">
        <f t="array" ref="T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c>
      <c r="U94" s="26" t="str">
        <f t="array" ref="U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c>
      <c r="V94" s="26" t="str">
        <f t="array" ref="V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c>
      <c r="W94" s="26" t="str">
        <f t="array" ref="W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c>
      <c r="X94" s="26" t="str">
        <f t="array" ref="X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c>
      <c r="Y94" s="26" t="str">
        <f t="array" ref="Y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c>
      <c r="Z94" s="26" t="str">
        <f t="array" ref="Z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c>
      <c r="AA94" s="29"/>
    </row>
    <row r="95">
      <c r="B95" s="26" t="n">
        <f t="array" ref="B95">ROW(impacts_svGroups[[#This Row],[Row]]) - ROW(impacts_svGroups[#Headers])</f>
        <v>11</v>
      </c>
      <c r="C95" s="26" t="str">
        <f t="shared" si="7"/>
      </c>
      <c r="D95" s="26" t="s">
        <v>27</v>
      </c>
      <c r="E95" s="26" t="str">
        <f>INDEX(SV_Categories[svGroupType],MATCH(impacts_svGroups[[#This Row],[SV Category]],SV_Categories[svGroupLabel],0))</f>
        <v>sv_noHS</v>
      </c>
      <c r="F95" s="26" t="str">
        <f t="array" ref="F9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c>
      <c r="G95" s="26" t="s">
        <v>72</v>
      </c>
      <c r="H95" s="26" t="str">
        <f t="shared" si="8"/>
        <v>CONUS</v>
      </c>
      <c r="I95" s="26" t="str">
        <f t="array" ref="I95" xml:space="preserve"> INDEX( list_scenarios, MOD( impacts_svGroups[[#This Row],[Row]] - 1, n_scenarios ) + 1 )</f>
      </c>
      <c r="J95" s="26" t="str">
        <f t="array" ref="J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c>
      <c r="K95" s="26" t="str">
        <f t="array" ref="K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c>
      <c r="L95" s="26" t="str">
        <f t="array" ref="L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c>
      <c r="M95" s="26" t="str">
        <f t="array" ref="M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c>
      <c r="N95" s="26" t="str">
        <f t="array" ref="N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c>
      <c r="O95" s="26" t="str">
        <f t="array" ref="O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c>
      <c r="P95" s="26" t="str">
        <f t="array" ref="P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c>
      <c r="Q95" s="26" t="str">
        <f t="array" ref="Q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c>
      <c r="R95" s="26" t="str">
        <f t="array" ref="R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c>
      <c r="S95" s="26" t="str">
        <f t="array" ref="S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c>
      <c r="T95" s="26" t="str">
        <f t="array" ref="T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c>
      <c r="U95" s="26" t="str">
        <f t="array" ref="U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c>
      <c r="V95" s="26" t="str">
        <f t="array" ref="V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c>
      <c r="W95" s="26" t="str">
        <f t="array" ref="W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c>
      <c r="X95" s="26" t="str">
        <f t="array" ref="X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c>
      <c r="Y95" s="26" t="str">
        <f t="array" ref="Y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c>
      <c r="Z95" s="26" t="str">
        <f t="array" ref="Z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c>
      <c r="AA95" s="29"/>
    </row>
    <row r="96">
      <c r="B96" s="26" t="n">
        <f t="array" ref="B96">ROW(impacts_svGroups[[#This Row],[Row]]) - ROW(impacts_svGroups[#Headers])</f>
        <v>12</v>
      </c>
      <c r="C96" s="26" t="str">
        <f t="shared" si="7"/>
      </c>
      <c r="D96" s="26" t="s">
        <v>27</v>
      </c>
      <c r="E96" s="26" t="str">
        <f>INDEX(SV_Categories[svGroupType],MATCH(impacts_svGroups[[#This Row],[SV Category]],SV_Categories[svGroupLabel],0))</f>
        <v>sv_noHS</v>
      </c>
      <c r="F96" s="26" t="str">
        <f t="array" ref="F9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c>
      <c r="G96" s="26" t="s">
        <v>72</v>
      </c>
      <c r="H96" s="26" t="str">
        <f t="shared" si="8"/>
        <v>CONUS</v>
      </c>
      <c r="I96" s="26" t="str">
        <f t="array" ref="I96" xml:space="preserve"> INDEX( list_scenarios, MOD( impacts_svGroups[[#This Row],[Row]] - 1, n_scenarios ) + 1 )</f>
      </c>
      <c r="J96" s="26" t="str">
        <f t="array" ref="J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c>
      <c r="K96" s="26" t="str">
        <f t="array" ref="K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c>
      <c r="L96" s="26" t="str">
        <f t="array" ref="L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c>
      <c r="M96" s="26" t="str">
        <f t="array" ref="M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c>
      <c r="N96" s="26" t="str">
        <f t="array" ref="N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c>
      <c r="O96" s="26" t="str">
        <f t="array" ref="O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c>
      <c r="P96" s="26" t="str">
        <f t="array" ref="P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c>
      <c r="Q96" s="26" t="str">
        <f t="array" ref="Q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c>
      <c r="R96" s="26" t="str">
        <f t="array" ref="R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c>
      <c r="S96" s="26" t="str">
        <f t="array" ref="S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c>
      <c r="T96" s="26" t="str">
        <f t="array" ref="T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c>
      <c r="U96" s="26" t="str">
        <f t="array" ref="U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c>
      <c r="V96" s="26" t="str">
        <f t="array" ref="V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c>
      <c r="W96" s="26" t="str">
        <f t="array" ref="W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c>
      <c r="X96" s="26" t="str">
        <f t="array" ref="X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c>
      <c r="Y96" s="26" t="str">
        <f t="array" ref="Y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c>
      <c r="Z96" s="26" t="str">
        <f t="array" ref="Z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c>
      <c r="AA96" s="29"/>
    </row>
    <row r="97">
      <c r="B97" s="26" t="n">
        <f t="array" ref="B97">ROW(impacts_svGroups[[#This Row],[Row]]) - ROW(impacts_svGroups[#Headers])</f>
        <v>13</v>
      </c>
      <c r="C97" s="26" t="str">
        <f t="shared" si="7"/>
      </c>
      <c r="D97" s="26" t="s">
        <v>29</v>
      </c>
      <c r="E97" s="26" t="str">
        <f>INDEX(SV_Categories[svGroupType],MATCH(impacts_svGroups[[#This Row],[SV Category]],SV_Categories[svGroupLabel],0))</f>
        <v>sv_plus65</v>
      </c>
      <c r="F97" s="26" t="str">
        <f t="array" ref="F9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c>
      <c r="G97" s="26" t="s">
        <v>72</v>
      </c>
      <c r="H97" s="26" t="str">
        <f t="shared" si="8"/>
        <v>CONUS</v>
      </c>
      <c r="I97" s="26" t="str">
        <f t="array" ref="I97" xml:space="preserve"> INDEX( list_scenarios, MOD( impacts_svGroups[[#This Row],[Row]] - 1, n_scenarios ) + 1 )</f>
      </c>
      <c r="J97" s="26" t="str">
        <f t="array" ref="J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c>
      <c r="K97" s="26" t="str">
        <f t="array" ref="K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c>
      <c r="L97" s="26" t="str">
        <f t="array" ref="L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c>
      <c r="M97" s="26" t="str">
        <f t="array" ref="M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c>
      <c r="N97" s="26" t="str">
        <f t="array" ref="N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c>
      <c r="O97" s="26" t="str">
        <f t="array" ref="O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c>
      <c r="P97" s="26" t="str">
        <f t="array" ref="P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c>
      <c r="Q97" s="26" t="str">
        <f t="array" ref="Q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c>
      <c r="R97" s="26" t="str">
        <f t="array" ref="R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c>
      <c r="S97" s="26" t="str">
        <f t="array" ref="S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c>
      <c r="T97" s="26" t="str">
        <f t="array" ref="T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c>
      <c r="U97" s="26" t="str">
        <f t="array" ref="U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c>
      <c r="V97" s="26" t="str">
        <f t="array" ref="V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c>
      <c r="W97" s="26" t="str">
        <f t="array" ref="W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c>
      <c r="X97" s="26" t="str">
        <f t="array" ref="X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c>
      <c r="Y97" s="26" t="str">
        <f t="array" ref="Y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c>
      <c r="Z97" s="26" t="str">
        <f t="array" ref="Z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c>
      <c r="AA97" s="29"/>
    </row>
    <row r="98">
      <c r="B98" s="26" t="n">
        <f t="array" ref="B98">ROW(impacts_svGroups[[#This Row],[Row]]) - ROW(impacts_svGroups[#Headers])</f>
        <v>14</v>
      </c>
      <c r="C98" s="26" t="str">
        <f t="shared" si="7"/>
      </c>
      <c r="D98" s="26" t="s">
        <v>29</v>
      </c>
      <c r="E98" s="26" t="str">
        <f>INDEX(SV_Categories[svGroupType],MATCH(impacts_svGroups[[#This Row],[SV Category]],SV_Categories[svGroupLabel],0))</f>
        <v>sv_plus65</v>
      </c>
      <c r="F98" s="26" t="str">
        <f t="array" ref="F9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c>
      <c r="G98" s="26" t="s">
        <v>72</v>
      </c>
      <c r="H98" s="26" t="str">
        <f t="shared" si="8"/>
        <v>CONUS</v>
      </c>
      <c r="I98" s="26" t="str">
        <f t="array" ref="I98" xml:space="preserve"> INDEX( list_scenarios, MOD( impacts_svGroups[[#This Row],[Row]] - 1, n_scenarios ) + 1 )</f>
      </c>
      <c r="J98" s="26" t="str">
        <f t="array" ref="J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c>
      <c r="K98" s="26" t="str">
        <f t="array" ref="K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c>
      <c r="L98" s="26" t="str">
        <f t="array" ref="L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c>
      <c r="M98" s="26" t="str">
        <f t="array" ref="M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c>
      <c r="N98" s="26" t="str">
        <f t="array" ref="N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c>
      <c r="O98" s="26" t="str">
        <f t="array" ref="O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c>
      <c r="P98" s="26" t="str">
        <f t="array" ref="P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c>
      <c r="Q98" s="26" t="str">
        <f t="array" ref="Q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c>
      <c r="R98" s="26" t="str">
        <f t="array" ref="R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c>
      <c r="S98" s="26" t="str">
        <f t="array" ref="S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c>
      <c r="T98" s="26" t="str">
        <f t="array" ref="T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c>
      <c r="U98" s="26" t="str">
        <f t="array" ref="U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c>
      <c r="V98" s="26" t="str">
        <f t="array" ref="V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c>
      <c r="W98" s="26" t="str">
        <f t="array" ref="W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c>
      <c r="X98" s="26" t="str">
        <f t="array" ref="X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c>
      <c r="Y98" s="26" t="str">
        <f t="array" ref="Y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c>
      <c r="Z98" s="26" t="str">
        <f t="array" ref="Z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c>
      <c r="AA98" s="29"/>
    </row>
    <row r="99">
      <c r="B99" s="26" t="n">
        <f t="array" ref="B99">ROW(impacts_svGroups[[#This Row],[Row]]) - ROW(impacts_svGroups[#Headers])</f>
        <v>15</v>
      </c>
      <c r="C99" s="26" t="str">
        <f t="shared" si="7"/>
      </c>
      <c r="D99" s="26" t="s">
        <v>29</v>
      </c>
      <c r="E99" s="26" t="str">
        <f>INDEX(SV_Categories[svGroupType],MATCH(impacts_svGroups[[#This Row],[SV Category]],SV_Categories[svGroupLabel],0))</f>
        <v>sv_plus65</v>
      </c>
      <c r="F99" s="26" t="str">
        <f t="array" ref="F9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c>
      <c r="G99" s="26" t="s">
        <v>72</v>
      </c>
      <c r="H99" s="26" t="str">
        <f t="shared" si="8"/>
        <v>CONUS</v>
      </c>
      <c r="I99" s="26" t="str">
        <f t="array" ref="I99" xml:space="preserve"> INDEX( list_scenarios, MOD( impacts_svGroups[[#This Row],[Row]] - 1, n_scenarios ) + 1 )</f>
      </c>
      <c r="J99" s="26" t="str">
        <f t="array" ref="J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c>
      <c r="K99" s="26" t="str">
        <f t="array" ref="K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c>
      <c r="L99" s="26" t="str">
        <f t="array" ref="L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c>
      <c r="M99" s="26" t="str">
        <f t="array" ref="M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c>
      <c r="N99" s="26" t="str">
        <f t="array" ref="N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c>
      <c r="O99" s="26" t="str">
        <f t="array" ref="O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c>
      <c r="P99" s="26" t="str">
        <f t="array" ref="P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c>
      <c r="Q99" s="26" t="str">
        <f t="array" ref="Q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c>
      <c r="R99" s="26" t="str">
        <f t="array" ref="R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c>
      <c r="S99" s="26" t="str">
        <f t="array" ref="S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c>
      <c r="T99" s="26" t="str">
        <f t="array" ref="T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c>
      <c r="U99" s="26" t="str">
        <f t="array" ref="U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c>
      <c r="V99" s="26" t="str">
        <f t="array" ref="V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c>
      <c r="W99" s="26" t="str">
        <f t="array" ref="W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c>
      <c r="X99" s="26" t="str">
        <f t="array" ref="X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c>
      <c r="Y99" s="26" t="str">
        <f t="array" ref="Y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c>
      <c r="Z99" s="26" t="str">
        <f t="array" ref="Z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c>
      <c r="AA99" s="29"/>
    </row>
    <row r="100">
      <c r="B100" s="26" t="n">
        <f t="array" ref="B100">ROW(impacts_svGroups[[#This Row],[Row]]) - ROW(impacts_svGroups[#Headers])</f>
        <v>16</v>
      </c>
      <c r="C100" s="26" t="str">
        <f t="shared" si="7"/>
      </c>
      <c r="D100" s="26" t="s">
        <v>29</v>
      </c>
      <c r="E100" s="26" t="str">
        <f>INDEX(SV_Categories[svGroupType],MATCH(impacts_svGroups[[#This Row],[SV Category]],SV_Categories[svGroupLabel],0))</f>
        <v>sv_plus65</v>
      </c>
      <c r="F100" s="26" t="str">
        <f t="array" ref="F10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c>
      <c r="G100" s="26" t="s">
        <v>72</v>
      </c>
      <c r="H100" s="26" t="str">
        <f t="shared" si="8"/>
        <v>CONUS</v>
      </c>
      <c r="I100" s="26" t="str">
        <f t="array" ref="I100" xml:space="preserve"> INDEX( list_scenarios, MOD( impacts_svGroups[[#This Row],[Row]] - 1, n_scenarios ) + 1 )</f>
      </c>
      <c r="J100" s="26" t="str">
        <f t="array" ref="J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c>
      <c r="K100" s="26" t="str">
        <f t="array" ref="K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c>
      <c r="L100" s="26" t="str">
        <f t="array" ref="L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c>
      <c r="M100" s="26" t="str">
        <f t="array" ref="M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c>
      <c r="N100" s="26" t="str">
        <f t="array" ref="N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c>
      <c r="O100" s="26" t="str">
        <f t="array" ref="O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c>
      <c r="P100" s="26" t="str">
        <f t="array" ref="P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c>
      <c r="Q100" s="26" t="str">
        <f t="array" ref="Q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c>
      <c r="R100" s="26" t="str">
        <f t="array" ref="R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c>
      <c r="S100" s="26" t="str">
        <f t="array" ref="S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c>
      <c r="T100" s="26" t="str">
        <f t="array" ref="T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c>
      <c r="U100" s="26" t="str">
        <f t="array" ref="U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c>
      <c r="V100" s="26" t="str">
        <f t="array" ref="V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c>
      <c r="W100" s="26" t="str">
        <f t="array" ref="W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c>
      <c r="X100" s="26" t="str">
        <f t="array" ref="X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c>
      <c r="Y100" s="26" t="str">
        <f t="array" ref="Y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c>
      <c r="Z100" s="26" t="str">
        <f t="array" ref="Z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c>
      <c r="AA100" s="29"/>
    </row>
    <row r="101">
      <c r="B101" s="26" t="n">
        <f t="array" ref="B101">ROW(impacts_svGroups[[#This Row],[Row]]) - ROW(impacts_svGroups[#Headers])</f>
        <v>17</v>
      </c>
      <c r="C101" s="26" t="str">
        <f t="shared" ref="C101:C116" si="9" xml:space="preserve"> mv_sector</f>
      </c>
      <c r="D101" s="26" t="s">
        <v>23</v>
      </c>
      <c r="E101" s="26" t="str">
        <f>INDEX(SV_Categories[svGroupType],MATCH(impacts_svGroups[[#This Row],[SV Category]],SV_Categories[svGroupLabel],0))</f>
        <v>sv_lowIncome</v>
      </c>
      <c r="F101" s="26" t="str">
        <f t="array" ref="F10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c>
      <c r="G101" s="26" t="s">
        <v>73</v>
      </c>
      <c r="H101" s="26" t="str">
        <f t="shared" si="8"/>
        <v>CONUS</v>
      </c>
      <c r="I101" s="26" t="str">
        <f t="array" ref="I101" xml:space="preserve"> INDEX( list_scenarios, MOD( impacts_svGroups[[#This Row],[Row]] - 1, n_scenarios ) + 1 )</f>
      </c>
      <c r="J101" s="26" t="str">
        <f t="array" ref="J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c>
      <c r="K101" s="26" t="str">
        <f t="array" ref="K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c>
      <c r="L101" s="26" t="str">
        <f t="array" ref="L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c>
      <c r="M101" s="26" t="str">
        <f t="array" ref="M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c>
      <c r="N101" s="26" t="str">
        <f t="array" ref="N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c>
      <c r="O101" s="26" t="str">
        <f t="array" ref="O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c>
      <c r="P101" s="26" t="str">
        <f t="array" ref="P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c>
      <c r="Q101" s="26" t="str">
        <f t="array" ref="Q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c>
      <c r="R101" s="26" t="str">
        <f t="array" ref="R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c>
      <c r="S101" s="26" t="str">
        <f t="array" ref="S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c>
      <c r="T101" s="26" t="str">
        <f t="array" ref="T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c>
      <c r="U101" s="26" t="str">
        <f t="array" ref="U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c>
      <c r="V101" s="26" t="str">
        <f t="array" ref="V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c>
      <c r="W101" s="26" t="str">
        <f t="array" ref="W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c>
      <c r="X101" s="26" t="str">
        <f t="array" ref="X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c>
      <c r="Y101" s="26" t="str">
        <f t="array" ref="Y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c>
      <c r="Z101" s="26" t="str">
        <f t="array" ref="Z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c>
      <c r="AA101" s="29"/>
    </row>
    <row r="102">
      <c r="B102" s="26" t="n">
        <f t="array" ref="B102">ROW(impacts_svGroups[[#This Row],[Row]]) - ROW(impacts_svGroups[#Headers])</f>
        <v>18</v>
      </c>
      <c r="C102" s="26" t="str">
        <f t="shared" si="9"/>
      </c>
      <c r="D102" s="26" t="s">
        <v>23</v>
      </c>
      <c r="E102" s="26" t="str">
        <f>INDEX(SV_Categories[svGroupType],MATCH(impacts_svGroups[[#This Row],[SV Category]],SV_Categories[svGroupLabel],0))</f>
        <v>sv_lowIncome</v>
      </c>
      <c r="F102" s="26" t="str">
        <f t="array" ref="F10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c>
      <c r="G102" s="26" t="s">
        <v>73</v>
      </c>
      <c r="H102" s="26" t="str">
        <f t="shared" si="8"/>
        <v>CONUS</v>
      </c>
      <c r="I102" s="26" t="str">
        <f t="array" ref="I102" xml:space="preserve"> INDEX( list_scenarios, MOD( impacts_svGroups[[#This Row],[Row]] - 1, n_scenarios ) + 1 )</f>
      </c>
      <c r="J102" s="26" t="str">
        <f t="array" ref="J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c>
      <c r="K102" s="26" t="str">
        <f t="array" ref="K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c>
      <c r="L102" s="26" t="str">
        <f t="array" ref="L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c>
      <c r="M102" s="26" t="str">
        <f t="array" ref="M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c>
      <c r="N102" s="26" t="str">
        <f t="array" ref="N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c>
      <c r="O102" s="26" t="str">
        <f t="array" ref="O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c>
      <c r="P102" s="26" t="str">
        <f t="array" ref="P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c>
      <c r="Q102" s="26" t="str">
        <f t="array" ref="Q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c>
      <c r="R102" s="26" t="str">
        <f t="array" ref="R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c>
      <c r="S102" s="26" t="str">
        <f t="array" ref="S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c>
      <c r="T102" s="26" t="str">
        <f t="array" ref="T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c>
      <c r="U102" s="26" t="str">
        <f t="array" ref="U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c>
      <c r="V102" s="26" t="str">
        <f t="array" ref="V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c>
      <c r="W102" s="26" t="str">
        <f t="array" ref="W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c>
      <c r="X102" s="26" t="str">
        <f t="array" ref="X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c>
      <c r="Y102" s="26" t="str">
        <f t="array" ref="Y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c>
      <c r="Z102" s="26" t="str">
        <f t="array" ref="Z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c>
      <c r="AA102" s="29"/>
    </row>
    <row r="103">
      <c r="B103" s="26" t="n">
        <f t="array" ref="B103">ROW(impacts_svGroups[[#This Row],[Row]]) - ROW(impacts_svGroups[#Headers])</f>
        <v>19</v>
      </c>
      <c r="C103" s="26" t="str">
        <f t="shared" si="9"/>
      </c>
      <c r="D103" s="26" t="s">
        <v>23</v>
      </c>
      <c r="E103" s="26" t="str">
        <f>INDEX(SV_Categories[svGroupType],MATCH(impacts_svGroups[[#This Row],[SV Category]],SV_Categories[svGroupLabel],0))</f>
        <v>sv_lowIncome</v>
      </c>
      <c r="F103" s="26" t="str">
        <f t="array" ref="F10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c>
      <c r="G103" s="26" t="s">
        <v>73</v>
      </c>
      <c r="H103" s="26" t="str">
        <f t="shared" si="8"/>
        <v>CONUS</v>
      </c>
      <c r="I103" s="26" t="str">
        <f t="array" ref="I103" xml:space="preserve"> INDEX( list_scenarios, MOD( impacts_svGroups[[#This Row],[Row]] - 1, n_scenarios ) + 1 )</f>
      </c>
      <c r="J103" s="26" t="str">
        <f t="array" ref="J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c>
      <c r="K103" s="26" t="str">
        <f t="array" ref="K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c>
      <c r="L103" s="26" t="str">
        <f t="array" ref="L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c>
      <c r="M103" s="26" t="str">
        <f t="array" ref="M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c>
      <c r="N103" s="26" t="str">
        <f t="array" ref="N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c>
      <c r="O103" s="26" t="str">
        <f t="array" ref="O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c>
      <c r="P103" s="26" t="str">
        <f t="array" ref="P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c>
      <c r="Q103" s="26" t="str">
        <f t="array" ref="Q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c>
      <c r="R103" s="26" t="str">
        <f t="array" ref="R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c>
      <c r="S103" s="26" t="str">
        <f t="array" ref="S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c>
      <c r="T103" s="26" t="str">
        <f t="array" ref="T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c>
      <c r="U103" s="26" t="str">
        <f t="array" ref="U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c>
      <c r="V103" s="26" t="str">
        <f t="array" ref="V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c>
      <c r="W103" s="26" t="str">
        <f t="array" ref="W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c>
      <c r="X103" s="26" t="str">
        <f t="array" ref="X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c>
      <c r="Y103" s="26" t="str">
        <f t="array" ref="Y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c>
      <c r="Z103" s="26" t="str">
        <f t="array" ref="Z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c>
      <c r="AA103" s="29"/>
    </row>
    <row r="104">
      <c r="B104" s="26" t="n">
        <f t="array" ref="B104">ROW(impacts_svGroups[[#This Row],[Row]]) - ROW(impacts_svGroups[#Headers])</f>
        <v>20</v>
      </c>
      <c r="C104" s="26" t="str">
        <f t="shared" si="9"/>
      </c>
      <c r="D104" s="26" t="s">
        <v>23</v>
      </c>
      <c r="E104" s="26" t="str">
        <f>INDEX(SV_Categories[svGroupType],MATCH(impacts_svGroups[[#This Row],[SV Category]],SV_Categories[svGroupLabel],0))</f>
        <v>sv_lowIncome</v>
      </c>
      <c r="F104" s="26" t="str">
        <f t="array" ref="F10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c>
      <c r="G104" s="26" t="s">
        <v>73</v>
      </c>
      <c r="H104" s="26" t="str">
        <f t="shared" si="8"/>
        <v>CONUS</v>
      </c>
      <c r="I104" s="26" t="str">
        <f t="array" ref="I104" xml:space="preserve"> INDEX( list_scenarios, MOD( impacts_svGroups[[#This Row],[Row]] - 1, n_scenarios ) + 1 )</f>
      </c>
      <c r="J104" s="26" t="str">
        <f t="array" ref="J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c>
      <c r="K104" s="26" t="str">
        <f t="array" ref="K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c>
      <c r="L104" s="26" t="str">
        <f t="array" ref="L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c>
      <c r="M104" s="26" t="str">
        <f t="array" ref="M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c>
      <c r="N104" s="26" t="str">
        <f t="array" ref="N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c>
      <c r="O104" s="26" t="str">
        <f t="array" ref="O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c>
      <c r="P104" s="26" t="str">
        <f t="array" ref="P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c>
      <c r="Q104" s="26" t="str">
        <f t="array" ref="Q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c>
      <c r="R104" s="26" t="str">
        <f t="array" ref="R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c>
      <c r="S104" s="26" t="str">
        <f t="array" ref="S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c>
      <c r="T104" s="26" t="str">
        <f t="array" ref="T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c>
      <c r="U104" s="26" t="str">
        <f t="array" ref="U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c>
      <c r="V104" s="26" t="str">
        <f t="array" ref="V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c>
      <c r="W104" s="26" t="str">
        <f t="array" ref="W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c>
      <c r="X104" s="26" t="str">
        <f t="array" ref="X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c>
      <c r="Y104" s="26" t="str">
        <f t="array" ref="Y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c>
      <c r="Z104" s="26" t="str">
        <f t="array" ref="Z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c>
      <c r="AA104" s="29"/>
    </row>
    <row r="105">
      <c r="B105" s="26" t="n">
        <f t="array" ref="B105">ROW(impacts_svGroups[[#This Row],[Row]]) - ROW(impacts_svGroups[#Headers])</f>
        <v>21</v>
      </c>
      <c r="C105" s="26" t="str">
        <f t="shared" si="9"/>
      </c>
      <c r="D105" s="26" t="s">
        <v>33</v>
      </c>
      <c r="E105" s="26" t="str">
        <f>INDEX(SV_Categories[svGroupType],MATCH(impacts_svGroups[[#This Row],[SV Category]],SV_Categories[svGroupLabel],0))</f>
        <v>sv_minority</v>
      </c>
      <c r="F105" s="26" t="str">
        <f t="array" ref="F10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c>
      <c r="G105" s="26" t="s">
        <v>73</v>
      </c>
      <c r="H105" s="26" t="str">
        <f t="shared" si="8"/>
        <v>CONUS</v>
      </c>
      <c r="I105" s="26" t="str">
        <f t="array" ref="I105" xml:space="preserve"> INDEX( list_scenarios, MOD( impacts_svGroups[[#This Row],[Row]] - 1, n_scenarios ) + 1 )</f>
      </c>
      <c r="J105" s="26" t="str">
        <f t="array" ref="J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c>
      <c r="K105" s="26" t="str">
        <f t="array" ref="K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c>
      <c r="L105" s="26" t="str">
        <f t="array" ref="L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c>
      <c r="M105" s="26" t="str">
        <f t="array" ref="M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c>
      <c r="N105" s="26" t="str">
        <f t="array" ref="N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c>
      <c r="O105" s="26" t="str">
        <f t="array" ref="O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c>
      <c r="P105" s="26" t="str">
        <f t="array" ref="P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c>
      <c r="Q105" s="26" t="str">
        <f t="array" ref="Q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c>
      <c r="R105" s="26" t="str">
        <f t="array" ref="R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c>
      <c r="S105" s="26" t="str">
        <f t="array" ref="S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c>
      <c r="T105" s="26" t="str">
        <f t="array" ref="T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c>
      <c r="U105" s="26" t="str">
        <f t="array" ref="U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c>
      <c r="V105" s="26" t="str">
        <f t="array" ref="V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c>
      <c r="W105" s="26" t="str">
        <f t="array" ref="W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c>
      <c r="X105" s="26" t="str">
        <f t="array" ref="X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c>
      <c r="Y105" s="26" t="str">
        <f t="array" ref="Y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c>
      <c r="Z105" s="26" t="str">
        <f t="array" ref="Z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c>
      <c r="AA105" s="29"/>
    </row>
    <row r="106">
      <c r="B106" s="26" t="n">
        <f t="array" ref="B106">ROW(impacts_svGroups[[#This Row],[Row]]) - ROW(impacts_svGroups[#Headers])</f>
        <v>22</v>
      </c>
      <c r="C106" s="26" t="str">
        <f t="shared" si="9"/>
      </c>
      <c r="D106" s="26" t="s">
        <v>33</v>
      </c>
      <c r="E106" s="26" t="str">
        <f>INDEX(SV_Categories[svGroupType],MATCH(impacts_svGroups[[#This Row],[SV Category]],SV_Categories[svGroupLabel],0))</f>
        <v>sv_minority</v>
      </c>
      <c r="F106" s="26" t="str">
        <f t="array" ref="F10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c>
      <c r="G106" s="26" t="s">
        <v>73</v>
      </c>
      <c r="H106" s="26" t="str">
        <f t="shared" si="8"/>
        <v>CONUS</v>
      </c>
      <c r="I106" s="26" t="str">
        <f t="array" ref="I106" xml:space="preserve"> INDEX( list_scenarios, MOD( impacts_svGroups[[#This Row],[Row]] - 1, n_scenarios ) + 1 )</f>
      </c>
      <c r="J106" s="26" t="str">
        <f t="array" ref="J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c>
      <c r="K106" s="26" t="str">
        <f t="array" ref="K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c>
      <c r="L106" s="26" t="str">
        <f t="array" ref="L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c>
      <c r="M106" s="26" t="str">
        <f t="array" ref="M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c>
      <c r="N106" s="26" t="str">
        <f t="array" ref="N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c>
      <c r="O106" s="26" t="str">
        <f t="array" ref="O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c>
      <c r="P106" s="26" t="str">
        <f t="array" ref="P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c>
      <c r="Q106" s="26" t="str">
        <f t="array" ref="Q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c>
      <c r="R106" s="26" t="str">
        <f t="array" ref="R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c>
      <c r="S106" s="26" t="str">
        <f t="array" ref="S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c>
      <c r="T106" s="26" t="str">
        <f t="array" ref="T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c>
      <c r="U106" s="26" t="str">
        <f t="array" ref="U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c>
      <c r="V106" s="26" t="str">
        <f t="array" ref="V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c>
      <c r="W106" s="26" t="str">
        <f t="array" ref="W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c>
      <c r="X106" s="26" t="str">
        <f t="array" ref="X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c>
      <c r="Y106" s="26" t="str">
        <f t="array" ref="Y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c>
      <c r="Z106" s="26" t="str">
        <f t="array" ref="Z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c>
      <c r="AA106" s="29"/>
    </row>
    <row r="107">
      <c r="B107" s="26" t="n">
        <f t="array" ref="B107">ROW(impacts_svGroups[[#This Row],[Row]]) - ROW(impacts_svGroups[#Headers])</f>
        <v>23</v>
      </c>
      <c r="C107" s="26" t="str">
        <f t="shared" si="9"/>
      </c>
      <c r="D107" s="26" t="s">
        <v>33</v>
      </c>
      <c r="E107" s="26" t="str">
        <f>INDEX(SV_Categories[svGroupType],MATCH(impacts_svGroups[[#This Row],[SV Category]],SV_Categories[svGroupLabel],0))</f>
        <v>sv_minority</v>
      </c>
      <c r="F107" s="26" t="str">
        <f t="array" ref="F10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c>
      <c r="G107" s="26" t="s">
        <v>73</v>
      </c>
      <c r="H107" s="26" t="str">
        <f t="shared" si="8"/>
        <v>CONUS</v>
      </c>
      <c r="I107" s="26" t="str">
        <f t="array" ref="I107" xml:space="preserve"> INDEX( list_scenarios, MOD( impacts_svGroups[[#This Row],[Row]] - 1, n_scenarios ) + 1 )</f>
      </c>
      <c r="J107" s="26" t="str">
        <f t="array" ref="J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c>
      <c r="K107" s="26" t="str">
        <f t="array" ref="K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c>
      <c r="L107" s="26" t="str">
        <f t="array" ref="L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c>
      <c r="M107" s="26" t="str">
        <f t="array" ref="M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c>
      <c r="N107" s="26" t="str">
        <f t="array" ref="N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c>
      <c r="O107" s="26" t="str">
        <f t="array" ref="O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c>
      <c r="P107" s="26" t="str">
        <f t="array" ref="P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c>
      <c r="Q107" s="26" t="str">
        <f t="array" ref="Q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c>
      <c r="R107" s="26" t="str">
        <f t="array" ref="R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c>
      <c r="S107" s="26" t="str">
        <f t="array" ref="S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c>
      <c r="T107" s="26" t="str">
        <f t="array" ref="T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c>
      <c r="U107" s="26" t="str">
        <f t="array" ref="U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c>
      <c r="V107" s="26" t="str">
        <f t="array" ref="V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c>
      <c r="W107" s="26" t="str">
        <f t="array" ref="W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c>
      <c r="X107" s="26" t="str">
        <f t="array" ref="X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c>
      <c r="Y107" s="26" t="str">
        <f t="array" ref="Y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c>
      <c r="Z107" s="26" t="str">
        <f t="array" ref="Z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c>
      <c r="AA107" s="29"/>
    </row>
    <row r="108">
      <c r="B108" s="26" t="n">
        <f t="array" ref="B108">ROW(impacts_svGroups[[#This Row],[Row]]) - ROW(impacts_svGroups[#Headers])</f>
        <v>24</v>
      </c>
      <c r="C108" s="26" t="str">
        <f t="shared" si="9"/>
      </c>
      <c r="D108" s="26" t="s">
        <v>33</v>
      </c>
      <c r="E108" s="26" t="str">
        <f>INDEX(SV_Categories[svGroupType],MATCH(impacts_svGroups[[#This Row],[SV Category]],SV_Categories[svGroupLabel],0))</f>
        <v>sv_minority</v>
      </c>
      <c r="F108" s="26" t="str">
        <f t="array" ref="F10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c>
      <c r="G108" s="26" t="s">
        <v>73</v>
      </c>
      <c r="H108" s="26" t="str">
        <f t="shared" si="8"/>
        <v>CONUS</v>
      </c>
      <c r="I108" s="26" t="str">
        <f t="array" ref="I108" xml:space="preserve"> INDEX( list_scenarios, MOD( impacts_svGroups[[#This Row],[Row]] - 1, n_scenarios ) + 1 )</f>
      </c>
      <c r="J108" s="26" t="str">
        <f t="array" ref="J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c>
      <c r="K108" s="26" t="str">
        <f t="array" ref="K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c>
      <c r="L108" s="26" t="str">
        <f t="array" ref="L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c>
      <c r="M108" s="26" t="str">
        <f t="array" ref="M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c>
      <c r="N108" s="26" t="str">
        <f t="array" ref="N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c>
      <c r="O108" s="26" t="str">
        <f t="array" ref="O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c>
      <c r="P108" s="26" t="str">
        <f t="array" ref="P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c>
      <c r="Q108" s="26" t="str">
        <f t="array" ref="Q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c>
      <c r="R108" s="26" t="str">
        <f t="array" ref="R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c>
      <c r="S108" s="26" t="str">
        <f t="array" ref="S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c>
      <c r="T108" s="26" t="str">
        <f t="array" ref="T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c>
      <c r="U108" s="26" t="str">
        <f t="array" ref="U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c>
      <c r="V108" s="26" t="str">
        <f t="array" ref="V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c>
      <c r="W108" s="26" t="str">
        <f t="array" ref="W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c>
      <c r="X108" s="26" t="str">
        <f t="array" ref="X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c>
      <c r="Y108" s="26" t="str">
        <f t="array" ref="Y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c>
      <c r="Z108" s="26" t="str">
        <f t="array" ref="Z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c>
      <c r="AA108" s="29"/>
    </row>
    <row r="109">
      <c r="B109" s="26" t="n">
        <f t="array" ref="B109">ROW(impacts_svGroups[[#This Row],[Row]]) - ROW(impacts_svGroups[#Headers])</f>
        <v>25</v>
      </c>
      <c r="C109" s="26" t="str">
        <f t="shared" si="9"/>
      </c>
      <c r="D109" s="26" t="s">
        <v>27</v>
      </c>
      <c r="E109" s="26" t="str">
        <f>INDEX(SV_Categories[svGroupType],MATCH(impacts_svGroups[[#This Row],[SV Category]],SV_Categories[svGroupLabel],0))</f>
        <v>sv_noHS</v>
      </c>
      <c r="F109" s="26" t="str">
        <f t="array" ref="F10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c>
      <c r="G109" s="26" t="s">
        <v>73</v>
      </c>
      <c r="H109" s="26" t="str">
        <f t="shared" si="8"/>
        <v>CONUS</v>
      </c>
      <c r="I109" s="26" t="str">
        <f t="array" ref="I109" xml:space="preserve"> INDEX( list_scenarios, MOD( impacts_svGroups[[#This Row],[Row]] - 1, n_scenarios ) + 1 )</f>
      </c>
      <c r="J109" s="26" t="str">
        <f t="array" ref="J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c>
      <c r="K109" s="26" t="str">
        <f t="array" ref="K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c>
      <c r="L109" s="26" t="str">
        <f t="array" ref="L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c>
      <c r="M109" s="26" t="str">
        <f t="array" ref="M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c>
      <c r="N109" s="26" t="str">
        <f t="array" ref="N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c>
      <c r="O109" s="26" t="str">
        <f t="array" ref="O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c>
      <c r="P109" s="26" t="str">
        <f t="array" ref="P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c>
      <c r="Q109" s="26" t="str">
        <f t="array" ref="Q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c>
      <c r="R109" s="26" t="str">
        <f t="array" ref="R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c>
      <c r="S109" s="26" t="str">
        <f t="array" ref="S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c>
      <c r="T109" s="26" t="str">
        <f t="array" ref="T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c>
      <c r="U109" s="26" t="str">
        <f t="array" ref="U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c>
      <c r="V109" s="26" t="str">
        <f t="array" ref="V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c>
      <c r="W109" s="26" t="str">
        <f t="array" ref="W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c>
      <c r="X109" s="26" t="str">
        <f t="array" ref="X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c>
      <c r="Y109" s="26" t="str">
        <f t="array" ref="Y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c>
      <c r="Z109" s="26" t="str">
        <f t="array" ref="Z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c>
      <c r="AA109" s="29"/>
    </row>
    <row r="110">
      <c r="B110" s="26" t="n">
        <f t="array" ref="B110">ROW(impacts_svGroups[[#This Row],[Row]]) - ROW(impacts_svGroups[#Headers])</f>
        <v>26</v>
      </c>
      <c r="C110" s="26" t="str">
        <f t="shared" si="9"/>
      </c>
      <c r="D110" s="26" t="s">
        <v>27</v>
      </c>
      <c r="E110" s="26" t="str">
        <f>INDEX(SV_Categories[svGroupType],MATCH(impacts_svGroups[[#This Row],[SV Category]],SV_Categories[svGroupLabel],0))</f>
        <v>sv_noHS</v>
      </c>
      <c r="F110" s="26" t="str">
        <f t="array" ref="F11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c>
      <c r="G110" s="26" t="s">
        <v>73</v>
      </c>
      <c r="H110" s="26" t="str">
        <f t="shared" si="8"/>
        <v>CONUS</v>
      </c>
      <c r="I110" s="26" t="str">
        <f t="array" ref="I110" xml:space="preserve"> INDEX( list_scenarios, MOD( impacts_svGroups[[#This Row],[Row]] - 1, n_scenarios ) + 1 )</f>
      </c>
      <c r="J110" s="26" t="str">
        <f t="array" ref="J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c>
      <c r="K110" s="26" t="str">
        <f t="array" ref="K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c>
      <c r="L110" s="26" t="str">
        <f t="array" ref="L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c>
      <c r="M110" s="26" t="str">
        <f t="array" ref="M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c>
      <c r="N110" s="26" t="str">
        <f t="array" ref="N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c>
      <c r="O110" s="26" t="str">
        <f t="array" ref="O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c>
      <c r="P110" s="26" t="str">
        <f t="array" ref="P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c>
      <c r="Q110" s="26" t="str">
        <f t="array" ref="Q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c>
      <c r="R110" s="26" t="str">
        <f t="array" ref="R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c>
      <c r="S110" s="26" t="str">
        <f t="array" ref="S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c>
      <c r="T110" s="26" t="str">
        <f t="array" ref="T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c>
      <c r="U110" s="26" t="str">
        <f t="array" ref="U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c>
      <c r="V110" s="26" t="str">
        <f t="array" ref="V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c>
      <c r="W110" s="26" t="str">
        <f t="array" ref="W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c>
      <c r="X110" s="26" t="str">
        <f t="array" ref="X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c>
      <c r="Y110" s="26" t="str">
        <f t="array" ref="Y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c>
      <c r="Z110" s="26" t="str">
        <f t="array" ref="Z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c>
      <c r="AA110" s="29"/>
    </row>
    <row r="111">
      <c r="B111" s="26" t="n">
        <f t="array" ref="B111">ROW(impacts_svGroups[[#This Row],[Row]]) - ROW(impacts_svGroups[#Headers])</f>
        <v>27</v>
      </c>
      <c r="C111" s="26" t="str">
        <f t="shared" si="9"/>
      </c>
      <c r="D111" s="26" t="s">
        <v>27</v>
      </c>
      <c r="E111" s="26" t="str">
        <f>INDEX(SV_Categories[svGroupType],MATCH(impacts_svGroups[[#This Row],[SV Category]],SV_Categories[svGroupLabel],0))</f>
        <v>sv_noHS</v>
      </c>
      <c r="F111" s="26" t="str">
        <f t="array" ref="F11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c>
      <c r="G111" s="26" t="s">
        <v>73</v>
      </c>
      <c r="H111" s="26" t="str">
        <f t="shared" si="8"/>
        <v>CONUS</v>
      </c>
      <c r="I111" s="26" t="str">
        <f t="array" ref="I111" xml:space="preserve"> INDEX( list_scenarios, MOD( impacts_svGroups[[#This Row],[Row]] - 1, n_scenarios ) + 1 )</f>
      </c>
      <c r="J111" s="26" t="str">
        <f t="array" ref="J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c>
      <c r="K111" s="26" t="str">
        <f t="array" ref="K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c>
      <c r="L111" s="26" t="str">
        <f t="array" ref="L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c>
      <c r="M111" s="26" t="str">
        <f t="array" ref="M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c>
      <c r="N111" s="26" t="str">
        <f t="array" ref="N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c>
      <c r="O111" s="26" t="str">
        <f t="array" ref="O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c>
      <c r="P111" s="26" t="str">
        <f t="array" ref="P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c>
      <c r="Q111" s="26" t="str">
        <f t="array" ref="Q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c>
      <c r="R111" s="26" t="str">
        <f t="array" ref="R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c>
      <c r="S111" s="26" t="str">
        <f t="array" ref="S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c>
      <c r="T111" s="26" t="str">
        <f t="array" ref="T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c>
      <c r="U111" s="26" t="str">
        <f t="array" ref="U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c>
      <c r="V111" s="26" t="str">
        <f t="array" ref="V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c>
      <c r="W111" s="26" t="str">
        <f t="array" ref="W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c>
      <c r="X111" s="26" t="str">
        <f t="array" ref="X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c>
      <c r="Y111" s="26" t="str">
        <f t="array" ref="Y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c>
      <c r="Z111" s="26" t="str">
        <f t="array" ref="Z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c>
      <c r="AA111" s="29"/>
    </row>
    <row r="112">
      <c r="B112" s="26" t="n">
        <f t="array" ref="B112">ROW(impacts_svGroups[[#This Row],[Row]]) - ROW(impacts_svGroups[#Headers])</f>
        <v>28</v>
      </c>
      <c r="C112" s="26" t="str">
        <f t="shared" si="9"/>
      </c>
      <c r="D112" s="26" t="s">
        <v>27</v>
      </c>
      <c r="E112" s="26" t="str">
        <f>INDEX(SV_Categories[svGroupType],MATCH(impacts_svGroups[[#This Row],[SV Category]],SV_Categories[svGroupLabel],0))</f>
        <v>sv_noHS</v>
      </c>
      <c r="F112" s="26" t="str">
        <f t="array" ref="F11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c>
      <c r="G112" s="26" t="s">
        <v>73</v>
      </c>
      <c r="H112" s="26" t="str">
        <f t="shared" si="8"/>
        <v>CONUS</v>
      </c>
      <c r="I112" s="26" t="str">
        <f t="array" ref="I112" xml:space="preserve"> INDEX( list_scenarios, MOD( impacts_svGroups[[#This Row],[Row]] - 1, n_scenarios ) + 1 )</f>
      </c>
      <c r="J112" s="26" t="str">
        <f t="array" ref="J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c>
      <c r="K112" s="26" t="str">
        <f t="array" ref="K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c>
      <c r="L112" s="26" t="str">
        <f t="array" ref="L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c>
      <c r="M112" s="26" t="str">
        <f t="array" ref="M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c>
      <c r="N112" s="26" t="str">
        <f t="array" ref="N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c>
      <c r="O112" s="26" t="str">
        <f t="array" ref="O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c>
      <c r="P112" s="26" t="str">
        <f t="array" ref="P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c>
      <c r="Q112" s="26" t="str">
        <f t="array" ref="Q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c>
      <c r="R112" s="26" t="str">
        <f t="array" ref="R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c>
      <c r="S112" s="26" t="str">
        <f t="array" ref="S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c>
      <c r="T112" s="26" t="str">
        <f t="array" ref="T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c>
      <c r="U112" s="26" t="str">
        <f t="array" ref="U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c>
      <c r="V112" s="26" t="str">
        <f t="array" ref="V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c>
      <c r="W112" s="26" t="str">
        <f t="array" ref="W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c>
      <c r="X112" s="26" t="str">
        <f t="array" ref="X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c>
      <c r="Y112" s="26" t="str">
        <f t="array" ref="Y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c>
      <c r="Z112" s="26" t="str">
        <f t="array" ref="Z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c>
      <c r="AA112" s="29"/>
    </row>
    <row r="113">
      <c r="B113" s="26" t="n">
        <f t="array" ref="B113">ROW(impacts_svGroups[[#This Row],[Row]]) - ROW(impacts_svGroups[#Headers])</f>
        <v>29</v>
      </c>
      <c r="C113" s="26" t="str">
        <f t="shared" si="9"/>
      </c>
      <c r="D113" s="26" t="s">
        <v>29</v>
      </c>
      <c r="E113" s="26" t="str">
        <f>INDEX(SV_Categories[svGroupType],MATCH(impacts_svGroups[[#This Row],[SV Category]],SV_Categories[svGroupLabel],0))</f>
        <v>sv_plus65</v>
      </c>
      <c r="F113" s="26" t="str">
        <f t="array" ref="F11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c>
      <c r="G113" s="26" t="s">
        <v>73</v>
      </c>
      <c r="H113" s="26" t="str">
        <f t="shared" si="8"/>
        <v>CONUS</v>
      </c>
      <c r="I113" s="26" t="str">
        <f t="array" ref="I113" xml:space="preserve"> INDEX( list_scenarios, MOD( impacts_svGroups[[#This Row],[Row]] - 1, n_scenarios ) + 1 )</f>
      </c>
      <c r="J113" s="26" t="str">
        <f t="array" ref="J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c>
      <c r="K113" s="26" t="str">
        <f t="array" ref="K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c>
      <c r="L113" s="26" t="str">
        <f t="array" ref="L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c>
      <c r="M113" s="26" t="str">
        <f t="array" ref="M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c>
      <c r="N113" s="26" t="str">
        <f t="array" ref="N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c>
      <c r="O113" s="26" t="str">
        <f t="array" ref="O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c>
      <c r="P113" s="26" t="str">
        <f t="array" ref="P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c>
      <c r="Q113" s="26" t="str">
        <f t="array" ref="Q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c>
      <c r="R113" s="26" t="str">
        <f t="array" ref="R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c>
      <c r="S113" s="26" t="str">
        <f t="array" ref="S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c>
      <c r="T113" s="26" t="str">
        <f t="array" ref="T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c>
      <c r="U113" s="26" t="str">
        <f t="array" ref="U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c>
      <c r="V113" s="26" t="str">
        <f t="array" ref="V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c>
      <c r="W113" s="26" t="str">
        <f t="array" ref="W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c>
      <c r="X113" s="26" t="str">
        <f t="array" ref="X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c>
      <c r="Y113" s="26" t="str">
        <f t="array" ref="Y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c>
      <c r="Z113" s="26" t="str">
        <f t="array" ref="Z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c>
      <c r="AA113" s="29"/>
    </row>
    <row r="114">
      <c r="B114" s="26" t="n">
        <f t="array" ref="B114">ROW(impacts_svGroups[[#This Row],[Row]]) - ROW(impacts_svGroups[#Headers])</f>
        <v>30</v>
      </c>
      <c r="C114" s="26" t="str">
        <f t="shared" si="9"/>
      </c>
      <c r="D114" s="26" t="s">
        <v>29</v>
      </c>
      <c r="E114" s="26" t="str">
        <f>INDEX(SV_Categories[svGroupType],MATCH(impacts_svGroups[[#This Row],[SV Category]],SV_Categories[svGroupLabel],0))</f>
        <v>sv_plus65</v>
      </c>
      <c r="F114" s="26" t="str">
        <f t="array" ref="F11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c>
      <c r="G114" s="26" t="s">
        <v>73</v>
      </c>
      <c r="H114" s="26" t="str">
        <f t="shared" si="8"/>
        <v>CONUS</v>
      </c>
      <c r="I114" s="26" t="str">
        <f t="array" ref="I114" xml:space="preserve"> INDEX( list_scenarios, MOD( impacts_svGroups[[#This Row],[Row]] - 1, n_scenarios ) + 1 )</f>
      </c>
      <c r="J114" s="26" t="str">
        <f t="array" ref="J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c>
      <c r="K114" s="26" t="str">
        <f t="array" ref="K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c>
      <c r="L114" s="26" t="str">
        <f t="array" ref="L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c>
      <c r="M114" s="26" t="str">
        <f t="array" ref="M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c>
      <c r="N114" s="26" t="str">
        <f t="array" ref="N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c>
      <c r="O114" s="26" t="str">
        <f t="array" ref="O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c>
      <c r="P114" s="26" t="str">
        <f t="array" ref="P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c>
      <c r="Q114" s="26" t="str">
        <f t="array" ref="Q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c>
      <c r="R114" s="26" t="str">
        <f t="array" ref="R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c>
      <c r="S114" s="26" t="str">
        <f t="array" ref="S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c>
      <c r="T114" s="26" t="str">
        <f t="array" ref="T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c>
      <c r="U114" s="26" t="str">
        <f t="array" ref="U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c>
      <c r="V114" s="26" t="str">
        <f t="array" ref="V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c>
      <c r="W114" s="26" t="str">
        <f t="array" ref="W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c>
      <c r="X114" s="26" t="str">
        <f t="array" ref="X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c>
      <c r="Y114" s="26" t="str">
        <f t="array" ref="Y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c>
      <c r="Z114" s="26" t="str">
        <f t="array" ref="Z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c>
      <c r="AA114" s="29"/>
    </row>
    <row r="115">
      <c r="B115" s="26" t="n">
        <f t="array" ref="B115">ROW(impacts_svGroups[[#This Row],[Row]]) - ROW(impacts_svGroups[#Headers])</f>
        <v>31</v>
      </c>
      <c r="C115" s="26" t="str">
        <f t="shared" si="9"/>
      </c>
      <c r="D115" s="26" t="s">
        <v>29</v>
      </c>
      <c r="E115" s="26" t="str">
        <f>INDEX(SV_Categories[svGroupType],MATCH(impacts_svGroups[[#This Row],[SV Category]],SV_Categories[svGroupLabel],0))</f>
        <v>sv_plus65</v>
      </c>
      <c r="F115" s="26" t="str">
        <f t="array" ref="F11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c>
      <c r="G115" s="26" t="s">
        <v>73</v>
      </c>
      <c r="H115" s="26" t="str">
        <f t="shared" si="8"/>
        <v>CONUS</v>
      </c>
      <c r="I115" s="26" t="str">
        <f t="array" ref="I115" xml:space="preserve"> INDEX( list_scenarios, MOD( impacts_svGroups[[#This Row],[Row]] - 1, n_scenarios ) + 1 )</f>
      </c>
      <c r="J115" s="26" t="str">
        <f t="array" ref="J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c>
      <c r="K115" s="26" t="str">
        <f t="array" ref="K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c>
      <c r="L115" s="26" t="str">
        <f t="array" ref="L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c>
      <c r="M115" s="26" t="str">
        <f t="array" ref="M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c>
      <c r="N115" s="26" t="str">
        <f t="array" ref="N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c>
      <c r="O115" s="26" t="str">
        <f t="array" ref="O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c>
      <c r="P115" s="26" t="str">
        <f t="array" ref="P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c>
      <c r="Q115" s="26" t="str">
        <f t="array" ref="Q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c>
      <c r="R115" s="26" t="str">
        <f t="array" ref="R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c>
      <c r="S115" s="26" t="str">
        <f t="array" ref="S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c>
      <c r="T115" s="26" t="str">
        <f t="array" ref="T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c>
      <c r="U115" s="26" t="str">
        <f t="array" ref="U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c>
      <c r="V115" s="26" t="str">
        <f t="array" ref="V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c>
      <c r="W115" s="26" t="str">
        <f t="array" ref="W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c>
      <c r="X115" s="26" t="str">
        <f t="array" ref="X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c>
      <c r="Y115" s="26" t="str">
        <f t="array" ref="Y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c>
      <c r="Z115" s="26" t="str">
        <f t="array" ref="Z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c>
      <c r="AA115" s="29"/>
    </row>
    <row r="116">
      <c r="B116" s="26" t="n">
        <f t="array" ref="B116">ROW(impacts_svGroups[[#This Row],[Row]]) - ROW(impacts_svGroups[#Headers])</f>
        <v>32</v>
      </c>
      <c r="C116" s="26" t="str">
        <f t="shared" si="9"/>
      </c>
      <c r="D116" s="26" t="s">
        <v>29</v>
      </c>
      <c r="E116" s="26" t="str">
        <f>INDEX(SV_Categories[svGroupType],MATCH(impacts_svGroups[[#This Row],[SV Category]],SV_Categories[svGroupLabel],0))</f>
        <v>sv_plus65</v>
      </c>
      <c r="F116" s="26" t="str">
        <f t="array" ref="F11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c>
      <c r="G116" s="26" t="s">
        <v>73</v>
      </c>
      <c r="H116" s="26" t="str">
        <f t="shared" si="8"/>
        <v>CONUS</v>
      </c>
      <c r="I116" s="26" t="str">
        <f t="array" ref="I116" xml:space="preserve"> INDEX( list_scenarios, MOD( impacts_svGroups[[#This Row],[Row]] - 1, n_scenarios ) + 1 )</f>
      </c>
      <c r="J116" s="26" t="str">
        <f t="array" ref="J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c>
      <c r="K116" s="26" t="str">
        <f t="array" ref="K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c>
      <c r="L116" s="26" t="str">
        <f t="array" ref="L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c>
      <c r="M116" s="26" t="str">
        <f t="array" ref="M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c>
      <c r="N116" s="26" t="str">
        <f t="array" ref="N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c>
      <c r="O116" s="26" t="str">
        <f t="array" ref="O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c>
      <c r="P116" s="26" t="str">
        <f t="array" ref="P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c>
      <c r="Q116" s="26" t="str">
        <f t="array" ref="Q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c>
      <c r="R116" s="26" t="str">
        <f t="array" ref="R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c>
      <c r="S116" s="26" t="str">
        <f t="array" ref="S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c>
      <c r="T116" s="26" t="str">
        <f t="array" ref="T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c>
      <c r="U116" s="26" t="str">
        <f t="array" ref="U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c>
      <c r="V116" s="26" t="str">
        <f t="array" ref="V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c>
      <c r="W116" s="26" t="str">
        <f t="array" ref="W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c>
      <c r="X116" s="26" t="str">
        <f t="array" ref="X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c>
      <c r="Y116" s="26" t="str">
        <f t="array" ref="Y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c>
      <c r="Z116" s="26" t="str">
        <f t="array" ref="Z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c>
      <c r="AA116" s="29"/>
    </row>
    <row r="119">
      <c r="B119" s="30" t="s">
        <v>41</v>
      </c>
      <c r="C119" s="30" t="s">
        <v>0</v>
      </c>
      <c r="D119" s="30" t="s">
        <v>67</v>
      </c>
      <c r="E119" s="30" t="s">
        <v>68</v>
      </c>
      <c r="F119" s="30" t="s">
        <v>69</v>
      </c>
      <c r="G119" s="30" t="s">
        <v>70</v>
      </c>
      <c r="H119" s="30" t="s">
        <v>35</v>
      </c>
      <c r="I119" s="30" t="s">
        <v>71</v>
      </c>
      <c r="J119" s="31" t="s">
        <v>42</v>
      </c>
      <c r="K119" s="31" t="s">
        <v>43</v>
      </c>
      <c r="L119" s="31" t="s">
        <v>44</v>
      </c>
      <c r="M119" s="31" t="s">
        <v>45</v>
      </c>
      <c r="N119" s="31" t="s">
        <v>46</v>
      </c>
      <c r="O119" s="31" t="s">
        <v>47</v>
      </c>
      <c r="P119" s="31" t="s">
        <v>48</v>
      </c>
      <c r="Q119" s="31" t="s">
        <v>49</v>
      </c>
      <c r="R119" s="31" t="s">
        <v>39</v>
      </c>
      <c r="S119" s="31" t="s">
        <v>50</v>
      </c>
      <c r="T119" s="31" t="s">
        <v>51</v>
      </c>
      <c r="U119" s="31" t="s">
        <v>52</v>
      </c>
      <c r="V119" s="31" t="s">
        <v>53</v>
      </c>
      <c r="W119" s="31" t="s">
        <v>54</v>
      </c>
      <c r="X119" s="31" t="s">
        <v>55</v>
      </c>
      <c r="Y119" s="31" t="s">
        <v>56</v>
      </c>
      <c r="Z119" s="31" t="s">
        <v>57</v>
      </c>
      <c r="AA119" s="28"/>
    </row>
    <row r="120">
      <c r="B120" s="26" t="n">
        <f t="array" ref="B120">ROW(impacts_minorities[[#This Row],[Row]]) - ROW(impacts_minorities[#Headers])</f>
        <v>1</v>
      </c>
      <c r="C120" s="26" t="str">
        <f t="shared" ref="C120:C135" si="10" xml:space="preserve"> mv_sector</f>
      </c>
      <c r="D120" s="26" t="s">
        <v>59</v>
      </c>
      <c r="E120" s="26" t="str">
        <f xml:space="preserve"> INDEX( SV_Categories[svGroupType], MATCH( impacts_minorities[[#This Row],[SV Category]], SV_Categories[svGroupLabel], 0 ) )</f>
        <v>race_white</v>
      </c>
      <c r="F120" s="26" t="str">
        <f xml:space="preserve"> IF( impacts_minorities[[#This Row],[Sector]] = "", "", INDEX(co_sectorInfo[popWeightColumn],MATCH(impacts_minorities[[#This Row],[Sector]],co_sectorInfo[sector],0)))</f>
      </c>
      <c r="G120" s="26" t="s">
        <v>72</v>
      </c>
      <c r="H120" s="26" t="str">
        <f t="shared" ref="H120:H135" si="11" xml:space="preserve"> IF( ISBLANK( $D$31 ), "", $D$31 )</f>
        <v>CONUS</v>
      </c>
      <c r="I120" s="26" t="str">
        <f xml:space="preserve"> IF( ISBLANK( IF( INT( ( impacts_minorities[[#This Row],[Row]] - 1 ) / n_ethnicities ) + 1 = 1, $D$29, $D$30 ) ), "",
         IF( INT( ( impacts_minorities[[#This Row],[Row]] - 1 ) / n_ethnicities ) + 1 = 1, $D$29, $D$30 ) )</f>
      </c>
      <c r="J120" s="26" t="str">
        <f t="array" ref="J12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K120" s="26" t="str">
        <f t="array" ref="K12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L120" s="26" t="str">
        <f t="array" ref="L12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M120" s="26" t="str">
        <f t="array" ref="M12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N120" s="26" t="str">
        <f t="array" ref="N12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O120" s="26" t="str">
        <f t="array" ref="O12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P120" s="26" t="str">
        <f t="array" ref="P12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Q120" s="26" t="str">
        <f t="array" ref="Q12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R120" s="26" t="str">
        <f t="array" ref="R12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S120" s="26" t="str">
        <f t="array" ref="S12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T120" s="26" t="str">
        <f t="array" ref="T12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U120" s="26" t="str">
        <f t="array" ref="U12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V120" s="26" t="str">
        <f t="array" ref="V12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W120" s="26" t="str">
        <f t="array" ref="W12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X120" s="26" t="str">
        <f t="array" ref="X12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Y120" s="26" t="str">
        <f t="array" ref="Y12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Z120" s="26" t="str">
        <f t="array" ref="Z12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AA120" s="29"/>
    </row>
    <row r="121">
      <c r="B121" s="26" t="n">
        <f t="array" ref="B121">ROW(impacts_minorities[[#This Row],[Row]]) - ROW(impacts_minorities[#Headers])</f>
        <v>2</v>
      </c>
      <c r="C121" s="26" t="str">
        <f t="shared" si="10"/>
      </c>
      <c r="D121" s="26" t="s">
        <v>60</v>
      </c>
      <c r="E121" s="26" t="str">
        <f xml:space="preserve"> INDEX( SV_Categories[svGroupType], MATCH( impacts_minorities[[#This Row],[SV Category]], SV_Categories[svGroupLabel], 0 ) )</f>
        <v>race_multiRacial</v>
      </c>
      <c r="F121" s="26" t="str">
        <f xml:space="preserve"> IF( impacts_minorities[[#This Row],[Sector]] = "", "", INDEX(co_sectorInfo[popWeightColumn],MATCH(impacts_minorities[[#This Row],[Sector]],co_sectorInfo[sector],0)))</f>
      </c>
      <c r="G121" s="26" t="s">
        <v>72</v>
      </c>
      <c r="H121" s="26" t="str">
        <f t="shared" si="11"/>
        <v>CONUS</v>
      </c>
      <c r="I121" s="26" t="str">
        <f xml:space="preserve"> IF( ISBLANK( IF( INT( ( impacts_minorities[[#This Row],[Row]] - 1 ) / n_ethnicities ) + 1 = 1, $D$29, $D$30 ) ), "",
         IF( INT( ( impacts_minorities[[#This Row],[Row]] - 1 ) / n_ethnicities ) + 1 = 1, $D$29, $D$30 ) )</f>
      </c>
      <c r="J121" s="26" t="str">
        <f t="array" ref="J12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K121" s="26" t="str">
        <f t="array" ref="K12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L121" s="26" t="str">
        <f t="array" ref="L12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M121" s="26" t="str">
        <f t="array" ref="M12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N121" s="26" t="str">
        <f t="array" ref="N12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O121" s="26" t="str">
        <f t="array" ref="O12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P121" s="26" t="str">
        <f t="array" ref="P12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Q121" s="26" t="str">
        <f t="array" ref="Q12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R121" s="26" t="str">
        <f t="array" ref="R12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S121" s="26" t="str">
        <f t="array" ref="S12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T121" s="26" t="str">
        <f t="array" ref="T12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U121" s="26" t="str">
        <f t="array" ref="U12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V121" s="26" t="str">
        <f t="array" ref="V12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W121" s="26" t="str">
        <f t="array" ref="W12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X121" s="26" t="str">
        <f t="array" ref="X12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Y121" s="26" t="str">
        <f t="array" ref="Y12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Z121" s="26" t="str">
        <f t="array" ref="Z12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AA121" s="29"/>
    </row>
    <row r="122">
      <c r="B122" s="26" t="n">
        <f t="array" ref="B122">ROW(impacts_minorities[[#This Row],[Row]]) - ROW(impacts_minorities[#Headers])</f>
        <v>3</v>
      </c>
      <c r="C122" s="26" t="str">
        <f t="shared" si="10"/>
      </c>
      <c r="D122" s="26" t="s">
        <v>61</v>
      </c>
      <c r="E122" s="26" t="str">
        <f xml:space="preserve"> INDEX( SV_Categories[svGroupType], MATCH( impacts_minorities[[#This Row],[SV Category]], SV_Categories[svGroupLabel], 0 ) )</f>
        <v>race_pacIsl</v>
      </c>
      <c r="F122" s="26" t="str">
        <f xml:space="preserve"> IF( impacts_minorities[[#This Row],[Sector]] = "", "", INDEX(co_sectorInfo[popWeightColumn],MATCH(impacts_minorities[[#This Row],[Sector]],co_sectorInfo[sector],0)))</f>
      </c>
      <c r="G122" s="26" t="s">
        <v>72</v>
      </c>
      <c r="H122" s="26" t="str">
        <f t="shared" si="11"/>
        <v>CONUS</v>
      </c>
      <c r="I122" s="26" t="str">
        <f xml:space="preserve"> IF( ISBLANK( IF( INT( ( impacts_minorities[[#This Row],[Row]] - 1 ) / n_ethnicities ) + 1 = 1, $D$29, $D$30 ) ), "",
         IF( INT( ( impacts_minorities[[#This Row],[Row]] - 1 ) / n_ethnicities ) + 1 = 1, $D$29, $D$30 ) )</f>
      </c>
      <c r="J122" s="26" t="str">
        <f t="array" ref="J12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K122" s="26" t="str">
        <f t="array" ref="K12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L122" s="26" t="str">
        <f t="array" ref="L12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M122" s="26" t="str">
        <f t="array" ref="M12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N122" s="26" t="str">
        <f t="array" ref="N12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O122" s="26" t="str">
        <f t="array" ref="O12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P122" s="26" t="str">
        <f t="array" ref="P12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Q122" s="26" t="str">
        <f t="array" ref="Q12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R122" s="26" t="str">
        <f t="array" ref="R12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S122" s="26" t="str">
        <f t="array" ref="S12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T122" s="26" t="str">
        <f t="array" ref="T12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U122" s="26" t="str">
        <f t="array" ref="U12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V122" s="26" t="str">
        <f t="array" ref="V12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W122" s="26" t="str">
        <f t="array" ref="W12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X122" s="26" t="str">
        <f t="array" ref="X12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Y122" s="26" t="str">
        <f t="array" ref="Y12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Z122" s="26" t="str">
        <f t="array" ref="Z12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AA122" s="29"/>
    </row>
    <row r="123">
      <c r="B123" s="26" t="n">
        <f t="array" ref="B123">ROW(impacts_minorities[[#This Row],[Row]]) - ROW(impacts_minorities[#Headers])</f>
        <v>4</v>
      </c>
      <c r="C123" s="26" t="str">
        <f t="shared" si="10"/>
      </c>
      <c r="D123" s="26" t="s">
        <v>62</v>
      </c>
      <c r="E123" s="26" t="str">
        <f xml:space="preserve"> INDEX( SV_Categories[svGroupType], MATCH( impacts_minorities[[#This Row],[SV Category]], SV_Categories[svGroupLabel], 0 ) )</f>
        <v>race_otherRace</v>
      </c>
      <c r="F123" s="26" t="str">
        <f xml:space="preserve"> IF( impacts_minorities[[#This Row],[Sector]] = "", "", INDEX(co_sectorInfo[popWeightColumn],MATCH(impacts_minorities[[#This Row],[Sector]],co_sectorInfo[sector],0)))</f>
      </c>
      <c r="G123" s="26" t="s">
        <v>72</v>
      </c>
      <c r="H123" s="26" t="str">
        <f t="shared" si="11"/>
        <v>CONUS</v>
      </c>
      <c r="I123" s="26" t="str">
        <f xml:space="preserve"> IF( ISBLANK( IF( INT( ( impacts_minorities[[#This Row],[Row]] - 1 ) / n_ethnicities ) + 1 = 1, $D$29, $D$30 ) ), "",
         IF( INT( ( impacts_minorities[[#This Row],[Row]] - 1 ) / n_ethnicities ) + 1 = 1, $D$29, $D$30 ) )</f>
      </c>
      <c r="J123" s="26" t="str">
        <f t="array" ref="J12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K123" s="26" t="str">
        <f t="array" ref="K12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L123" s="26" t="str">
        <f t="array" ref="L12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M123" s="26" t="str">
        <f t="array" ref="M12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N123" s="26" t="str">
        <f t="array" ref="N12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O123" s="26" t="str">
        <f t="array" ref="O12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P123" s="26" t="str">
        <f t="array" ref="P12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Q123" s="26" t="str">
        <f t="array" ref="Q12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R123" s="26" t="str">
        <f t="array" ref="R12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S123" s="26" t="str">
        <f t="array" ref="S12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T123" s="26" t="str">
        <f t="array" ref="T12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U123" s="26" t="str">
        <f t="array" ref="U12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V123" s="26" t="str">
        <f t="array" ref="V12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W123" s="26" t="str">
        <f t="array" ref="W12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X123" s="26" t="str">
        <f t="array" ref="X12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Y123" s="26" t="str">
        <f t="array" ref="Y12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Z123" s="26" t="str">
        <f t="array" ref="Z12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AA123" s="29"/>
    </row>
    <row r="124">
      <c r="B124" s="26" t="n">
        <f t="array" ref="B124">ROW(impacts_minorities[[#This Row],[Row]]) - ROW(impacts_minorities[#Headers])</f>
        <v>5</v>
      </c>
      <c r="C124" s="26" t="str">
        <f t="shared" si="10"/>
      </c>
      <c r="D124" s="26" t="s">
        <v>63</v>
      </c>
      <c r="E124" s="26" t="str">
        <f xml:space="preserve"> INDEX( SV_Categories[svGroupType], MATCH( impacts_minorities[[#This Row],[SV Category]], SV_Categories[svGroupLabel], 0 ) )</f>
        <v>race_hispanic</v>
      </c>
      <c r="F124" s="26" t="str">
        <f xml:space="preserve"> IF( impacts_minorities[[#This Row],[Sector]] = "", "", INDEX(co_sectorInfo[popWeightColumn],MATCH(impacts_minorities[[#This Row],[Sector]],co_sectorInfo[sector],0)))</f>
      </c>
      <c r="G124" s="26" t="s">
        <v>72</v>
      </c>
      <c r="H124" s="26" t="str">
        <f t="shared" si="11"/>
        <v>CONUS</v>
      </c>
      <c r="I124" s="26" t="str">
        <f xml:space="preserve"> IF( ISBLANK( IF( INT( ( impacts_minorities[[#This Row],[Row]] - 1 ) / n_ethnicities ) + 1 = 1, $D$29, $D$30 ) ), "",
         IF( INT( ( impacts_minorities[[#This Row],[Row]] - 1 ) / n_ethnicities ) + 1 = 1, $D$29, $D$30 ) )</f>
      </c>
      <c r="J124" s="26" t="str">
        <f t="array" ref="J12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K124" s="26" t="str">
        <f t="array" ref="K12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L124" s="26" t="str">
        <f t="array" ref="L12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M124" s="26" t="str">
        <f t="array" ref="M12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N124" s="26" t="str">
        <f t="array" ref="N12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O124" s="26" t="str">
        <f t="array" ref="O12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P124" s="26" t="str">
        <f t="array" ref="P12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Q124" s="26" t="str">
        <f t="array" ref="Q12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R124" s="26" t="str">
        <f t="array" ref="R12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S124" s="26" t="str">
        <f t="array" ref="S12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T124" s="26" t="str">
        <f t="array" ref="T12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U124" s="26" t="str">
        <f t="array" ref="U12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V124" s="26" t="str">
        <f t="array" ref="V12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W124" s="26" t="str">
        <f t="array" ref="W12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X124" s="26" t="str">
        <f t="array" ref="X12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Y124" s="26" t="str">
        <f t="array" ref="Y12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Z124" s="26" t="str">
        <f t="array" ref="Z12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AA124" s="29"/>
    </row>
    <row r="125">
      <c r="B125" s="26" t="n">
        <f t="array" ref="B125">ROW(impacts_minorities[[#This Row],[Row]]) - ROW(impacts_minorities[#Headers])</f>
        <v>6</v>
      </c>
      <c r="C125" s="26" t="str">
        <f t="shared" si="10"/>
      </c>
      <c r="D125" s="26" t="s">
        <v>64</v>
      </c>
      <c r="E125" s="26" t="str">
        <f xml:space="preserve"> INDEX( SV_Categories[svGroupType], MATCH( impacts_minorities[[#This Row],[SV Category]], SV_Categories[svGroupLabel], 0 ) )</f>
        <v>race_black</v>
      </c>
      <c r="F125" s="26" t="str">
        <f xml:space="preserve"> IF( impacts_minorities[[#This Row],[Sector]] = "", "", INDEX(co_sectorInfo[popWeightColumn],MATCH(impacts_minorities[[#This Row],[Sector]],co_sectorInfo[sector],0)))</f>
      </c>
      <c r="G125" s="26" t="s">
        <v>72</v>
      </c>
      <c r="H125" s="26" t="str">
        <f t="shared" si="11"/>
        <v>CONUS</v>
      </c>
      <c r="I125" s="26" t="str">
        <f xml:space="preserve"> IF( ISBLANK( IF( INT( ( impacts_minorities[[#This Row],[Row]] - 1 ) / n_ethnicities ) + 1 = 1, $D$29, $D$30 ) ), "",
         IF( INT( ( impacts_minorities[[#This Row],[Row]] - 1 ) / n_ethnicities ) + 1 = 1, $D$29, $D$30 ) )</f>
      </c>
      <c r="J125" s="26" t="str">
        <f t="array" ref="J12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K125" s="26" t="str">
        <f t="array" ref="K12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L125" s="26" t="str">
        <f t="array" ref="L12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M125" s="26" t="str">
        <f t="array" ref="M12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N125" s="26" t="str">
        <f t="array" ref="N12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O125" s="26" t="str">
        <f t="array" ref="O12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P125" s="26" t="str">
        <f t="array" ref="P12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Q125" s="26" t="str">
        <f t="array" ref="Q12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R125" s="26" t="str">
        <f t="array" ref="R12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S125" s="26" t="str">
        <f t="array" ref="S12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T125" s="26" t="str">
        <f t="array" ref="T12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U125" s="26" t="str">
        <f t="array" ref="U12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V125" s="26" t="str">
        <f t="array" ref="V12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W125" s="26" t="str">
        <f t="array" ref="W12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X125" s="26" t="str">
        <f t="array" ref="X12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Y125" s="26" t="str">
        <f t="array" ref="Y12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Z125" s="26" t="str">
        <f t="array" ref="Z12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AA125" s="29"/>
    </row>
    <row r="126">
      <c r="B126" s="26" t="n">
        <f t="array" ref="B126">ROW(impacts_minorities[[#This Row],[Row]]) - ROW(impacts_minorities[#Headers])</f>
        <v>7</v>
      </c>
      <c r="C126" s="26" t="str">
        <f t="shared" si="10"/>
      </c>
      <c r="D126" s="26" t="s">
        <v>65</v>
      </c>
      <c r="E126" s="26" t="str">
        <f xml:space="preserve"> INDEX( SV_Categories[svGroupType], MATCH( impacts_minorities[[#This Row],[SV Category]], SV_Categories[svGroupLabel], 0 ) )</f>
        <v>race_asian</v>
      </c>
      <c r="F126" s="26" t="str">
        <f xml:space="preserve"> IF( impacts_minorities[[#This Row],[Sector]] = "", "", INDEX(co_sectorInfo[popWeightColumn],MATCH(impacts_minorities[[#This Row],[Sector]],co_sectorInfo[sector],0)))</f>
      </c>
      <c r="G126" s="26" t="s">
        <v>72</v>
      </c>
      <c r="H126" s="26" t="str">
        <f t="shared" si="11"/>
        <v>CONUS</v>
      </c>
      <c r="I126" s="26" t="str">
        <f xml:space="preserve"> IF( ISBLANK( IF( INT( ( impacts_minorities[[#This Row],[Row]] - 1 ) / n_ethnicities ) + 1 = 1, $D$29, $D$30 ) ), "",
         IF( INT( ( impacts_minorities[[#This Row],[Row]] - 1 ) / n_ethnicities ) + 1 = 1, $D$29, $D$30 ) )</f>
      </c>
      <c r="J126" s="26" t="str">
        <f t="array" ref="J126"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K126" s="26" t="str">
        <f t="array" ref="K126"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L126" s="26" t="str">
        <f t="array" ref="L126"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M126" s="26" t="str">
        <f t="array" ref="M126"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N126" s="26" t="str">
        <f t="array" ref="N126"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O126" s="26" t="str">
        <f t="array" ref="O126"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P126" s="26" t="str">
        <f t="array" ref="P126"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Q126" s="26" t="str">
        <f t="array" ref="Q126"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R126" s="26" t="str">
        <f t="array" ref="R126"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S126" s="26" t="str">
        <f t="array" ref="S126"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T126" s="26" t="str">
        <f t="array" ref="T126"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U126" s="26" t="str">
        <f t="array" ref="U126"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V126" s="26" t="str">
        <f t="array" ref="V126"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W126" s="26" t="str">
        <f t="array" ref="W126"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X126" s="26" t="str">
        <f t="array" ref="X126"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Y126" s="26" t="str">
        <f t="array" ref="Y126"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Z126" s="26" t="str">
        <f t="array" ref="Z126"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AA126" s="29"/>
    </row>
    <row r="127" ht="13.5" customHeight="1">
      <c r="B127" s="26" t="n">
        <f t="array" ref="B127">ROW(impacts_minorities[[#This Row],[Row]]) - ROW(impacts_minorities[#Headers])</f>
        <v>8</v>
      </c>
      <c r="C127" s="26" t="str">
        <f t="shared" si="10"/>
      </c>
      <c r="D127" s="26" t="s">
        <v>66</v>
      </c>
      <c r="E127" s="26" t="str">
        <f xml:space="preserve"> INDEX( SV_Categories[svGroupType], MATCH( impacts_minorities[[#This Row],[SV Category]], SV_Categories[svGroupLabel], 0 ) )</f>
        <v>race_amInd</v>
      </c>
      <c r="F127" s="26" t="str">
        <f xml:space="preserve"> IF( impacts_minorities[[#This Row],[Sector]] = "", "", INDEX(co_sectorInfo[popWeightColumn],MATCH(impacts_minorities[[#This Row],[Sector]],co_sectorInfo[sector],0)))</f>
      </c>
      <c r="G127" s="26" t="s">
        <v>72</v>
      </c>
      <c r="H127" s="26" t="str">
        <f t="shared" si="11"/>
        <v>CONUS</v>
      </c>
      <c r="I127" s="26" t="str">
        <f xml:space="preserve"> IF( ISBLANK( IF( INT( ( impacts_minorities[[#This Row],[Row]] - 1 ) / n_ethnicities ) + 1 = 1, $D$29, $D$30 ) ), "",
         IF( INT( ( impacts_minorities[[#This Row],[Row]] - 1 ) / n_ethnicities ) + 1 = 1, $D$29, $D$30 ) )</f>
      </c>
      <c r="J127" s="26" t="str">
        <f t="array" ref="J127"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K127" s="26" t="str">
        <f t="array" ref="K127"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L127" s="26" t="str">
        <f t="array" ref="L127"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M127" s="26" t="str">
        <f t="array" ref="M127"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N127" s="26" t="str">
        <f t="array" ref="N127"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O127" s="26" t="str">
        <f t="array" ref="O127"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P127" s="26" t="str">
        <f t="array" ref="P127"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Q127" s="26" t="str">
        <f t="array" ref="Q127"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R127" s="26" t="str">
        <f t="array" ref="R127"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S127" s="26" t="str">
        <f t="array" ref="S127"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T127" s="26" t="str">
        <f t="array" ref="T127"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U127" s="26" t="str">
        <f t="array" ref="U127"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V127" s="26" t="str">
        <f t="array" ref="V127"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W127" s="26" t="str">
        <f t="array" ref="W127"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X127" s="26" t="str">
        <f t="array" ref="X127"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Y127" s="26" t="str">
        <f t="array" ref="Y127"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Z127" s="26" t="str">
        <f t="array" ref="Z127"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AA127" s="29"/>
    </row>
    <row r="128">
      <c r="B128" s="26" t="n">
        <f t="array" ref="B128">ROW(impacts_minorities[[#This Row],[Row]]) - ROW(impacts_minorities[#Headers])</f>
        <v>9</v>
      </c>
      <c r="C128" s="26" t="str">
        <f t="shared" si="10"/>
      </c>
      <c r="D128" s="26" t="s">
        <v>59</v>
      </c>
      <c r="E128" s="26" t="str">
        <f xml:space="preserve"> INDEX( SV_Categories[svGroupType], MATCH( impacts_minorities[[#This Row],[SV Category]], SV_Categories[svGroupLabel], 0 ) )</f>
        <v>race_white</v>
      </c>
      <c r="F128" s="26" t="str">
        <f xml:space="preserve"> IF( impacts_minorities[[#This Row],[Sector]] = "", "", INDEX(co_sectorInfo[popWeightColumn],MATCH(impacts_minorities[[#This Row],[Sector]],co_sectorInfo[sector],0)))</f>
      </c>
      <c r="G128" s="26" t="s">
        <v>72</v>
      </c>
      <c r="H128" s="26" t="str">
        <f t="shared" si="11"/>
        <v>CONUS</v>
      </c>
      <c r="I128" s="26" t="str">
        <f xml:space="preserve"> IF( ISBLANK( IF( INT( ( impacts_minorities[[#This Row],[Row]] - 1 ) / n_ethnicities ) + 1 = 1, $D$29, $D$30 ) ), "",
         IF( INT( ( impacts_minorities[[#This Row],[Row]] - 1 ) / n_ethnicities ) + 1 = 1, $D$29, $D$30 ) )</f>
      </c>
      <c r="J128" s="26" t="str">
        <f t="array" ref="J128"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K128" s="26" t="str">
        <f t="array" ref="K128"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L128" s="26" t="str">
        <f t="array" ref="L128"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M128" s="26" t="str">
        <f t="array" ref="M128"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N128" s="26" t="str">
        <f t="array" ref="N128"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O128" s="26" t="str">
        <f t="array" ref="O128"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P128" s="26" t="str">
        <f t="array" ref="P128"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Q128" s="26" t="str">
        <f t="array" ref="Q128"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R128" s="26" t="str">
        <f t="array" ref="R128"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S128" s="26" t="str">
        <f t="array" ref="S128"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T128" s="26" t="str">
        <f t="array" ref="T128"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U128" s="26" t="str">
        <f t="array" ref="U128"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V128" s="26" t="str">
        <f t="array" ref="V128"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W128" s="26" t="str">
        <f t="array" ref="W128"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X128" s="26" t="str">
        <f t="array" ref="X128"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Y128" s="26" t="str">
        <f t="array" ref="Y128"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Z128" s="26" t="str">
        <f t="array" ref="Z128"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AA128" s="29"/>
    </row>
    <row r="129">
      <c r="B129" s="26" t="n">
        <f t="array" ref="B129">ROW(impacts_minorities[[#This Row],[Row]]) - ROW(impacts_minorities[#Headers])</f>
        <v>10</v>
      </c>
      <c r="C129" s="26" t="str">
        <f t="shared" si="10"/>
      </c>
      <c r="D129" s="26" t="s">
        <v>60</v>
      </c>
      <c r="E129" s="26" t="str">
        <f xml:space="preserve"> INDEX( SV_Categories[svGroupType], MATCH( impacts_minorities[[#This Row],[SV Category]], SV_Categories[svGroupLabel], 0 ) )</f>
        <v>race_multiRacial</v>
      </c>
      <c r="F129" s="26" t="str">
        <f xml:space="preserve"> IF( impacts_minorities[[#This Row],[Sector]] = "", "", INDEX(co_sectorInfo[popWeightColumn],MATCH(impacts_minorities[[#This Row],[Sector]],co_sectorInfo[sector],0)))</f>
      </c>
      <c r="G129" s="26" t="s">
        <v>72</v>
      </c>
      <c r="H129" s="26" t="str">
        <f t="shared" si="11"/>
        <v>CONUS</v>
      </c>
      <c r="I129" s="26" t="str">
        <f xml:space="preserve"> IF( ISBLANK( IF( INT( ( impacts_minorities[[#This Row],[Row]] - 1 ) / n_ethnicities ) + 1 = 1, $D$29, $D$30 ) ), "",
         IF( INT( ( impacts_minorities[[#This Row],[Row]] - 1 ) / n_ethnicities ) + 1 = 1, $D$29, $D$30 ) )</f>
      </c>
      <c r="J129" s="26" t="str">
        <f t="array" ref="J129"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K129" s="26" t="str">
        <f t="array" ref="K129"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L129" s="26" t="str">
        <f t="array" ref="L129"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M129" s="26" t="str">
        <f t="array" ref="M129"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N129" s="26" t="str">
        <f t="array" ref="N129"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O129" s="26" t="str">
        <f t="array" ref="O129"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P129" s="26" t="str">
        <f t="array" ref="P129"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Q129" s="26" t="str">
        <f t="array" ref="Q129"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R129" s="26" t="str">
        <f t="array" ref="R129"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S129" s="26" t="str">
        <f t="array" ref="S129"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T129" s="26" t="str">
        <f t="array" ref="T129"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U129" s="26" t="str">
        <f t="array" ref="U129"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V129" s="26" t="str">
        <f t="array" ref="V129"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W129" s="26" t="str">
        <f t="array" ref="W129"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X129" s="26" t="str">
        <f t="array" ref="X129"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Y129" s="26" t="str">
        <f t="array" ref="Y129"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Z129" s="26" t="str">
        <f t="array" ref="Z129"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AA129" s="29"/>
    </row>
    <row r="130">
      <c r="B130" s="26" t="n">
        <f t="array" ref="B130">ROW(impacts_minorities[[#This Row],[Row]]) - ROW(impacts_minorities[#Headers])</f>
        <v>11</v>
      </c>
      <c r="C130" s="26" t="str">
        <f t="shared" si="10"/>
      </c>
      <c r="D130" s="26" t="s">
        <v>61</v>
      </c>
      <c r="E130" s="26" t="str">
        <f xml:space="preserve"> INDEX( SV_Categories[svGroupType], MATCH( impacts_minorities[[#This Row],[SV Category]], SV_Categories[svGroupLabel], 0 ) )</f>
        <v>race_pacIsl</v>
      </c>
      <c r="F130" s="26" t="str">
        <f xml:space="preserve"> IF( impacts_minorities[[#This Row],[Sector]] = "", "", INDEX(co_sectorInfo[popWeightColumn],MATCH(impacts_minorities[[#This Row],[Sector]],co_sectorInfo[sector],0)))</f>
      </c>
      <c r="G130" s="26" t="s">
        <v>72</v>
      </c>
      <c r="H130" s="26" t="str">
        <f t="shared" si="11"/>
        <v>CONUS</v>
      </c>
      <c r="I130" s="26" t="str">
        <f xml:space="preserve"> IF( ISBLANK( IF( INT( ( impacts_minorities[[#This Row],[Row]] - 1 ) / n_ethnicities ) + 1 = 1, $D$29, $D$30 ) ), "",
         IF( INT( ( impacts_minorities[[#This Row],[Row]] - 1 ) / n_ethnicities ) + 1 = 1, $D$29, $D$30 ) )</f>
      </c>
      <c r="J130" s="26" t="str">
        <f t="array" ref="J13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K130" s="26" t="str">
        <f t="array" ref="K13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L130" s="26" t="str">
        <f t="array" ref="L13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M130" s="26" t="str">
        <f t="array" ref="M13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N130" s="26" t="str">
        <f t="array" ref="N13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O130" s="26" t="str">
        <f t="array" ref="O13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P130" s="26" t="str">
        <f t="array" ref="P13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Q130" s="26" t="str">
        <f t="array" ref="Q13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R130" s="26" t="str">
        <f t="array" ref="R13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S130" s="26" t="str">
        <f t="array" ref="S13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T130" s="26" t="str">
        <f t="array" ref="T13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U130" s="26" t="str">
        <f t="array" ref="U13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V130" s="26" t="str">
        <f t="array" ref="V13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W130" s="26" t="str">
        <f t="array" ref="W13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X130" s="26" t="str">
        <f t="array" ref="X13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Y130" s="26" t="str">
        <f t="array" ref="Y13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Z130" s="26" t="str">
        <f t="array" ref="Z13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AA130" s="29"/>
    </row>
    <row r="131">
      <c r="B131" s="26" t="n">
        <f t="array" ref="B131">ROW(impacts_minorities[[#This Row],[Row]]) - ROW(impacts_minorities[#Headers])</f>
        <v>12</v>
      </c>
      <c r="C131" s="26" t="str">
        <f t="shared" si="10"/>
      </c>
      <c r="D131" s="26" t="s">
        <v>62</v>
      </c>
      <c r="E131" s="26" t="str">
        <f xml:space="preserve"> INDEX( SV_Categories[svGroupType], MATCH( impacts_minorities[[#This Row],[SV Category]], SV_Categories[svGroupLabel], 0 ) )</f>
        <v>race_otherRace</v>
      </c>
      <c r="F131" s="26" t="str">
        <f xml:space="preserve"> IF( impacts_minorities[[#This Row],[Sector]] = "", "", INDEX(co_sectorInfo[popWeightColumn],MATCH(impacts_minorities[[#This Row],[Sector]],co_sectorInfo[sector],0)))</f>
      </c>
      <c r="G131" s="26" t="s">
        <v>72</v>
      </c>
      <c r="H131" s="26" t="str">
        <f t="shared" si="11"/>
        <v>CONUS</v>
      </c>
      <c r="I131" s="26" t="str">
        <f xml:space="preserve"> IF( ISBLANK( IF( INT( ( impacts_minorities[[#This Row],[Row]] - 1 ) / n_ethnicities ) + 1 = 1, $D$29, $D$30 ) ), "",
         IF( INT( ( impacts_minorities[[#This Row],[Row]] - 1 ) / n_ethnicities ) + 1 = 1, $D$29, $D$30 ) )</f>
      </c>
      <c r="J131" s="26" t="str">
        <f t="array" ref="J13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K131" s="26" t="str">
        <f t="array" ref="K13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L131" s="26" t="str">
        <f t="array" ref="L13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M131" s="26" t="str">
        <f t="array" ref="M13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N131" s="26" t="str">
        <f t="array" ref="N13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O131" s="26" t="str">
        <f t="array" ref="O13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P131" s="26" t="str">
        <f t="array" ref="P13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Q131" s="26" t="str">
        <f t="array" ref="Q13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R131" s="26" t="str">
        <f t="array" ref="R13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S131" s="26" t="str">
        <f t="array" ref="S13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T131" s="26" t="str">
        <f t="array" ref="T13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U131" s="26" t="str">
        <f t="array" ref="U13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V131" s="26" t="str">
        <f t="array" ref="V13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W131" s="26" t="str">
        <f t="array" ref="W13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X131" s="26" t="str">
        <f t="array" ref="X13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Y131" s="26" t="str">
        <f t="array" ref="Y13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Z131" s="26" t="str">
        <f t="array" ref="Z13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AA131" s="29"/>
    </row>
    <row r="132">
      <c r="B132" s="26" t="n">
        <f t="array" ref="B132">ROW(impacts_minorities[[#This Row],[Row]]) - ROW(impacts_minorities[#Headers])</f>
        <v>13</v>
      </c>
      <c r="C132" s="26" t="str">
        <f t="shared" si="10"/>
      </c>
      <c r="D132" s="26" t="s">
        <v>63</v>
      </c>
      <c r="E132" s="26" t="str">
        <f xml:space="preserve"> INDEX( SV_Categories[svGroupType], MATCH( impacts_minorities[[#This Row],[SV Category]], SV_Categories[svGroupLabel], 0 ) )</f>
        <v>race_hispanic</v>
      </c>
      <c r="F132" s="26" t="str">
        <f xml:space="preserve"> IF( impacts_minorities[[#This Row],[Sector]] = "", "", INDEX(co_sectorInfo[popWeightColumn],MATCH(impacts_minorities[[#This Row],[Sector]],co_sectorInfo[sector],0)))</f>
      </c>
      <c r="G132" s="26" t="s">
        <v>72</v>
      </c>
      <c r="H132" s="26" t="str">
        <f t="shared" si="11"/>
        <v>CONUS</v>
      </c>
      <c r="I132" s="26" t="str">
        <f xml:space="preserve"> IF( ISBLANK( IF( INT( ( impacts_minorities[[#This Row],[Row]] - 1 ) / n_ethnicities ) + 1 = 1, $D$29, $D$30 ) ), "",
         IF( INT( ( impacts_minorities[[#This Row],[Row]] - 1 ) / n_ethnicities ) + 1 = 1, $D$29, $D$30 ) )</f>
      </c>
      <c r="J132" s="26" t="str">
        <f t="array" ref="J13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K132" s="26" t="str">
        <f t="array" ref="K13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L132" s="26" t="str">
        <f t="array" ref="L13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M132" s="26" t="str">
        <f t="array" ref="M13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N132" s="26" t="str">
        <f t="array" ref="N13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O132" s="26" t="str">
        <f t="array" ref="O13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P132" s="26" t="str">
        <f t="array" ref="P13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Q132" s="26" t="str">
        <f t="array" ref="Q13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R132" s="26" t="str">
        <f t="array" ref="R13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S132" s="26" t="str">
        <f t="array" ref="S13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T132" s="26" t="str">
        <f t="array" ref="T13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U132" s="26" t="str">
        <f t="array" ref="U13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V132" s="26" t="str">
        <f t="array" ref="V13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W132" s="26" t="str">
        <f t="array" ref="W13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X132" s="26" t="str">
        <f t="array" ref="X13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Y132" s="26" t="str">
        <f t="array" ref="Y13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Z132" s="26" t="str">
        <f t="array" ref="Z13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AA132" s="29"/>
    </row>
    <row r="133">
      <c r="B133" s="26" t="n">
        <f t="array" ref="B133">ROW(impacts_minorities[[#This Row],[Row]]) - ROW(impacts_minorities[#Headers])</f>
        <v>14</v>
      </c>
      <c r="C133" s="26" t="str">
        <f t="shared" si="10"/>
      </c>
      <c r="D133" s="26" t="s">
        <v>64</v>
      </c>
      <c r="E133" s="26" t="str">
        <f xml:space="preserve"> INDEX( SV_Categories[svGroupType], MATCH( impacts_minorities[[#This Row],[SV Category]], SV_Categories[svGroupLabel], 0 ) )</f>
        <v>race_black</v>
      </c>
      <c r="F133" s="26" t="str">
        <f xml:space="preserve"> IF( impacts_minorities[[#This Row],[Sector]] = "", "", INDEX(co_sectorInfo[popWeightColumn],MATCH(impacts_minorities[[#This Row],[Sector]],co_sectorInfo[sector],0)))</f>
      </c>
      <c r="G133" s="26" t="s">
        <v>72</v>
      </c>
      <c r="H133" s="26" t="str">
        <f t="shared" si="11"/>
        <v>CONUS</v>
      </c>
      <c r="I133" s="26" t="str">
        <f xml:space="preserve"> IF( ISBLANK( IF( INT( ( impacts_minorities[[#This Row],[Row]] - 1 ) / n_ethnicities ) + 1 = 1, $D$29, $D$30 ) ), "",
         IF( INT( ( impacts_minorities[[#This Row],[Row]] - 1 ) / n_ethnicities ) + 1 = 1, $D$29, $D$30 ) )</f>
      </c>
      <c r="J133" s="26" t="str">
        <f t="array" ref="J13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K133" s="26" t="str">
        <f t="array" ref="K13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L133" s="26" t="str">
        <f t="array" ref="L13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M133" s="26" t="str">
        <f t="array" ref="M13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N133" s="26" t="str">
        <f t="array" ref="N13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O133" s="26" t="str">
        <f t="array" ref="O13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P133" s="26" t="str">
        <f t="array" ref="P13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Q133" s="26" t="str">
        <f t="array" ref="Q13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R133" s="26" t="str">
        <f t="array" ref="R13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S133" s="26" t="str">
        <f t="array" ref="S13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T133" s="26" t="str">
        <f t="array" ref="T13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U133" s="26" t="str">
        <f t="array" ref="U13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V133" s="26" t="str">
        <f t="array" ref="V13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W133" s="26" t="str">
        <f t="array" ref="W13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X133" s="26" t="str">
        <f t="array" ref="X13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Y133" s="26" t="str">
        <f t="array" ref="Y13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Z133" s="26" t="str">
        <f t="array" ref="Z13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AA133" s="29"/>
    </row>
    <row r="134">
      <c r="B134" s="26" t="n">
        <f t="array" ref="B134">ROW(impacts_minorities[[#This Row],[Row]]) - ROW(impacts_minorities[#Headers])</f>
        <v>15</v>
      </c>
      <c r="C134" s="26" t="str">
        <f t="shared" si="10"/>
      </c>
      <c r="D134" s="26" t="s">
        <v>65</v>
      </c>
      <c r="E134" s="26" t="str">
        <f xml:space="preserve"> INDEX( SV_Categories[svGroupType], MATCH( impacts_minorities[[#This Row],[SV Category]], SV_Categories[svGroupLabel], 0 ) )</f>
        <v>race_asian</v>
      </c>
      <c r="F134" s="26" t="str">
        <f xml:space="preserve"> IF( impacts_minorities[[#This Row],[Sector]] = "", "", INDEX(co_sectorInfo[popWeightColumn],MATCH(impacts_minorities[[#This Row],[Sector]],co_sectorInfo[sector],0)))</f>
      </c>
      <c r="G134" s="26" t="s">
        <v>72</v>
      </c>
      <c r="H134" s="26" t="str">
        <f t="shared" si="11"/>
        <v>CONUS</v>
      </c>
      <c r="I134" s="26" t="str">
        <f xml:space="preserve"> IF( ISBLANK( IF( INT( ( impacts_minorities[[#This Row],[Row]] - 1 ) / n_ethnicities ) + 1 = 1, $D$29, $D$30 ) ), "",
         IF( INT( ( impacts_minorities[[#This Row],[Row]] - 1 ) / n_ethnicities ) + 1 = 1, $D$29, $D$30 ) )</f>
      </c>
      <c r="J134" s="26" t="str">
        <f t="array" ref="J13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K134" s="26" t="str">
        <f t="array" ref="K13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L134" s="26" t="str">
        <f t="array" ref="L13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M134" s="26" t="str">
        <f t="array" ref="M13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N134" s="26" t="str">
        <f t="array" ref="N13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O134" s="26" t="str">
        <f t="array" ref="O13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P134" s="26" t="str">
        <f t="array" ref="P13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Q134" s="26" t="str">
        <f t="array" ref="Q13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R134" s="26" t="str">
        <f t="array" ref="R13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S134" s="26" t="str">
        <f t="array" ref="S13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T134" s="26" t="str">
        <f t="array" ref="T13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U134" s="26" t="str">
        <f t="array" ref="U13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V134" s="26" t="str">
        <f t="array" ref="V13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W134" s="26" t="str">
        <f t="array" ref="W13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X134" s="26" t="str">
        <f t="array" ref="X13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Y134" s="26" t="str">
        <f t="array" ref="Y13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Z134" s="26" t="str">
        <f t="array" ref="Z13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AA134" s="29"/>
    </row>
    <row r="135">
      <c r="B135" s="26" t="n">
        <f t="array" ref="B135">ROW(impacts_minorities[[#This Row],[Row]]) - ROW(impacts_minorities[#Headers])</f>
        <v>16</v>
      </c>
      <c r="C135" s="26" t="str">
        <f t="shared" si="10"/>
      </c>
      <c r="D135" s="26" t="s">
        <v>66</v>
      </c>
      <c r="E135" s="26" t="str">
        <f xml:space="preserve"> INDEX( SV_Categories[svGroupType], MATCH( impacts_minorities[[#This Row],[SV Category]], SV_Categories[svGroupLabel], 0 ) )</f>
        <v>race_amInd</v>
      </c>
      <c r="F135" s="26" t="str">
        <f xml:space="preserve"> IF( impacts_minorities[[#This Row],[Sector]] = "", "", INDEX(co_sectorInfo[popWeightColumn],MATCH(impacts_minorities[[#This Row],[Sector]],co_sectorInfo[sector],0)))</f>
      </c>
      <c r="G135" s="26" t="s">
        <v>72</v>
      </c>
      <c r="H135" s="26" t="str">
        <f t="shared" si="11"/>
        <v>CONUS</v>
      </c>
      <c r="I135" s="26" t="str">
        <f xml:space="preserve"> IF( ISBLANK( IF( INT( ( impacts_minorities[[#This Row],[Row]] - 1 ) / n_ethnicities ) + 1 = 1, $D$29, $D$30 ) ), "",
         IF( INT( ( impacts_minorities[[#This Row],[Row]] - 1 ) / n_ethnicities ) + 1 = 1, $D$29, $D$30 ) )</f>
      </c>
      <c r="J135" s="26" t="str">
        <f t="array" ref="J13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K135" s="26" t="str">
        <f t="array" ref="K13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L135" s="26" t="str">
        <f t="array" ref="L13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M135" s="26" t="str">
        <f t="array" ref="M13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N135" s="26" t="str">
        <f t="array" ref="N13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O135" s="26" t="str">
        <f t="array" ref="O13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P135" s="26" t="str">
        <f t="array" ref="P13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Q135" s="26" t="str">
        <f t="array" ref="Q13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R135" s="26" t="str">
        <f t="array" ref="R13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S135" s="26" t="str">
        <f t="array" ref="S13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T135" s="26" t="str">
        <f t="array" ref="T13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U135" s="26" t="str">
        <f t="array" ref="U13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V135" s="26" t="str">
        <f t="array" ref="V13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W135" s="26" t="str">
        <f t="array" ref="W13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X135" s="26" t="str">
        <f t="array" ref="X13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Y135" s="26" t="str">
        <f t="array" ref="Y13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Z135" s="26" t="str">
        <f t="array" ref="Z13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c>
      <c r="AA135" s="29"/>
    </row>
  </sheetData>
  <dataValidations count="4">
    <dataValidation type="list" allowBlank="1" showInputMessage="1" showErrorMessage="1" sqref="D2" xr:uid="{3BEBE125-D35B-44B5-B784-904D50A165D2}">
      <formula1>list_svGroups</formula1>
    </dataValidation>
    <dataValidation type="list" allowBlank="1" showInputMessage="1" showErrorMessage="1" sqref="D29:D30 D3" xr:uid="{577DBD62-D9D2-47C6-8554-A0F52AEA745F}">
      <formula1 xml:space="preserve"> list_scenarios</formula1>
    </dataValidation>
    <dataValidation type="list" allowBlank="1" showInputMessage="1" showErrorMessage="1" sqref="D31 D4" xr:uid="{5E1CADFC-BA1B-49E9-81DD-AE7D076AAEBC}">
      <formula1>list_regions</formula1>
    </dataValidation>
    <dataValidation type="list" allowBlank="1" showInputMessage="1" showErrorMessage="1" sqref="D32" xr:uid="{0C12F85C-098F-412E-A178-FD6C22D5D918}">
      <formula1>list_years</formula1>
    </dataValidation>
  </dataValidations>
  <pageMargins left="0.7" right="0.7" top="0.75" bottom="0.75" header="0.3" footer="0.3"/>
  <pageSetup orientation="portrait" r:id="rId2"/>
  <drawing r:id="rId1"/>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tint="0.59999389629810485"/>
  </sheetPr>
  <dimension ref="A1"/>
  <sheetViews>
    <sheetView zoomScale="80" zoomScaleNormal="80" workbookViewId="0"/>
  </sheetViews>
  <sheetFormatPr defaultRowHeight="15.0" baseColWidth="10"/>
  <cols>
    <col min="2" max="2" width="7.140625" hidden="0" customWidth="1"/>
    <col min="3" max="3" width="30" hidden="0" customWidth="1"/>
    <col min="4" max="4" width="26.42578125" hidden="0" customWidth="1"/>
    <col min="5" max="5" width="26.42578125" hidden="0" customWidth="1"/>
    <col min="6" max="6" width="20.85546875" hidden="0" customWidth="1"/>
    <col min="7" max="7" width="20.85546875" hidden="0" customWidth="1"/>
    <col min="8" max="8" width="20.85546875" hidden="0" customWidth="1"/>
    <col min="9" max="9" width="20.85546875" hidden="0" customWidth="1"/>
    <col min="10" max="10" width="20.85546875" hidden="0" customWidth="1"/>
    <col min="11" max="11" width="20.85546875" hidden="0" customWidth="1"/>
    <col min="12" max="12" width="20.85546875" hidden="0" customWidth="1"/>
    <col min="13" max="13" width="20.85546875" hidden="0" customWidth="1"/>
    <col min="14" max="14" width="20.85546875" hidden="0" customWidth="1"/>
    <col min="15" max="15" width="20.85546875" hidden="0" customWidth="1"/>
    <col min="16" max="16" width="20.85546875" hidden="0" customWidth="1"/>
    <col min="17" max="17" width="20.85546875" hidden="0" customWidth="1"/>
    <col min="18" max="18" width="20.85546875" hidden="0" customWidth="1"/>
    <col min="19" max="19" width="20.85546875" hidden="0" customWidth="1"/>
    <col min="20" max="20" width="20.85546875" hidden="0" customWidth="1"/>
    <col min="21" max="21" width="20.85546875" hidden="0" customWidth="1"/>
    <col min="22" max="22" width="20.85546875" hidden="0" customWidth="1"/>
    <col min="23" max="23" width="20.85546875" hidden="0" customWidth="1"/>
    <col min="24" max="24" width="20.85546875" hidden="0" customWidth="1"/>
    <col min="25" max="25" width="20.85546875" hidden="0" customWidth="1"/>
    <col min="26" max="26" width="20.85546875" hidden="0" customWidth="1"/>
    <col min="27" max="27" width="20.85546875" hidden="0" customWidth="1"/>
    <col min="28" max="28" width="20.85546875" hidden="0" customWidth="1"/>
    <col min="30" max="30" width="12.7109375" hidden="0" customWidth="1"/>
  </cols>
  <sheetData>
    <row r="1">
      <c r="C1" s="7" t="s">
        <v>31</v>
      </c>
    </row>
    <row r="2">
      <c r="C2" s="22" t="s">
        <v>74</v>
      </c>
      <c r="D2" s="23"/>
      <c r="E2" s="9" t="e">
        <f>IF(INDEX(co_sectorInfo[Missing SV Group Text],MATCH(input_sector,co_sectorInfo[sector],0))&lt;&gt;"",_xlfn.TEXTJOIN(" ",TRUE,INDEX(co_sectorInfo[Missing SV Group Text],MATCH(input_sector,co_sectorInfo[sector],0)),"not included for",input_sector),"")</f>
        <v>#N/A</v>
      </c>
    </row>
    <row r="3">
      <c r="C3" s="22" t="s">
        <v>35</v>
      </c>
      <c r="D3" s="23" t="s">
        <v>36</v>
      </c>
    </row>
    <row r="4">
      <c r="C4" s="22" t="s">
        <v>38</v>
      </c>
      <c r="D4" s="23" t="s">
        <v>39</v>
      </c>
      <c r="AK4" s="10"/>
    </row>
    <row r="28">
      <c r="B28" s="25" t="s">
        <v>41</v>
      </c>
      <c r="C28" s="25" t="s">
        <v>32</v>
      </c>
      <c r="D28" s="24" t="s">
        <v>34</v>
      </c>
      <c r="E28" s="24" t="s">
        <v>35</v>
      </c>
      <c r="F28" s="24" t="s">
        <v>38</v>
      </c>
      <c r="G28" s="24" t="s">
        <v>75</v>
      </c>
      <c r="H28" s="24" t="s">
        <v>76</v>
      </c>
      <c r="K28"/>
    </row>
    <row r="29">
      <c r="B29" s="26" t="n">
        <f xml:space="preserve"> ROW( risk_table1[[#This Row],[Row]] ) - ROW( risk_table1[[#Headers],[Row]] )</f>
        <v>1</v>
      </c>
      <c r="C29" s="26" t="s">
        <v>29</v>
      </c>
      <c r="D29" s="32" t="str">
        <f t="shared" ref="D29:D32" si="0" xml:space="preserve"> IF( ISBLANK( $D$2 ), "", $D$2 )</f>
      </c>
      <c r="E29" s="32" t="str">
        <f t="shared" ref="E29:E32" si="1" xml:space="preserve"> IF( ISBLANK( $D$3 ), "", $D$3 )</f>
        <v>CONUS</v>
      </c>
      <c r="F29" s="26" t="str">
        <f t="shared" ref="F29:F32" si="2" xml:space="preserve"> IF( ISBLANK( $D$4 ), "", $D$4 )</f>
        <v>2050</v>
      </c>
      <c r="G29" s="32" t="str">
        <f t="array" ref="G29"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c>
      <c r="H29" s="32" t="str">
        <f xml:space="preserve"> IF( OR( risk_table1[[#This Row],[Reference Scenario]] = "", risk_table1[[#This Row],[Region]] = "", risk_table1[[#This Row],[Year]] = "" ), "",IF(risk_table1[[#This Row],[Value]]&gt;=0,-0.1,0.1) )</f>
      </c>
      <c r="K29"/>
    </row>
    <row r="30">
      <c r="B30" s="26" t="n">
        <f xml:space="preserve"> ROW( risk_table1[[#This Row],[Row]] ) - ROW( risk_table1[[#Headers],[Row]] )</f>
        <v>2</v>
      </c>
      <c r="C30" s="26" t="s">
        <v>27</v>
      </c>
      <c r="D30" s="32" t="str">
        <f t="shared" si="0"/>
      </c>
      <c r="E30" s="32" t="str">
        <f t="shared" si="1"/>
        <v>CONUS</v>
      </c>
      <c r="F30" s="26" t="str">
        <f t="shared" si="2"/>
        <v>2050</v>
      </c>
      <c r="G30" s="32" t="str">
        <f t="array" ref="G30"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c>
      <c r="H30" s="32" t="str">
        <f xml:space="preserve"> IF( OR( risk_table1[[#This Row],[Reference Scenario]] = "", risk_table1[[#This Row],[Region]] = "", risk_table1[[#This Row],[Year]] = "" ), "",IF(risk_table1[[#This Row],[Value]]&gt;=0,-0.1,0.1) )</f>
      </c>
      <c r="K30"/>
    </row>
    <row r="31">
      <c r="B31" s="26" t="n">
        <f xml:space="preserve"> ROW( risk_table1[[#This Row],[Row]] ) - ROW( risk_table1[[#Headers],[Row]] )</f>
        <v>3</v>
      </c>
      <c r="C31" s="26" t="s">
        <v>33</v>
      </c>
      <c r="D31" s="32" t="str">
        <f t="shared" si="0"/>
      </c>
      <c r="E31" s="32" t="str">
        <f t="shared" si="1"/>
        <v>CONUS</v>
      </c>
      <c r="F31" s="26" t="str">
        <f t="shared" si="2"/>
        <v>2050</v>
      </c>
      <c r="G31" s="32" t="str">
        <f t="array" ref="G3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c>
      <c r="H31" s="32" t="str">
        <f xml:space="preserve"> IF( OR( risk_table1[[#This Row],[Reference Scenario]] = "", risk_table1[[#This Row],[Region]] = "", risk_table1[[#This Row],[Year]] = "" ), "",IF(risk_table1[[#This Row],[Value]]&gt;=0,-0.1,0.1) )</f>
      </c>
      <c r="K31"/>
    </row>
    <row r="32">
      <c r="B32" s="26" t="n">
        <f xml:space="preserve"> ROW( risk_table1[[#This Row],[Row]] ) - ROW( risk_table1[[#Headers],[Row]] )</f>
        <v>4</v>
      </c>
      <c r="C32" s="26" t="s">
        <v>23</v>
      </c>
      <c r="D32" s="32" t="str">
        <f t="shared" si="0"/>
      </c>
      <c r="E32" s="32" t="str">
        <f t="shared" si="1"/>
        <v>CONUS</v>
      </c>
      <c r="F32" s="26" t="str">
        <f t="shared" si="2"/>
        <v>2050</v>
      </c>
      <c r="G32" s="32" t="str">
        <f t="array" ref="G32"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c>
      <c r="H32" s="32" t="str">
        <f xml:space="preserve"> IF( OR( risk_table1[[#This Row],[Reference Scenario]] = "", risk_table1[[#This Row],[Region]] = "", risk_table1[[#This Row],[Year]] = "" ), "",IF(risk_table1[[#This Row],[Value]]&gt;=0,-0.1,0.1) )</f>
      </c>
      <c r="K32"/>
    </row>
    <row r="35">
      <c r="C35" s="5"/>
    </row>
    <row r="36">
      <c r="B36" s="25" t="s">
        <v>41</v>
      </c>
      <c r="C36" s="25" t="s">
        <v>0</v>
      </c>
      <c r="D36" s="25" t="s">
        <v>67</v>
      </c>
      <c r="E36" s="25" t="s">
        <v>68</v>
      </c>
      <c r="F36" s="25" t="s">
        <v>69</v>
      </c>
      <c r="G36" s="25" t="s">
        <v>70</v>
      </c>
      <c r="H36" s="25" t="s">
        <v>35</v>
      </c>
      <c r="I36" s="25" t="s">
        <v>77</v>
      </c>
      <c r="J36" s="25" t="s">
        <v>71</v>
      </c>
      <c r="K36" s="33" t="s">
        <v>42</v>
      </c>
      <c r="L36" s="33" t="s">
        <v>43</v>
      </c>
      <c r="M36" s="33" t="s">
        <v>44</v>
      </c>
      <c r="N36" s="33" t="s">
        <v>45</v>
      </c>
      <c r="O36" s="33" t="s">
        <v>46</v>
      </c>
      <c r="P36" s="33" t="s">
        <v>47</v>
      </c>
      <c r="Q36" s="33" t="s">
        <v>48</v>
      </c>
      <c r="R36" s="33" t="s">
        <v>49</v>
      </c>
      <c r="S36" s="33" t="s">
        <v>39</v>
      </c>
      <c r="T36" s="33" t="s">
        <v>50</v>
      </c>
      <c r="U36" s="33" t="s">
        <v>51</v>
      </c>
      <c r="V36" s="33" t="s">
        <v>52</v>
      </c>
      <c r="W36" s="33" t="s">
        <v>53</v>
      </c>
      <c r="X36" s="33" t="s">
        <v>54</v>
      </c>
      <c r="Y36" s="33" t="s">
        <v>55</v>
      </c>
      <c r="Z36" s="33" t="s">
        <v>56</v>
      </c>
      <c r="AA36" s="33" t="s">
        <v>57</v>
      </c>
    </row>
    <row r="37">
      <c r="B37" s="26" t="n">
        <f t="array" ref="B37">ROW(risk_mainTable[[#This Row],[Row]]) - ROW(risk_mainTable[#Headers])</f>
        <v>1</v>
      </c>
      <c r="C37" s="26" t="str">
        <f t="shared" ref="C37:C52" si="3" xml:space="preserve"> mv_sector</f>
      </c>
      <c r="D37" s="26" t="s">
        <v>23</v>
      </c>
      <c r="E37" s="26" t="str">
        <f>INDEX(SV_Categories[svGroupType],MATCH(risk_mainTable[[#This Row],[SV Category]],SV_Categories[svGroupLabel],0))</f>
        <v>sv_lowIncome</v>
      </c>
      <c r="F37" s="26" t="str">
        <f t="array" ref="F3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c>
      <c r="G37" s="26" t="s">
        <v>72</v>
      </c>
      <c r="H37" s="26" t="str">
        <f t="shared" ref="H37:H68" si="4" xml:space="preserve"> IF( ISBLANK( $D$3 ), "", $D$3 )</f>
        <v>CONUS</v>
      </c>
      <c r="I37" s="26" t="str">
        <f xml:space="preserve"> IF( risk_mainTable[[#This Row],[Sector]] = "", "",  INDEX(co_sectorInfo[rateUnit],MATCH(risk_mainTable[[#This Row],[Sector]],co_sectorInfo[sector],0)) )</f>
      </c>
      <c r="J37" s="26" t="str">
        <f>'Control Panel'!$C$36</f>
      </c>
      <c r="K37" s="34" t="str">
        <f t="array" ref="K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c>
      <c r="L37" s="34" t="str">
        <f t="array" ref="L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c>
      <c r="M37" s="34" t="str">
        <f t="array" ref="M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c>
      <c r="N37" s="34" t="str">
        <f t="array" ref="N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c>
      <c r="O37" s="34" t="str">
        <f t="array" ref="O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c>
      <c r="P37" s="34" t="str">
        <f t="array" ref="P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c>
      <c r="Q37" s="34" t="str">
        <f t="array" ref="Q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c>
      <c r="R37" s="34" t="str">
        <f t="array" ref="R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c>
      <c r="S37" s="34" t="str">
        <f t="array" ref="S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c>
      <c r="T37" s="34" t="str">
        <f t="array" ref="T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c>
      <c r="U37" s="34" t="str">
        <f t="array" ref="U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c>
      <c r="V37" s="34" t="str">
        <f t="array" ref="V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c>
      <c r="W37" s="34" t="str">
        <f t="array" ref="W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c>
      <c r="X37" s="34" t="str">
        <f t="array" ref="X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c>
      <c r="Y37" s="34" t="str">
        <f t="array" ref="Y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c>
      <c r="Z37" s="34" t="str">
        <f t="array" ref="Z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c>
      <c r="AA37" s="34" t="str">
        <f t="array" ref="AA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c>
    </row>
    <row r="38">
      <c r="B38" s="26" t="n">
        <f t="array" ref="B38">ROW(risk_mainTable[[#This Row],[Row]]) - ROW(risk_mainTable[#Headers])</f>
        <v>2</v>
      </c>
      <c r="C38" s="26" t="str">
        <f t="shared" si="3"/>
      </c>
      <c r="D38" s="26" t="s">
        <v>23</v>
      </c>
      <c r="E38" s="26" t="str">
        <f>INDEX(SV_Categories[svGroupType],MATCH(risk_mainTable[[#This Row],[SV Category]],SV_Categories[svGroupLabel],0))</f>
        <v>sv_lowIncome</v>
      </c>
      <c r="F38" s="26" t="str">
        <f t="array" ref="F3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c>
      <c r="G38" s="26" t="s">
        <v>72</v>
      </c>
      <c r="H38" s="26" t="str">
        <f t="shared" si="4"/>
        <v>CONUS</v>
      </c>
      <c r="I38" s="26" t="str">
        <f xml:space="preserve"> IF( risk_mainTable[[#This Row],[Sector]] = "", "",  INDEX(co_sectorInfo[rateUnit],MATCH(risk_mainTable[[#This Row],[Sector]],co_sectorInfo[sector],0)) )</f>
      </c>
      <c r="J38" s="26" t="str">
        <f>'Control Panel'!$C$37</f>
      </c>
      <c r="K38" s="34" t="str">
        <f t="array" ref="K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c>
      <c r="L38" s="34" t="str">
        <f t="array" ref="L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c>
      <c r="M38" s="34" t="str">
        <f t="array" ref="M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c>
      <c r="N38" s="34" t="str">
        <f t="array" ref="N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c>
      <c r="O38" s="34" t="str">
        <f t="array" ref="O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c>
      <c r="P38" s="34" t="str">
        <f t="array" ref="P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c>
      <c r="Q38" s="34" t="str">
        <f t="array" ref="Q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c>
      <c r="R38" s="34" t="str">
        <f t="array" ref="R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c>
      <c r="S38" s="34" t="str">
        <f t="array" ref="S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c>
      <c r="T38" s="34" t="str">
        <f t="array" ref="T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c>
      <c r="U38" s="34" t="str">
        <f t="array" ref="U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c>
      <c r="V38" s="34" t="str">
        <f t="array" ref="V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c>
      <c r="W38" s="34" t="str">
        <f t="array" ref="W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c>
      <c r="X38" s="34" t="str">
        <f t="array" ref="X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c>
      <c r="Y38" s="34" t="str">
        <f t="array" ref="Y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c>
      <c r="Z38" s="34" t="str">
        <f t="array" ref="Z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c>
      <c r="AA38" s="34" t="str">
        <f t="array" ref="AA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c>
    </row>
    <row r="39">
      <c r="B39" s="26" t="n">
        <f t="array" ref="B39">ROW(risk_mainTable[[#This Row],[Row]]) - ROW(risk_mainTable[#Headers])</f>
        <v>3</v>
      </c>
      <c r="C39" s="26" t="str">
        <f t="shared" si="3"/>
      </c>
      <c r="D39" s="26" t="s">
        <v>23</v>
      </c>
      <c r="E39" s="26" t="str">
        <f>INDEX(SV_Categories[svGroupType],MATCH(risk_mainTable[[#This Row],[SV Category]],SV_Categories[svGroupLabel],0))</f>
        <v>sv_lowIncome</v>
      </c>
      <c r="F39" s="26" t="str">
        <f t="array" ref="F3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c>
      <c r="G39" s="26" t="s">
        <v>72</v>
      </c>
      <c r="H39" s="26" t="str">
        <f t="shared" si="4"/>
        <v>CONUS</v>
      </c>
      <c r="I39" s="26" t="str">
        <f xml:space="preserve"> IF( risk_mainTable[[#This Row],[Sector]] = "", "",  INDEX(co_sectorInfo[rateUnit],MATCH(risk_mainTable[[#This Row],[Sector]],co_sectorInfo[sector],0)) )</f>
      </c>
      <c r="J39" s="26" t="str">
        <f>'Control Panel'!$C$38</f>
      </c>
      <c r="K39" s="34" t="str">
        <f t="array" ref="K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c>
      <c r="L39" s="34" t="str">
        <f t="array" ref="L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c>
      <c r="M39" s="34" t="str">
        <f t="array" ref="M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c>
      <c r="N39" s="34" t="str">
        <f t="array" ref="N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c>
      <c r="O39" s="34" t="str">
        <f t="array" ref="O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c>
      <c r="P39" s="34" t="str">
        <f t="array" ref="P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c>
      <c r="Q39" s="34" t="str">
        <f t="array" ref="Q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c>
      <c r="R39" s="34" t="str">
        <f t="array" ref="R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c>
      <c r="S39" s="34" t="str">
        <f t="array" ref="S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c>
      <c r="T39" s="34" t="str">
        <f t="array" ref="T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c>
      <c r="U39" s="34" t="str">
        <f t="array" ref="U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c>
      <c r="V39" s="34" t="str">
        <f t="array" ref="V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c>
      <c r="W39" s="34" t="str">
        <f t="array" ref="W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c>
      <c r="X39" s="34" t="str">
        <f t="array" ref="X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c>
      <c r="Y39" s="34" t="str">
        <f t="array" ref="Y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c>
      <c r="Z39" s="34" t="str">
        <f t="array" ref="Z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c>
      <c r="AA39" s="34" t="str">
        <f t="array" ref="AA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c>
      <c r="AD39" s="11"/>
      <c r="AE39" s="11"/>
      <c r="AF39" s="11"/>
      <c r="AG39" s="11"/>
      <c r="AH39" s="11"/>
      <c r="AI39" s="11"/>
      <c r="AJ39" s="11"/>
      <c r="AK39" s="11"/>
      <c r="AL39" s="11"/>
      <c r="AM39" s="11"/>
      <c r="AN39" s="11"/>
      <c r="AO39" s="11"/>
      <c r="AP39" s="11"/>
      <c r="AQ39" s="11"/>
      <c r="AR39" s="11"/>
      <c r="AS39" s="11"/>
      <c r="AT39" s="11"/>
    </row>
    <row r="40">
      <c r="B40" s="26" t="n">
        <f t="array" ref="B40">ROW(risk_mainTable[[#This Row],[Row]]) - ROW(risk_mainTable[#Headers])</f>
        <v>4</v>
      </c>
      <c r="C40" s="26" t="str">
        <f t="shared" si="3"/>
      </c>
      <c r="D40" s="26" t="s">
        <v>23</v>
      </c>
      <c r="E40" s="26" t="str">
        <f>INDEX(SV_Categories[svGroupType],MATCH(risk_mainTable[[#This Row],[SV Category]],SV_Categories[svGroupLabel],0))</f>
        <v>sv_lowIncome</v>
      </c>
      <c r="F40" s="26" t="str">
        <f t="array" ref="F4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c>
      <c r="G40" s="26" t="s">
        <v>72</v>
      </c>
      <c r="H40" s="26" t="str">
        <f t="shared" si="4"/>
        <v>CONUS</v>
      </c>
      <c r="I40" s="26" t="str">
        <f xml:space="preserve"> IF( risk_mainTable[[#This Row],[Sector]] = "", "",  INDEX(co_sectorInfo[rateUnit],MATCH(risk_mainTable[[#This Row],[Sector]],co_sectorInfo[sector],0)) )</f>
      </c>
      <c r="J40" s="26" t="str">
        <f>'Control Panel'!$C$39</f>
      </c>
      <c r="K40" s="34" t="str">
        <f t="array" ref="K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c>
      <c r="L40" s="34" t="str">
        <f t="array" ref="L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c>
      <c r="M40" s="34" t="str">
        <f t="array" ref="M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c>
      <c r="N40" s="34" t="str">
        <f t="array" ref="N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c>
      <c r="O40" s="34" t="str">
        <f t="array" ref="O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c>
      <c r="P40" s="34" t="str">
        <f t="array" ref="P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c>
      <c r="Q40" s="34" t="str">
        <f t="array" ref="Q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c>
      <c r="R40" s="34" t="str">
        <f t="array" ref="R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c>
      <c r="S40" s="34" t="str">
        <f t="array" ref="S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c>
      <c r="T40" s="34" t="str">
        <f t="array" ref="T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c>
      <c r="U40" s="34" t="str">
        <f t="array" ref="U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c>
      <c r="V40" s="34" t="str">
        <f t="array" ref="V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c>
      <c r="W40" s="34" t="str">
        <f t="array" ref="W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c>
      <c r="X40" s="34" t="str">
        <f t="array" ref="X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c>
      <c r="Y40" s="34" t="str">
        <f t="array" ref="Y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c>
      <c r="Z40" s="34" t="str">
        <f t="array" ref="Z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c>
      <c r="AA40" s="34" t="str">
        <f t="array" ref="AA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c>
      <c r="AF40" s="11"/>
      <c r="AG40" s="11"/>
      <c r="AH40" s="11"/>
      <c r="AI40" s="11"/>
      <c r="AJ40" s="11"/>
      <c r="AK40" s="11"/>
      <c r="AL40" s="11"/>
      <c r="AM40" s="11"/>
      <c r="AN40" s="11"/>
      <c r="AO40" s="11"/>
      <c r="AP40" s="11"/>
      <c r="AQ40" s="11"/>
      <c r="AR40" s="11"/>
      <c r="AS40" s="11"/>
      <c r="AT40" s="11"/>
    </row>
    <row r="41">
      <c r="B41" s="26" t="n">
        <f t="array" ref="B41">ROW(risk_mainTable[[#This Row],[Row]]) - ROW(risk_mainTable[#Headers])</f>
        <v>5</v>
      </c>
      <c r="C41" s="26" t="str">
        <f t="shared" si="3"/>
      </c>
      <c r="D41" s="26" t="s">
        <v>33</v>
      </c>
      <c r="E41" s="26" t="str">
        <f>INDEX(SV_Categories[svGroupType],MATCH(risk_mainTable[[#This Row],[SV Category]],SV_Categories[svGroupLabel],0))</f>
        <v>sv_minority</v>
      </c>
      <c r="F41" s="26" t="str">
        <f t="array" ref="F4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c>
      <c r="G41" s="26" t="s">
        <v>72</v>
      </c>
      <c r="H41" s="26" t="str">
        <f t="shared" si="4"/>
        <v>CONUS</v>
      </c>
      <c r="I41" s="26" t="str">
        <f xml:space="preserve"> IF( risk_mainTable[[#This Row],[Sector]] = "", "",  INDEX(co_sectorInfo[rateUnit],MATCH(risk_mainTable[[#This Row],[Sector]],co_sectorInfo[sector],0)) )</f>
      </c>
      <c r="J41" s="26" t="str">
        <f>'Control Panel'!$C$36</f>
      </c>
      <c r="K41" s="34" t="str">
        <f t="array" ref="K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c>
      <c r="L41" s="34" t="str">
        <f t="array" ref="L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c>
      <c r="M41" s="34" t="str">
        <f t="array" ref="M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c>
      <c r="N41" s="34" t="str">
        <f t="array" ref="N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c>
      <c r="O41" s="34" t="str">
        <f t="array" ref="O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c>
      <c r="P41" s="34" t="str">
        <f t="array" ref="P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c>
      <c r="Q41" s="34" t="str">
        <f t="array" ref="Q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c>
      <c r="R41" s="34" t="str">
        <f t="array" ref="R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c>
      <c r="S41" s="34" t="str">
        <f t="array" ref="S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c>
      <c r="T41" s="34" t="str">
        <f t="array" ref="T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c>
      <c r="U41" s="34" t="str">
        <f t="array" ref="U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c>
      <c r="V41" s="34" t="str">
        <f t="array" ref="V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c>
      <c r="W41" s="34" t="str">
        <f t="array" ref="W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c>
      <c r="X41" s="34" t="str">
        <f t="array" ref="X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c>
      <c r="Y41" s="34" t="str">
        <f t="array" ref="Y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c>
      <c r="Z41" s="34" t="str">
        <f t="array" ref="Z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c>
      <c r="AA41" s="34" t="str">
        <f t="array" ref="AA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c>
    </row>
    <row r="42">
      <c r="B42" s="26" t="n">
        <f t="array" ref="B42">ROW(risk_mainTable[[#This Row],[Row]]) - ROW(risk_mainTable[#Headers])</f>
        <v>6</v>
      </c>
      <c r="C42" s="26" t="str">
        <f t="shared" si="3"/>
      </c>
      <c r="D42" s="26" t="s">
        <v>33</v>
      </c>
      <c r="E42" s="26" t="str">
        <f>INDEX(SV_Categories[svGroupType],MATCH(risk_mainTable[[#This Row],[SV Category]],SV_Categories[svGroupLabel],0))</f>
        <v>sv_minority</v>
      </c>
      <c r="F42" s="26" t="str">
        <f t="array" ref="F4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c>
      <c r="G42" s="26" t="s">
        <v>72</v>
      </c>
      <c r="H42" s="26" t="str">
        <f t="shared" si="4"/>
        <v>CONUS</v>
      </c>
      <c r="I42" s="26" t="str">
        <f xml:space="preserve"> IF( risk_mainTable[[#This Row],[Sector]] = "", "",  INDEX(co_sectorInfo[rateUnit],MATCH(risk_mainTable[[#This Row],[Sector]],co_sectorInfo[sector],0)) )</f>
      </c>
      <c r="J42" s="26" t="str">
        <f>'Control Panel'!$C$37</f>
      </c>
      <c r="K42" s="34" t="str">
        <f t="array" ref="K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c>
      <c r="L42" s="34" t="str">
        <f t="array" ref="L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c>
      <c r="M42" s="34" t="str">
        <f t="array" ref="M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c>
      <c r="N42" s="34" t="str">
        <f t="array" ref="N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c>
      <c r="O42" s="34" t="str">
        <f t="array" ref="O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c>
      <c r="P42" s="34" t="str">
        <f t="array" ref="P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c>
      <c r="Q42" s="34" t="str">
        <f t="array" ref="Q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c>
      <c r="R42" s="34" t="str">
        <f t="array" ref="R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c>
      <c r="S42" s="34" t="str">
        <f t="array" ref="S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c>
      <c r="T42" s="34" t="str">
        <f t="array" ref="T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c>
      <c r="U42" s="34" t="str">
        <f t="array" ref="U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c>
      <c r="V42" s="34" t="str">
        <f t="array" ref="V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c>
      <c r="W42" s="34" t="str">
        <f t="array" ref="W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c>
      <c r="X42" s="34" t="str">
        <f t="array" ref="X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c>
      <c r="Y42" s="34" t="str">
        <f t="array" ref="Y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c>
      <c r="Z42" s="34" t="str">
        <f t="array" ref="Z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c>
      <c r="AA42" s="34" t="str">
        <f t="array" ref="AA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c>
    </row>
    <row r="43">
      <c r="B43" s="26" t="n">
        <f t="array" ref="B43">ROW(risk_mainTable[[#This Row],[Row]]) - ROW(risk_mainTable[#Headers])</f>
        <v>7</v>
      </c>
      <c r="C43" s="26" t="str">
        <f t="shared" si="3"/>
      </c>
      <c r="D43" s="26" t="s">
        <v>33</v>
      </c>
      <c r="E43" s="26" t="str">
        <f>INDEX(SV_Categories[svGroupType],MATCH(risk_mainTable[[#This Row],[SV Category]],SV_Categories[svGroupLabel],0))</f>
        <v>sv_minority</v>
      </c>
      <c r="F43" s="26" t="str">
        <f t="array" ref="F4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c>
      <c r="G43" s="26" t="s">
        <v>72</v>
      </c>
      <c r="H43" s="26" t="str">
        <f t="shared" si="4"/>
        <v>CONUS</v>
      </c>
      <c r="I43" s="26" t="str">
        <f xml:space="preserve"> IF( risk_mainTable[[#This Row],[Sector]] = "", "",  INDEX(co_sectorInfo[rateUnit],MATCH(risk_mainTable[[#This Row],[Sector]],co_sectorInfo[sector],0)) )</f>
      </c>
      <c r="J43" s="26" t="str">
        <f>'Control Panel'!$C$38</f>
      </c>
      <c r="K43" s="34" t="str">
        <f t="array" ref="K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c>
      <c r="L43" s="34" t="str">
        <f t="array" ref="L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c>
      <c r="M43" s="34" t="str">
        <f t="array" ref="M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c>
      <c r="N43" s="34" t="str">
        <f t="array" ref="N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c>
      <c r="O43" s="34" t="str">
        <f t="array" ref="O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c>
      <c r="P43" s="34" t="str">
        <f t="array" ref="P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c>
      <c r="Q43" s="34" t="str">
        <f t="array" ref="Q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c>
      <c r="R43" s="34" t="str">
        <f t="array" ref="R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c>
      <c r="S43" s="34" t="str">
        <f t="array" ref="S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c>
      <c r="T43" s="34" t="str">
        <f t="array" ref="T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c>
      <c r="U43" s="34" t="str">
        <f t="array" ref="U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c>
      <c r="V43" s="34" t="str">
        <f t="array" ref="V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c>
      <c r="W43" s="34" t="str">
        <f t="array" ref="W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c>
      <c r="X43" s="34" t="str">
        <f t="array" ref="X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c>
      <c r="Y43" s="34" t="str">
        <f t="array" ref="Y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c>
      <c r="Z43" s="34" t="str">
        <f t="array" ref="Z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c>
      <c r="AA43" s="34" t="str">
        <f t="array" ref="AA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c>
    </row>
    <row r="44">
      <c r="B44" s="26" t="n">
        <f t="array" ref="B44">ROW(risk_mainTable[[#This Row],[Row]]) - ROW(risk_mainTable[#Headers])</f>
        <v>8</v>
      </c>
      <c r="C44" s="26" t="str">
        <f t="shared" si="3"/>
      </c>
      <c r="D44" s="26" t="s">
        <v>33</v>
      </c>
      <c r="E44" s="26" t="str">
        <f>INDEX(SV_Categories[svGroupType],MATCH(risk_mainTable[[#This Row],[SV Category]],SV_Categories[svGroupLabel],0))</f>
        <v>sv_minority</v>
      </c>
      <c r="F44" s="26" t="str">
        <f t="array" ref="F4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c>
      <c r="G44" s="26" t="s">
        <v>72</v>
      </c>
      <c r="H44" s="26" t="str">
        <f t="shared" si="4"/>
        <v>CONUS</v>
      </c>
      <c r="I44" s="26" t="str">
        <f xml:space="preserve"> IF( risk_mainTable[[#This Row],[Sector]] = "", "",  INDEX(co_sectorInfo[rateUnit],MATCH(risk_mainTable[[#This Row],[Sector]],co_sectorInfo[sector],0)) )</f>
      </c>
      <c r="J44" s="26" t="str">
        <f>'Control Panel'!$C$39</f>
      </c>
      <c r="K44" s="34" t="str">
        <f t="array" ref="K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c>
      <c r="L44" s="34" t="str">
        <f t="array" ref="L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c>
      <c r="M44" s="34" t="str">
        <f t="array" ref="M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c>
      <c r="N44" s="34" t="str">
        <f t="array" ref="N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c>
      <c r="O44" s="34" t="str">
        <f t="array" ref="O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c>
      <c r="P44" s="34" t="str">
        <f t="array" ref="P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c>
      <c r="Q44" s="34" t="str">
        <f t="array" ref="Q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c>
      <c r="R44" s="34" t="str">
        <f t="array" ref="R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c>
      <c r="S44" s="34" t="str">
        <f t="array" ref="S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c>
      <c r="T44" s="34" t="str">
        <f t="array" ref="T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c>
      <c r="U44" s="34" t="str">
        <f t="array" ref="U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c>
      <c r="V44" s="34" t="str">
        <f t="array" ref="V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c>
      <c r="W44" s="34" t="str">
        <f t="array" ref="W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c>
      <c r="X44" s="34" t="str">
        <f t="array" ref="X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c>
      <c r="Y44" s="34" t="str">
        <f t="array" ref="Y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c>
      <c r="Z44" s="34" t="str">
        <f t="array" ref="Z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c>
      <c r="AA44" s="34" t="str">
        <f t="array" ref="AA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c>
    </row>
    <row r="45">
      <c r="B45" s="26" t="n">
        <f t="array" ref="B45">ROW(risk_mainTable[[#This Row],[Row]]) - ROW(risk_mainTable[#Headers])</f>
        <v>9</v>
      </c>
      <c r="C45" s="26" t="str">
        <f t="shared" si="3"/>
      </c>
      <c r="D45" s="26" t="s">
        <v>27</v>
      </c>
      <c r="E45" s="26" t="str">
        <f>INDEX(SV_Categories[svGroupType],MATCH(risk_mainTable[[#This Row],[SV Category]],SV_Categories[svGroupLabel],0))</f>
        <v>sv_noHS</v>
      </c>
      <c r="F45" s="26" t="str">
        <f t="array" ref="F4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c>
      <c r="G45" s="26" t="s">
        <v>72</v>
      </c>
      <c r="H45" s="26" t="str">
        <f t="shared" si="4"/>
        <v>CONUS</v>
      </c>
      <c r="I45" s="26" t="str">
        <f xml:space="preserve"> IF( risk_mainTable[[#This Row],[Sector]] = "", "",  INDEX(co_sectorInfo[rateUnit],MATCH(risk_mainTable[[#This Row],[Sector]],co_sectorInfo[sector],0)) )</f>
      </c>
      <c r="J45" s="26" t="str">
        <f>'Control Panel'!$C$36</f>
      </c>
      <c r="K45" s="34" t="str">
        <f t="array" ref="K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c>
      <c r="L45" s="34" t="str">
        <f t="array" ref="L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c>
      <c r="M45" s="34" t="str">
        <f t="array" ref="M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c>
      <c r="N45" s="34" t="str">
        <f t="array" ref="N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c>
      <c r="O45" s="34" t="str">
        <f t="array" ref="O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c>
      <c r="P45" s="34" t="str">
        <f t="array" ref="P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c>
      <c r="Q45" s="34" t="str">
        <f t="array" ref="Q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c>
      <c r="R45" s="34" t="str">
        <f t="array" ref="R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c>
      <c r="S45" s="34" t="str">
        <f t="array" ref="S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c>
      <c r="T45" s="34" t="str">
        <f t="array" ref="T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c>
      <c r="U45" s="34" t="str">
        <f t="array" ref="U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c>
      <c r="V45" s="34" t="str">
        <f t="array" ref="V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c>
      <c r="W45" s="34" t="str">
        <f t="array" ref="W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c>
      <c r="X45" s="34" t="str">
        <f t="array" ref="X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c>
      <c r="Y45" s="34" t="str">
        <f t="array" ref="Y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c>
      <c r="Z45" s="34" t="str">
        <f t="array" ref="Z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c>
      <c r="AA45" s="34" t="str">
        <f t="array" ref="AA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c>
    </row>
    <row r="46">
      <c r="B46" s="26" t="n">
        <f t="array" ref="B46">ROW(risk_mainTable[[#This Row],[Row]]) - ROW(risk_mainTable[#Headers])</f>
        <v>10</v>
      </c>
      <c r="C46" s="26" t="str">
        <f t="shared" si="3"/>
      </c>
      <c r="D46" s="26" t="s">
        <v>27</v>
      </c>
      <c r="E46" s="26" t="str">
        <f>INDEX(SV_Categories[svGroupType],MATCH(risk_mainTable[[#This Row],[SV Category]],SV_Categories[svGroupLabel],0))</f>
        <v>sv_noHS</v>
      </c>
      <c r="F46" s="26" t="str">
        <f t="array" ref="F4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c>
      <c r="G46" s="26" t="s">
        <v>72</v>
      </c>
      <c r="H46" s="26" t="str">
        <f t="shared" si="4"/>
        <v>CONUS</v>
      </c>
      <c r="I46" s="26" t="str">
        <f xml:space="preserve"> IF( risk_mainTable[[#This Row],[Sector]] = "", "",  INDEX(co_sectorInfo[rateUnit],MATCH(risk_mainTable[[#This Row],[Sector]],co_sectorInfo[sector],0)) )</f>
      </c>
      <c r="J46" s="26" t="str">
        <f>'Control Panel'!$C$37</f>
      </c>
      <c r="K46" s="34" t="str">
        <f t="array" ref="K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c>
      <c r="L46" s="34" t="str">
        <f t="array" ref="L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c>
      <c r="M46" s="34" t="str">
        <f t="array" ref="M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c>
      <c r="N46" s="34" t="str">
        <f t="array" ref="N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c>
      <c r="O46" s="34" t="str">
        <f t="array" ref="O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c>
      <c r="P46" s="34" t="str">
        <f t="array" ref="P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c>
      <c r="Q46" s="34" t="str">
        <f t="array" ref="Q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c>
      <c r="R46" s="34" t="str">
        <f t="array" ref="R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c>
      <c r="S46" s="34" t="str">
        <f t="array" ref="S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c>
      <c r="T46" s="34" t="str">
        <f t="array" ref="T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c>
      <c r="U46" s="34" t="str">
        <f t="array" ref="U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c>
      <c r="V46" s="34" t="str">
        <f t="array" ref="V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c>
      <c r="W46" s="34" t="str">
        <f t="array" ref="W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c>
      <c r="X46" s="34" t="str">
        <f t="array" ref="X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c>
      <c r="Y46" s="34" t="str">
        <f t="array" ref="Y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c>
      <c r="Z46" s="34" t="str">
        <f t="array" ref="Z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c>
      <c r="AA46" s="34" t="str">
        <f t="array" ref="AA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c>
    </row>
    <row r="47">
      <c r="B47" s="26" t="n">
        <f t="array" ref="B47">ROW(risk_mainTable[[#This Row],[Row]]) - ROW(risk_mainTable[#Headers])</f>
        <v>11</v>
      </c>
      <c r="C47" s="26" t="str">
        <f t="shared" si="3"/>
      </c>
      <c r="D47" s="26" t="s">
        <v>27</v>
      </c>
      <c r="E47" s="26" t="str">
        <f>INDEX(SV_Categories[svGroupType],MATCH(risk_mainTable[[#This Row],[SV Category]],SV_Categories[svGroupLabel],0))</f>
        <v>sv_noHS</v>
      </c>
      <c r="F47" s="26" t="str">
        <f t="array" ref="F4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c>
      <c r="G47" s="26" t="s">
        <v>72</v>
      </c>
      <c r="H47" s="26" t="str">
        <f t="shared" si="4"/>
        <v>CONUS</v>
      </c>
      <c r="I47" s="26" t="str">
        <f xml:space="preserve"> IF( risk_mainTable[[#This Row],[Sector]] = "", "",  INDEX(co_sectorInfo[rateUnit],MATCH(risk_mainTable[[#This Row],[Sector]],co_sectorInfo[sector],0)) )</f>
      </c>
      <c r="J47" s="26" t="str">
        <f>'Control Panel'!$C$38</f>
      </c>
      <c r="K47" s="34" t="str">
        <f t="array" ref="K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c>
      <c r="L47" s="34" t="str">
        <f t="array" ref="L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c>
      <c r="M47" s="34" t="str">
        <f t="array" ref="M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c>
      <c r="N47" s="34" t="str">
        <f t="array" ref="N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c>
      <c r="O47" s="34" t="str">
        <f t="array" ref="O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c>
      <c r="P47" s="34" t="str">
        <f t="array" ref="P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c>
      <c r="Q47" s="34" t="str">
        <f t="array" ref="Q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c>
      <c r="R47" s="34" t="str">
        <f t="array" ref="R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c>
      <c r="S47" s="34" t="str">
        <f t="array" ref="S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c>
      <c r="T47" s="34" t="str">
        <f t="array" ref="T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c>
      <c r="U47" s="34" t="str">
        <f t="array" ref="U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c>
      <c r="V47" s="34" t="str">
        <f t="array" ref="V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c>
      <c r="W47" s="34" t="str">
        <f t="array" ref="W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c>
      <c r="X47" s="34" t="str">
        <f t="array" ref="X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c>
      <c r="Y47" s="34" t="str">
        <f t="array" ref="Y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c>
      <c r="Z47" s="34" t="str">
        <f t="array" ref="Z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c>
      <c r="AA47" s="34" t="str">
        <f t="array" ref="AA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c>
    </row>
    <row r="48">
      <c r="B48" s="26" t="n">
        <f t="array" ref="B48">ROW(risk_mainTable[[#This Row],[Row]]) - ROW(risk_mainTable[#Headers])</f>
        <v>12</v>
      </c>
      <c r="C48" s="26" t="str">
        <f t="shared" si="3"/>
      </c>
      <c r="D48" s="26" t="s">
        <v>27</v>
      </c>
      <c r="E48" s="26" t="str">
        <f>INDEX(SV_Categories[svGroupType],MATCH(risk_mainTable[[#This Row],[SV Category]],SV_Categories[svGroupLabel],0))</f>
        <v>sv_noHS</v>
      </c>
      <c r="F48" s="26" t="str">
        <f t="array" ref="F4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c>
      <c r="G48" s="26" t="s">
        <v>72</v>
      </c>
      <c r="H48" s="26" t="str">
        <f t="shared" si="4"/>
        <v>CONUS</v>
      </c>
      <c r="I48" s="26" t="str">
        <f xml:space="preserve"> IF( risk_mainTable[[#This Row],[Sector]] = "", "",  INDEX(co_sectorInfo[rateUnit],MATCH(risk_mainTable[[#This Row],[Sector]],co_sectorInfo[sector],0)) )</f>
      </c>
      <c r="J48" s="26" t="str">
        <f>'Control Panel'!$C$39</f>
      </c>
      <c r="K48" s="34" t="str">
        <f t="array" ref="K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c>
      <c r="L48" s="34" t="str">
        <f t="array" ref="L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c>
      <c r="M48" s="34" t="str">
        <f t="array" ref="M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c>
      <c r="N48" s="34" t="str">
        <f t="array" ref="N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c>
      <c r="O48" s="34" t="str">
        <f t="array" ref="O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c>
      <c r="P48" s="34" t="str">
        <f t="array" ref="P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c>
      <c r="Q48" s="34" t="str">
        <f t="array" ref="Q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c>
      <c r="R48" s="34" t="str">
        <f t="array" ref="R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c>
      <c r="S48" s="34" t="str">
        <f t="array" ref="S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c>
      <c r="T48" s="34" t="str">
        <f t="array" ref="T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c>
      <c r="U48" s="34" t="str">
        <f t="array" ref="U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c>
      <c r="V48" s="34" t="str">
        <f t="array" ref="V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c>
      <c r="W48" s="34" t="str">
        <f t="array" ref="W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c>
      <c r="X48" s="34" t="str">
        <f t="array" ref="X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c>
      <c r="Y48" s="34" t="str">
        <f t="array" ref="Y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c>
      <c r="Z48" s="34" t="str">
        <f t="array" ref="Z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c>
      <c r="AA48" s="34" t="str">
        <f t="array" ref="AA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c>
    </row>
    <row r="49">
      <c r="B49" s="26" t="n">
        <f t="array" ref="B49">ROW(risk_mainTable[[#This Row],[Row]]) - ROW(risk_mainTable[#Headers])</f>
        <v>13</v>
      </c>
      <c r="C49" s="26" t="str">
        <f t="shared" si="3"/>
      </c>
      <c r="D49" s="26" t="s">
        <v>29</v>
      </c>
      <c r="E49" s="26" t="str">
        <f>INDEX(SV_Categories[svGroupType],MATCH(risk_mainTable[[#This Row],[SV Category]],SV_Categories[svGroupLabel],0))</f>
        <v>sv_plus65</v>
      </c>
      <c r="F49" s="26" t="str">
        <f t="array" ref="F4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c>
      <c r="G49" s="26" t="s">
        <v>72</v>
      </c>
      <c r="H49" s="26" t="str">
        <f t="shared" si="4"/>
        <v>CONUS</v>
      </c>
      <c r="I49" s="26" t="str">
        <f xml:space="preserve"> IF( risk_mainTable[[#This Row],[Sector]] = "", "",  INDEX(co_sectorInfo[rateUnit],MATCH(risk_mainTable[[#This Row],[Sector]],co_sectorInfo[sector],0)) )</f>
      </c>
      <c r="J49" s="26" t="str">
        <f>'Control Panel'!$C$36</f>
      </c>
      <c r="K49" s="34" t="str">
        <f t="array" ref="K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c>
      <c r="L49" s="34" t="str">
        <f t="array" ref="L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c>
      <c r="M49" s="34" t="str">
        <f t="array" ref="M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c>
      <c r="N49" s="34" t="str">
        <f t="array" ref="N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c>
      <c r="O49" s="34" t="str">
        <f t="array" ref="O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c>
      <c r="P49" s="34" t="str">
        <f t="array" ref="P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c>
      <c r="Q49" s="34" t="str">
        <f t="array" ref="Q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c>
      <c r="R49" s="34" t="str">
        <f t="array" ref="R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c>
      <c r="S49" s="34" t="str">
        <f t="array" ref="S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c>
      <c r="T49" s="34" t="str">
        <f t="array" ref="T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c>
      <c r="U49" s="34" t="str">
        <f t="array" ref="U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c>
      <c r="V49" s="34" t="str">
        <f t="array" ref="V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c>
      <c r="W49" s="34" t="str">
        <f t="array" ref="W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c>
      <c r="X49" s="34" t="str">
        <f t="array" ref="X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c>
      <c r="Y49" s="34" t="str">
        <f t="array" ref="Y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c>
      <c r="Z49" s="34" t="str">
        <f t="array" ref="Z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c>
      <c r="AA49" s="34" t="str">
        <f t="array" ref="AA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c>
    </row>
    <row r="50">
      <c r="B50" s="26" t="n">
        <f t="array" ref="B50">ROW(risk_mainTable[[#This Row],[Row]]) - ROW(risk_mainTable[#Headers])</f>
        <v>14</v>
      </c>
      <c r="C50" s="26" t="str">
        <f t="shared" si="3"/>
      </c>
      <c r="D50" s="26" t="s">
        <v>29</v>
      </c>
      <c r="E50" s="26" t="str">
        <f>INDEX(SV_Categories[svGroupType],MATCH(risk_mainTable[[#This Row],[SV Category]],SV_Categories[svGroupLabel],0))</f>
        <v>sv_plus65</v>
      </c>
      <c r="F50" s="26" t="str">
        <f t="array" ref="F5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c>
      <c r="G50" s="26" t="s">
        <v>72</v>
      </c>
      <c r="H50" s="26" t="str">
        <f t="shared" si="4"/>
        <v>CONUS</v>
      </c>
      <c r="I50" s="26" t="str">
        <f xml:space="preserve"> IF( risk_mainTable[[#This Row],[Sector]] = "", "",  INDEX(co_sectorInfo[rateUnit],MATCH(risk_mainTable[[#This Row],[Sector]],co_sectorInfo[sector],0)) )</f>
      </c>
      <c r="J50" s="26" t="str">
        <f>'Control Panel'!$C$37</f>
      </c>
      <c r="K50" s="34" t="str">
        <f t="array" ref="K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c>
      <c r="L50" s="34" t="str">
        <f t="array" ref="L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c>
      <c r="M50" s="34" t="str">
        <f t="array" ref="M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c>
      <c r="N50" s="34" t="str">
        <f t="array" ref="N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c>
      <c r="O50" s="34" t="str">
        <f t="array" ref="O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c>
      <c r="P50" s="34" t="str">
        <f t="array" ref="P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c>
      <c r="Q50" s="34" t="str">
        <f t="array" ref="Q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c>
      <c r="R50" s="34" t="str">
        <f t="array" ref="R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c>
      <c r="S50" s="34" t="str">
        <f t="array" ref="S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c>
      <c r="T50" s="34" t="str">
        <f t="array" ref="T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c>
      <c r="U50" s="34" t="str">
        <f t="array" ref="U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c>
      <c r="V50" s="34" t="str">
        <f t="array" ref="V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c>
      <c r="W50" s="34" t="str">
        <f t="array" ref="W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c>
      <c r="X50" s="34" t="str">
        <f t="array" ref="X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c>
      <c r="Y50" s="34" t="str">
        <f t="array" ref="Y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c>
      <c r="Z50" s="34" t="str">
        <f t="array" ref="Z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c>
      <c r="AA50" s="34" t="str">
        <f t="array" ref="AA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c>
    </row>
    <row r="51">
      <c r="B51" s="26" t="n">
        <f t="array" ref="B51">ROW(risk_mainTable[[#This Row],[Row]]) - ROW(risk_mainTable[#Headers])</f>
        <v>15</v>
      </c>
      <c r="C51" s="26" t="str">
        <f t="shared" si="3"/>
      </c>
      <c r="D51" s="26" t="s">
        <v>29</v>
      </c>
      <c r="E51" s="26" t="str">
        <f>INDEX(SV_Categories[svGroupType],MATCH(risk_mainTable[[#This Row],[SV Category]],SV_Categories[svGroupLabel],0))</f>
        <v>sv_plus65</v>
      </c>
      <c r="F51" s="26" t="str">
        <f t="array" ref="F5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c>
      <c r="G51" s="26" t="s">
        <v>72</v>
      </c>
      <c r="H51" s="26" t="str">
        <f t="shared" si="4"/>
        <v>CONUS</v>
      </c>
      <c r="I51" s="26" t="str">
        <f xml:space="preserve"> IF( risk_mainTable[[#This Row],[Sector]] = "", "",  INDEX(co_sectorInfo[rateUnit],MATCH(risk_mainTable[[#This Row],[Sector]],co_sectorInfo[sector],0)) )</f>
      </c>
      <c r="J51" s="26" t="str">
        <f>'Control Panel'!$C$38</f>
      </c>
      <c r="K51" s="34" t="str">
        <f t="array" ref="K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c>
      <c r="L51" s="34" t="str">
        <f t="array" ref="L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c>
      <c r="M51" s="34" t="str">
        <f t="array" ref="M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c>
      <c r="N51" s="34" t="str">
        <f t="array" ref="N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c>
      <c r="O51" s="34" t="str">
        <f t="array" ref="O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c>
      <c r="P51" s="34" t="str">
        <f t="array" ref="P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c>
      <c r="Q51" s="34" t="str">
        <f t="array" ref="Q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c>
      <c r="R51" s="34" t="str">
        <f t="array" ref="R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c>
      <c r="S51" s="34" t="str">
        <f t="array" ref="S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c>
      <c r="T51" s="34" t="str">
        <f t="array" ref="T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c>
      <c r="U51" s="34" t="str">
        <f t="array" ref="U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c>
      <c r="V51" s="34" t="str">
        <f t="array" ref="V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c>
      <c r="W51" s="34" t="str">
        <f t="array" ref="W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c>
      <c r="X51" s="34" t="str">
        <f t="array" ref="X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c>
      <c r="Y51" s="34" t="str">
        <f t="array" ref="Y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c>
      <c r="Z51" s="34" t="str">
        <f t="array" ref="Z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c>
      <c r="AA51" s="34" t="str">
        <f t="array" ref="AA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c>
    </row>
    <row r="52" ht="15.75" customHeight="1">
      <c r="B52" s="26" t="n">
        <f t="array" ref="B52">ROW(risk_mainTable[[#This Row],[Row]]) - ROW(risk_mainTable[#Headers])</f>
        <v>16</v>
      </c>
      <c r="C52" s="26" t="str">
        <f t="shared" si="3"/>
      </c>
      <c r="D52" s="26" t="s">
        <v>29</v>
      </c>
      <c r="E52" s="26" t="str">
        <f>INDEX(SV_Categories[svGroupType],MATCH(risk_mainTable[[#This Row],[SV Category]],SV_Categories[svGroupLabel],0))</f>
        <v>sv_plus65</v>
      </c>
      <c r="F52" s="26" t="str">
        <f t="array" ref="F5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c>
      <c r="G52" s="26" t="s">
        <v>72</v>
      </c>
      <c r="H52" s="26" t="str">
        <f t="shared" si="4"/>
        <v>CONUS</v>
      </c>
      <c r="I52" s="26" t="str">
        <f xml:space="preserve"> IF( risk_mainTable[[#This Row],[Sector]] = "", "",  INDEX(co_sectorInfo[rateUnit],MATCH(risk_mainTable[[#This Row],[Sector]],co_sectorInfo[sector],0)) )</f>
      </c>
      <c r="J52" s="26" t="str">
        <f>'Control Panel'!$C$39</f>
      </c>
      <c r="K52" s="34" t="str">
        <f t="array" ref="K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c>
      <c r="L52" s="34" t="str">
        <f t="array" ref="L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c>
      <c r="M52" s="34" t="str">
        <f t="array" ref="M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c>
      <c r="N52" s="34" t="str">
        <f t="array" ref="N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c>
      <c r="O52" s="34" t="str">
        <f t="array" ref="O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c>
      <c r="P52" s="34" t="str">
        <f t="array" ref="P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c>
      <c r="Q52" s="34" t="str">
        <f t="array" ref="Q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c>
      <c r="R52" s="34" t="str">
        <f t="array" ref="R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c>
      <c r="S52" s="34" t="str">
        <f t="array" ref="S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c>
      <c r="T52" s="34" t="str">
        <f t="array" ref="T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c>
      <c r="U52" s="34" t="str">
        <f t="array" ref="U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c>
      <c r="V52" s="34" t="str">
        <f t="array" ref="V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c>
      <c r="W52" s="34" t="str">
        <f t="array" ref="W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c>
      <c r="X52" s="34" t="str">
        <f t="array" ref="X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c>
      <c r="Y52" s="34" t="str">
        <f t="array" ref="Y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c>
      <c r="Z52" s="34" t="str">
        <f t="array" ref="Z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c>
      <c r="AA52" s="34" t="str">
        <f t="array" ref="AA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c>
    </row>
    <row r="53">
      <c r="B53" s="26" t="n">
        <f t="array" ref="B53">ROW(risk_mainTable[[#This Row],[Row]]) - ROW(risk_mainTable[#Headers])</f>
        <v>17</v>
      </c>
      <c r="C53" s="26" t="str">
        <f t="shared" ref="C53:C68" si="5" xml:space="preserve"> mv_sector</f>
      </c>
      <c r="D53" s="26" t="s">
        <v>23</v>
      </c>
      <c r="E53" s="26" t="str">
        <f>INDEX(SV_Categories[svGroupType],MATCH(risk_mainTable[[#This Row],[SV Category]],SV_Categories[svGroupLabel],0))</f>
        <v>sv_lowIncome</v>
      </c>
      <c r="F53" s="26" t="str">
        <f t="array" ref="F5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c>
      <c r="G53" s="26" t="s">
        <v>73</v>
      </c>
      <c r="H53" s="26" t="str">
        <f t="shared" si="4"/>
        <v>CONUS</v>
      </c>
      <c r="I53" s="26" t="str">
        <f xml:space="preserve"> IF( risk_mainTable[[#This Row],[Sector]] = "", "",  INDEX(co_sectorInfo[rateUnit],MATCH(risk_mainTable[[#This Row],[Sector]],co_sectorInfo[sector],0)) )</f>
      </c>
      <c r="J53" s="26" t="str">
        <f>'Control Panel'!$C$36</f>
      </c>
      <c r="K53" s="34" t="str">
        <f t="array" ref="K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c>
      <c r="L53" s="34" t="str">
        <f t="array" ref="L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c>
      <c r="M53" s="34" t="str">
        <f t="array" ref="M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c>
      <c r="N53" s="34" t="str">
        <f t="array" ref="N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c>
      <c r="O53" s="34" t="str">
        <f t="array" ref="O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c>
      <c r="P53" s="34" t="str">
        <f t="array" ref="P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c>
      <c r="Q53" s="34" t="str">
        <f t="array" ref="Q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c>
      <c r="R53" s="34" t="str">
        <f t="array" ref="R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c>
      <c r="S53" s="34" t="str">
        <f t="array" ref="S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c>
      <c r="T53" s="34" t="str">
        <f t="array" ref="T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c>
      <c r="U53" s="34" t="str">
        <f t="array" ref="U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c>
      <c r="V53" s="34" t="str">
        <f t="array" ref="V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c>
      <c r="W53" s="34" t="str">
        <f t="array" ref="W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c>
      <c r="X53" s="34" t="str">
        <f t="array" ref="X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c>
      <c r="Y53" s="34" t="str">
        <f t="array" ref="Y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c>
      <c r="Z53" s="34" t="str">
        <f t="array" ref="Z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c>
      <c r="AA53" s="34" t="str">
        <f t="array" ref="AA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c>
    </row>
    <row r="54">
      <c r="B54" s="26" t="n">
        <f t="array" ref="B54">ROW(risk_mainTable[[#This Row],[Row]]) - ROW(risk_mainTable[#Headers])</f>
        <v>18</v>
      </c>
      <c r="C54" s="26" t="str">
        <f t="shared" si="5"/>
      </c>
      <c r="D54" s="26" t="s">
        <v>23</v>
      </c>
      <c r="E54" s="26" t="str">
        <f>INDEX(SV_Categories[svGroupType],MATCH(risk_mainTable[[#This Row],[SV Category]],SV_Categories[svGroupLabel],0))</f>
        <v>sv_lowIncome</v>
      </c>
      <c r="F54" s="26" t="str">
        <f t="array" ref="F5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c>
      <c r="G54" s="26" t="s">
        <v>73</v>
      </c>
      <c r="H54" s="26" t="str">
        <f t="shared" si="4"/>
        <v>CONUS</v>
      </c>
      <c r="I54" s="26" t="str">
        <f xml:space="preserve"> IF( risk_mainTable[[#This Row],[Sector]] = "", "",  INDEX(co_sectorInfo[rateUnit],MATCH(risk_mainTable[[#This Row],[Sector]],co_sectorInfo[sector],0)) )</f>
      </c>
      <c r="J54" s="26" t="str">
        <f>'Control Panel'!$C$37</f>
      </c>
      <c r="K54" s="34" t="str">
        <f t="array" ref="K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c>
      <c r="L54" s="34" t="str">
        <f t="array" ref="L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c>
      <c r="M54" s="34" t="str">
        <f t="array" ref="M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c>
      <c r="N54" s="34" t="str">
        <f t="array" ref="N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c>
      <c r="O54" s="34" t="str">
        <f t="array" ref="O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c>
      <c r="P54" s="34" t="str">
        <f t="array" ref="P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c>
      <c r="Q54" s="34" t="str">
        <f t="array" ref="Q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c>
      <c r="R54" s="34" t="str">
        <f t="array" ref="R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c>
      <c r="S54" s="34" t="str">
        <f t="array" ref="S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c>
      <c r="T54" s="34" t="str">
        <f t="array" ref="T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c>
      <c r="U54" s="34" t="str">
        <f t="array" ref="U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c>
      <c r="V54" s="34" t="str">
        <f t="array" ref="V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c>
      <c r="W54" s="34" t="str">
        <f t="array" ref="W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c>
      <c r="X54" s="34" t="str">
        <f t="array" ref="X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c>
      <c r="Y54" s="34" t="str">
        <f t="array" ref="Y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c>
      <c r="Z54" s="34" t="str">
        <f t="array" ref="Z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c>
      <c r="AA54" s="34" t="str">
        <f t="array" ref="AA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c>
    </row>
    <row r="55">
      <c r="B55" s="26" t="n">
        <f t="array" ref="B55">ROW(risk_mainTable[[#This Row],[Row]]) - ROW(risk_mainTable[#Headers])</f>
        <v>19</v>
      </c>
      <c r="C55" s="26" t="str">
        <f t="shared" si="5"/>
      </c>
      <c r="D55" s="26" t="s">
        <v>23</v>
      </c>
      <c r="E55" s="26" t="str">
        <f>INDEX(SV_Categories[svGroupType],MATCH(risk_mainTable[[#This Row],[SV Category]],SV_Categories[svGroupLabel],0))</f>
        <v>sv_lowIncome</v>
      </c>
      <c r="F55" s="26" t="str">
        <f t="array" ref="F5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c>
      <c r="G55" s="26" t="s">
        <v>73</v>
      </c>
      <c r="H55" s="26" t="str">
        <f t="shared" si="4"/>
        <v>CONUS</v>
      </c>
      <c r="I55" s="26" t="str">
        <f xml:space="preserve"> IF( risk_mainTable[[#This Row],[Sector]] = "", "",  INDEX(co_sectorInfo[rateUnit],MATCH(risk_mainTable[[#This Row],[Sector]],co_sectorInfo[sector],0)) )</f>
      </c>
      <c r="J55" s="26" t="str">
        <f>'Control Panel'!$C$38</f>
      </c>
      <c r="K55" s="34" t="str">
        <f t="array" ref="K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c>
      <c r="L55" s="34" t="str">
        <f t="array" ref="L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c>
      <c r="M55" s="34" t="str">
        <f t="array" ref="M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c>
      <c r="N55" s="34" t="str">
        <f t="array" ref="N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c>
      <c r="O55" s="34" t="str">
        <f t="array" ref="O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c>
      <c r="P55" s="34" t="str">
        <f t="array" ref="P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c>
      <c r="Q55" s="34" t="str">
        <f t="array" ref="Q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c>
      <c r="R55" s="34" t="str">
        <f t="array" ref="R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c>
      <c r="S55" s="34" t="str">
        <f t="array" ref="S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c>
      <c r="T55" s="34" t="str">
        <f t="array" ref="T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c>
      <c r="U55" s="34" t="str">
        <f t="array" ref="U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c>
      <c r="V55" s="34" t="str">
        <f t="array" ref="V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c>
      <c r="W55" s="34" t="str">
        <f t="array" ref="W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c>
      <c r="X55" s="34" t="str">
        <f t="array" ref="X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c>
      <c r="Y55" s="34" t="str">
        <f t="array" ref="Y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c>
      <c r="Z55" s="34" t="str">
        <f t="array" ref="Z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c>
      <c r="AA55" s="34" t="str">
        <f t="array" ref="AA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c>
    </row>
    <row r="56">
      <c r="B56" s="26" t="n">
        <f t="array" ref="B56">ROW(risk_mainTable[[#This Row],[Row]]) - ROW(risk_mainTable[#Headers])</f>
        <v>20</v>
      </c>
      <c r="C56" s="26" t="str">
        <f t="shared" si="5"/>
      </c>
      <c r="D56" s="26" t="s">
        <v>23</v>
      </c>
      <c r="E56" s="26" t="str">
        <f>INDEX(SV_Categories[svGroupType],MATCH(risk_mainTable[[#This Row],[SV Category]],SV_Categories[svGroupLabel],0))</f>
        <v>sv_lowIncome</v>
      </c>
      <c r="F56" s="26" t="str">
        <f t="array" ref="F5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c>
      <c r="G56" s="26" t="s">
        <v>73</v>
      </c>
      <c r="H56" s="26" t="str">
        <f t="shared" si="4"/>
        <v>CONUS</v>
      </c>
      <c r="I56" s="26" t="str">
        <f xml:space="preserve"> IF( risk_mainTable[[#This Row],[Sector]] = "", "",  INDEX(co_sectorInfo[rateUnit],MATCH(risk_mainTable[[#This Row],[Sector]],co_sectorInfo[sector],0)) )</f>
      </c>
      <c r="J56" s="26" t="str">
        <f>'Control Panel'!$C$39</f>
      </c>
      <c r="K56" s="34" t="str">
        <f t="array" ref="K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c>
      <c r="L56" s="34" t="str">
        <f t="array" ref="L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c>
      <c r="M56" s="34" t="str">
        <f t="array" ref="M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c>
      <c r="N56" s="34" t="str">
        <f t="array" ref="N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c>
      <c r="O56" s="34" t="str">
        <f t="array" ref="O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c>
      <c r="P56" s="34" t="str">
        <f t="array" ref="P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c>
      <c r="Q56" s="34" t="str">
        <f t="array" ref="Q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c>
      <c r="R56" s="34" t="str">
        <f t="array" ref="R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c>
      <c r="S56" s="34" t="str">
        <f t="array" ref="S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c>
      <c r="T56" s="34" t="str">
        <f t="array" ref="T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c>
      <c r="U56" s="34" t="str">
        <f t="array" ref="U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c>
      <c r="V56" s="34" t="str">
        <f t="array" ref="V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c>
      <c r="W56" s="34" t="str">
        <f t="array" ref="W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c>
      <c r="X56" s="34" t="str">
        <f t="array" ref="X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c>
      <c r="Y56" s="34" t="str">
        <f t="array" ref="Y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c>
      <c r="Z56" s="34" t="str">
        <f t="array" ref="Z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c>
      <c r="AA56" s="34" t="str">
        <f t="array" ref="AA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c>
    </row>
    <row r="57">
      <c r="B57" s="26" t="n">
        <f t="array" ref="B57">ROW(risk_mainTable[[#This Row],[Row]]) - ROW(risk_mainTable[#Headers])</f>
        <v>21</v>
      </c>
      <c r="C57" s="26" t="str">
        <f t="shared" si="5"/>
      </c>
      <c r="D57" s="26" t="s">
        <v>33</v>
      </c>
      <c r="E57" s="26" t="str">
        <f>INDEX(SV_Categories[svGroupType],MATCH(risk_mainTable[[#This Row],[SV Category]],SV_Categories[svGroupLabel],0))</f>
        <v>sv_minority</v>
      </c>
      <c r="F57" s="26" t="str">
        <f t="array" ref="F5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c>
      <c r="G57" s="26" t="s">
        <v>73</v>
      </c>
      <c r="H57" s="26" t="str">
        <f t="shared" si="4"/>
        <v>CONUS</v>
      </c>
      <c r="I57" s="26" t="str">
        <f xml:space="preserve"> IF( risk_mainTable[[#This Row],[Sector]] = "", "",  INDEX(co_sectorInfo[rateUnit],MATCH(risk_mainTable[[#This Row],[Sector]],co_sectorInfo[sector],0)) )</f>
      </c>
      <c r="J57" s="26" t="str">
        <f>'Control Panel'!$C$36</f>
      </c>
      <c r="K57" s="34" t="str">
        <f t="array" ref="K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c>
      <c r="L57" s="34" t="str">
        <f t="array" ref="L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c>
      <c r="M57" s="34" t="str">
        <f t="array" ref="M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c>
      <c r="N57" s="34" t="str">
        <f t="array" ref="N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c>
      <c r="O57" s="34" t="str">
        <f t="array" ref="O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c>
      <c r="P57" s="34" t="str">
        <f t="array" ref="P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c>
      <c r="Q57" s="34" t="str">
        <f t="array" ref="Q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c>
      <c r="R57" s="34" t="str">
        <f t="array" ref="R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c>
      <c r="S57" s="34" t="str">
        <f t="array" ref="S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c>
      <c r="T57" s="34" t="str">
        <f t="array" ref="T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c>
      <c r="U57" s="34" t="str">
        <f t="array" ref="U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c>
      <c r="V57" s="34" t="str">
        <f t="array" ref="V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c>
      <c r="W57" s="34" t="str">
        <f t="array" ref="W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c>
      <c r="X57" s="34" t="str">
        <f t="array" ref="X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c>
      <c r="Y57" s="34" t="str">
        <f t="array" ref="Y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c>
      <c r="Z57" s="34" t="str">
        <f t="array" ref="Z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c>
      <c r="AA57" s="34" t="str">
        <f t="array" ref="AA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c>
    </row>
    <row r="58">
      <c r="B58" s="26" t="n">
        <f t="array" ref="B58">ROW(risk_mainTable[[#This Row],[Row]]) - ROW(risk_mainTable[#Headers])</f>
        <v>22</v>
      </c>
      <c r="C58" s="26" t="str">
        <f t="shared" si="5"/>
      </c>
      <c r="D58" s="26" t="s">
        <v>33</v>
      </c>
      <c r="E58" s="26" t="str">
        <f>INDEX(SV_Categories[svGroupType],MATCH(risk_mainTable[[#This Row],[SV Category]],SV_Categories[svGroupLabel],0))</f>
        <v>sv_minority</v>
      </c>
      <c r="F58" s="26" t="str">
        <f t="array" ref="F5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c>
      <c r="G58" s="26" t="s">
        <v>73</v>
      </c>
      <c r="H58" s="26" t="str">
        <f t="shared" si="4"/>
        <v>CONUS</v>
      </c>
      <c r="I58" s="26" t="str">
        <f xml:space="preserve"> IF( risk_mainTable[[#This Row],[Sector]] = "", "",  INDEX(co_sectorInfo[rateUnit],MATCH(risk_mainTable[[#This Row],[Sector]],co_sectorInfo[sector],0)) )</f>
      </c>
      <c r="J58" s="26" t="str">
        <f>'Control Panel'!$C$37</f>
      </c>
      <c r="K58" s="34" t="str">
        <f t="array" ref="K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c>
      <c r="L58" s="34" t="str">
        <f t="array" ref="L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c>
      <c r="M58" s="34" t="str">
        <f t="array" ref="M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c>
      <c r="N58" s="34" t="str">
        <f t="array" ref="N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c>
      <c r="O58" s="34" t="str">
        <f t="array" ref="O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c>
      <c r="P58" s="34" t="str">
        <f t="array" ref="P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c>
      <c r="Q58" s="34" t="str">
        <f t="array" ref="Q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c>
      <c r="R58" s="34" t="str">
        <f t="array" ref="R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c>
      <c r="S58" s="34" t="str">
        <f t="array" ref="S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c>
      <c r="T58" s="34" t="str">
        <f t="array" ref="T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c>
      <c r="U58" s="34" t="str">
        <f t="array" ref="U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c>
      <c r="V58" s="34" t="str">
        <f t="array" ref="V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c>
      <c r="W58" s="34" t="str">
        <f t="array" ref="W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c>
      <c r="X58" s="34" t="str">
        <f t="array" ref="X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c>
      <c r="Y58" s="34" t="str">
        <f t="array" ref="Y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c>
      <c r="Z58" s="34" t="str">
        <f t="array" ref="Z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c>
      <c r="AA58" s="34" t="str">
        <f t="array" ref="AA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c>
    </row>
    <row r="59">
      <c r="B59" s="26" t="n">
        <f t="array" ref="B59">ROW(risk_mainTable[[#This Row],[Row]]) - ROW(risk_mainTable[#Headers])</f>
        <v>23</v>
      </c>
      <c r="C59" s="26" t="str">
        <f t="shared" si="5"/>
      </c>
      <c r="D59" s="26" t="s">
        <v>33</v>
      </c>
      <c r="E59" s="26" t="str">
        <f>INDEX(SV_Categories[svGroupType],MATCH(risk_mainTable[[#This Row],[SV Category]],SV_Categories[svGroupLabel],0))</f>
        <v>sv_minority</v>
      </c>
      <c r="F59" s="26" t="str">
        <f t="array" ref="F5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c>
      <c r="G59" s="26" t="s">
        <v>73</v>
      </c>
      <c r="H59" s="26" t="str">
        <f t="shared" si="4"/>
        <v>CONUS</v>
      </c>
      <c r="I59" s="26" t="str">
        <f xml:space="preserve"> IF( risk_mainTable[[#This Row],[Sector]] = "", "",  INDEX(co_sectorInfo[rateUnit],MATCH(risk_mainTable[[#This Row],[Sector]],co_sectorInfo[sector],0)) )</f>
      </c>
      <c r="J59" s="26" t="str">
        <f>'Control Panel'!$C$38</f>
      </c>
      <c r="K59" s="34" t="str">
        <f t="array" ref="K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c>
      <c r="L59" s="34" t="str">
        <f t="array" ref="L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c>
      <c r="M59" s="34" t="str">
        <f t="array" ref="M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c>
      <c r="N59" s="34" t="str">
        <f t="array" ref="N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c>
      <c r="O59" s="34" t="str">
        <f t="array" ref="O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c>
      <c r="P59" s="34" t="str">
        <f t="array" ref="P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c>
      <c r="Q59" s="34" t="str">
        <f t="array" ref="Q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c>
      <c r="R59" s="34" t="str">
        <f t="array" ref="R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c>
      <c r="S59" s="34" t="str">
        <f t="array" ref="S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c>
      <c r="T59" s="34" t="str">
        <f t="array" ref="T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c>
      <c r="U59" s="34" t="str">
        <f t="array" ref="U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c>
      <c r="V59" s="34" t="str">
        <f t="array" ref="V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c>
      <c r="W59" s="34" t="str">
        <f t="array" ref="W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c>
      <c r="X59" s="34" t="str">
        <f t="array" ref="X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c>
      <c r="Y59" s="34" t="str">
        <f t="array" ref="Y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c>
      <c r="Z59" s="34" t="str">
        <f t="array" ref="Z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c>
      <c r="AA59" s="34" t="str">
        <f t="array" ref="AA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c>
    </row>
    <row r="60">
      <c r="B60" s="26" t="n">
        <f t="array" ref="B60">ROW(risk_mainTable[[#This Row],[Row]]) - ROW(risk_mainTable[#Headers])</f>
        <v>24</v>
      </c>
      <c r="C60" s="26" t="str">
        <f t="shared" si="5"/>
      </c>
      <c r="D60" s="26" t="s">
        <v>33</v>
      </c>
      <c r="E60" s="26" t="str">
        <f>INDEX(SV_Categories[svGroupType],MATCH(risk_mainTable[[#This Row],[SV Category]],SV_Categories[svGroupLabel],0))</f>
        <v>sv_minority</v>
      </c>
      <c r="F60" s="26" t="str">
        <f t="array" ref="F6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c>
      <c r="G60" s="26" t="s">
        <v>73</v>
      </c>
      <c r="H60" s="26" t="str">
        <f t="shared" si="4"/>
        <v>CONUS</v>
      </c>
      <c r="I60" s="26" t="str">
        <f xml:space="preserve"> IF( risk_mainTable[[#This Row],[Sector]] = "", "",  INDEX(co_sectorInfo[rateUnit],MATCH(risk_mainTable[[#This Row],[Sector]],co_sectorInfo[sector],0)) )</f>
      </c>
      <c r="J60" s="26" t="str">
        <f>'Control Panel'!$C$39</f>
      </c>
      <c r="K60" s="34" t="str">
        <f t="array" ref="K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c>
      <c r="L60" s="34" t="str">
        <f t="array" ref="L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c>
      <c r="M60" s="34" t="str">
        <f t="array" ref="M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c>
      <c r="N60" s="34" t="str">
        <f t="array" ref="N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c>
      <c r="O60" s="34" t="str">
        <f t="array" ref="O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c>
      <c r="P60" s="34" t="str">
        <f t="array" ref="P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c>
      <c r="Q60" s="34" t="str">
        <f t="array" ref="Q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c>
      <c r="R60" s="34" t="str">
        <f t="array" ref="R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c>
      <c r="S60" s="34" t="str">
        <f t="array" ref="S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c>
      <c r="T60" s="34" t="str">
        <f t="array" ref="T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c>
      <c r="U60" s="34" t="str">
        <f t="array" ref="U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c>
      <c r="V60" s="34" t="str">
        <f t="array" ref="V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c>
      <c r="W60" s="34" t="str">
        <f t="array" ref="W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c>
      <c r="X60" s="34" t="str">
        <f t="array" ref="X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c>
      <c r="Y60" s="34" t="str">
        <f t="array" ref="Y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c>
      <c r="Z60" s="34" t="str">
        <f t="array" ref="Z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c>
      <c r="AA60" s="34" t="str">
        <f t="array" ref="AA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c>
    </row>
    <row r="61">
      <c r="B61" s="26" t="n">
        <f t="array" ref="B61">ROW(risk_mainTable[[#This Row],[Row]]) - ROW(risk_mainTable[#Headers])</f>
        <v>25</v>
      </c>
      <c r="C61" s="26" t="str">
        <f t="shared" si="5"/>
      </c>
      <c r="D61" s="26" t="s">
        <v>27</v>
      </c>
      <c r="E61" s="26" t="str">
        <f>INDEX(SV_Categories[svGroupType],MATCH(risk_mainTable[[#This Row],[SV Category]],SV_Categories[svGroupLabel],0))</f>
        <v>sv_noHS</v>
      </c>
      <c r="F61" s="26" t="str">
        <f t="array" ref="F6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c>
      <c r="G61" s="26" t="s">
        <v>73</v>
      </c>
      <c r="H61" s="26" t="str">
        <f t="shared" si="4"/>
        <v>CONUS</v>
      </c>
      <c r="I61" s="26" t="str">
        <f xml:space="preserve"> IF( risk_mainTable[[#This Row],[Sector]] = "", "",  INDEX(co_sectorInfo[rateUnit],MATCH(risk_mainTable[[#This Row],[Sector]],co_sectorInfo[sector],0)) )</f>
      </c>
      <c r="J61" s="26" t="str">
        <f>'Control Panel'!$C$36</f>
      </c>
      <c r="K61" s="34" t="str">
        <f t="array" ref="K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c>
      <c r="L61" s="34" t="str">
        <f t="array" ref="L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c>
      <c r="M61" s="34" t="str">
        <f t="array" ref="M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c>
      <c r="N61" s="34" t="str">
        <f t="array" ref="N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c>
      <c r="O61" s="34" t="str">
        <f t="array" ref="O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c>
      <c r="P61" s="34" t="str">
        <f t="array" ref="P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c>
      <c r="Q61" s="34" t="str">
        <f t="array" ref="Q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c>
      <c r="R61" s="34" t="str">
        <f t="array" ref="R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c>
      <c r="S61" s="34" t="str">
        <f t="array" ref="S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c>
      <c r="T61" s="34" t="str">
        <f t="array" ref="T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c>
      <c r="U61" s="34" t="str">
        <f t="array" ref="U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c>
      <c r="V61" s="34" t="str">
        <f t="array" ref="V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c>
      <c r="W61" s="34" t="str">
        <f t="array" ref="W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c>
      <c r="X61" s="34" t="str">
        <f t="array" ref="X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c>
      <c r="Y61" s="34" t="str">
        <f t="array" ref="Y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c>
      <c r="Z61" s="34" t="str">
        <f t="array" ref="Z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c>
      <c r="AA61" s="34" t="str">
        <f t="array" ref="AA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c>
    </row>
    <row r="62">
      <c r="B62" s="26" t="n">
        <f t="array" ref="B62">ROW(risk_mainTable[[#This Row],[Row]]) - ROW(risk_mainTable[#Headers])</f>
        <v>26</v>
      </c>
      <c r="C62" s="26" t="str">
        <f t="shared" si="5"/>
      </c>
      <c r="D62" s="26" t="s">
        <v>27</v>
      </c>
      <c r="E62" s="26" t="str">
        <f>INDEX(SV_Categories[svGroupType],MATCH(risk_mainTable[[#This Row],[SV Category]],SV_Categories[svGroupLabel],0))</f>
        <v>sv_noHS</v>
      </c>
      <c r="F62" s="26" t="str">
        <f t="array" ref="F6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c>
      <c r="G62" s="26" t="s">
        <v>73</v>
      </c>
      <c r="H62" s="26" t="str">
        <f t="shared" si="4"/>
        <v>CONUS</v>
      </c>
      <c r="I62" s="26" t="str">
        <f xml:space="preserve"> IF( risk_mainTable[[#This Row],[Sector]] = "", "",  INDEX(co_sectorInfo[rateUnit],MATCH(risk_mainTable[[#This Row],[Sector]],co_sectorInfo[sector],0)) )</f>
      </c>
      <c r="J62" s="26" t="str">
        <f>'Control Panel'!$C$37</f>
      </c>
      <c r="K62" s="34" t="str">
        <f t="array" ref="K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c>
      <c r="L62" s="34" t="str">
        <f t="array" ref="L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c>
      <c r="M62" s="34" t="str">
        <f t="array" ref="M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c>
      <c r="N62" s="34" t="str">
        <f t="array" ref="N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c>
      <c r="O62" s="34" t="str">
        <f t="array" ref="O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c>
      <c r="P62" s="34" t="str">
        <f t="array" ref="P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c>
      <c r="Q62" s="34" t="str">
        <f t="array" ref="Q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c>
      <c r="R62" s="34" t="str">
        <f t="array" ref="R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c>
      <c r="S62" s="34" t="str">
        <f t="array" ref="S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c>
      <c r="T62" s="34" t="str">
        <f t="array" ref="T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c>
      <c r="U62" s="34" t="str">
        <f t="array" ref="U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c>
      <c r="V62" s="34" t="str">
        <f t="array" ref="V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c>
      <c r="W62" s="34" t="str">
        <f t="array" ref="W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c>
      <c r="X62" s="34" t="str">
        <f t="array" ref="X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c>
      <c r="Y62" s="34" t="str">
        <f t="array" ref="Y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c>
      <c r="Z62" s="34" t="str">
        <f t="array" ref="Z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c>
      <c r="AA62" s="34" t="str">
        <f t="array" ref="AA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c>
    </row>
    <row r="63">
      <c r="B63" s="26" t="n">
        <f t="array" ref="B63">ROW(risk_mainTable[[#This Row],[Row]]) - ROW(risk_mainTable[#Headers])</f>
        <v>27</v>
      </c>
      <c r="C63" s="26" t="str">
        <f t="shared" si="5"/>
      </c>
      <c r="D63" s="26" t="s">
        <v>27</v>
      </c>
      <c r="E63" s="26" t="str">
        <f>INDEX(SV_Categories[svGroupType],MATCH(risk_mainTable[[#This Row],[SV Category]],SV_Categories[svGroupLabel],0))</f>
        <v>sv_noHS</v>
      </c>
      <c r="F63" s="26" t="str">
        <f t="array" ref="F6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c>
      <c r="G63" s="26" t="s">
        <v>73</v>
      </c>
      <c r="H63" s="26" t="str">
        <f t="shared" si="4"/>
        <v>CONUS</v>
      </c>
      <c r="I63" s="26" t="str">
        <f xml:space="preserve"> IF( risk_mainTable[[#This Row],[Sector]] = "", "",  INDEX(co_sectorInfo[rateUnit],MATCH(risk_mainTable[[#This Row],[Sector]],co_sectorInfo[sector],0)) )</f>
      </c>
      <c r="J63" s="26" t="str">
        <f>'Control Panel'!$C$38</f>
      </c>
      <c r="K63" s="34" t="str">
        <f t="array" ref="K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c>
      <c r="L63" s="34" t="str">
        <f t="array" ref="L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c>
      <c r="M63" s="34" t="str">
        <f t="array" ref="M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c>
      <c r="N63" s="34" t="str">
        <f t="array" ref="N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c>
      <c r="O63" s="34" t="str">
        <f t="array" ref="O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c>
      <c r="P63" s="34" t="str">
        <f t="array" ref="P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c>
      <c r="Q63" s="34" t="str">
        <f t="array" ref="Q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c>
      <c r="R63" s="34" t="str">
        <f t="array" ref="R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c>
      <c r="S63" s="34" t="str">
        <f t="array" ref="S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c>
      <c r="T63" s="34" t="str">
        <f t="array" ref="T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c>
      <c r="U63" s="34" t="str">
        <f t="array" ref="U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c>
      <c r="V63" s="34" t="str">
        <f t="array" ref="V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c>
      <c r="W63" s="34" t="str">
        <f t="array" ref="W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c>
      <c r="X63" s="34" t="str">
        <f t="array" ref="X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c>
      <c r="Y63" s="34" t="str">
        <f t="array" ref="Y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c>
      <c r="Z63" s="34" t="str">
        <f t="array" ref="Z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c>
      <c r="AA63" s="34" t="str">
        <f t="array" ref="AA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c>
    </row>
    <row r="64">
      <c r="B64" s="26" t="n">
        <f t="array" ref="B64">ROW(risk_mainTable[[#This Row],[Row]]) - ROW(risk_mainTable[#Headers])</f>
        <v>28</v>
      </c>
      <c r="C64" s="26" t="str">
        <f t="shared" si="5"/>
      </c>
      <c r="D64" s="26" t="s">
        <v>27</v>
      </c>
      <c r="E64" s="26" t="str">
        <f>INDEX(SV_Categories[svGroupType],MATCH(risk_mainTable[[#This Row],[SV Category]],SV_Categories[svGroupLabel],0))</f>
        <v>sv_noHS</v>
      </c>
      <c r="F64" s="26" t="str">
        <f t="array" ref="F6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c>
      <c r="G64" s="26" t="s">
        <v>73</v>
      </c>
      <c r="H64" s="26" t="str">
        <f t="shared" si="4"/>
        <v>CONUS</v>
      </c>
      <c r="I64" s="26" t="str">
        <f xml:space="preserve"> IF( risk_mainTable[[#This Row],[Sector]] = "", "",  INDEX(co_sectorInfo[rateUnit],MATCH(risk_mainTable[[#This Row],[Sector]],co_sectorInfo[sector],0)) )</f>
      </c>
      <c r="J64" s="26" t="str">
        <f>'Control Panel'!$C$39</f>
      </c>
      <c r="K64" s="34" t="str">
        <f t="array" ref="K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c>
      <c r="L64" s="34" t="str">
        <f t="array" ref="L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c>
      <c r="M64" s="34" t="str">
        <f t="array" ref="M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c>
      <c r="N64" s="34" t="str">
        <f t="array" ref="N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c>
      <c r="O64" s="34" t="str">
        <f t="array" ref="O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c>
      <c r="P64" s="34" t="str">
        <f t="array" ref="P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c>
      <c r="Q64" s="34" t="str">
        <f t="array" ref="Q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c>
      <c r="R64" s="34" t="str">
        <f t="array" ref="R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c>
      <c r="S64" s="34" t="str">
        <f t="array" ref="S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c>
      <c r="T64" s="34" t="str">
        <f t="array" ref="T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c>
      <c r="U64" s="34" t="str">
        <f t="array" ref="U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c>
      <c r="V64" s="34" t="str">
        <f t="array" ref="V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c>
      <c r="W64" s="34" t="str">
        <f t="array" ref="W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c>
      <c r="X64" s="34" t="str">
        <f t="array" ref="X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c>
      <c r="Y64" s="34" t="str">
        <f t="array" ref="Y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c>
      <c r="Z64" s="34" t="str">
        <f t="array" ref="Z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c>
      <c r="AA64" s="34" t="str">
        <f t="array" ref="AA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c>
    </row>
    <row r="65">
      <c r="B65" s="26" t="n">
        <f t="array" ref="B65">ROW(risk_mainTable[[#This Row],[Row]]) - ROW(risk_mainTable[#Headers])</f>
        <v>29</v>
      </c>
      <c r="C65" s="26" t="str">
        <f t="shared" si="5"/>
      </c>
      <c r="D65" s="26" t="s">
        <v>29</v>
      </c>
      <c r="E65" s="26" t="str">
        <f>INDEX(SV_Categories[svGroupType],MATCH(risk_mainTable[[#This Row],[SV Category]],SV_Categories[svGroupLabel],0))</f>
        <v>sv_plus65</v>
      </c>
      <c r="F65" s="26" t="str">
        <f t="array" ref="F6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c>
      <c r="G65" s="26" t="s">
        <v>73</v>
      </c>
      <c r="H65" s="26" t="str">
        <f t="shared" si="4"/>
        <v>CONUS</v>
      </c>
      <c r="I65" s="26" t="str">
        <f xml:space="preserve"> IF( risk_mainTable[[#This Row],[Sector]] = "", "",  INDEX(co_sectorInfo[rateUnit],MATCH(risk_mainTable[[#This Row],[Sector]],co_sectorInfo[sector],0)) )</f>
      </c>
      <c r="J65" s="26" t="str">
        <f>'Control Panel'!$C$36</f>
      </c>
      <c r="K65" s="34" t="str">
        <f t="array" ref="K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c>
      <c r="L65" s="34" t="str">
        <f t="array" ref="L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c>
      <c r="M65" s="34" t="str">
        <f t="array" ref="M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c>
      <c r="N65" s="34" t="str">
        <f t="array" ref="N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c>
      <c r="O65" s="34" t="str">
        <f t="array" ref="O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c>
      <c r="P65" s="34" t="str">
        <f t="array" ref="P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c>
      <c r="Q65" s="34" t="str">
        <f t="array" ref="Q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c>
      <c r="R65" s="34" t="str">
        <f t="array" ref="R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c>
      <c r="S65" s="34" t="str">
        <f t="array" ref="S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c>
      <c r="T65" s="34" t="str">
        <f t="array" ref="T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c>
      <c r="U65" s="34" t="str">
        <f t="array" ref="U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c>
      <c r="V65" s="34" t="str">
        <f t="array" ref="V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c>
      <c r="W65" s="34" t="str">
        <f t="array" ref="W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c>
      <c r="X65" s="34" t="str">
        <f t="array" ref="X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c>
      <c r="Y65" s="34" t="str">
        <f t="array" ref="Y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c>
      <c r="Z65" s="34" t="str">
        <f t="array" ref="Z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c>
      <c r="AA65" s="34" t="str">
        <f t="array" ref="AA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c>
    </row>
    <row r="66">
      <c r="B66" s="26" t="n">
        <f t="array" ref="B66">ROW(risk_mainTable[[#This Row],[Row]]) - ROW(risk_mainTable[#Headers])</f>
        <v>30</v>
      </c>
      <c r="C66" s="26" t="str">
        <f t="shared" si="5"/>
      </c>
      <c r="D66" s="26" t="s">
        <v>29</v>
      </c>
      <c r="E66" s="26" t="str">
        <f>INDEX(SV_Categories[svGroupType],MATCH(risk_mainTable[[#This Row],[SV Category]],SV_Categories[svGroupLabel],0))</f>
        <v>sv_plus65</v>
      </c>
      <c r="F66" s="26" t="str">
        <f t="array" ref="F6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c>
      <c r="G66" s="26" t="s">
        <v>73</v>
      </c>
      <c r="H66" s="26" t="str">
        <f t="shared" si="4"/>
        <v>CONUS</v>
      </c>
      <c r="I66" s="26" t="str">
        <f xml:space="preserve"> IF( risk_mainTable[[#This Row],[Sector]] = "", "",  INDEX(co_sectorInfo[rateUnit],MATCH(risk_mainTable[[#This Row],[Sector]],co_sectorInfo[sector],0)) )</f>
      </c>
      <c r="J66" s="26" t="str">
        <f>'Control Panel'!$C$37</f>
      </c>
      <c r="K66" s="34" t="str">
        <f t="array" ref="K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c>
      <c r="L66" s="34" t="str">
        <f t="array" ref="L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c>
      <c r="M66" s="34" t="str">
        <f t="array" ref="M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c>
      <c r="N66" s="34" t="str">
        <f t="array" ref="N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c>
      <c r="O66" s="34" t="str">
        <f t="array" ref="O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c>
      <c r="P66" s="34" t="str">
        <f t="array" ref="P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c>
      <c r="Q66" s="34" t="str">
        <f t="array" ref="Q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c>
      <c r="R66" s="34" t="str">
        <f t="array" ref="R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c>
      <c r="S66" s="34" t="str">
        <f t="array" ref="S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c>
      <c r="T66" s="34" t="str">
        <f t="array" ref="T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c>
      <c r="U66" s="34" t="str">
        <f t="array" ref="U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c>
      <c r="V66" s="34" t="str">
        <f t="array" ref="V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c>
      <c r="W66" s="34" t="str">
        <f t="array" ref="W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c>
      <c r="X66" s="34" t="str">
        <f t="array" ref="X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c>
      <c r="Y66" s="34" t="str">
        <f t="array" ref="Y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c>
      <c r="Z66" s="34" t="str">
        <f t="array" ref="Z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c>
      <c r="AA66" s="34" t="str">
        <f t="array" ref="AA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c>
    </row>
    <row r="67">
      <c r="B67" s="26" t="n">
        <f t="array" ref="B67">ROW(risk_mainTable[[#This Row],[Row]]) - ROW(risk_mainTable[#Headers])</f>
        <v>31</v>
      </c>
      <c r="C67" s="26" t="str">
        <f t="shared" si="5"/>
      </c>
      <c r="D67" s="26" t="s">
        <v>29</v>
      </c>
      <c r="E67" s="26" t="str">
        <f>INDEX(SV_Categories[svGroupType],MATCH(risk_mainTable[[#This Row],[SV Category]],SV_Categories[svGroupLabel],0))</f>
        <v>sv_plus65</v>
      </c>
      <c r="F67" s="26" t="str">
        <f t="array" ref="F6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c>
      <c r="G67" s="26" t="s">
        <v>73</v>
      </c>
      <c r="H67" s="26" t="str">
        <f t="shared" si="4"/>
        <v>CONUS</v>
      </c>
      <c r="I67" s="26" t="str">
        <f xml:space="preserve"> IF( risk_mainTable[[#This Row],[Sector]] = "", "",  INDEX(co_sectorInfo[rateUnit],MATCH(risk_mainTable[[#This Row],[Sector]],co_sectorInfo[sector],0)) )</f>
      </c>
      <c r="J67" s="26" t="str">
        <f>'Control Panel'!$C$38</f>
      </c>
      <c r="K67" s="34" t="str">
        <f t="array" ref="K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c>
      <c r="L67" s="34" t="str">
        <f t="array" ref="L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c>
      <c r="M67" s="34" t="str">
        <f t="array" ref="M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c>
      <c r="N67" s="34" t="str">
        <f t="array" ref="N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c>
      <c r="O67" s="34" t="str">
        <f t="array" ref="O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c>
      <c r="P67" s="34" t="str">
        <f t="array" ref="P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c>
      <c r="Q67" s="34" t="str">
        <f t="array" ref="Q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c>
      <c r="R67" s="34" t="str">
        <f t="array" ref="R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c>
      <c r="S67" s="34" t="str">
        <f t="array" ref="S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c>
      <c r="T67" s="34" t="str">
        <f t="array" ref="T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c>
      <c r="U67" s="34" t="str">
        <f t="array" ref="U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c>
      <c r="V67" s="34" t="str">
        <f t="array" ref="V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c>
      <c r="W67" s="34" t="str">
        <f t="array" ref="W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c>
      <c r="X67" s="34" t="str">
        <f t="array" ref="X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c>
      <c r="Y67" s="34" t="str">
        <f t="array" ref="Y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c>
      <c r="Z67" s="34" t="str">
        <f t="array" ref="Z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c>
      <c r="AA67" s="34" t="str">
        <f t="array" ref="AA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c>
    </row>
    <row r="68">
      <c r="B68" s="26" t="n">
        <f t="array" ref="B68">ROW(risk_mainTable[[#This Row],[Row]]) - ROW(risk_mainTable[#Headers])</f>
        <v>32</v>
      </c>
      <c r="C68" s="26" t="str">
        <f t="shared" si="5"/>
      </c>
      <c r="D68" s="26" t="s">
        <v>29</v>
      </c>
      <c r="E68" s="26" t="str">
        <f>INDEX(SV_Categories[svGroupType],MATCH(risk_mainTable[[#This Row],[SV Category]],SV_Categories[svGroupLabel],0))</f>
        <v>sv_plus65</v>
      </c>
      <c r="F68" s="26" t="str">
        <f t="array" ref="F6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c>
      <c r="G68" s="26" t="s">
        <v>73</v>
      </c>
      <c r="H68" s="26" t="str">
        <f t="shared" si="4"/>
        <v>CONUS</v>
      </c>
      <c r="I68" s="26" t="str">
        <f xml:space="preserve"> IF( risk_mainTable[[#This Row],[Sector]] = "", "",  INDEX(co_sectorInfo[rateUnit],MATCH(risk_mainTable[[#This Row],[Sector]],co_sectorInfo[sector],0)) )</f>
      </c>
      <c r="J68" s="26" t="str">
        <f>'Control Panel'!$C$39</f>
      </c>
      <c r="K68" s="34" t="str">
        <f t="array" ref="K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c>
      <c r="L68" s="34" t="str">
        <f t="array" ref="L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c>
      <c r="M68" s="34" t="str">
        <f t="array" ref="M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c>
      <c r="N68" s="34" t="str">
        <f t="array" ref="N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c>
      <c r="O68" s="34" t="str">
        <f t="array" ref="O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c>
      <c r="P68" s="34" t="str">
        <f t="array" ref="P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c>
      <c r="Q68" s="34" t="str">
        <f t="array" ref="Q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c>
      <c r="R68" s="34" t="str">
        <f t="array" ref="R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c>
      <c r="S68" s="34" t="str">
        <f t="array" ref="S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c>
      <c r="T68" s="34" t="str">
        <f t="array" ref="T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c>
      <c r="U68" s="34" t="str">
        <f t="array" ref="U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c>
      <c r="V68" s="34" t="str">
        <f t="array" ref="V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c>
      <c r="W68" s="34" t="str">
        <f t="array" ref="W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c>
      <c r="X68" s="34" t="str">
        <f t="array" ref="X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c>
      <c r="Y68" s="34" t="str">
        <f t="array" ref="Y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c>
      <c r="Z68" s="34" t="str">
        <f t="array" ref="Z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c>
      <c r="AA68" s="34" t="str">
        <f t="array" ref="AA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c>
    </row>
    <row r="70">
      <c r="B70"/>
      <c r="C70"/>
      <c r="D70"/>
      <c r="E70"/>
      <c r="F70"/>
      <c r="G70"/>
      <c r="H70"/>
      <c r="I70"/>
      <c r="J70"/>
      <c r="K70"/>
    </row>
    <row r="71">
      <c r="B71"/>
      <c r="C71"/>
      <c r="D71"/>
      <c r="E71"/>
      <c r="F71"/>
      <c r="G71"/>
      <c r="H71"/>
      <c r="I71"/>
      <c r="J71"/>
      <c r="K71"/>
    </row>
    <row r="72">
      <c r="B72"/>
      <c r="C72"/>
      <c r="D72"/>
      <c r="E72"/>
      <c r="F72"/>
      <c r="G72"/>
      <c r="H72"/>
      <c r="I72"/>
      <c r="J72"/>
      <c r="K72"/>
    </row>
    <row r="73">
      <c r="B73"/>
      <c r="C73"/>
      <c r="D73"/>
      <c r="E73"/>
      <c r="F73"/>
      <c r="G73"/>
      <c r="H73"/>
      <c r="I73"/>
      <c r="J73"/>
      <c r="K73"/>
    </row>
    <row r="74">
      <c r="B74"/>
      <c r="C74"/>
      <c r="D74"/>
      <c r="E74"/>
      <c r="F74"/>
      <c r="G74"/>
      <c r="H74"/>
      <c r="I74"/>
      <c r="J74"/>
      <c r="K74"/>
    </row>
    <row r="75">
      <c r="B75"/>
      <c r="C75"/>
      <c r="D75"/>
      <c r="E75"/>
      <c r="F75"/>
      <c r="G75"/>
      <c r="H75"/>
      <c r="I75"/>
      <c r="J75"/>
      <c r="K75"/>
    </row>
    <row r="76">
      <c r="B76"/>
      <c r="C76"/>
      <c r="D76"/>
      <c r="E76"/>
      <c r="F76"/>
      <c r="G76"/>
      <c r="H76"/>
      <c r="I76"/>
      <c r="J76"/>
      <c r="K76"/>
    </row>
    <row r="77">
      <c r="B77"/>
      <c r="C77"/>
      <c r="D77"/>
      <c r="E77"/>
      <c r="F77"/>
      <c r="G77"/>
      <c r="H77"/>
      <c r="I77"/>
      <c r="J77"/>
      <c r="K77"/>
    </row>
    <row r="78">
      <c r="B78"/>
      <c r="C78"/>
      <c r="D78"/>
      <c r="E78"/>
      <c r="F78"/>
      <c r="G78"/>
      <c r="H78"/>
      <c r="I78"/>
      <c r="J78"/>
      <c r="K78"/>
    </row>
    <row r="79">
      <c r="B79"/>
      <c r="C79"/>
      <c r="D79"/>
      <c r="E79"/>
      <c r="F79"/>
      <c r="G79"/>
      <c r="H79"/>
      <c r="I79"/>
      <c r="J79"/>
      <c r="K79"/>
    </row>
    <row r="80">
      <c r="B80"/>
      <c r="C80"/>
      <c r="D80"/>
      <c r="E80"/>
      <c r="F80"/>
      <c r="G80"/>
      <c r="H80"/>
      <c r="I80"/>
      <c r="J80"/>
      <c r="K80"/>
    </row>
    <row r="97">
      <c r="B97"/>
      <c r="C97"/>
      <c r="D97"/>
      <c r="E97"/>
      <c r="F97"/>
      <c r="G97"/>
      <c r="H97"/>
      <c r="I97"/>
      <c r="J97"/>
      <c r="K97"/>
    </row>
    <row r="98">
      <c r="B98"/>
      <c r="C98"/>
      <c r="D98"/>
      <c r="E98"/>
      <c r="F98"/>
      <c r="G98"/>
      <c r="H98"/>
      <c r="I98"/>
      <c r="J98"/>
      <c r="K98"/>
    </row>
    <row r="99">
      <c r="B99"/>
      <c r="C99"/>
      <c r="D99"/>
      <c r="E99"/>
      <c r="F99"/>
      <c r="G99"/>
      <c r="H99"/>
      <c r="I99"/>
      <c r="J99"/>
      <c r="K99"/>
    </row>
    <row r="100">
      <c r="B100"/>
      <c r="C100"/>
      <c r="D100"/>
      <c r="E100"/>
      <c r="F100"/>
      <c r="G100"/>
      <c r="H100"/>
      <c r="I100"/>
      <c r="J100"/>
      <c r="K100"/>
    </row>
    <row r="101">
      <c r="B101"/>
      <c r="C101"/>
      <c r="D101"/>
      <c r="E101"/>
      <c r="F101"/>
      <c r="G101"/>
      <c r="H101"/>
      <c r="I101"/>
      <c r="J101"/>
      <c r="K101"/>
    </row>
    <row r="102">
      <c r="B102"/>
      <c r="C102"/>
      <c r="D102"/>
      <c r="E102"/>
      <c r="F102"/>
      <c r="G102"/>
      <c r="H102"/>
      <c r="I102"/>
      <c r="J102"/>
      <c r="K102"/>
    </row>
    <row r="103">
      <c r="F103"/>
      <c r="G103"/>
      <c r="H103"/>
      <c r="I103"/>
      <c r="J103"/>
      <c r="K103"/>
    </row>
  </sheetData>
  <dataValidations count="4">
    <dataValidation type="list" allowBlank="1" showInputMessage="1" showErrorMessage="1" sqref="D2" xr:uid="{69061B85-98F7-403C-8037-8F067C129CF5}">
      <formula1 xml:space="preserve"> list_scenarios</formula1>
    </dataValidation>
    <dataValidation type="list" allowBlank="1" showInputMessage="1" showErrorMessage="1" sqref="D3" xr:uid="{C3D6E72F-C482-4C25-B8EA-200406783787}">
      <formula1>list_regions</formula1>
    </dataValidation>
    <dataValidation type="list" allowBlank="1" showInputMessage="1" showErrorMessage="1" sqref="D3:D4" xr:uid="{5F267E9A-7FA8-4D05-A00D-DD49E16F1CF5}">
      <formula1>list_years</formula1>
    </dataValidation>
    <dataValidation type="list" allowBlank="1" showInputMessage="1" showErrorMessage="1" sqref="D3" xr:uid="{B3A5042B-2C78-4F77-A8C9-3F198D3E6401}">
      <formula1 xml:space="preserve"> list_regions</formula1>
    </dataValidation>
  </dataValidations>
  <pageMargins left="0.7" right="0.7" top="0.75" bottom="0.75" header="0.3" footer="0.3"/>
  <pageSetup orientation="portrait" r:id="rId2"/>
  <drawing r:id="rId1"/>
  <tableParts count="2">
    <tablePart r:id="rId7"/>
    <tablePart r:id="rId8"/>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tint="0.59999389629810485"/>
  </sheetPr>
  <dimension ref="A1"/>
  <sheetViews>
    <sheetView zoomScale="80" zoomScaleNormal="80" workbookViewId="0"/>
  </sheetViews>
  <sheetFormatPr defaultRowHeight="15.0" baseColWidth="10"/>
  <cols>
    <col min="2" max="2" width="7.140625" hidden="0" customWidth="1"/>
    <col min="3" max="3" width="30" hidden="0" customWidth="1"/>
    <col min="4" max="4" width="26.42578125" hidden="0" customWidth="1"/>
    <col min="5" max="5" width="26.42578125" hidden="0" customWidth="1"/>
    <col min="6" max="6" width="20.85546875" hidden="0" customWidth="1"/>
    <col min="7" max="7" width="20.85546875" hidden="0" customWidth="1"/>
    <col min="8" max="8" width="20.85546875" hidden="0" customWidth="1"/>
    <col min="9" max="9" width="20.85546875" hidden="0" customWidth="1"/>
    <col min="10" max="10" width="20.85546875" hidden="0" customWidth="1"/>
    <col min="11" max="11" width="20.85546875" hidden="0" customWidth="1"/>
    <col min="12" max="12" width="20.85546875" hidden="0" customWidth="1"/>
    <col min="13" max="13" width="20.85546875" hidden="0" customWidth="1"/>
    <col min="14" max="14" width="20.85546875" hidden="0" customWidth="1"/>
    <col min="15" max="15" width="20.85546875" hidden="0" customWidth="1"/>
    <col min="16" max="16" width="20.85546875" hidden="0" customWidth="1"/>
    <col min="17" max="17" width="20.85546875" hidden="0" customWidth="1"/>
    <col min="18" max="18" width="20.85546875" hidden="0" customWidth="1"/>
    <col min="19" max="19" width="20.85546875" hidden="0" customWidth="1"/>
    <col min="20" max="20" width="20.85546875" hidden="0" customWidth="1"/>
    <col min="21" max="21" width="20.85546875" hidden="0" customWidth="1"/>
    <col min="22" max="22" width="20.85546875" hidden="0" customWidth="1"/>
    <col min="23" max="23" width="20.85546875" hidden="0" customWidth="1"/>
    <col min="24" max="24" width="20.85546875" hidden="0" customWidth="1"/>
    <col min="30" max="30" width="10.28515625" hidden="0" customWidth="1"/>
    <col min="31" max="31" width="10.28515625" hidden="0" customWidth="1"/>
    <col min="32" max="32" width="10.28515625" hidden="0" customWidth="1"/>
  </cols>
  <sheetData>
    <row r="1">
      <c r="C1" s="7" t="s">
        <v>31</v>
      </c>
    </row>
    <row r="2">
      <c r="C2" s="22" t="s">
        <v>32</v>
      </c>
      <c r="D2" s="23" t="s">
        <v>33</v>
      </c>
      <c r="E2" s="9" t="e">
        <f>IF(INDEX(co_sectorInfo[Missing SV Group Text],MATCH(input_sector,co_sectorInfo[sector],0))&lt;&gt;"",_xlfn.TEXTJOIN(" ",TRUE,INDEX(co_sectorInfo[Missing SV Group Text],MATCH(input_sector,co_sectorInfo[sector],0)),"not included for",input_sector),"")</f>
        <v>#N/A</v>
      </c>
    </row>
    <row r="3">
      <c r="C3" s="22" t="s">
        <v>34</v>
      </c>
      <c r="D3" s="23"/>
    </row>
    <row r="4">
      <c r="C4" s="22" t="s">
        <v>37</v>
      </c>
      <c r="D4" s="23"/>
    </row>
    <row r="5">
      <c r="C5" s="22" t="s">
        <v>35</v>
      </c>
      <c r="D5" s="23" t="s">
        <v>36</v>
      </c>
    </row>
    <row r="31">
      <c r="C31" s="7" t="s">
        <v>31</v>
      </c>
    </row>
    <row r="32">
      <c r="C32" s="22" t="s">
        <v>78</v>
      </c>
      <c r="D32" s="23" t="s">
        <v>33</v>
      </c>
      <c r="E32" s="9" t="e">
        <f>IF(INDEX(co_sectorInfo[Missing SV Group Text],MATCH(input_sector,co_sectorInfo[sector],0))&lt;&gt;"",_xlfn.TEXTJOIN(" ",TRUE,INDEX(co_sectorInfo[Missing SV Group Text],MATCH(input_sector,co_sectorInfo[sector],0)),"not included for",input_sector),"")</f>
        <v>#N/A</v>
      </c>
    </row>
    <row r="33">
      <c r="C33" s="22" t="s">
        <v>79</v>
      </c>
      <c r="D33" s="23" t="s">
        <v>36</v>
      </c>
    </row>
    <row r="58">
      <c r="C58" s="7" t="s">
        <v>31</v>
      </c>
      <c r="G58" s="7" t="s">
        <v>31</v>
      </c>
    </row>
    <row r="59">
      <c r="C59" s="22" t="s">
        <v>74</v>
      </c>
      <c r="D59" s="23"/>
      <c r="G59" s="22" t="s">
        <v>34</v>
      </c>
      <c r="H59" s="23"/>
    </row>
    <row r="60">
      <c r="C60" s="22" t="s">
        <v>35</v>
      </c>
      <c r="D60" s="23" t="s">
        <v>36</v>
      </c>
      <c r="G60" s="22" t="s">
        <v>37</v>
      </c>
      <c r="H60" s="23"/>
    </row>
    <row r="61">
      <c r="C61" s="22" t="s">
        <v>38</v>
      </c>
      <c r="D61" s="23" t="s">
        <v>39</v>
      </c>
      <c r="G61" s="22" t="s">
        <v>35</v>
      </c>
      <c r="H61" s="23" t="s">
        <v>36</v>
      </c>
    </row>
    <row r="62">
      <c r="G62" s="22" t="s">
        <v>38</v>
      </c>
      <c r="H62" s="23" t="s">
        <v>39</v>
      </c>
    </row>
    <row r="90">
      <c r="G90" s="9" t="s">
        <v>40</v>
      </c>
      <c r="H90" s="9" t="n">
        <f xml:space="preserve"> VALUE( H91 )</f>
        <v>2010</v>
      </c>
      <c r="I90" s="9" t="n">
        <f t="shared" ref="I90:X90" si="0" xml:space="preserve"> VALUE( I91 )</f>
        <v>2015</v>
      </c>
      <c r="J90" s="9" t="n">
        <f t="shared" si="0"/>
        <v>2020</v>
      </c>
      <c r="K90" s="9" t="n">
        <f t="shared" si="0"/>
        <v>2025</v>
      </c>
      <c r="L90" s="9" t="n">
        <f t="shared" si="0"/>
        <v>2030</v>
      </c>
      <c r="M90" s="9" t="n">
        <f t="shared" si="0"/>
        <v>2035</v>
      </c>
      <c r="N90" s="9" t="n">
        <f t="shared" si="0"/>
        <v>2040</v>
      </c>
      <c r="O90" s="9" t="n">
        <f t="shared" si="0"/>
        <v>2045</v>
      </c>
      <c r="P90" s="9" t="n">
        <f t="shared" si="0"/>
        <v>2050</v>
      </c>
      <c r="Q90" s="9" t="n">
        <f t="shared" si="0"/>
        <v>2055</v>
      </c>
      <c r="R90" s="9" t="n">
        <f t="shared" si="0"/>
        <v>2060</v>
      </c>
      <c r="S90" s="9" t="n">
        <f t="shared" si="0"/>
        <v>2065</v>
      </c>
      <c r="T90" s="9" t="n">
        <f t="shared" si="0"/>
        <v>2070</v>
      </c>
      <c r="U90" s="9" t="n">
        <f t="shared" si="0"/>
        <v>2075</v>
      </c>
      <c r="V90" s="9" t="n">
        <f t="shared" si="0"/>
        <v>2080</v>
      </c>
      <c r="W90" s="9" t="n">
        <f t="shared" si="0"/>
        <v>2085</v>
      </c>
      <c r="X90" s="9" t="n">
        <f t="shared" si="0"/>
        <v>2090</v>
      </c>
    </row>
    <row r="91">
      <c r="B91" s="25" t="s">
        <v>41</v>
      </c>
      <c r="C91" s="25" t="s">
        <v>80</v>
      </c>
      <c r="D91" s="25" t="s">
        <v>81</v>
      </c>
      <c r="E91" s="25" t="s">
        <v>37</v>
      </c>
      <c r="F91" s="25" t="s">
        <v>32</v>
      </c>
      <c r="G91" s="25" t="s">
        <v>35</v>
      </c>
      <c r="H91" s="24" t="s">
        <v>42</v>
      </c>
      <c r="I91" s="24" t="s">
        <v>43</v>
      </c>
      <c r="J91" s="24" t="s">
        <v>44</v>
      </c>
      <c r="K91" s="24" t="s">
        <v>45</v>
      </c>
      <c r="L91" s="24" t="s">
        <v>46</v>
      </c>
      <c r="M91" s="24" t="s">
        <v>47</v>
      </c>
      <c r="N91" s="24" t="s">
        <v>48</v>
      </c>
      <c r="O91" s="24" t="s">
        <v>49</v>
      </c>
      <c r="P91" s="24" t="s">
        <v>39</v>
      </c>
      <c r="Q91" s="24" t="s">
        <v>50</v>
      </c>
      <c r="R91" s="24" t="s">
        <v>51</v>
      </c>
      <c r="S91" s="24" t="s">
        <v>52</v>
      </c>
      <c r="T91" s="24" t="s">
        <v>53</v>
      </c>
      <c r="U91" s="24" t="s">
        <v>54</v>
      </c>
      <c r="V91" s="24" t="s">
        <v>55</v>
      </c>
      <c r="W91" s="24" t="s">
        <v>56</v>
      </c>
      <c r="X91" s="24" t="s">
        <v>57</v>
      </c>
    </row>
    <row r="92">
      <c r="B92" s="26" t="n">
        <f t="array" ref="B92">ROW(Table20[[#This Row],[Row]]) - ROW(Table20[#Headers])</f>
        <v>1</v>
      </c>
      <c r="C92" s="26" t="s">
        <v>72</v>
      </c>
      <c r="D92" s="26" t="str">
        <f t="shared" ref="D92:D93" si="1">IF(ISBLANK($D$3),"",$D$3)</f>
      </c>
      <c r="E92" s="26" t="str">
        <f xml:space="preserve"> IF( ISBLANK( $D$4 ), "", $D$4 )</f>
      </c>
      <c r="F92" s="26" t="str">
        <f t="shared" ref="F92:F93" si="2" xml:space="preserve"> IF( ISBLANK( $D$2 ), "", $D$2 )</f>
        <v>Minority</v>
      </c>
      <c r="G92" s="26" t="str">
        <f t="shared" ref="G92:G93" si="3" xml:space="preserve"> IF( ISBLANK( $D$5 ), "", $D$5 )</f>
        <v>CONUS</v>
      </c>
      <c r="H92" s="26" t="str">
        <f t="array" ref="H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c>
      <c r="I92" s="26" t="str">
        <f t="array" ref="I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c>
      <c r="J92" s="26" t="str">
        <f t="array" ref="J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c>
      <c r="K92" s="26" t="str">
        <f t="array" ref="K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c>
      <c r="L92" s="26" t="str">
        <f t="array" ref="L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c>
      <c r="M92" s="26" t="str">
        <f t="array" ref="M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c>
      <c r="N92" s="26" t="str">
        <f t="array" ref="N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c>
      <c r="O92" s="26" t="str">
        <f t="array" ref="O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c>
      <c r="P92" s="26" t="str">
        <f t="array" ref="P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c>
      <c r="Q92" s="26" t="str">
        <f t="array" ref="Q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c>
      <c r="R92" s="26" t="str">
        <f t="array" ref="R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c>
      <c r="S92" s="26" t="str">
        <f t="array" ref="S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c>
      <c r="T92" s="26" t="str">
        <f t="array" ref="T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c>
      <c r="U92" s="26" t="str">
        <f t="array" ref="U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c>
      <c r="V92" s="26" t="str">
        <f t="array" ref="V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c>
      <c r="W92" s="26" t="str">
        <f t="array" ref="W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c>
      <c r="X92" s="26" t="str">
        <f t="array" ref="X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c>
    </row>
    <row r="93">
      <c r="B93" s="26" t="n">
        <f t="array" ref="B93">ROW(Table20[[#This Row],[Row]]) - ROW(Table20[#Headers])</f>
        <v>2</v>
      </c>
      <c r="C93" s="26" t="s">
        <v>73</v>
      </c>
      <c r="D93" s="26" t="str">
        <f t="shared" si="1"/>
      </c>
      <c r="E93" s="26" t="str">
        <f xml:space="preserve"> IF( ISBLANK( $D$4 ), "", $D$4 )</f>
      </c>
      <c r="F93" s="26" t="str">
        <f t="shared" si="2"/>
        <v>Minority</v>
      </c>
      <c r="G93" s="26" t="str">
        <f t="shared" si="3"/>
        <v>CONUS</v>
      </c>
      <c r="H93" s="26" t="str">
        <f t="array" ref="H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c>
      <c r="I93" s="26" t="str">
        <f t="array" ref="I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c>
      <c r="J93" s="26" t="str">
        <f t="array" ref="J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c>
      <c r="K93" s="26" t="str">
        <f t="array" ref="K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c>
      <c r="L93" s="26" t="str">
        <f t="array" ref="L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c>
      <c r="M93" s="26" t="str">
        <f t="array" ref="M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c>
      <c r="N93" s="26" t="str">
        <f t="array" ref="N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c>
      <c r="O93" s="26" t="str">
        <f t="array" ref="O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c>
      <c r="P93" s="26" t="str">
        <f t="array" ref="P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c>
      <c r="Q93" s="26" t="str">
        <f t="array" ref="Q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c>
      <c r="R93" s="26" t="str">
        <f t="array" ref="R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c>
      <c r="S93" s="26" t="str">
        <f t="array" ref="S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c>
      <c r="T93" s="26" t="str">
        <f t="array" ref="T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c>
      <c r="U93" s="26" t="str">
        <f t="array" ref="U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c>
      <c r="V93" s="26" t="str">
        <f t="array" ref="V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c>
      <c r="W93" s="26" t="str">
        <f t="array" ref="W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c>
      <c r="X93" s="26" t="str">
        <f t="array" ref="X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c>
    </row>
    <row r="94">
      <c r="C94" s="6"/>
    </row>
    <row r="95">
      <c r="C95" s="6"/>
    </row>
    <row r="96">
      <c r="C96" s="6"/>
      <c r="E96" s="9" t="s">
        <v>40</v>
      </c>
      <c r="F96" s="9" t="n">
        <f xml:space="preserve"> VALUE( F97 )</f>
        <v>2010</v>
      </c>
      <c r="G96" s="9" t="n">
        <f t="shared" ref="G96" si="4" xml:space="preserve"> VALUE( G97 )</f>
        <v>2015</v>
      </c>
      <c r="H96" s="9" t="n">
        <f t="shared" ref="H96" si="5" xml:space="preserve"> VALUE( H97 )</f>
        <v>2020</v>
      </c>
      <c r="I96" s="9" t="n">
        <f t="shared" ref="I96" si="6" xml:space="preserve"> VALUE( I97 )</f>
        <v>2025</v>
      </c>
      <c r="J96" s="9" t="n">
        <f t="shared" ref="J96" si="7" xml:space="preserve"> VALUE( J97 )</f>
        <v>2030</v>
      </c>
      <c r="K96" s="9" t="n">
        <f t="shared" ref="K96" si="8" xml:space="preserve"> VALUE( K97 )</f>
        <v>2035</v>
      </c>
      <c r="L96" s="9" t="n">
        <f t="shared" ref="L96" si="9" xml:space="preserve"> VALUE( L97 )</f>
        <v>2040</v>
      </c>
      <c r="M96" s="9" t="n">
        <f t="shared" ref="M96" si="10" xml:space="preserve"> VALUE( M97 )</f>
        <v>2045</v>
      </c>
      <c r="N96" s="9" t="n">
        <f t="shared" ref="N96" si="11" xml:space="preserve"> VALUE( N97 )</f>
        <v>2050</v>
      </c>
      <c r="O96" s="9" t="n">
        <f t="shared" ref="O96" si="12" xml:space="preserve"> VALUE( O97 )</f>
        <v>2055</v>
      </c>
      <c r="P96" s="9" t="n">
        <f t="shared" ref="P96" si="13" xml:space="preserve"> VALUE( P97 )</f>
        <v>2060</v>
      </c>
      <c r="Q96" s="9" t="n">
        <f t="shared" ref="Q96" si="14" xml:space="preserve"> VALUE( Q97 )</f>
        <v>2065</v>
      </c>
      <c r="R96" s="9" t="n">
        <f t="shared" ref="R96" si="15" xml:space="preserve"> VALUE( R97 )</f>
        <v>2070</v>
      </c>
      <c r="S96" s="9" t="n">
        <f t="shared" ref="S96" si="16" xml:space="preserve"> VALUE( S97 )</f>
        <v>2075</v>
      </c>
      <c r="T96" s="9" t="n">
        <f t="shared" ref="T96" si="17" xml:space="preserve"> VALUE( T97 )</f>
        <v>2080</v>
      </c>
      <c r="U96" s="9" t="n">
        <f t="shared" ref="U96" si="18" xml:space="preserve"> VALUE( U97 )</f>
        <v>2085</v>
      </c>
      <c r="V96" s="9" t="n">
        <f t="shared" ref="V96" si="19" xml:space="preserve"> VALUE( V97 )</f>
        <v>2090</v>
      </c>
    </row>
    <row r="97">
      <c r="B97" s="25" t="s">
        <v>41</v>
      </c>
      <c r="C97" s="25" t="s">
        <v>71</v>
      </c>
      <c r="D97" s="25" t="s">
        <v>32</v>
      </c>
      <c r="E97" s="25" t="s">
        <v>35</v>
      </c>
      <c r="F97" s="24" t="s">
        <v>42</v>
      </c>
      <c r="G97" s="24" t="s">
        <v>43</v>
      </c>
      <c r="H97" s="24" t="s">
        <v>44</v>
      </c>
      <c r="I97" s="24" t="s">
        <v>45</v>
      </c>
      <c r="J97" s="24" t="s">
        <v>46</v>
      </c>
      <c r="K97" s="24" t="s">
        <v>47</v>
      </c>
      <c r="L97" s="24" t="s">
        <v>48</v>
      </c>
      <c r="M97" s="24" t="s">
        <v>49</v>
      </c>
      <c r="N97" s="24" t="s">
        <v>39</v>
      </c>
      <c r="O97" s="24" t="s">
        <v>50</v>
      </c>
      <c r="P97" s="24" t="s">
        <v>51</v>
      </c>
      <c r="Q97" s="24" t="s">
        <v>52</v>
      </c>
      <c r="R97" s="24" t="s">
        <v>53</v>
      </c>
      <c r="S97" s="24" t="s">
        <v>54</v>
      </c>
      <c r="T97" s="24" t="s">
        <v>55</v>
      </c>
      <c r="U97" s="24" t="s">
        <v>56</v>
      </c>
      <c r="V97" s="24" t="s">
        <v>57</v>
      </c>
    </row>
    <row r="98">
      <c r="B98" s="26" t="n">
        <f t="array" ref="B98">ROW(Table21[[#This Row],[Row]]) - ROW(Table21[#Headers])</f>
        <v>1</v>
      </c>
      <c r="C98" s="26" t="str">
        <f t="array" ref="C98" xml:space="preserve"> INDEX( list_scenarios, Table21[[#This Row],[Row]] )</f>
      </c>
      <c r="D98" s="26" t="str">
        <f t="shared" ref="D98:D101" si="20" xml:space="preserve"> IF( ISBLANK( $D$32 ), "All", $D$32 )</f>
        <v>Minority</v>
      </c>
      <c r="E98" s="26" t="str">
        <f t="shared" ref="E98:E101" si="21" xml:space="preserve"> IF( ISBLANK( $D$33 ), "", $D$33 )</f>
        <v>CONUS</v>
      </c>
      <c r="F98" s="26" t="str">
        <f t="array" ref="F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G98" s="26" t="str">
        <f t="array" ref="G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H98" s="26" t="str">
        <f t="array" ref="H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I98" s="26" t="str">
        <f t="array" ref="I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J98" s="26" t="str">
        <f t="array" ref="J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K98" s="26" t="str">
        <f t="array" ref="K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L98" s="26" t="str">
        <f t="array" ref="L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M98" s="26" t="str">
        <f t="array" ref="M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N98" s="26" t="str">
        <f t="array" ref="N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O98" s="26" t="str">
        <f t="array" ref="O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P98" s="26" t="str">
        <f t="array" ref="P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Q98" s="26" t="str">
        <f t="array" ref="Q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R98" s="26" t="str">
        <f t="array" ref="R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S98" s="26" t="str">
        <f t="array" ref="S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T98" s="26" t="str">
        <f t="array" ref="T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U98" s="26" t="str">
        <f t="array" ref="U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V98" s="26" t="str">
        <f t="array" ref="V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row>
    <row r="99">
      <c r="B99" s="26" t="n">
        <f t="array" ref="B99">ROW(Table21[[#This Row],[Row]]) - ROW(Table21[#Headers])</f>
        <v>2</v>
      </c>
      <c r="C99" s="26" t="str">
        <f t="array" ref="C99" xml:space="preserve"> INDEX( list_scenarios, Table21[[#This Row],[Row]] )</f>
      </c>
      <c r="D99" s="26" t="str">
        <f t="shared" si="20"/>
        <v>Minority</v>
      </c>
      <c r="E99" s="26" t="str">
        <f t="shared" si="21"/>
        <v>CONUS</v>
      </c>
      <c r="F99" s="26" t="str">
        <f t="array" ref="F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G99" s="26" t="str">
        <f t="array" ref="G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H99" s="26" t="str">
        <f t="array" ref="H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I99" s="26" t="str">
        <f t="array" ref="I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J99" s="26" t="str">
        <f t="array" ref="J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K99" s="26" t="str">
        <f t="array" ref="K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L99" s="26" t="str">
        <f t="array" ref="L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M99" s="26" t="str">
        <f t="array" ref="M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N99" s="26" t="str">
        <f t="array" ref="N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O99" s="26" t="str">
        <f t="array" ref="O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P99" s="26" t="str">
        <f t="array" ref="P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Q99" s="26" t="str">
        <f t="array" ref="Q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R99" s="26" t="str">
        <f t="array" ref="R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S99" s="26" t="str">
        <f t="array" ref="S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T99" s="26" t="str">
        <f t="array" ref="T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U99" s="26" t="str">
        <f t="array" ref="U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V99" s="26" t="str">
        <f t="array" ref="V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row>
    <row r="100">
      <c r="B100" s="26" t="n">
        <f t="array" ref="B100">ROW(Table21[[#This Row],[Row]]) - ROW(Table21[#Headers])</f>
        <v>3</v>
      </c>
      <c r="C100" s="26" t="str">
        <f t="array" ref="C100" xml:space="preserve"> INDEX( list_scenarios, Table21[[#This Row],[Row]] )</f>
      </c>
      <c r="D100" s="26" t="str">
        <f t="shared" si="20"/>
        <v>Minority</v>
      </c>
      <c r="E100" s="26" t="str">
        <f t="shared" si="21"/>
        <v>CONUS</v>
      </c>
      <c r="F100" s="26" t="str">
        <f t="array" ref="F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G100" s="26" t="str">
        <f t="array" ref="G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H100" s="26" t="str">
        <f t="array" ref="H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I100" s="26" t="str">
        <f t="array" ref="I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J100" s="26" t="str">
        <f t="array" ref="J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K100" s="26" t="str">
        <f t="array" ref="K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L100" s="26" t="str">
        <f t="array" ref="L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M100" s="26" t="str">
        <f t="array" ref="M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N100" s="26" t="str">
        <f t="array" ref="N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O100" s="26" t="str">
        <f t="array" ref="O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P100" s="26" t="str">
        <f t="array" ref="P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Q100" s="26" t="str">
        <f t="array" ref="Q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R100" s="26" t="str">
        <f t="array" ref="R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S100" s="26" t="str">
        <f t="array" ref="S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T100" s="26" t="str">
        <f t="array" ref="T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U100" s="26" t="str">
        <f t="array" ref="U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V100" s="26" t="str">
        <f t="array" ref="V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row>
    <row r="101">
      <c r="B101" s="26" t="n">
        <f t="array" ref="B101">ROW(Table21[[#This Row],[Row]]) - ROW(Table21[#Headers])</f>
        <v>4</v>
      </c>
      <c r="C101" s="26" t="str">
        <f t="array" ref="C101" xml:space="preserve"> INDEX( list_scenarios, Table21[[#This Row],[Row]] )</f>
      </c>
      <c r="D101" s="26" t="str">
        <f t="shared" si="20"/>
        <v>Minority</v>
      </c>
      <c r="E101" s="26" t="str">
        <f t="shared" si="21"/>
        <v>CONUS</v>
      </c>
      <c r="F101" s="26" t="str">
        <f t="array" ref="F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G101" s="26" t="str">
        <f t="array" ref="G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H101" s="26" t="str">
        <f t="array" ref="H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I101" s="26" t="str">
        <f t="array" ref="I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J101" s="26" t="str">
        <f t="array" ref="J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K101" s="26" t="str">
        <f t="array" ref="K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L101" s="26" t="str">
        <f t="array" ref="L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M101" s="26" t="str">
        <f t="array" ref="M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N101" s="26" t="str">
        <f t="array" ref="N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O101" s="26" t="str">
        <f t="array" ref="O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P101" s="26" t="str">
        <f t="array" ref="P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Q101" s="26" t="str">
        <f t="array" ref="Q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R101" s="26" t="str">
        <f t="array" ref="R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S101" s="26" t="str">
        <f t="array" ref="S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T101" s="26" t="str">
        <f t="array" ref="T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U101" s="26" t="str">
        <f t="array" ref="U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c r="V101" s="26" t="str">
        <f t="array" ref="V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c>
    </row>
    <row r="105">
      <c r="B105" s="25" t="s">
        <v>41</v>
      </c>
      <c r="C105" s="25" t="s">
        <v>74</v>
      </c>
      <c r="D105" s="25" t="s">
        <v>32</v>
      </c>
      <c r="E105" s="25" t="s">
        <v>35</v>
      </c>
      <c r="F105" s="25" t="s">
        <v>38</v>
      </c>
      <c r="G105" s="25" t="s">
        <v>75</v>
      </c>
      <c r="H105" s="9" t="s">
        <v>76</v>
      </c>
      <c r="I105" s="6" t="s">
        <v>244</v>
      </c>
    </row>
    <row r="106" ht="25.5" customHeight="1">
      <c r="B106" s="26" t="n">
        <f t="array" ref="B106">ROW(Table6[[#This Row],[Row]]) - ROW(Table6[#Headers])</f>
        <v>1</v>
      </c>
      <c r="C106" s="27" t="str">
        <f t="shared" ref="C106:C113" si="22">IF( ISBLANK( $D$59 ), "", $D$59 )</f>
      </c>
      <c r="D106" s="26" t="s">
        <v>59</v>
      </c>
      <c r="E106" s="26" t="str">
        <f t="shared" ref="E106:E113" si="23" xml:space="preserve"> IF( ISBLANK( $D$60 ), "", $D$60 )</f>
        <v>CONUS</v>
      </c>
      <c r="F106" s="26" t="str">
        <f t="shared" ref="F106:F113" si="24" xml:space="preserve"> IF( ISBLANK( $D$61 ), "", $D$61 )</f>
        <v>2050</v>
      </c>
      <c r="G106" s="26" t="str">
        <f t="array" ref="G106"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c>
      <c r="H106" s="9" t="str">
        <f xml:space="preserve"> IF( OR( Table6[[#This Row],[Scenario]] = "", Table6[[#This Row],[Region]] = "", Table6[[#This Row],[Year]] = "" ), "",IF(Table6[[#This Row],[Value]]&gt;=0,-0.1,0.1) )</f>
      </c>
      <c r="I106" s="8" t="s">
        <v>248</v>
      </c>
    </row>
    <row r="107" ht="25.5" customHeight="1">
      <c r="B107" s="26" t="n">
        <f t="array" ref="B107">ROW(Table6[[#This Row],[Row]]) - ROW(Table6[#Headers])</f>
        <v>2</v>
      </c>
      <c r="C107" s="27" t="str">
        <f t="shared" si="22"/>
      </c>
      <c r="D107" s="26" t="s">
        <v>60</v>
      </c>
      <c r="E107" s="26" t="str">
        <f t="shared" si="23"/>
        <v>CONUS</v>
      </c>
      <c r="F107" s="26" t="str">
        <f t="shared" si="24"/>
        <v>2050</v>
      </c>
      <c r="G107" s="26" t="str">
        <f t="array" ref="G107"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c>
      <c r="H107" s="9" t="str">
        <f xml:space="preserve"> IF( OR( Table6[[#This Row],[Scenario]] = "", Table6[[#This Row],[Region]] = "", Table6[[#This Row],[Year]] = "" ), "",IF(Table6[[#This Row],[Value]]&gt;=0,-0.1,0.1) )</f>
      </c>
      <c r="I107" s="8" t="s">
        <v>249</v>
      </c>
    </row>
    <row r="108">
      <c r="B108" s="26" t="n">
        <f t="array" ref="B108">ROW(Table6[[#This Row],[Row]]) - ROW(Table6[#Headers])</f>
        <v>3</v>
      </c>
      <c r="C108" s="27" t="str">
        <f t="shared" si="22"/>
      </c>
      <c r="D108" s="26" t="s">
        <v>61</v>
      </c>
      <c r="E108" s="26" t="str">
        <f t="shared" si="23"/>
        <v>CONUS</v>
      </c>
      <c r="F108" s="26" t="str">
        <f t="shared" si="24"/>
        <v>2050</v>
      </c>
      <c r="G108" s="26" t="str">
        <f t="array" ref="G108"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c>
      <c r="H108" s="9" t="str">
        <f xml:space="preserve"> IF( OR( Table6[[#This Row],[Scenario]] = "", Table6[[#This Row],[Region]] = "", Table6[[#This Row],[Year]] = "" ), "",IF(Table6[[#This Row],[Value]]&gt;=0,-0.1,0.1) )</f>
      </c>
      <c r="I108" s="9" t="s">
        <v>61</v>
      </c>
    </row>
    <row r="109">
      <c r="B109" s="26" t="n">
        <f t="array" ref="B109">ROW(Table6[[#This Row],[Row]]) - ROW(Table6[#Headers])</f>
        <v>4</v>
      </c>
      <c r="C109" s="27" t="str">
        <f t="shared" si="22"/>
      </c>
      <c r="D109" s="26" t="s">
        <v>62</v>
      </c>
      <c r="E109" s="26" t="str">
        <f t="shared" si="23"/>
        <v>CONUS</v>
      </c>
      <c r="F109" s="26" t="str">
        <f t="shared" si="24"/>
        <v>2050</v>
      </c>
      <c r="G109" s="26" t="str">
        <f t="array" ref="G109"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c>
      <c r="H109" s="9" t="str">
        <f xml:space="preserve"> IF( OR( Table6[[#This Row],[Scenario]] = "", Table6[[#This Row],[Region]] = "", Table6[[#This Row],[Year]] = "" ), "",IF(Table6[[#This Row],[Value]]&gt;=0,-0.1,0.1) )</f>
      </c>
      <c r="I109" s="9" t="s">
        <v>62</v>
      </c>
    </row>
    <row r="110" ht="25.5" customHeight="1">
      <c r="B110" s="26" t="n">
        <f t="array" ref="B110">ROW(Table6[[#This Row],[Row]]) - ROW(Table6[#Headers])</f>
        <v>5</v>
      </c>
      <c r="C110" s="27" t="str">
        <f t="shared" si="22"/>
      </c>
      <c r="D110" s="26" t="s">
        <v>63</v>
      </c>
      <c r="E110" s="26" t="str">
        <f t="shared" si="23"/>
        <v>CONUS</v>
      </c>
      <c r="F110" s="26" t="str">
        <f t="shared" si="24"/>
        <v>2050</v>
      </c>
      <c r="G110" s="26" t="str">
        <f t="array" ref="G110"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c>
      <c r="H110" s="9" t="str">
        <f xml:space="preserve"> IF( OR( Table6[[#This Row],[Scenario]] = "", Table6[[#This Row],[Region]] = "", Table6[[#This Row],[Year]] = "" ), "",IF(Table6[[#This Row],[Value]]&gt;=0,-0.1,0.1) )</f>
      </c>
      <c r="I110" s="8" t="s">
        <v>245</v>
      </c>
    </row>
    <row r="111" ht="25.5" customHeight="1">
      <c r="B111" s="26" t="n">
        <f t="array" ref="B111">ROW(Table6[[#This Row],[Row]]) - ROW(Table6[#Headers])</f>
        <v>6</v>
      </c>
      <c r="C111" s="27" t="str">
        <f t="shared" si="22"/>
      </c>
      <c r="D111" s="26" t="s">
        <v>64</v>
      </c>
      <c r="E111" s="26" t="str">
        <f t="shared" si="23"/>
        <v>CONUS</v>
      </c>
      <c r="F111" s="26" t="str">
        <f t="shared" si="24"/>
        <v>2050</v>
      </c>
      <c r="G111" s="26" t="str">
        <f t="array" ref="G11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c>
      <c r="H111" s="9" t="str">
        <f xml:space="preserve"> IF( OR( Table6[[#This Row],[Scenario]] = "", Table6[[#This Row],[Region]] = "", Table6[[#This Row],[Year]] = "" ), "",IF(Table6[[#This Row],[Value]]&gt;=0,-0.1,0.1) )</f>
      </c>
      <c r="I111" s="8" t="s">
        <v>247</v>
      </c>
    </row>
    <row r="112">
      <c r="B112" s="26" t="n">
        <f t="array" ref="B112">ROW(Table6[[#This Row],[Row]]) - ROW(Table6[#Headers])</f>
        <v>7</v>
      </c>
      <c r="C112" s="27" t="str">
        <f>IF( ISBLANK( $D$59 ), "", $D$59 )</f>
      </c>
      <c r="D112" s="26" t="s">
        <v>65</v>
      </c>
      <c r="E112" s="26" t="str">
        <f t="shared" si="23"/>
        <v>CONUS</v>
      </c>
      <c r="F112" s="26" t="str">
        <f t="shared" si="24"/>
        <v>2050</v>
      </c>
      <c r="G112" s="26" t="str">
        <f t="array" ref="G112"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c>
      <c r="H112" s="9" t="str">
        <f xml:space="preserve"> IF( OR( Table6[[#This Row],[Scenario]] = "", Table6[[#This Row],[Region]] = "", Table6[[#This Row],[Year]] = "" ), "",IF(Table6[[#This Row],[Value]]&gt;=0,-0.1,0.1) )</f>
      </c>
      <c r="I112" s="9" t="s">
        <v>65</v>
      </c>
    </row>
    <row r="113" ht="25.5" customHeight="1">
      <c r="B113" s="26" t="n">
        <f t="array" ref="B113">ROW(Table6[[#This Row],[Row]]) - ROW(Table6[#Headers])</f>
        <v>8</v>
      </c>
      <c r="C113" s="27" t="str">
        <f t="shared" si="22"/>
      </c>
      <c r="D113" s="26" t="s">
        <v>66</v>
      </c>
      <c r="E113" s="26" t="str">
        <f t="shared" si="23"/>
        <v>CONUS</v>
      </c>
      <c r="F113" s="26" t="str">
        <f t="shared" si="24"/>
        <v>2050</v>
      </c>
      <c r="G113" s="26" t="str">
        <f t="array" ref="G113"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c>
      <c r="H113" s="9" t="str">
        <f xml:space="preserve"> IF( OR( Table6[[#This Row],[Scenario]] = "", Table6[[#This Row],[Region]] = "", Table6[[#This Row],[Year]] = "" ), "",IF(Table6[[#This Row],[Value]]&gt;=0,-0.1,0.1) )</f>
      </c>
      <c r="I113" s="8" t="s">
        <v>246</v>
      </c>
    </row>
    <row r="117">
      <c r="B117" s="25" t="s">
        <v>41</v>
      </c>
      <c r="C117" s="25" t="s">
        <v>81</v>
      </c>
      <c r="D117" s="25" t="s">
        <v>37</v>
      </c>
      <c r="E117" s="25" t="s">
        <v>32</v>
      </c>
      <c r="F117" s="25" t="s">
        <v>35</v>
      </c>
      <c r="G117" s="25" t="s">
        <v>38</v>
      </c>
      <c r="H117" s="25" t="s">
        <v>75</v>
      </c>
      <c r="I117" s="9" t="s">
        <v>76</v>
      </c>
      <c r="J117" s="6" t="s">
        <v>244</v>
      </c>
    </row>
    <row r="118" ht="25.5" customHeight="1">
      <c r="B118" s="26" t="n">
        <f t="array" ref="B118">ROW(Table62627[[#This Row],[Row]]) - ROW(Table62627[#Headers])</f>
        <v>1</v>
      </c>
      <c r="C118" s="27" t="str">
        <f t="shared" ref="C118:C125" si="25">IF( ISBLANK( $H$59 ), "", $H$59 )</f>
      </c>
      <c r="D118" s="27" t="str">
        <f t="shared" ref="D118:D125" si="26">IF( ISBLANK( $H$60 ), "", $H$60 )</f>
      </c>
      <c r="E118" s="26" t="s">
        <v>59</v>
      </c>
      <c r="F118" s="26" t="str">
        <f t="shared" ref="F118:F125" si="27" xml:space="preserve"> IF( ISBLANK( $H$61 ), "", $H$61 )</f>
        <v>CONUS</v>
      </c>
      <c r="G118" s="26" t="str">
        <f t="shared" ref="G118:G125" si="28" xml:space="preserve"> IF( ISBLANK( $H$62 ), "", $H$62 )</f>
        <v>2050</v>
      </c>
      <c r="H118" s="26" t="str">
        <f t="array" ref="H118"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c>
      <c r="I118" s="9" t="str">
        <f xml:space="preserve"> IF( OR(Table62627[[#This Row],[Reference Emissions Scenario]]="", Table62627[[#This Row],[Scenario to Compare]] = "", Table62627[[#This Row],[Region]] = "", Table62627[[#This Row],[Year]] = "" ), "",IF(Table62627[[#This Row],[Value]]&gt;=0,-0.1,0.1) )</f>
      </c>
      <c r="J118" s="8" t="s">
        <v>248</v>
      </c>
    </row>
    <row r="119" ht="25.5" customHeight="1">
      <c r="B119" s="26" t="n">
        <f t="array" ref="B119">ROW(Table62627[[#This Row],[Row]]) - ROW(Table62627[#Headers])</f>
        <v>2</v>
      </c>
      <c r="C119" s="27" t="str">
        <f t="shared" si="25"/>
      </c>
      <c r="D119" s="27" t="str">
        <f t="shared" si="26"/>
      </c>
      <c r="E119" s="26" t="s">
        <v>60</v>
      </c>
      <c r="F119" s="26" t="str">
        <f t="shared" si="27"/>
        <v>CONUS</v>
      </c>
      <c r="G119" s="26" t="str">
        <f t="shared" si="28"/>
        <v>2050</v>
      </c>
      <c r="H119" s="26" t="str">
        <f t="array" ref="H119"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c>
      <c r="I119" s="9" t="str">
        <f xml:space="preserve"> IF( OR(Table62627[[#This Row],[Reference Emissions Scenario]]="", Table62627[[#This Row],[Scenario to Compare]] = "", Table62627[[#This Row],[Region]] = "", Table62627[[#This Row],[Year]] = "" ), "",IF(Table62627[[#This Row],[Value]]&gt;=0,-0.1,0.1) )</f>
      </c>
      <c r="J119" s="8" t="s">
        <v>249</v>
      </c>
    </row>
    <row r="120">
      <c r="B120" s="26" t="n">
        <f t="array" ref="B120">ROW(Table62627[[#This Row],[Row]]) - ROW(Table62627[#Headers])</f>
        <v>3</v>
      </c>
      <c r="C120" s="27" t="str">
        <f t="shared" si="25"/>
      </c>
      <c r="D120" s="27" t="str">
        <f t="shared" si="26"/>
      </c>
      <c r="E120" s="26" t="s">
        <v>61</v>
      </c>
      <c r="F120" s="26" t="str">
        <f t="shared" si="27"/>
        <v>CONUS</v>
      </c>
      <c r="G120" s="26" t="str">
        <f t="shared" si="28"/>
        <v>2050</v>
      </c>
      <c r="H120" s="26" t="str">
        <f t="array" ref="H120"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c>
      <c r="I120" s="9" t="str">
        <f xml:space="preserve"> IF( OR(Table62627[[#This Row],[Reference Emissions Scenario]]="", Table62627[[#This Row],[Scenario to Compare]] = "", Table62627[[#This Row],[Region]] = "", Table62627[[#This Row],[Year]] = "" ), "",IF(Table62627[[#This Row],[Value]]&gt;=0,-0.1,0.1) )</f>
      </c>
      <c r="J120" s="9" t="s">
        <v>61</v>
      </c>
    </row>
    <row r="121">
      <c r="B121" s="26" t="n">
        <f t="array" ref="B121">ROW(Table62627[[#This Row],[Row]]) - ROW(Table62627[#Headers])</f>
        <v>4</v>
      </c>
      <c r="C121" s="27" t="str">
        <f t="shared" si="25"/>
      </c>
      <c r="D121" s="27" t="str">
        <f t="shared" si="26"/>
      </c>
      <c r="E121" s="26" t="s">
        <v>62</v>
      </c>
      <c r="F121" s="26" t="str">
        <f t="shared" si="27"/>
        <v>CONUS</v>
      </c>
      <c r="G121" s="26" t="str">
        <f t="shared" si="28"/>
        <v>2050</v>
      </c>
      <c r="H121" s="26" t="str">
        <f t="array" ref="H12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c>
      <c r="I121" s="9" t="str">
        <f xml:space="preserve"> IF( OR(Table62627[[#This Row],[Reference Emissions Scenario]]="", Table62627[[#This Row],[Scenario to Compare]] = "", Table62627[[#This Row],[Region]] = "", Table62627[[#This Row],[Year]] = "" ), "",IF(Table62627[[#This Row],[Value]]&gt;=0,-0.1,0.1) )</f>
      </c>
      <c r="J121" s="9" t="s">
        <v>62</v>
      </c>
    </row>
    <row r="122" ht="25.5" customHeight="1">
      <c r="B122" s="26" t="n">
        <f t="array" ref="B122">ROW(Table62627[[#This Row],[Row]]) - ROW(Table62627[#Headers])</f>
        <v>5</v>
      </c>
      <c r="C122" s="27" t="str">
        <f t="shared" si="25"/>
      </c>
      <c r="D122" s="27" t="str">
        <f t="shared" si="26"/>
      </c>
      <c r="E122" s="26" t="s">
        <v>63</v>
      </c>
      <c r="F122" s="26" t="str">
        <f t="shared" si="27"/>
        <v>CONUS</v>
      </c>
      <c r="G122" s="26" t="str">
        <f t="shared" si="28"/>
        <v>2050</v>
      </c>
      <c r="H122" s="26" t="str">
        <f t="array" ref="H122"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c>
      <c r="I122" s="9" t="str">
        <f xml:space="preserve"> IF( OR(Table62627[[#This Row],[Reference Emissions Scenario]]="", Table62627[[#This Row],[Scenario to Compare]] = "", Table62627[[#This Row],[Region]] = "", Table62627[[#This Row],[Year]] = "" ), "",IF(Table62627[[#This Row],[Value]]&gt;=0,-0.1,0.1) )</f>
      </c>
      <c r="J122" s="8" t="s">
        <v>245</v>
      </c>
    </row>
    <row r="123" ht="25.5" customHeight="1">
      <c r="B123" s="26" t="n">
        <f t="array" ref="B123">ROW(Table62627[[#This Row],[Row]]) - ROW(Table62627[#Headers])</f>
        <v>6</v>
      </c>
      <c r="C123" s="27" t="str">
        <f t="shared" si="25"/>
      </c>
      <c r="D123" s="27" t="str">
        <f t="shared" si="26"/>
      </c>
      <c r="E123" s="26" t="s">
        <v>64</v>
      </c>
      <c r="F123" s="26" t="str">
        <f t="shared" si="27"/>
        <v>CONUS</v>
      </c>
      <c r="G123" s="26" t="str">
        <f t="shared" si="28"/>
        <v>2050</v>
      </c>
      <c r="H123" s="26" t="str">
        <f t="array" ref="H123"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c>
      <c r="I123" s="9" t="str">
        <f xml:space="preserve"> IF( OR(Table62627[[#This Row],[Reference Emissions Scenario]]="", Table62627[[#This Row],[Scenario to Compare]] = "", Table62627[[#This Row],[Region]] = "", Table62627[[#This Row],[Year]] = "" ), "",IF(Table62627[[#This Row],[Value]]&gt;=0,-0.1,0.1) )</f>
      </c>
      <c r="J123" s="8" t="s">
        <v>247</v>
      </c>
    </row>
    <row r="124">
      <c r="B124" s="26" t="n">
        <f t="array" ref="B124">ROW(Table62627[[#This Row],[Row]]) - ROW(Table62627[#Headers])</f>
        <v>7</v>
      </c>
      <c r="C124" s="27" t="str">
        <f t="shared" si="25"/>
      </c>
      <c r="D124" s="27" t="str">
        <f t="shared" si="26"/>
      </c>
      <c r="E124" s="26" t="s">
        <v>65</v>
      </c>
      <c r="F124" s="26" t="str">
        <f t="shared" si="27"/>
        <v>CONUS</v>
      </c>
      <c r="G124" s="26" t="str">
        <f t="shared" si="28"/>
        <v>2050</v>
      </c>
      <c r="H124" s="26" t="str">
        <f t="array" ref="H124"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c>
      <c r="I124" s="9" t="str">
        <f xml:space="preserve"> IF( OR(Table62627[[#This Row],[Reference Emissions Scenario]]="", Table62627[[#This Row],[Scenario to Compare]] = "", Table62627[[#This Row],[Region]] = "", Table62627[[#This Row],[Year]] = "" ), "",IF(Table62627[[#This Row],[Value]]&gt;=0,-0.1,0.1) )</f>
      </c>
      <c r="J124" s="9" t="s">
        <v>65</v>
      </c>
    </row>
    <row r="125" ht="25.5" customHeight="1">
      <c r="B125" s="26" t="n">
        <f t="array" ref="B125">ROW(Table62627[[#This Row],[Row]]) - ROW(Table62627[#Headers])</f>
        <v>8</v>
      </c>
      <c r="C125" s="27" t="str">
        <f t="shared" si="25"/>
      </c>
      <c r="D125" s="27" t="str">
        <f t="shared" si="26"/>
      </c>
      <c r="E125" s="26" t="s">
        <v>66</v>
      </c>
      <c r="F125" s="26" t="str">
        <f t="shared" si="27"/>
        <v>CONUS</v>
      </c>
      <c r="G125" s="26" t="str">
        <f t="shared" si="28"/>
        <v>2050</v>
      </c>
      <c r="H125" s="26" t="str">
        <f t="array" ref="H125"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c>
      <c r="I125" s="9" t="str">
        <f xml:space="preserve"> IF( OR(Table62627[[#This Row],[Reference Emissions Scenario]]="", Table62627[[#This Row],[Scenario to Compare]] = "", Table62627[[#This Row],[Region]] = "", Table62627[[#This Row],[Year]] = "" ), "",IF(Table62627[[#This Row],[Value]]&gt;=0,-0.1,0.1) )</f>
      </c>
      <c r="J125" s="8" t="s">
        <v>246</v>
      </c>
    </row>
  </sheetData>
  <dataValidations count="5">
    <dataValidation type="list" allowBlank="1" showInputMessage="1" showErrorMessage="1" sqref="D32 D2" xr:uid="{027098FF-A869-4A9B-827B-39B00C8CCCB9}">
      <formula1>list_svGroups</formula1>
    </dataValidation>
    <dataValidation type="list" allowBlank="1" showInputMessage="1" showErrorMessage="1" sqref="D3:D4 D59 H59:H60" xr:uid="{D82B6E28-A305-4773-A97C-E0F687DAEC2B}">
      <formula1>list_scenarios</formula1>
    </dataValidation>
    <dataValidation type="list" allowBlank="1" showInputMessage="1" showErrorMessage="1" sqref="D33 D5 D60 H61" xr:uid="{74FEDE80-3024-44F8-ADBD-E79902009C51}">
      <formula1>list_regions</formula1>
    </dataValidation>
    <dataValidation type="list" allowBlank="1" showInputMessage="1" showErrorMessage="1" sqref="D60:D61 H61:H62" xr:uid="{9F31FC1D-5238-4F9E-B665-7521602B5223}">
      <formula1>list_years</formula1>
    </dataValidation>
    <dataValidation type="list" allowBlank="1" showInputMessage="1" showErrorMessage="1" sqref="D60 H61" xr:uid="{DA439F5A-A369-490B-9863-27602D014BBF}">
      <formula1 xml:space="preserve"> list_scenarios</formula1>
    </dataValidation>
  </dataValidations>
  <pageMargins left="0.7" right="0.7" top="0.75" bottom="0.75" header="0.3" footer="0.3"/>
  <pageSetup orientation="portrait" r:id="rId2"/>
  <drawing r:id="rId1"/>
  <tableParts count="4">
    <tablePart r:id="rId9"/>
    <tablePart r:id="rId10"/>
    <tablePart r:id="rId11"/>
    <tablePart r:id="rId1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8" tint="-0.249977111117893"/>
  </sheetPr>
  <dimension ref="A1"/>
  <sheetViews>
    <sheetView workbookViewId="0"/>
  </sheetViews>
  <sheetFormatPr defaultRowHeight="15.0" baseColWidth="10"/>
  <cols>
    <col min="1" max="1" width="19" hidden="0" customWidth="1"/>
    <col min="2" max="2" width="19" hidden="0" customWidth="1"/>
    <col min="3" max="3" width="19" hidden="0" customWidth="1"/>
    <col min="4" max="4" width="19" hidden="0" customWidth="1"/>
    <col min="5" max="5" width="19" hidden="0" customWidth="1"/>
    <col min="6" max="6" width="19" hidden="0" customWidth="1"/>
    <col min="7" max="7" width="19" hidden="0" customWidth="1"/>
    <col min="8" max="8" width="19" hidden="0" customWidth="1"/>
    <col min="9" max="9" width="19" hidden="0" customWidth="1"/>
    <col min="10" max="10" width="25.7109375" hidden="0" customWidth="1"/>
    <col min="11" max="11" width="25.7109375" hidden="0" customWidth="1"/>
    <col min="12" max="12" width="25.7109375" hidden="0" customWidth="1"/>
    <col min="13" max="13" width="25.7109375" hidden="0" customWidth="1"/>
    <col min="14" max="14" width="19" hidden="0" customWidth="1"/>
    <col min="15" max="15" width="19" hidden="0" customWidth="1"/>
    <col min="16" max="16" width="19" hidden="0" customWidth="1"/>
    <col min="17" max="17" width="19" hidden="0" customWidth="1"/>
  </cols>
  <sheetData>
    <row r="1">
      <c r="A1" s="28" t="s">
        <v>82</v>
      </c>
      <c r="B1" s="28" t="s">
        <v>83</v>
      </c>
      <c r="C1" s="28" t="s">
        <v>84</v>
      </c>
      <c r="D1" s="28" t="s">
        <v>85</v>
      </c>
      <c r="E1" s="28" t="s">
        <v>86</v>
      </c>
      <c r="F1" s="28" t="s">
        <v>87</v>
      </c>
      <c r="G1" s="28" t="s">
        <v>88</v>
      </c>
      <c r="H1" s="28" t="s">
        <v>89</v>
      </c>
      <c r="I1" s="28" t="s">
        <v>90</v>
      </c>
      <c r="J1" s="28" t="s">
        <v>92</v>
      </c>
      <c r="K1" s="28" t="s">
        <v>91</v>
      </c>
      <c r="L1" s="28" t="s">
        <v>94</v>
      </c>
      <c r="M1" s="28" t="s">
        <v>93</v>
      </c>
      <c r="N1" s="28" t="s">
        <v>96</v>
      </c>
      <c r="O1" s="28" t="s">
        <v>95</v>
      </c>
      <c r="P1" s="28" t="s">
        <v>97</v>
      </c>
      <c r="Q1" s="28" t="s">
        <v>98</v>
      </c>
    </row>
    <row r="2">
      <c r="A2" t="s">
        <v>254</v>
      </c>
      <c r="B2" t="s">
        <v>255</v>
      </c>
      <c r="C2" t="s">
        <v>256</v>
      </c>
      <c r="D2" t="n">
        <v>0.428627956548265</v>
      </c>
      <c r="E2" t="n">
        <v>2010</v>
      </c>
      <c r="F2" t="n">
        <v>13745427.2641865</v>
      </c>
      <c r="G2" t="n">
        <v>62527.4358434652</v>
      </c>
      <c r="H2" t="n">
        <v>-233.225884215484</v>
      </c>
      <c r="I2" t="n">
        <v>-0.874944884466864</v>
      </c>
      <c r="J2" t="n">
        <v>881682.73547485</v>
      </c>
      <c r="K2" t="n">
        <v>2076.41957591106</v>
      </c>
      <c r="L2" t="n">
        <v>4402493.57650314</v>
      </c>
      <c r="M2" t="n">
        <v>29041.2689078254</v>
      </c>
      <c r="N2" t="n">
        <v>-0.0000169675252527908</v>
      </c>
      <c r="O2" t="n">
        <v>-0.0000139929756060564</v>
      </c>
      <c r="P2" t="s">
        <v>257</v>
      </c>
      <c r="Q2" t="s">
        <v>252</v>
      </c>
    </row>
    <row r="3">
      <c r="A3" t="s">
        <v>254</v>
      </c>
      <c r="B3" t="s">
        <v>255</v>
      </c>
      <c r="C3" t="s">
        <v>256</v>
      </c>
      <c r="D3" t="n">
        <v>0.612859964817109</v>
      </c>
      <c r="E3" t="n">
        <v>2015</v>
      </c>
      <c r="F3" t="n">
        <v>14143219.9077691</v>
      </c>
      <c r="G3" t="n">
        <v>63982.5230981868</v>
      </c>
      <c r="H3" t="n">
        <v>-346.814514466533</v>
      </c>
      <c r="I3" t="n">
        <v>-1.28924376190672</v>
      </c>
      <c r="J3" t="n">
        <v>884670.318523043</v>
      </c>
      <c r="K3" t="n">
        <v>2085.78641837513</v>
      </c>
      <c r="L3" t="n">
        <v>4486535.25626202</v>
      </c>
      <c r="M3" t="n">
        <v>29583.5102190264</v>
      </c>
      <c r="N3" t="n">
        <v>-0.0000245216094162562</v>
      </c>
      <c r="O3" t="n">
        <v>-0.0000201499362556907</v>
      </c>
      <c r="P3" t="s">
        <v>257</v>
      </c>
      <c r="Q3" t="s">
        <v>252</v>
      </c>
    </row>
    <row r="4">
      <c r="A4" t="s">
        <v>254</v>
      </c>
      <c r="B4" t="s">
        <v>255</v>
      </c>
      <c r="C4" t="s">
        <v>256</v>
      </c>
      <c r="D4" t="n">
        <v>0.762344119941005</v>
      </c>
      <c r="E4" t="n">
        <v>2020</v>
      </c>
      <c r="F4" t="n">
        <v>14482478.3681414</v>
      </c>
      <c r="G4" t="n">
        <v>65241.1753637154</v>
      </c>
      <c r="H4" t="n">
        <v>-446.004632845737</v>
      </c>
      <c r="I4" t="n">
        <v>-1.65023400573356</v>
      </c>
      <c r="J4" t="n">
        <v>885223.242670259</v>
      </c>
      <c r="K4" t="n">
        <v>2088.56640371115</v>
      </c>
      <c r="L4" t="n">
        <v>4554927.60280603</v>
      </c>
      <c r="M4" t="n">
        <v>29973.9261253676</v>
      </c>
      <c r="N4" t="n">
        <v>-0.0000307961539115336</v>
      </c>
      <c r="O4" t="n">
        <v>-0.0000252943635140479</v>
      </c>
      <c r="P4" t="s">
        <v>257</v>
      </c>
      <c r="Q4" t="s">
        <v>252</v>
      </c>
    </row>
    <row r="5">
      <c r="A5" t="s">
        <v>254</v>
      </c>
      <c r="B5" t="s">
        <v>255</v>
      </c>
      <c r="C5" t="s">
        <v>256</v>
      </c>
      <c r="D5" t="n">
        <v>0.913771284057719</v>
      </c>
      <c r="E5" t="n">
        <v>2025</v>
      </c>
      <c r="F5" t="n">
        <v>14934467.3952724</v>
      </c>
      <c r="G5" t="n">
        <v>67026.6636816376</v>
      </c>
      <c r="H5" t="n">
        <v>-556.003583902022</v>
      </c>
      <c r="I5" t="n">
        <v>-2.04962747418458</v>
      </c>
      <c r="J5" t="n">
        <v>893925.056513773</v>
      </c>
      <c r="K5" t="n">
        <v>2109.94900079779</v>
      </c>
      <c r="L5" t="n">
        <v>4660732.01742992</v>
      </c>
      <c r="M5" t="n">
        <v>30606.1171125335</v>
      </c>
      <c r="N5" t="n">
        <v>-0.000037229555576788</v>
      </c>
      <c r="O5" t="n">
        <v>-0.0000305792853411274</v>
      </c>
      <c r="P5" t="s">
        <v>257</v>
      </c>
      <c r="Q5" t="s">
        <v>252</v>
      </c>
    </row>
    <row r="6">
      <c r="A6" t="s">
        <v>254</v>
      </c>
      <c r="B6" t="s">
        <v>255</v>
      </c>
      <c r="C6" t="s">
        <v>256</v>
      </c>
      <c r="D6" t="n">
        <v>0.965593764268064</v>
      </c>
      <c r="E6" t="n">
        <v>2030</v>
      </c>
      <c r="F6" t="n">
        <v>15409115.4802732</v>
      </c>
      <c r="G6" t="n">
        <v>68900.8218473458</v>
      </c>
      <c r="H6" t="n">
        <v>-611.13607837042</v>
      </c>
      <c r="I6" t="n">
        <v>-2.24631678544594</v>
      </c>
      <c r="J6" t="n">
        <v>903590.909119004</v>
      </c>
      <c r="K6" t="n">
        <v>2132.62214359884</v>
      </c>
      <c r="L6" t="n">
        <v>4772387.77632521</v>
      </c>
      <c r="M6" t="n">
        <v>31254.7394749044</v>
      </c>
      <c r="N6" t="n">
        <v>-0.0000396606852062857</v>
      </c>
      <c r="O6" t="n">
        <v>-0.0000326021769438803</v>
      </c>
      <c r="P6" t="s">
        <v>257</v>
      </c>
      <c r="Q6" t="s">
        <v>252</v>
      </c>
    </row>
    <row r="7">
      <c r="A7" t="s">
        <v>254</v>
      </c>
      <c r="B7" t="s">
        <v>255</v>
      </c>
      <c r="C7" t="s">
        <v>256</v>
      </c>
      <c r="D7" t="n">
        <v>1.08500668135844</v>
      </c>
      <c r="E7" t="n">
        <v>2035</v>
      </c>
      <c r="F7" t="n">
        <v>15725066.779026</v>
      </c>
      <c r="G7" t="n">
        <v>70044.1039785064</v>
      </c>
      <c r="H7" t="n">
        <v>-675.296763920165</v>
      </c>
      <c r="I7" t="n">
        <v>-2.5210188687155</v>
      </c>
      <c r="J7" t="n">
        <v>774693.987106434</v>
      </c>
      <c r="K7" t="n">
        <v>1955.15823875211</v>
      </c>
      <c r="L7" t="n">
        <v>4816074.37759952</v>
      </c>
      <c r="M7" t="n">
        <v>31365.2373466324</v>
      </c>
      <c r="N7" t="n">
        <v>-0.000042943967959543</v>
      </c>
      <c r="O7" t="n">
        <v>-0.0000359918783383837</v>
      </c>
      <c r="P7" t="s">
        <v>257</v>
      </c>
      <c r="Q7" t="s">
        <v>252</v>
      </c>
    </row>
    <row r="8">
      <c r="A8" t="s">
        <v>254</v>
      </c>
      <c r="B8" t="s">
        <v>255</v>
      </c>
      <c r="C8" t="s">
        <v>256</v>
      </c>
      <c r="D8" t="n">
        <v>1.22921984132704</v>
      </c>
      <c r="E8" t="n">
        <v>2040</v>
      </c>
      <c r="F8" t="n">
        <v>15730395.8805028</v>
      </c>
      <c r="G8" t="n">
        <v>69821.2847767507</v>
      </c>
      <c r="H8" t="n">
        <v>-721.483700645224</v>
      </c>
      <c r="I8" t="n">
        <v>-2.76083433080326</v>
      </c>
      <c r="J8" t="n">
        <v>589559.213318383</v>
      </c>
      <c r="K8" t="n">
        <v>1523.25889055786</v>
      </c>
      <c r="L8" t="n">
        <v>4740791.03244327</v>
      </c>
      <c r="M8" t="n">
        <v>30837.9837100291</v>
      </c>
      <c r="N8" t="n">
        <v>-0.0000458655780900895</v>
      </c>
      <c r="O8" t="n">
        <v>-0.000039541442693741</v>
      </c>
      <c r="P8" t="s">
        <v>257</v>
      </c>
      <c r="Q8" t="s">
        <v>252</v>
      </c>
    </row>
    <row r="9">
      <c r="A9" t="s">
        <v>254</v>
      </c>
      <c r="B9" t="s">
        <v>255</v>
      </c>
      <c r="C9" t="s">
        <v>256</v>
      </c>
      <c r="D9" t="n">
        <v>1.35085724597845</v>
      </c>
      <c r="E9" t="n">
        <v>2045</v>
      </c>
      <c r="F9" t="n">
        <v>15815708.6472498</v>
      </c>
      <c r="G9" t="n">
        <v>69984.3544297321</v>
      </c>
      <c r="H9" t="n">
        <v>-764.610705787071</v>
      </c>
      <c r="I9" t="n">
        <v>-2.97799661907177</v>
      </c>
      <c r="J9" t="n">
        <v>453004.898855389</v>
      </c>
      <c r="K9" t="n">
        <v>1172.71320983658</v>
      </c>
      <c r="L9" t="n">
        <v>4715676.02064813</v>
      </c>
      <c r="M9" t="n">
        <v>30556.1924109478</v>
      </c>
      <c r="N9" t="n">
        <v>-0.0000483450171497709</v>
      </c>
      <c r="O9" t="n">
        <v>-0.000042552319633981</v>
      </c>
      <c r="P9" t="s">
        <v>257</v>
      </c>
      <c r="Q9" t="s">
        <v>252</v>
      </c>
    </row>
    <row r="10">
      <c r="A10" t="s">
        <v>254</v>
      </c>
      <c r="B10" t="s">
        <v>255</v>
      </c>
      <c r="C10" t="s">
        <v>256</v>
      </c>
      <c r="D10" t="n">
        <v>1.53164784556419</v>
      </c>
      <c r="E10" t="n">
        <v>2050</v>
      </c>
      <c r="F10" t="n">
        <v>15929746.8760831</v>
      </c>
      <c r="G10" t="n">
        <v>70306.2874843713</v>
      </c>
      <c r="H10" t="n">
        <v>-827.043653086186</v>
      </c>
      <c r="I10" t="n">
        <v>-3.29484213526856</v>
      </c>
      <c r="J10" t="n">
        <v>269293.730700721</v>
      </c>
      <c r="K10" t="n">
        <v>732.336436658108</v>
      </c>
      <c r="L10" t="n">
        <v>4683513.80050214</v>
      </c>
      <c r="M10" t="n">
        <v>29827.7639754439</v>
      </c>
      <c r="N10" t="n">
        <v>-0.0000519181917653639</v>
      </c>
      <c r="O10" t="n">
        <v>-0.0000468641177505069</v>
      </c>
      <c r="P10" t="s">
        <v>257</v>
      </c>
      <c r="Q10" t="s">
        <v>252</v>
      </c>
    </row>
    <row r="11">
      <c r="A11" t="s">
        <v>254</v>
      </c>
      <c r="B11" t="s">
        <v>255</v>
      </c>
      <c r="C11" t="s">
        <v>256</v>
      </c>
      <c r="D11" t="n">
        <v>1.64170092024739</v>
      </c>
      <c r="E11" t="n">
        <v>2055</v>
      </c>
      <c r="F11" t="n">
        <v>16066037.8920023</v>
      </c>
      <c r="G11" t="n">
        <v>70749.6034591479</v>
      </c>
      <c r="H11" t="n">
        <v>-872.350023879703</v>
      </c>
      <c r="I11" t="n">
        <v>-3.5017532639796</v>
      </c>
      <c r="J11" t="n">
        <v>207655.000657366</v>
      </c>
      <c r="K11" t="n">
        <v>587.031818280056</v>
      </c>
      <c r="L11" t="n">
        <v>4651919.46903764</v>
      </c>
      <c r="M11" t="n">
        <v>30035.3808892631</v>
      </c>
      <c r="N11" t="n">
        <v>-0.0000542977696021718</v>
      </c>
      <c r="O11" t="n">
        <v>-0.0000494950231912122</v>
      </c>
      <c r="P11" t="s">
        <v>257</v>
      </c>
      <c r="Q11" t="s">
        <v>252</v>
      </c>
    </row>
    <row r="12">
      <c r="A12" t="s">
        <v>254</v>
      </c>
      <c r="B12" t="s">
        <v>255</v>
      </c>
      <c r="C12" t="s">
        <v>256</v>
      </c>
      <c r="D12" t="n">
        <v>1.79717289473674</v>
      </c>
      <c r="E12" t="n">
        <v>2060</v>
      </c>
      <c r="F12" t="n">
        <v>16263278.5830685</v>
      </c>
      <c r="G12" t="n">
        <v>71476.8686545029</v>
      </c>
      <c r="H12" t="n">
        <v>-936.066733503835</v>
      </c>
      <c r="I12" t="n">
        <v>-3.79691228551485</v>
      </c>
      <c r="J12" t="n">
        <v>151761.936513069</v>
      </c>
      <c r="K12" t="n">
        <v>475.046641860149</v>
      </c>
      <c r="L12" t="n">
        <v>4650023.84192208</v>
      </c>
      <c r="M12" t="n">
        <v>30138.8052022129</v>
      </c>
      <c r="N12" t="n">
        <v>-0.0000575570742838018</v>
      </c>
      <c r="O12" t="n">
        <v>-0.000053120853738962</v>
      </c>
      <c r="P12" t="s">
        <v>257</v>
      </c>
      <c r="Q12" t="s">
        <v>252</v>
      </c>
    </row>
    <row r="13">
      <c r="A13" t="s">
        <v>254</v>
      </c>
      <c r="B13" t="s">
        <v>255</v>
      </c>
      <c r="C13" t="s">
        <v>256</v>
      </c>
      <c r="D13" t="n">
        <v>1.90209664848524</v>
      </c>
      <c r="E13" t="n">
        <v>2065</v>
      </c>
      <c r="F13" t="n">
        <v>16402322.2999561</v>
      </c>
      <c r="G13" t="n">
        <v>71959.9316700537</v>
      </c>
      <c r="H13" t="n">
        <v>-981.047851826347</v>
      </c>
      <c r="I13" t="n">
        <v>-4.00242021219896</v>
      </c>
      <c r="J13" t="n">
        <v>138207.475681405</v>
      </c>
      <c r="K13" t="n">
        <v>441.109836872406</v>
      </c>
      <c r="L13" t="n">
        <v>4656830.53949508</v>
      </c>
      <c r="M13" t="n">
        <v>29594.0337676984</v>
      </c>
      <c r="N13" t="n">
        <v>-0.0000598115214349233</v>
      </c>
      <c r="O13" t="n">
        <v>-0.0000556201224669113</v>
      </c>
      <c r="P13" t="s">
        <v>257</v>
      </c>
      <c r="Q13" t="s">
        <v>252</v>
      </c>
    </row>
    <row r="14">
      <c r="A14" t="s">
        <v>254</v>
      </c>
      <c r="B14" t="s">
        <v>255</v>
      </c>
      <c r="C14" t="s">
        <v>256</v>
      </c>
      <c r="D14" t="n">
        <v>2.05392250035779</v>
      </c>
      <c r="E14" t="n">
        <v>2070</v>
      </c>
      <c r="F14" t="n">
        <v>16612859.6998814</v>
      </c>
      <c r="G14" t="n">
        <v>72767.8434754944</v>
      </c>
      <c r="H14" t="n">
        <v>-1051.80719471789</v>
      </c>
      <c r="I14" t="n">
        <v>-4.32060525546577</v>
      </c>
      <c r="J14" t="n">
        <v>116704.301043852</v>
      </c>
      <c r="K14" t="n">
        <v>395.931135697966</v>
      </c>
      <c r="L14" t="n">
        <v>4671394.66876901</v>
      </c>
      <c r="M14" t="n">
        <v>29423.1249619154</v>
      </c>
      <c r="N14" t="n">
        <v>-0.0000633128319698867</v>
      </c>
      <c r="O14" t="n">
        <v>-0.0000593751999387036</v>
      </c>
      <c r="P14" t="s">
        <v>257</v>
      </c>
      <c r="Q14" t="s">
        <v>252</v>
      </c>
    </row>
    <row r="15">
      <c r="A15" t="s">
        <v>254</v>
      </c>
      <c r="B15" t="s">
        <v>255</v>
      </c>
      <c r="C15" t="s">
        <v>256</v>
      </c>
      <c r="D15" t="n">
        <v>2.15113208653396</v>
      </c>
      <c r="E15" t="n">
        <v>2075</v>
      </c>
      <c r="F15" t="n">
        <v>16877095.4608536</v>
      </c>
      <c r="G15" t="n">
        <v>73815.4407666033</v>
      </c>
      <c r="H15" t="n">
        <v>-1113.93639545454</v>
      </c>
      <c r="I15" t="n">
        <v>-4.58376259418855</v>
      </c>
      <c r="J15" t="n">
        <v>112768.903895699</v>
      </c>
      <c r="K15" t="n">
        <v>392.28410539985</v>
      </c>
      <c r="L15" t="n">
        <v>4706305.82980224</v>
      </c>
      <c r="M15" t="n">
        <v>29152.6226215544</v>
      </c>
      <c r="N15" t="n">
        <v>-0.0000660028497224727</v>
      </c>
      <c r="O15" t="n">
        <v>-0.0000620976119167522</v>
      </c>
      <c r="P15" t="s">
        <v>257</v>
      </c>
      <c r="Q15" t="s">
        <v>252</v>
      </c>
    </row>
    <row r="16">
      <c r="A16" t="s">
        <v>254</v>
      </c>
      <c r="B16" t="s">
        <v>255</v>
      </c>
      <c r="C16" t="s">
        <v>256</v>
      </c>
      <c r="D16" t="n">
        <v>2.28026617277747</v>
      </c>
      <c r="E16" t="n">
        <v>2080</v>
      </c>
      <c r="F16" t="n">
        <v>17106448.744404</v>
      </c>
      <c r="G16" t="n">
        <v>74711.9858284869</v>
      </c>
      <c r="H16" t="n">
        <v>-1189.18574018371</v>
      </c>
      <c r="I16" t="n">
        <v>-4.9056816445031</v>
      </c>
      <c r="J16" t="n">
        <v>104224.367317865</v>
      </c>
      <c r="K16" t="n">
        <v>349.389564694893</v>
      </c>
      <c r="L16" t="n">
        <v>4744135.01336647</v>
      </c>
      <c r="M16" t="n">
        <v>29193.1480711568</v>
      </c>
      <c r="N16" t="n">
        <v>-0.0000695168095933835</v>
      </c>
      <c r="O16" t="n">
        <v>-0.0000656612401625204</v>
      </c>
      <c r="P16" t="s">
        <v>257</v>
      </c>
      <c r="Q16" t="s">
        <v>252</v>
      </c>
    </row>
    <row r="17">
      <c r="A17" t="s">
        <v>254</v>
      </c>
      <c r="B17" t="s">
        <v>255</v>
      </c>
      <c r="C17" t="s">
        <v>256</v>
      </c>
      <c r="D17" t="n">
        <v>2.40858309610718</v>
      </c>
      <c r="E17" t="n">
        <v>2085</v>
      </c>
      <c r="F17" t="n">
        <v>17385566.3832817</v>
      </c>
      <c r="G17" t="n">
        <v>75829.198148392</v>
      </c>
      <c r="H17" t="n">
        <v>-1269.27707253461</v>
      </c>
      <c r="I17" t="n">
        <v>-5.24757897002208</v>
      </c>
      <c r="J17" t="n">
        <v>100536.258114085</v>
      </c>
      <c r="K17" t="n">
        <v>338.160334277424</v>
      </c>
      <c r="L17" t="n">
        <v>4794024.33030826</v>
      </c>
      <c r="M17" t="n">
        <v>29217.0953600446</v>
      </c>
      <c r="N17" t="n">
        <v>-0.0000730075192577659</v>
      </c>
      <c r="O17" t="n">
        <v>-0.0000692026171733078</v>
      </c>
      <c r="P17" t="s">
        <v>257</v>
      </c>
      <c r="Q17" t="s">
        <v>252</v>
      </c>
    </row>
    <row r="18">
      <c r="A18" t="s">
        <v>254</v>
      </c>
      <c r="B18" t="s">
        <v>255</v>
      </c>
      <c r="C18" t="s">
        <v>256</v>
      </c>
      <c r="D18" t="n">
        <v>2.52004645059278</v>
      </c>
      <c r="E18" t="n">
        <v>2090</v>
      </c>
      <c r="F18" t="n">
        <v>17764235.6976341</v>
      </c>
      <c r="G18" t="n">
        <v>77460.7523194143</v>
      </c>
      <c r="H18" t="n">
        <v>-1348.47604933018</v>
      </c>
      <c r="I18" t="n">
        <v>-5.57878449562582</v>
      </c>
      <c r="J18" t="n">
        <v>96624.6063758215</v>
      </c>
      <c r="K18" t="n">
        <v>341.952182946015</v>
      </c>
      <c r="L18" t="n">
        <v>4864499.67109629</v>
      </c>
      <c r="M18" t="n">
        <v>29735.5533140461</v>
      </c>
      <c r="N18" t="n">
        <v>-0.0000759096013069546</v>
      </c>
      <c r="O18" t="n">
        <v>-0.0000720207889618906</v>
      </c>
      <c r="P18" t="s">
        <v>257</v>
      </c>
      <c r="Q18" t="s">
        <v>252</v>
      </c>
    </row>
    <row r="19">
      <c r="A19" t="s">
        <v>254</v>
      </c>
      <c r="B19" t="s">
        <v>258</v>
      </c>
      <c r="C19" t="s">
        <v>256</v>
      </c>
      <c r="D19" t="n">
        <v>0.428627956548265</v>
      </c>
      <c r="E19" t="n">
        <v>2010</v>
      </c>
      <c r="F19" t="n">
        <v>13379638.8430249</v>
      </c>
      <c r="G19" t="n">
        <v>428315.857005032</v>
      </c>
      <c r="H19" t="n">
        <v>-224.800902685309</v>
      </c>
      <c r="I19" t="n">
        <v>-9.29992641464191</v>
      </c>
      <c r="J19" t="n">
        <v>869707.158730258</v>
      </c>
      <c r="K19" t="n">
        <v>14051.9963205036</v>
      </c>
      <c r="L19" t="n">
        <v>4331894.62733998</v>
      </c>
      <c r="M19" t="n">
        <v>99640.2180709866</v>
      </c>
      <c r="N19" t="n">
        <v>-0.0000168017167969001</v>
      </c>
      <c r="O19" t="n">
        <v>-0.0000217127763601165</v>
      </c>
      <c r="P19" t="s">
        <v>257</v>
      </c>
      <c r="Q19" t="s">
        <v>252</v>
      </c>
    </row>
    <row r="20">
      <c r="A20" t="s">
        <v>254</v>
      </c>
      <c r="B20" t="s">
        <v>258</v>
      </c>
      <c r="C20" t="s">
        <v>256</v>
      </c>
      <c r="D20" t="n">
        <v>0.612859964817109</v>
      </c>
      <c r="E20" t="n">
        <v>2015</v>
      </c>
      <c r="F20" t="n">
        <v>13764304.9237717</v>
      </c>
      <c r="G20" t="n">
        <v>442897.507095596</v>
      </c>
      <c r="H20" t="n">
        <v>-334.251869072006</v>
      </c>
      <c r="I20" t="n">
        <v>-13.8518891564335</v>
      </c>
      <c r="J20" t="n">
        <v>872792.987830712</v>
      </c>
      <c r="K20" t="n">
        <v>13963.1171107065</v>
      </c>
      <c r="L20" t="n">
        <v>4414198.70921034</v>
      </c>
      <c r="M20" t="n">
        <v>101920.057270698</v>
      </c>
      <c r="N20" t="n">
        <v>-0.0000242839628243585</v>
      </c>
      <c r="O20" t="n">
        <v>-0.0000312756087684269</v>
      </c>
      <c r="P20" t="s">
        <v>257</v>
      </c>
      <c r="Q20" t="s">
        <v>252</v>
      </c>
    </row>
    <row r="21">
      <c r="A21" t="s">
        <v>254</v>
      </c>
      <c r="B21" t="s">
        <v>258</v>
      </c>
      <c r="C21" t="s">
        <v>256</v>
      </c>
      <c r="D21" t="n">
        <v>0.762344119941005</v>
      </c>
      <c r="E21" t="n">
        <v>2020</v>
      </c>
      <c r="F21" t="n">
        <v>14091657.3108406</v>
      </c>
      <c r="G21" t="n">
        <v>456062.232664485</v>
      </c>
      <c r="H21" t="n">
        <v>-429.802709606804</v>
      </c>
      <c r="I21" t="n">
        <v>-17.8521572446668</v>
      </c>
      <c r="J21" t="n">
        <v>873425.114886154</v>
      </c>
      <c r="K21" t="n">
        <v>13886.694187816</v>
      </c>
      <c r="L21" t="n">
        <v>4480934.18388678</v>
      </c>
      <c r="M21" t="n">
        <v>103967.345044621</v>
      </c>
      <c r="N21" t="n">
        <v>-0.0000305005082174515</v>
      </c>
      <c r="O21" t="n">
        <v>-0.0000391441254417581</v>
      </c>
      <c r="P21" t="s">
        <v>257</v>
      </c>
      <c r="Q21" t="s">
        <v>252</v>
      </c>
    </row>
    <row r="22">
      <c r="A22" t="s">
        <v>254</v>
      </c>
      <c r="B22" t="s">
        <v>258</v>
      </c>
      <c r="C22" t="s">
        <v>256</v>
      </c>
      <c r="D22" t="n">
        <v>0.913771284057719</v>
      </c>
      <c r="E22" t="n">
        <v>2025</v>
      </c>
      <c r="F22" t="n">
        <v>14529082.5914564</v>
      </c>
      <c r="G22" t="n">
        <v>472411.467497593</v>
      </c>
      <c r="H22" t="n">
        <v>-535.769848491098</v>
      </c>
      <c r="I22" t="n">
        <v>-22.2833628851093</v>
      </c>
      <c r="J22" t="n">
        <v>882100.758045314</v>
      </c>
      <c r="K22" t="n">
        <v>13934.2474692565</v>
      </c>
      <c r="L22" t="n">
        <v>4584538.56036369</v>
      </c>
      <c r="M22" t="n">
        <v>106799.574178768</v>
      </c>
      <c r="N22" t="n">
        <v>-0.0000368756833143854</v>
      </c>
      <c r="O22" t="n">
        <v>-0.000047169394517763</v>
      </c>
      <c r="P22" t="s">
        <v>257</v>
      </c>
      <c r="Q22" t="s">
        <v>252</v>
      </c>
    </row>
    <row r="23">
      <c r="A23" t="s">
        <v>254</v>
      </c>
      <c r="B23" t="s">
        <v>258</v>
      </c>
      <c r="C23" t="s">
        <v>256</v>
      </c>
      <c r="D23" t="n">
        <v>0.965593764268064</v>
      </c>
      <c r="E23" t="n">
        <v>2030</v>
      </c>
      <c r="F23" t="n">
        <v>14988322.3576875</v>
      </c>
      <c r="G23" t="n">
        <v>489693.94443302</v>
      </c>
      <c r="H23" t="n">
        <v>-588.854309012239</v>
      </c>
      <c r="I23" t="n">
        <v>-24.5280861436269</v>
      </c>
      <c r="J23" t="n">
        <v>891725.938648929</v>
      </c>
      <c r="K23" t="n">
        <v>13997.5926136735</v>
      </c>
      <c r="L23" t="n">
        <v>4693814.58427849</v>
      </c>
      <c r="M23" t="n">
        <v>109827.931521626</v>
      </c>
      <c r="N23" t="n">
        <v>-0.0000392875396565123</v>
      </c>
      <c r="O23" t="n">
        <v>-0.0000500886041628025</v>
      </c>
      <c r="P23" t="s">
        <v>257</v>
      </c>
      <c r="Q23" t="s">
        <v>252</v>
      </c>
    </row>
    <row r="24">
      <c r="A24" t="s">
        <v>254</v>
      </c>
      <c r="B24" t="s">
        <v>258</v>
      </c>
      <c r="C24" t="s">
        <v>256</v>
      </c>
      <c r="D24" t="n">
        <v>1.08500668135844</v>
      </c>
      <c r="E24" t="n">
        <v>2035</v>
      </c>
      <c r="F24" t="n">
        <v>15292804.853673</v>
      </c>
      <c r="G24" t="n">
        <v>502306.029331493</v>
      </c>
      <c r="H24" t="n">
        <v>-650.862471617764</v>
      </c>
      <c r="I24" t="n">
        <v>-26.955311171117</v>
      </c>
      <c r="J24" t="n">
        <v>764876.276150823</v>
      </c>
      <c r="K24" t="n">
        <v>11772.8691943629</v>
      </c>
      <c r="L24" t="n">
        <v>4739577.45964833</v>
      </c>
      <c r="M24" t="n">
        <v>107862.155297819</v>
      </c>
      <c r="N24" t="n">
        <v>-0.0000425600455799605</v>
      </c>
      <c r="O24" t="n">
        <v>-0.0000536631248623299</v>
      </c>
      <c r="P24" t="s">
        <v>257</v>
      </c>
      <c r="Q24" t="s">
        <v>252</v>
      </c>
    </row>
    <row r="25">
      <c r="A25" t="s">
        <v>254</v>
      </c>
      <c r="B25" t="s">
        <v>258</v>
      </c>
      <c r="C25" t="s">
        <v>256</v>
      </c>
      <c r="D25" t="n">
        <v>1.22921984132704</v>
      </c>
      <c r="E25" t="n">
        <v>2040</v>
      </c>
      <c r="F25" t="n">
        <v>15295260.1902733</v>
      </c>
      <c r="G25" t="n">
        <v>504956.97500624</v>
      </c>
      <c r="H25" t="n">
        <v>-695.707711682191</v>
      </c>
      <c r="I25" t="n">
        <v>-28.5368232938357</v>
      </c>
      <c r="J25" t="n">
        <v>582601.504039511</v>
      </c>
      <c r="K25" t="n">
        <v>8480.96816942998</v>
      </c>
      <c r="L25" t="n">
        <v>4667697.90372433</v>
      </c>
      <c r="M25" t="n">
        <v>103931.112428969</v>
      </c>
      <c r="N25" t="n">
        <v>-0.000045485183189274</v>
      </c>
      <c r="O25" t="n">
        <v>-0.000056513375804905</v>
      </c>
      <c r="P25" t="s">
        <v>257</v>
      </c>
      <c r="Q25" t="s">
        <v>252</v>
      </c>
    </row>
    <row r="26">
      <c r="A26" t="s">
        <v>254</v>
      </c>
      <c r="B26" t="s">
        <v>258</v>
      </c>
      <c r="C26" t="s">
        <v>256</v>
      </c>
      <c r="D26" t="n">
        <v>1.35085724597845</v>
      </c>
      <c r="E26" t="n">
        <v>2045</v>
      </c>
      <c r="F26" t="n">
        <v>15375721.926828</v>
      </c>
      <c r="G26" t="n">
        <v>509971.074851532</v>
      </c>
      <c r="H26" t="n">
        <v>-737.534950530092</v>
      </c>
      <c r="I26" t="n">
        <v>-30.0537518760506</v>
      </c>
      <c r="J26" t="n">
        <v>447804.15066062</v>
      </c>
      <c r="K26" t="n">
        <v>6373.4614046053</v>
      </c>
      <c r="L26" t="n">
        <v>4644820.78400955</v>
      </c>
      <c r="M26" t="n">
        <v>101411.42904953</v>
      </c>
      <c r="N26" t="n">
        <v>-0.0000479675005856617</v>
      </c>
      <c r="O26" t="n">
        <v>-0.0000589322676483175</v>
      </c>
      <c r="P26" t="s">
        <v>257</v>
      </c>
      <c r="Q26" t="s">
        <v>252</v>
      </c>
    </row>
    <row r="27">
      <c r="A27" t="s">
        <v>254</v>
      </c>
      <c r="B27" t="s">
        <v>258</v>
      </c>
      <c r="C27" t="s">
        <v>256</v>
      </c>
      <c r="D27" t="n">
        <v>1.53164784556419</v>
      </c>
      <c r="E27" t="n">
        <v>2050</v>
      </c>
      <c r="F27" t="n">
        <v>15484426.242959</v>
      </c>
      <c r="G27" t="n">
        <v>515626.920608416</v>
      </c>
      <c r="H27" t="n">
        <v>-798.117495432302</v>
      </c>
      <c r="I27" t="n">
        <v>-32.2209997891518</v>
      </c>
      <c r="J27" t="n">
        <v>267112.184824894</v>
      </c>
      <c r="K27" t="n">
        <v>2913.88231248513</v>
      </c>
      <c r="L27" t="n">
        <v>4616719.44602018</v>
      </c>
      <c r="M27" t="n">
        <v>96622.1184574098</v>
      </c>
      <c r="N27" t="n">
        <v>-0.0000515432398275149</v>
      </c>
      <c r="O27" t="n">
        <v>-0.0000624889789523258</v>
      </c>
      <c r="P27" t="s">
        <v>257</v>
      </c>
      <c r="Q27" t="s">
        <v>252</v>
      </c>
    </row>
    <row r="28">
      <c r="A28" t="s">
        <v>254</v>
      </c>
      <c r="B28" t="s">
        <v>258</v>
      </c>
      <c r="C28" t="s">
        <v>256</v>
      </c>
      <c r="D28" t="n">
        <v>1.64170092024739</v>
      </c>
      <c r="E28" t="n">
        <v>2055</v>
      </c>
      <c r="F28" t="n">
        <v>15615042.0621481</v>
      </c>
      <c r="G28" t="n">
        <v>521745.433313384</v>
      </c>
      <c r="H28" t="n">
        <v>-841.97755162942</v>
      </c>
      <c r="I28" t="n">
        <v>-33.874225514263</v>
      </c>
      <c r="J28" t="n">
        <v>206682.881933388</v>
      </c>
      <c r="K28" t="n">
        <v>1559.15054225784</v>
      </c>
      <c r="L28" t="n">
        <v>4586661.68425068</v>
      </c>
      <c r="M28" t="n">
        <v>95293.1656762219</v>
      </c>
      <c r="N28" t="n">
        <v>-0.0000539209275439886</v>
      </c>
      <c r="O28" t="n">
        <v>-0.0000649248145769904</v>
      </c>
      <c r="P28" t="s">
        <v>257</v>
      </c>
      <c r="Q28" t="s">
        <v>252</v>
      </c>
    </row>
    <row r="29">
      <c r="A29" t="s">
        <v>254</v>
      </c>
      <c r="B29" t="s">
        <v>258</v>
      </c>
      <c r="C29" t="s">
        <v>256</v>
      </c>
      <c r="D29" t="n">
        <v>1.79717289473674</v>
      </c>
      <c r="E29" t="n">
        <v>2060</v>
      </c>
      <c r="F29" t="n">
        <v>15805074.4876145</v>
      </c>
      <c r="G29" t="n">
        <v>529680.964108484</v>
      </c>
      <c r="H29" t="n">
        <v>-903.689852339907</v>
      </c>
      <c r="I29" t="n">
        <v>-36.1737934494433</v>
      </c>
      <c r="J29" t="n">
        <v>151423.514902986</v>
      </c>
      <c r="K29" t="n">
        <v>813.468251943469</v>
      </c>
      <c r="L29" t="n">
        <v>4585094.83945393</v>
      </c>
      <c r="M29" t="n">
        <v>95067.8076703727</v>
      </c>
      <c r="N29" t="n">
        <v>-0.000057177196668581</v>
      </c>
      <c r="O29" t="n">
        <v>-0.0000682935500812799</v>
      </c>
      <c r="P29" t="s">
        <v>257</v>
      </c>
      <c r="Q29" t="s">
        <v>252</v>
      </c>
    </row>
    <row r="30">
      <c r="A30" t="s">
        <v>254</v>
      </c>
      <c r="B30" t="s">
        <v>258</v>
      </c>
      <c r="C30" t="s">
        <v>256</v>
      </c>
      <c r="D30" t="n">
        <v>1.90209664848524</v>
      </c>
      <c r="E30" t="n">
        <v>2065</v>
      </c>
      <c r="F30" t="n">
        <v>15938667.9302769</v>
      </c>
      <c r="G30" t="n">
        <v>535614.30134925</v>
      </c>
      <c r="H30" t="n">
        <v>-947.227034392216</v>
      </c>
      <c r="I30" t="n">
        <v>-37.8232376463294</v>
      </c>
      <c r="J30" t="n">
        <v>137947.006599906</v>
      </c>
      <c r="K30" t="n">
        <v>701.578918371306</v>
      </c>
      <c r="L30" t="n">
        <v>4589749.41007211</v>
      </c>
      <c r="M30" t="n">
        <v>96675.1631906696</v>
      </c>
      <c r="N30" t="n">
        <v>-0.0000594294980318194</v>
      </c>
      <c r="O30" t="n">
        <v>-0.0000706165566360905</v>
      </c>
      <c r="P30" t="s">
        <v>257</v>
      </c>
      <c r="Q30" t="s">
        <v>252</v>
      </c>
    </row>
    <row r="31">
      <c r="A31" t="s">
        <v>254</v>
      </c>
      <c r="B31" t="s">
        <v>258</v>
      </c>
      <c r="C31" t="s">
        <v>256</v>
      </c>
      <c r="D31" t="n">
        <v>2.05392250035779</v>
      </c>
      <c r="E31" t="n">
        <v>2070</v>
      </c>
      <c r="F31" t="n">
        <v>16141848.9817099</v>
      </c>
      <c r="G31" t="n">
        <v>543778.561646973</v>
      </c>
      <c r="H31" t="n">
        <v>-1015.72199103028</v>
      </c>
      <c r="I31" t="n">
        <v>-40.4058089430779</v>
      </c>
      <c r="J31" t="n">
        <v>116458.771137089</v>
      </c>
      <c r="K31" t="n">
        <v>641.461042460908</v>
      </c>
      <c r="L31" t="n">
        <v>4604801.82153923</v>
      </c>
      <c r="M31" t="n">
        <v>96015.9721917003</v>
      </c>
      <c r="N31" t="n">
        <v>-0.0000629247611089151</v>
      </c>
      <c r="O31" t="n">
        <v>-0.0000743056306241616</v>
      </c>
      <c r="P31" t="s">
        <v>257</v>
      </c>
      <c r="Q31" t="s">
        <v>252</v>
      </c>
    </row>
    <row r="32">
      <c r="A32" t="s">
        <v>254</v>
      </c>
      <c r="B32" t="s">
        <v>258</v>
      </c>
      <c r="C32" t="s">
        <v>256</v>
      </c>
      <c r="D32" t="n">
        <v>2.15113208653396</v>
      </c>
      <c r="E32" t="n">
        <v>2075</v>
      </c>
      <c r="F32" t="n">
        <v>16397277.5573837</v>
      </c>
      <c r="G32" t="n">
        <v>553633.344236544</v>
      </c>
      <c r="H32" t="n">
        <v>-1075.78673278706</v>
      </c>
      <c r="I32" t="n">
        <v>-42.7334252616718</v>
      </c>
      <c r="J32" t="n">
        <v>112554.627399834</v>
      </c>
      <c r="K32" t="n">
        <v>606.560601265019</v>
      </c>
      <c r="L32" t="n">
        <v>4640945.55162435</v>
      </c>
      <c r="M32" t="n">
        <v>94512.9007994418</v>
      </c>
      <c r="N32" t="n">
        <v>-0.0000656076430384407</v>
      </c>
      <c r="O32" t="n">
        <v>-0.0000771872317781018</v>
      </c>
      <c r="P32" t="s">
        <v>257</v>
      </c>
      <c r="Q32" t="s">
        <v>252</v>
      </c>
    </row>
    <row r="33">
      <c r="A33" t="s">
        <v>254</v>
      </c>
      <c r="B33" t="s">
        <v>258</v>
      </c>
      <c r="C33" t="s">
        <v>256</v>
      </c>
      <c r="D33" t="n">
        <v>2.28026617277747</v>
      </c>
      <c r="E33" t="n">
        <v>2080</v>
      </c>
      <c r="F33" t="n">
        <v>16618877.8282494</v>
      </c>
      <c r="G33" t="n">
        <v>562282.901983112</v>
      </c>
      <c r="H33" t="n">
        <v>-1148.56295134286</v>
      </c>
      <c r="I33" t="n">
        <v>-45.5284704853531</v>
      </c>
      <c r="J33" t="n">
        <v>103998.791566811</v>
      </c>
      <c r="K33" t="n">
        <v>574.965315748921</v>
      </c>
      <c r="L33" t="n">
        <v>4677772.24029542</v>
      </c>
      <c r="M33" t="n">
        <v>95555.921142206</v>
      </c>
      <c r="N33" t="n">
        <v>-0.0000691119438516172</v>
      </c>
      <c r="O33" t="n">
        <v>-0.0000809707539119171</v>
      </c>
      <c r="P33" t="s">
        <v>257</v>
      </c>
      <c r="Q33" t="s">
        <v>252</v>
      </c>
    </row>
    <row r="34">
      <c r="A34" t="s">
        <v>254</v>
      </c>
      <c r="B34" t="s">
        <v>258</v>
      </c>
      <c r="C34" t="s">
        <v>256</v>
      </c>
      <c r="D34" t="n">
        <v>2.40858309610718</v>
      </c>
      <c r="E34" t="n">
        <v>2085</v>
      </c>
      <c r="F34" t="n">
        <v>16888869.5057733</v>
      </c>
      <c r="G34" t="n">
        <v>572526.075656855</v>
      </c>
      <c r="H34" t="n">
        <v>-1226.01107085941</v>
      </c>
      <c r="I34" t="n">
        <v>-48.5135806452214</v>
      </c>
      <c r="J34" t="n">
        <v>100305.092100263</v>
      </c>
      <c r="K34" t="n">
        <v>569.326348099725</v>
      </c>
      <c r="L34" t="n">
        <v>4725203.72165942</v>
      </c>
      <c r="M34" t="n">
        <v>98037.704008886</v>
      </c>
      <c r="N34" t="n">
        <v>-0.0000725928440882506</v>
      </c>
      <c r="O34" t="n">
        <v>-0.0000847360193849025</v>
      </c>
      <c r="P34" t="s">
        <v>257</v>
      </c>
      <c r="Q34" t="s">
        <v>252</v>
      </c>
    </row>
    <row r="35">
      <c r="A35" t="s">
        <v>254</v>
      </c>
      <c r="B35" t="s">
        <v>258</v>
      </c>
      <c r="C35" t="s">
        <v>256</v>
      </c>
      <c r="D35" t="n">
        <v>2.52004645059278</v>
      </c>
      <c r="E35" t="n">
        <v>2090</v>
      </c>
      <c r="F35" t="n">
        <v>17256490.2935312</v>
      </c>
      <c r="G35" t="n">
        <v>585206.156422392</v>
      </c>
      <c r="H35" t="n">
        <v>-1302.60613161109</v>
      </c>
      <c r="I35" t="n">
        <v>-51.4487022147167</v>
      </c>
      <c r="J35" t="n">
        <v>96390.4671504147</v>
      </c>
      <c r="K35" t="n">
        <v>576.091408352873</v>
      </c>
      <c r="L35" t="n">
        <v>4793852.80236284</v>
      </c>
      <c r="M35" t="n">
        <v>100382.422047501</v>
      </c>
      <c r="N35" t="n">
        <v>-0.0000754849977865654</v>
      </c>
      <c r="O35" t="n">
        <v>-0.0000879155177198477</v>
      </c>
      <c r="P35" t="s">
        <v>257</v>
      </c>
      <c r="Q35" t="s">
        <v>252</v>
      </c>
    </row>
    <row r="36">
      <c r="A36" t="s">
        <v>254</v>
      </c>
      <c r="B36" t="s">
        <v>259</v>
      </c>
      <c r="C36" t="s">
        <v>256</v>
      </c>
      <c r="D36" t="n">
        <v>0.428627956548265</v>
      </c>
      <c r="E36" t="n">
        <v>2010</v>
      </c>
      <c r="F36" t="n">
        <v>12186028.8715542</v>
      </c>
      <c r="G36" t="n">
        <v>1621925.82847579</v>
      </c>
      <c r="H36" t="n">
        <v>-206.550115191121</v>
      </c>
      <c r="I36" t="n">
        <v>-27.5507139088303</v>
      </c>
      <c r="J36" t="n">
        <v>762839.040942311</v>
      </c>
      <c r="K36" t="n">
        <v>120920.11410845</v>
      </c>
      <c r="L36" t="n">
        <v>3956380.73249729</v>
      </c>
      <c r="M36" t="n">
        <v>475154.112913678</v>
      </c>
      <c r="N36" t="n">
        <v>-0.0000169497477289973</v>
      </c>
      <c r="O36" t="n">
        <v>-0.0000169864203560536</v>
      </c>
      <c r="P36" t="s">
        <v>257</v>
      </c>
      <c r="Q36" t="s">
        <v>252</v>
      </c>
    </row>
    <row r="37">
      <c r="A37" t="s">
        <v>254</v>
      </c>
      <c r="B37" t="s">
        <v>259</v>
      </c>
      <c r="C37" t="s">
        <v>256</v>
      </c>
      <c r="D37" t="n">
        <v>0.612859964817109</v>
      </c>
      <c r="E37" t="n">
        <v>2015</v>
      </c>
      <c r="F37" t="n">
        <v>12543507.1566592</v>
      </c>
      <c r="G37" t="n">
        <v>1663695.27420811</v>
      </c>
      <c r="H37" t="n">
        <v>-307.27698988321</v>
      </c>
      <c r="I37" t="n">
        <v>-40.8267683452297</v>
      </c>
      <c r="J37" t="n">
        <v>766761.453900124</v>
      </c>
      <c r="K37" t="n">
        <v>119994.651041294</v>
      </c>
      <c r="L37" t="n">
        <v>4032194.74862519</v>
      </c>
      <c r="M37" t="n">
        <v>483924.017855849</v>
      </c>
      <c r="N37" t="n">
        <v>-0.0000244968959674154</v>
      </c>
      <c r="O37" t="n">
        <v>-0.0000245398114535503</v>
      </c>
      <c r="P37" t="s">
        <v>257</v>
      </c>
      <c r="Q37" t="s">
        <v>252</v>
      </c>
    </row>
    <row r="38">
      <c r="A38" t="s">
        <v>254</v>
      </c>
      <c r="B38" t="s">
        <v>259</v>
      </c>
      <c r="C38" t="s">
        <v>256</v>
      </c>
      <c r="D38" t="n">
        <v>0.762344119941005</v>
      </c>
      <c r="E38" t="n">
        <v>2020</v>
      </c>
      <c r="F38" t="n">
        <v>12845470.6877148</v>
      </c>
      <c r="G38" t="n">
        <v>1702248.85579025</v>
      </c>
      <c r="H38" t="n">
        <v>-395.233444185087</v>
      </c>
      <c r="I38" t="n">
        <v>-52.4214226663836</v>
      </c>
      <c r="J38" t="n">
        <v>767958.405687788</v>
      </c>
      <c r="K38" t="n">
        <v>119353.403386182</v>
      </c>
      <c r="L38" t="n">
        <v>4092785.27435306</v>
      </c>
      <c r="M38" t="n">
        <v>492116.25457834</v>
      </c>
      <c r="N38" t="n">
        <v>-0.0000307683115545996</v>
      </c>
      <c r="O38" t="n">
        <v>-0.0000307953930989999</v>
      </c>
      <c r="P38" t="s">
        <v>257</v>
      </c>
      <c r="Q38" t="s">
        <v>252</v>
      </c>
    </row>
    <row r="39">
      <c r="A39" t="s">
        <v>254</v>
      </c>
      <c r="B39" t="s">
        <v>259</v>
      </c>
      <c r="C39" t="s">
        <v>256</v>
      </c>
      <c r="D39" t="n">
        <v>0.913771284057719</v>
      </c>
      <c r="E39" t="n">
        <v>2025</v>
      </c>
      <c r="F39" t="n">
        <v>13247630.6829436</v>
      </c>
      <c r="G39" t="n">
        <v>1753863.3760104</v>
      </c>
      <c r="H39" t="n">
        <v>-492.80760543265</v>
      </c>
      <c r="I39" t="n">
        <v>-65.2456059435572</v>
      </c>
      <c r="J39" t="n">
        <v>776149.989403803</v>
      </c>
      <c r="K39" t="n">
        <v>119885.016110767</v>
      </c>
      <c r="L39" t="n">
        <v>4187144.00142978</v>
      </c>
      <c r="M39" t="n">
        <v>504194.133112675</v>
      </c>
      <c r="N39" t="n">
        <v>-0.0000371996787370546</v>
      </c>
      <c r="O39" t="n">
        <v>-0.0000372010766836209</v>
      </c>
      <c r="P39" t="s">
        <v>257</v>
      </c>
      <c r="Q39" t="s">
        <v>252</v>
      </c>
    </row>
    <row r="40">
      <c r="A40" t="s">
        <v>254</v>
      </c>
      <c r="B40" t="s">
        <v>259</v>
      </c>
      <c r="C40" t="s">
        <v>256</v>
      </c>
      <c r="D40" t="n">
        <v>0.965593764268064</v>
      </c>
      <c r="E40" t="n">
        <v>2030</v>
      </c>
      <c r="F40" t="n">
        <v>13668972.041866</v>
      </c>
      <c r="G40" t="n">
        <v>1809044.26025453</v>
      </c>
      <c r="H40" t="n">
        <v>-541.754523560351</v>
      </c>
      <c r="I40" t="n">
        <v>-71.6278715955152</v>
      </c>
      <c r="J40" t="n">
        <v>785076.540090033</v>
      </c>
      <c r="K40" t="n">
        <v>120646.99117257</v>
      </c>
      <c r="L40" t="n">
        <v>4286446.637764</v>
      </c>
      <c r="M40" t="n">
        <v>517195.878036121</v>
      </c>
      <c r="N40" t="n">
        <v>-0.0000396338892128126</v>
      </c>
      <c r="O40" t="n">
        <v>-0.000039594316827515</v>
      </c>
      <c r="P40" t="s">
        <v>257</v>
      </c>
      <c r="Q40" t="s">
        <v>252</v>
      </c>
    </row>
    <row r="41">
      <c r="A41" t="s">
        <v>254</v>
      </c>
      <c r="B41" t="s">
        <v>259</v>
      </c>
      <c r="C41" t="s">
        <v>256</v>
      </c>
      <c r="D41" t="n">
        <v>1.08500668135844</v>
      </c>
      <c r="E41" t="n">
        <v>2035</v>
      </c>
      <c r="F41" t="n">
        <v>13948503.6360735</v>
      </c>
      <c r="G41" t="n">
        <v>1846607.24693098</v>
      </c>
      <c r="H41" t="n">
        <v>-598.137993737787</v>
      </c>
      <c r="I41" t="n">
        <v>-79.6797890510942</v>
      </c>
      <c r="J41" t="n">
        <v>670298.134520114</v>
      </c>
      <c r="K41" t="n">
        <v>106351.010825072</v>
      </c>
      <c r="L41" t="n">
        <v>4329291.70698903</v>
      </c>
      <c r="M41" t="n">
        <v>518147.907957121</v>
      </c>
      <c r="N41" t="n">
        <v>-0.0000428818753139145</v>
      </c>
      <c r="O41" t="n">
        <v>-0.00004314928861214</v>
      </c>
      <c r="P41" t="s">
        <v>257</v>
      </c>
      <c r="Q41" t="s">
        <v>252</v>
      </c>
    </row>
    <row r="42">
      <c r="A42" t="s">
        <v>254</v>
      </c>
      <c r="B42" t="s">
        <v>259</v>
      </c>
      <c r="C42" t="s">
        <v>256</v>
      </c>
      <c r="D42" t="n">
        <v>1.22921984132704</v>
      </c>
      <c r="E42" t="n">
        <v>2040</v>
      </c>
      <c r="F42" t="n">
        <v>13952461.4667366</v>
      </c>
      <c r="G42" t="n">
        <v>1847755.69854296</v>
      </c>
      <c r="H42" t="n">
        <v>-638.188560971498</v>
      </c>
      <c r="I42" t="n">
        <v>-86.0559740045291</v>
      </c>
      <c r="J42" t="n">
        <v>507132.023508359</v>
      </c>
      <c r="K42" t="n">
        <v>83950.448700582</v>
      </c>
      <c r="L42" t="n">
        <v>4270244.63367254</v>
      </c>
      <c r="M42" t="n">
        <v>501384.382480761</v>
      </c>
      <c r="N42" t="n">
        <v>-0.0000457402131152967</v>
      </c>
      <c r="O42" t="n">
        <v>-0.000046573242378518</v>
      </c>
      <c r="P42" t="s">
        <v>257</v>
      </c>
      <c r="Q42" t="s">
        <v>252</v>
      </c>
    </row>
    <row r="43">
      <c r="A43" t="s">
        <v>254</v>
      </c>
      <c r="B43" t="s">
        <v>259</v>
      </c>
      <c r="C43" t="s">
        <v>256</v>
      </c>
      <c r="D43" t="n">
        <v>1.35085724597845</v>
      </c>
      <c r="E43" t="n">
        <v>2045</v>
      </c>
      <c r="F43" t="n">
        <v>14027644.8144991</v>
      </c>
      <c r="G43" t="n">
        <v>1858048.18718041</v>
      </c>
      <c r="H43" t="n">
        <v>-675.651152769168</v>
      </c>
      <c r="I43" t="n">
        <v>-91.9375496369742</v>
      </c>
      <c r="J43" t="n">
        <v>387846.450965455</v>
      </c>
      <c r="K43" t="n">
        <v>66331.1610997702</v>
      </c>
      <c r="L43" t="n">
        <v>4251579.18670664</v>
      </c>
      <c r="M43" t="n">
        <v>494653.026352431</v>
      </c>
      <c r="N43" t="n">
        <v>-0.000048165687234311</v>
      </c>
      <c r="O43" t="n">
        <v>-0.0000494807132943573</v>
      </c>
      <c r="P43" t="s">
        <v>257</v>
      </c>
      <c r="Q43" t="s">
        <v>252</v>
      </c>
    </row>
    <row r="44">
      <c r="A44" t="s">
        <v>254</v>
      </c>
      <c r="B44" t="s">
        <v>259</v>
      </c>
      <c r="C44" t="s">
        <v>256</v>
      </c>
      <c r="D44" t="n">
        <v>1.53164784556419</v>
      </c>
      <c r="E44" t="n">
        <v>2050</v>
      </c>
      <c r="F44" t="n">
        <v>14128752.3532336</v>
      </c>
      <c r="G44" t="n">
        <v>1871300.81033383</v>
      </c>
      <c r="H44" t="n">
        <v>-729.799801273273</v>
      </c>
      <c r="I44" t="n">
        <v>-100.538693948182</v>
      </c>
      <c r="J44" t="n">
        <v>234511.823649802</v>
      </c>
      <c r="K44" t="n">
        <v>35514.2434875767</v>
      </c>
      <c r="L44" t="n">
        <v>4227632.13158767</v>
      </c>
      <c r="M44" t="n">
        <v>485709.432889913</v>
      </c>
      <c r="N44" t="n">
        <v>-0.000051653520638448</v>
      </c>
      <c r="O44" t="n">
        <v>-0.0000537266341108708</v>
      </c>
      <c r="P44" t="s">
        <v>257</v>
      </c>
      <c r="Q44" t="s">
        <v>252</v>
      </c>
    </row>
    <row r="45">
      <c r="A45" t="s">
        <v>254</v>
      </c>
      <c r="B45" t="s">
        <v>259</v>
      </c>
      <c r="C45" t="s">
        <v>256</v>
      </c>
      <c r="D45" t="n">
        <v>1.64170092024739</v>
      </c>
      <c r="E45" t="n">
        <v>2055</v>
      </c>
      <c r="F45" t="n">
        <v>14249940.4255474</v>
      </c>
      <c r="G45" t="n">
        <v>1886847.06991403</v>
      </c>
      <c r="H45" t="n">
        <v>-769.191281891265</v>
      </c>
      <c r="I45" t="n">
        <v>-106.660495252418</v>
      </c>
      <c r="J45" t="n">
        <v>186731.829666794</v>
      </c>
      <c r="K45" t="n">
        <v>21510.2028088522</v>
      </c>
      <c r="L45" t="n">
        <v>4202881.48292338</v>
      </c>
      <c r="M45" t="n">
        <v>479073.36700353</v>
      </c>
      <c r="N45" t="n">
        <v>-0.0000539785612375089</v>
      </c>
      <c r="O45" t="n">
        <v>-0.0000565284261523525</v>
      </c>
      <c r="P45" t="s">
        <v>257</v>
      </c>
      <c r="Q45" t="s">
        <v>252</v>
      </c>
    </row>
    <row r="46">
      <c r="A46" t="s">
        <v>254</v>
      </c>
      <c r="B46" t="s">
        <v>259</v>
      </c>
      <c r="C46" t="s">
        <v>256</v>
      </c>
      <c r="D46" t="n">
        <v>1.79717289473674</v>
      </c>
      <c r="E46" t="n">
        <v>2060</v>
      </c>
      <c r="F46" t="n">
        <v>14425366.3410294</v>
      </c>
      <c r="G46" t="n">
        <v>1909389.11069356</v>
      </c>
      <c r="H46" t="n">
        <v>-824.531940055528</v>
      </c>
      <c r="I46" t="n">
        <v>-115.331705733821</v>
      </c>
      <c r="J46" t="n">
        <v>146659.328051694</v>
      </c>
      <c r="K46" t="n">
        <v>5577.65510323496</v>
      </c>
      <c r="L46" t="n">
        <v>4205269.99407478</v>
      </c>
      <c r="M46" t="n">
        <v>474892.653049515</v>
      </c>
      <c r="N46" t="n">
        <v>-0.0000571584749089074</v>
      </c>
      <c r="O46" t="n">
        <v>-0.0000604024109532754</v>
      </c>
      <c r="P46" t="s">
        <v>257</v>
      </c>
      <c r="Q46" t="s">
        <v>252</v>
      </c>
    </row>
    <row r="47">
      <c r="A47" t="s">
        <v>254</v>
      </c>
      <c r="B47" t="s">
        <v>259</v>
      </c>
      <c r="C47" t="s">
        <v>256</v>
      </c>
      <c r="D47" t="n">
        <v>1.90209664848524</v>
      </c>
      <c r="E47" t="n">
        <v>2065</v>
      </c>
      <c r="F47" t="n">
        <v>14549234.2594246</v>
      </c>
      <c r="G47" t="n">
        <v>1925047.9722016</v>
      </c>
      <c r="H47" t="n">
        <v>-863.618725812364</v>
      </c>
      <c r="I47" t="n">
        <v>-121.431546226181</v>
      </c>
      <c r="J47" t="n">
        <v>134469.823289431</v>
      </c>
      <c r="K47" t="n">
        <v>4178.76222884596</v>
      </c>
      <c r="L47" t="n">
        <v>4213529.10118398</v>
      </c>
      <c r="M47" t="n">
        <v>472895.4720788</v>
      </c>
      <c r="N47" t="n">
        <v>-0.0000593583628123202</v>
      </c>
      <c r="O47" t="n">
        <v>-0.0000630797507281366</v>
      </c>
      <c r="P47" t="s">
        <v>257</v>
      </c>
      <c r="Q47" t="s">
        <v>252</v>
      </c>
    </row>
    <row r="48">
      <c r="A48" t="s">
        <v>254</v>
      </c>
      <c r="B48" t="s">
        <v>259</v>
      </c>
      <c r="C48" t="s">
        <v>256</v>
      </c>
      <c r="D48" t="n">
        <v>2.05392250035779</v>
      </c>
      <c r="E48" t="n">
        <v>2070</v>
      </c>
      <c r="F48" t="n">
        <v>14736652.8276132</v>
      </c>
      <c r="G48" t="n">
        <v>1948974.71574369</v>
      </c>
      <c r="H48" t="n">
        <v>-925.045049146953</v>
      </c>
      <c r="I48" t="n">
        <v>-131.082750826407</v>
      </c>
      <c r="J48" t="n">
        <v>113779.599994441</v>
      </c>
      <c r="K48" t="n">
        <v>3320.63218510969</v>
      </c>
      <c r="L48" t="n">
        <v>4224576.91882284</v>
      </c>
      <c r="M48" t="n">
        <v>476240.874908093</v>
      </c>
      <c r="N48" t="n">
        <v>-0.0000627717202792227</v>
      </c>
      <c r="O48" t="n">
        <v>-0.0000672572864940364</v>
      </c>
      <c r="P48" t="s">
        <v>257</v>
      </c>
      <c r="Q48" t="s">
        <v>252</v>
      </c>
    </row>
    <row r="49">
      <c r="A49" t="s">
        <v>254</v>
      </c>
      <c r="B49" t="s">
        <v>259</v>
      </c>
      <c r="C49" t="s">
        <v>256</v>
      </c>
      <c r="D49" t="n">
        <v>2.15113208653396</v>
      </c>
      <c r="E49" t="n">
        <v>2075</v>
      </c>
      <c r="F49" t="n">
        <v>14971801.0912873</v>
      </c>
      <c r="G49" t="n">
        <v>1979109.81033289</v>
      </c>
      <c r="H49" t="n">
        <v>-979.082098450896</v>
      </c>
      <c r="I49" t="n">
        <v>-139.438059597837</v>
      </c>
      <c r="J49" t="n">
        <v>110133.820598737</v>
      </c>
      <c r="K49" t="n">
        <v>3027.36740236193</v>
      </c>
      <c r="L49" t="n">
        <v>4255310.03363024</v>
      </c>
      <c r="M49" t="n">
        <v>480148.418793552</v>
      </c>
      <c r="N49" t="n">
        <v>-0.0000653950778854966</v>
      </c>
      <c r="O49" t="n">
        <v>-0.00007045493831107</v>
      </c>
      <c r="P49" t="s">
        <v>257</v>
      </c>
      <c r="Q49" t="s">
        <v>252</v>
      </c>
    </row>
    <row r="50">
      <c r="A50" t="s">
        <v>254</v>
      </c>
      <c r="B50" t="s">
        <v>259</v>
      </c>
      <c r="C50" t="s">
        <v>256</v>
      </c>
      <c r="D50" t="n">
        <v>2.28026617277747</v>
      </c>
      <c r="E50" t="n">
        <v>2080</v>
      </c>
      <c r="F50" t="n">
        <v>15176082.8944501</v>
      </c>
      <c r="G50" t="n">
        <v>2005077.83578245</v>
      </c>
      <c r="H50" t="n">
        <v>-1044.41564629737</v>
      </c>
      <c r="I50" t="n">
        <v>-149.675775530842</v>
      </c>
      <c r="J50" t="n">
        <v>101651.355606208</v>
      </c>
      <c r="K50" t="n">
        <v>2922.40127635213</v>
      </c>
      <c r="L50" t="n">
        <v>4293307.54088108</v>
      </c>
      <c r="M50" t="n">
        <v>480020.620556547</v>
      </c>
      <c r="N50" t="n">
        <v>-0.0000688198432732148</v>
      </c>
      <c r="O50" t="n">
        <v>-0.0000746483617043396</v>
      </c>
      <c r="P50" t="s">
        <v>257</v>
      </c>
      <c r="Q50" t="s">
        <v>252</v>
      </c>
    </row>
    <row r="51">
      <c r="A51" t="s">
        <v>254</v>
      </c>
      <c r="B51" t="s">
        <v>259</v>
      </c>
      <c r="C51" t="s">
        <v>256</v>
      </c>
      <c r="D51" t="n">
        <v>2.40858309610718</v>
      </c>
      <c r="E51" t="n">
        <v>2085</v>
      </c>
      <c r="F51" t="n">
        <v>15424613.0310994</v>
      </c>
      <c r="G51" t="n">
        <v>2036782.55033079</v>
      </c>
      <c r="H51" t="n">
        <v>-1113.97915450177</v>
      </c>
      <c r="I51" t="n">
        <v>-160.545497002863</v>
      </c>
      <c r="J51" t="n">
        <v>98318.4860613432</v>
      </c>
      <c r="K51" t="n">
        <v>2555.93238701967</v>
      </c>
      <c r="L51" t="n">
        <v>4337491.66039934</v>
      </c>
      <c r="M51" t="n">
        <v>485749.765268963</v>
      </c>
      <c r="N51" t="n">
        <v>-0.0000722208817981849</v>
      </c>
      <c r="O51" t="n">
        <v>-0.0000788230913392247</v>
      </c>
      <c r="P51" t="s">
        <v>257</v>
      </c>
      <c r="Q51" t="s">
        <v>252</v>
      </c>
    </row>
    <row r="52">
      <c r="A52" t="s">
        <v>254</v>
      </c>
      <c r="B52" t="s">
        <v>259</v>
      </c>
      <c r="C52" t="s">
        <v>256</v>
      </c>
      <c r="D52" t="n">
        <v>2.52004645059278</v>
      </c>
      <c r="E52" t="n">
        <v>2090</v>
      </c>
      <c r="F52" t="n">
        <v>15760770.5659168</v>
      </c>
      <c r="G52" t="n">
        <v>2080925.88403679</v>
      </c>
      <c r="H52" t="n">
        <v>-1182.83813278317</v>
      </c>
      <c r="I52" t="n">
        <v>-171.216701042636</v>
      </c>
      <c r="J52" t="n">
        <v>94633.0800984259</v>
      </c>
      <c r="K52" t="n">
        <v>2333.47846034167</v>
      </c>
      <c r="L52" t="n">
        <v>4405469.7562687</v>
      </c>
      <c r="M52" t="n">
        <v>488765.468141642</v>
      </c>
      <c r="N52" t="n">
        <v>-0.00007504951156012</v>
      </c>
      <c r="O52" t="n">
        <v>-0.0000822790962215784</v>
      </c>
      <c r="P52" t="s">
        <v>257</v>
      </c>
      <c r="Q52" t="s">
        <v>252</v>
      </c>
    </row>
    <row r="53">
      <c r="A53" t="s">
        <v>254</v>
      </c>
      <c r="B53" t="s">
        <v>260</v>
      </c>
      <c r="C53" t="s">
        <v>256</v>
      </c>
      <c r="D53" t="n">
        <v>0.428627956548265</v>
      </c>
      <c r="E53" t="n">
        <v>2010</v>
      </c>
      <c r="F53" t="n">
        <v>12873754.116817</v>
      </c>
      <c r="G53" t="n">
        <v>934200.583213007</v>
      </c>
      <c r="H53" t="n">
        <v>-215.395178713718</v>
      </c>
      <c r="I53" t="n">
        <v>-18.7056503862331</v>
      </c>
      <c r="J53" t="n">
        <v>851144.64556863</v>
      </c>
      <c r="K53" t="n">
        <v>32614.5094821309</v>
      </c>
      <c r="L53" t="n">
        <v>4188263.90191645</v>
      </c>
      <c r="M53" t="n">
        <v>243270.943494516</v>
      </c>
      <c r="N53" t="n">
        <v>-0.0000167313416707523</v>
      </c>
      <c r="O53" t="n">
        <v>-0.0000200231628221623</v>
      </c>
      <c r="P53" t="s">
        <v>257</v>
      </c>
      <c r="Q53" t="s">
        <v>252</v>
      </c>
    </row>
    <row r="54">
      <c r="A54" t="s">
        <v>254</v>
      </c>
      <c r="B54" t="s">
        <v>260</v>
      </c>
      <c r="C54" t="s">
        <v>256</v>
      </c>
      <c r="D54" t="n">
        <v>0.612859964817109</v>
      </c>
      <c r="E54" t="n">
        <v>2015</v>
      </c>
      <c r="F54" t="n">
        <v>13239861.8523172</v>
      </c>
      <c r="G54" t="n">
        <v>967340.578550049</v>
      </c>
      <c r="H54" t="n">
        <v>-320.277247609131</v>
      </c>
      <c r="I54" t="n">
        <v>-27.826510619308</v>
      </c>
      <c r="J54" t="n">
        <v>854213.177173438</v>
      </c>
      <c r="K54" t="n">
        <v>32542.9277679804</v>
      </c>
      <c r="L54" t="n">
        <v>4265604.99574283</v>
      </c>
      <c r="M54" t="n">
        <v>250513.77073821</v>
      </c>
      <c r="N54" t="n">
        <v>-0.0000241903768469515</v>
      </c>
      <c r="O54" t="n">
        <v>-0.000028765991251</v>
      </c>
      <c r="P54" t="s">
        <v>257</v>
      </c>
      <c r="Q54" t="s">
        <v>252</v>
      </c>
    </row>
    <row r="55">
      <c r="A55" t="s">
        <v>254</v>
      </c>
      <c r="B55" t="s">
        <v>260</v>
      </c>
      <c r="C55" t="s">
        <v>256</v>
      </c>
      <c r="D55" t="n">
        <v>0.762344119941005</v>
      </c>
      <c r="E55" t="n">
        <v>2020</v>
      </c>
      <c r="F55" t="n">
        <v>13550459.1512582</v>
      </c>
      <c r="G55" t="n">
        <v>997260.392246913</v>
      </c>
      <c r="H55" t="n">
        <v>-411.825351247442</v>
      </c>
      <c r="I55" t="n">
        <v>-35.8295156040293</v>
      </c>
      <c r="J55" t="n">
        <v>854874.291623205</v>
      </c>
      <c r="K55" t="n">
        <v>32437.5174507648</v>
      </c>
      <c r="L55" t="n">
        <v>4327842.85635104</v>
      </c>
      <c r="M55" t="n">
        <v>257058.672580362</v>
      </c>
      <c r="N55" t="n">
        <v>-0.0000303919849984716</v>
      </c>
      <c r="O55" t="n">
        <v>-0.0000359279440781783</v>
      </c>
      <c r="P55" t="s">
        <v>257</v>
      </c>
      <c r="Q55" t="s">
        <v>252</v>
      </c>
    </row>
    <row r="56">
      <c r="A56" t="s">
        <v>254</v>
      </c>
      <c r="B56" t="s">
        <v>260</v>
      </c>
      <c r="C56" t="s">
        <v>256</v>
      </c>
      <c r="D56" t="n">
        <v>0.913771284057719</v>
      </c>
      <c r="E56" t="n">
        <v>2025</v>
      </c>
      <c r="F56" t="n">
        <v>13966552.1536491</v>
      </c>
      <c r="G56" t="n">
        <v>1034941.90530493</v>
      </c>
      <c r="H56" t="n">
        <v>-513.321443567987</v>
      </c>
      <c r="I56" t="n">
        <v>-44.73176780822</v>
      </c>
      <c r="J56" t="n">
        <v>863384.53650589</v>
      </c>
      <c r="K56" t="n">
        <v>32650.4690086807</v>
      </c>
      <c r="L56" t="n">
        <v>4425712.92612599</v>
      </c>
      <c r="M56" t="n">
        <v>265625.208416465</v>
      </c>
      <c r="N56" t="n">
        <v>-0.000036753626658951</v>
      </c>
      <c r="O56" t="n">
        <v>-0.0000432215253618904</v>
      </c>
      <c r="P56" t="s">
        <v>257</v>
      </c>
      <c r="Q56" t="s">
        <v>252</v>
      </c>
    </row>
    <row r="57">
      <c r="A57" t="s">
        <v>254</v>
      </c>
      <c r="B57" t="s">
        <v>260</v>
      </c>
      <c r="C57" t="s">
        <v>256</v>
      </c>
      <c r="D57" t="n">
        <v>0.965593764268064</v>
      </c>
      <c r="E57" t="n">
        <v>2030</v>
      </c>
      <c r="F57" t="n">
        <v>14402731.6664326</v>
      </c>
      <c r="G57" t="n">
        <v>1075284.63568797</v>
      </c>
      <c r="H57" t="n">
        <v>-564.101570501503</v>
      </c>
      <c r="I57" t="n">
        <v>-49.2808246543631</v>
      </c>
      <c r="J57" t="n">
        <v>872798.547660893</v>
      </c>
      <c r="K57" t="n">
        <v>32924.9836017098</v>
      </c>
      <c r="L57" t="n">
        <v>4528844.52296725</v>
      </c>
      <c r="M57" t="n">
        <v>274797.992832863</v>
      </c>
      <c r="N57" t="n">
        <v>-0.0000391662903653349</v>
      </c>
      <c r="O57" t="n">
        <v>-0.0000458304927074802</v>
      </c>
      <c r="P57" t="s">
        <v>257</v>
      </c>
      <c r="Q57" t="s">
        <v>252</v>
      </c>
    </row>
    <row r="58">
      <c r="A58" t="s">
        <v>254</v>
      </c>
      <c r="B58" t="s">
        <v>260</v>
      </c>
      <c r="C58" t="s">
        <v>256</v>
      </c>
      <c r="D58" t="n">
        <v>1.08500668135844</v>
      </c>
      <c r="E58" t="n">
        <v>2035</v>
      </c>
      <c r="F58" t="n">
        <v>14689468.0861699</v>
      </c>
      <c r="G58" t="n">
        <v>1105642.7968346</v>
      </c>
      <c r="H58" t="n">
        <v>-623.005729390868</v>
      </c>
      <c r="I58" t="n">
        <v>-54.8120533980127</v>
      </c>
      <c r="J58" t="n">
        <v>750381.230277936</v>
      </c>
      <c r="K58" t="n">
        <v>26267.9150672497</v>
      </c>
      <c r="L58" t="n">
        <v>4578360.32482666</v>
      </c>
      <c r="M58" t="n">
        <v>269079.290119485</v>
      </c>
      <c r="N58" t="n">
        <v>-0.000042411728303316</v>
      </c>
      <c r="O58" t="n">
        <v>-0.000049574829732475</v>
      </c>
      <c r="P58" t="s">
        <v>257</v>
      </c>
      <c r="Q58" t="s">
        <v>252</v>
      </c>
    </row>
    <row r="59">
      <c r="A59" t="s">
        <v>254</v>
      </c>
      <c r="B59" t="s">
        <v>260</v>
      </c>
      <c r="C59" t="s">
        <v>256</v>
      </c>
      <c r="D59" t="n">
        <v>1.22921984132704</v>
      </c>
      <c r="E59" t="n">
        <v>2040</v>
      </c>
      <c r="F59" t="n">
        <v>14686068.1190567</v>
      </c>
      <c r="G59" t="n">
        <v>1114149.04622284</v>
      </c>
      <c r="H59" t="n">
        <v>-665.147784171077</v>
      </c>
      <c r="I59" t="n">
        <v>-59.0967508049502</v>
      </c>
      <c r="J59" t="n">
        <v>571911.177308592</v>
      </c>
      <c r="K59" t="n">
        <v>19171.2949003491</v>
      </c>
      <c r="L59" t="n">
        <v>4524834.64547014</v>
      </c>
      <c r="M59" t="n">
        <v>246794.370683167</v>
      </c>
      <c r="N59" t="n">
        <v>-0.0000452910730618209</v>
      </c>
      <c r="O59" t="n">
        <v>-0.0000530420512455659</v>
      </c>
      <c r="P59" t="s">
        <v>257</v>
      </c>
      <c r="Q59" t="s">
        <v>252</v>
      </c>
    </row>
    <row r="60">
      <c r="A60" t="s">
        <v>254</v>
      </c>
      <c r="B60" t="s">
        <v>260</v>
      </c>
      <c r="C60" t="s">
        <v>256</v>
      </c>
      <c r="D60" t="n">
        <v>1.35085724597845</v>
      </c>
      <c r="E60" t="n">
        <v>2045</v>
      </c>
      <c r="F60" t="n">
        <v>14757740.1421176</v>
      </c>
      <c r="G60" t="n">
        <v>1127952.85956187</v>
      </c>
      <c r="H60" t="n">
        <v>-704.442418467704</v>
      </c>
      <c r="I60" t="n">
        <v>-63.1462839384382</v>
      </c>
      <c r="J60" t="n">
        <v>440673.251378917</v>
      </c>
      <c r="K60" t="n">
        <v>13504.360686308</v>
      </c>
      <c r="L60" t="n">
        <v>4510978.73050839</v>
      </c>
      <c r="M60" t="n">
        <v>235253.482550681</v>
      </c>
      <c r="N60" t="n">
        <v>-0.0000477337594837621</v>
      </c>
      <c r="O60" t="n">
        <v>-0.0000559830877710315</v>
      </c>
      <c r="P60" t="s">
        <v>257</v>
      </c>
      <c r="Q60" t="s">
        <v>252</v>
      </c>
    </row>
    <row r="61">
      <c r="A61" t="s">
        <v>254</v>
      </c>
      <c r="B61" t="s">
        <v>260</v>
      </c>
      <c r="C61" t="s">
        <v>256</v>
      </c>
      <c r="D61" t="n">
        <v>1.53164784556419</v>
      </c>
      <c r="E61" t="n">
        <v>2050</v>
      </c>
      <c r="F61" t="n">
        <v>14856774.5683786</v>
      </c>
      <c r="G61" t="n">
        <v>1143278.59518885</v>
      </c>
      <c r="H61" t="n">
        <v>-761.335785393663</v>
      </c>
      <c r="I61" t="n">
        <v>-69.0027098277912</v>
      </c>
      <c r="J61" t="n">
        <v>262783.420194479</v>
      </c>
      <c r="K61" t="n">
        <v>7242.64694289973</v>
      </c>
      <c r="L61" t="n">
        <v>4502427.48007948</v>
      </c>
      <c r="M61" t="n">
        <v>210914.084398108</v>
      </c>
      <c r="N61" t="n">
        <v>-0.0000512450250819652</v>
      </c>
      <c r="O61" t="n">
        <v>-0.0000603551138962707</v>
      </c>
      <c r="P61" t="s">
        <v>257</v>
      </c>
      <c r="Q61" t="s">
        <v>252</v>
      </c>
    </row>
    <row r="62">
      <c r="A62" t="s">
        <v>254</v>
      </c>
      <c r="B62" t="s">
        <v>260</v>
      </c>
      <c r="C62" t="s">
        <v>256</v>
      </c>
      <c r="D62" t="n">
        <v>1.64170092024739</v>
      </c>
      <c r="E62" t="n">
        <v>2055</v>
      </c>
      <c r="F62" t="n">
        <v>14977123.9057101</v>
      </c>
      <c r="G62" t="n">
        <v>1159663.58975133</v>
      </c>
      <c r="H62" t="n">
        <v>-802.488817792942</v>
      </c>
      <c r="I62" t="n">
        <v>-73.3629593507411</v>
      </c>
      <c r="J62" t="n">
        <v>203333.654531618</v>
      </c>
      <c r="K62" t="n">
        <v>4908.37794402836</v>
      </c>
      <c r="L62" t="n">
        <v>4478092.52177468</v>
      </c>
      <c r="M62" t="n">
        <v>203862.328152228</v>
      </c>
      <c r="N62" t="n">
        <v>-0.0000535809694067489</v>
      </c>
      <c r="O62" t="n">
        <v>-0.0000632622770940603</v>
      </c>
      <c r="P62" t="s">
        <v>257</v>
      </c>
      <c r="Q62" t="s">
        <v>252</v>
      </c>
    </row>
    <row r="63">
      <c r="A63" t="s">
        <v>254</v>
      </c>
      <c r="B63" t="s">
        <v>260</v>
      </c>
      <c r="C63" t="s">
        <v>256</v>
      </c>
      <c r="D63" t="n">
        <v>1.79717289473674</v>
      </c>
      <c r="E63" t="n">
        <v>2060</v>
      </c>
      <c r="F63" t="n">
        <v>15154684.5958329</v>
      </c>
      <c r="G63" t="n">
        <v>1180070.85589006</v>
      </c>
      <c r="H63" t="n">
        <v>-860.418917730534</v>
      </c>
      <c r="I63" t="n">
        <v>-79.4447280588162</v>
      </c>
      <c r="J63" t="n">
        <v>149580.277260389</v>
      </c>
      <c r="K63" t="n">
        <v>2656.70589453999</v>
      </c>
      <c r="L63" t="n">
        <v>4482463.28179652</v>
      </c>
      <c r="M63" t="n">
        <v>197699.365327778</v>
      </c>
      <c r="N63" t="n">
        <v>-0.000056775772025445</v>
      </c>
      <c r="O63" t="n">
        <v>-0.0000673219982192474</v>
      </c>
      <c r="P63" t="s">
        <v>257</v>
      </c>
      <c r="Q63" t="s">
        <v>252</v>
      </c>
    </row>
    <row r="64">
      <c r="A64" t="s">
        <v>254</v>
      </c>
      <c r="B64" t="s">
        <v>260</v>
      </c>
      <c r="C64" t="s">
        <v>256</v>
      </c>
      <c r="D64" t="n">
        <v>1.90209664848524</v>
      </c>
      <c r="E64" t="n">
        <v>2065</v>
      </c>
      <c r="F64" t="n">
        <v>15278337.8458688</v>
      </c>
      <c r="G64" t="n">
        <v>1195944.38575737</v>
      </c>
      <c r="H64" t="n">
        <v>-901.21367223212</v>
      </c>
      <c r="I64" t="n">
        <v>-83.8365998064253</v>
      </c>
      <c r="J64" t="n">
        <v>136564.26132745</v>
      </c>
      <c r="K64" t="n">
        <v>2084.32419082747</v>
      </c>
      <c r="L64" t="n">
        <v>4492928.96110247</v>
      </c>
      <c r="M64" t="n">
        <v>193495.612160302</v>
      </c>
      <c r="N64" t="n">
        <v>-0.0000589863688919409</v>
      </c>
      <c r="O64" t="n">
        <v>-0.000070100751176095</v>
      </c>
      <c r="P64" t="s">
        <v>257</v>
      </c>
      <c r="Q64" t="s">
        <v>252</v>
      </c>
    </row>
    <row r="65">
      <c r="A65" t="s">
        <v>254</v>
      </c>
      <c r="B65" t="s">
        <v>260</v>
      </c>
      <c r="C65" t="s">
        <v>256</v>
      </c>
      <c r="D65" t="n">
        <v>2.05392250035779</v>
      </c>
      <c r="E65" t="n">
        <v>2070</v>
      </c>
      <c r="F65" t="n">
        <v>15468944.0582894</v>
      </c>
      <c r="G65" t="n">
        <v>1216683.4850675</v>
      </c>
      <c r="H65" t="n">
        <v>-965.459015800582</v>
      </c>
      <c r="I65" t="n">
        <v>-90.6687841727781</v>
      </c>
      <c r="J65" t="n">
        <v>115632.032624106</v>
      </c>
      <c r="K65" t="n">
        <v>1468.19955544407</v>
      </c>
      <c r="L65" t="n">
        <v>4511817.94739147</v>
      </c>
      <c r="M65" t="n">
        <v>188999.846339461</v>
      </c>
      <c r="N65" t="n">
        <v>-0.000062412729153495</v>
      </c>
      <c r="O65" t="n">
        <v>-0.0000745212582282631</v>
      </c>
      <c r="P65" t="s">
        <v>257</v>
      </c>
      <c r="Q65" t="s">
        <v>252</v>
      </c>
    </row>
    <row r="66">
      <c r="A66" t="s">
        <v>254</v>
      </c>
      <c r="B66" t="s">
        <v>260</v>
      </c>
      <c r="C66" t="s">
        <v>256</v>
      </c>
      <c r="D66" t="n">
        <v>2.15113208653396</v>
      </c>
      <c r="E66" t="n">
        <v>2075</v>
      </c>
      <c r="F66" t="n">
        <v>15709790.5717521</v>
      </c>
      <c r="G66" t="n">
        <v>1241120.32986813</v>
      </c>
      <c r="H66" t="n">
        <v>-1021.81665795155</v>
      </c>
      <c r="I66" t="n">
        <v>-96.7035000971878</v>
      </c>
      <c r="J66" t="n">
        <v>111932.867810419</v>
      </c>
      <c r="K66" t="n">
        <v>1228.32019067984</v>
      </c>
      <c r="L66" t="n">
        <v>4547015.09398713</v>
      </c>
      <c r="M66" t="n">
        <v>188443.358436664</v>
      </c>
      <c r="N66" t="n">
        <v>-0.0000650433023460469</v>
      </c>
      <c r="O66" t="n">
        <v>-0.0000779162968891682</v>
      </c>
      <c r="P66" t="s">
        <v>257</v>
      </c>
      <c r="Q66" t="s">
        <v>252</v>
      </c>
    </row>
    <row r="67">
      <c r="A67" t="s">
        <v>254</v>
      </c>
      <c r="B67" t="s">
        <v>260</v>
      </c>
      <c r="C67" t="s">
        <v>256</v>
      </c>
      <c r="D67" t="n">
        <v>2.28026617277747</v>
      </c>
      <c r="E67" t="n">
        <v>2080</v>
      </c>
      <c r="F67" t="n">
        <v>15918347.5965399</v>
      </c>
      <c r="G67" t="n">
        <v>1262813.13369265</v>
      </c>
      <c r="H67" t="n">
        <v>-1090.04111451978</v>
      </c>
      <c r="I67" t="n">
        <v>-104.050307308432</v>
      </c>
      <c r="J67" t="n">
        <v>103379.996815409</v>
      </c>
      <c r="K67" t="n">
        <v>1193.76006715123</v>
      </c>
      <c r="L67" t="n">
        <v>4587614.39479213</v>
      </c>
      <c r="M67" t="n">
        <v>185713.766645495</v>
      </c>
      <c r="N67" t="n">
        <v>-0.0000684770267710902</v>
      </c>
      <c r="O67" t="n">
        <v>-0.000082395648676993</v>
      </c>
      <c r="P67" t="s">
        <v>257</v>
      </c>
      <c r="Q67" t="s">
        <v>252</v>
      </c>
    </row>
    <row r="68">
      <c r="A68" t="s">
        <v>254</v>
      </c>
      <c r="B68" t="s">
        <v>260</v>
      </c>
      <c r="C68" t="s">
        <v>256</v>
      </c>
      <c r="D68" t="n">
        <v>2.40858309610718</v>
      </c>
      <c r="E68" t="n">
        <v>2085</v>
      </c>
      <c r="F68" t="n">
        <v>16173342.6784646</v>
      </c>
      <c r="G68" t="n">
        <v>1288052.90296558</v>
      </c>
      <c r="H68" t="n">
        <v>-1162.6526856151</v>
      </c>
      <c r="I68" t="n">
        <v>-111.871965889529</v>
      </c>
      <c r="J68" t="n">
        <v>99778.6634557673</v>
      </c>
      <c r="K68" t="n">
        <v>1095.75499259554</v>
      </c>
      <c r="L68" t="n">
        <v>4638019.5021628</v>
      </c>
      <c r="M68" t="n">
        <v>185221.9235055</v>
      </c>
      <c r="N68" t="n">
        <v>-0.000071886975298138</v>
      </c>
      <c r="O68" t="n">
        <v>-0.0000868535489745474</v>
      </c>
      <c r="P68" t="s">
        <v>257</v>
      </c>
      <c r="Q68" t="s">
        <v>252</v>
      </c>
    </row>
    <row r="69">
      <c r="A69" t="s">
        <v>254</v>
      </c>
      <c r="B69" t="s">
        <v>260</v>
      </c>
      <c r="C69" t="s">
        <v>256</v>
      </c>
      <c r="D69" t="n">
        <v>2.52004645059278</v>
      </c>
      <c r="E69" t="n">
        <v>2090</v>
      </c>
      <c r="F69" t="n">
        <v>16524677.6749162</v>
      </c>
      <c r="G69" t="n">
        <v>1317018.77503734</v>
      </c>
      <c r="H69" t="n">
        <v>-1234.73194946421</v>
      </c>
      <c r="I69" t="n">
        <v>-119.322884361592</v>
      </c>
      <c r="J69" t="n">
        <v>95888.4689306603</v>
      </c>
      <c r="K69" t="n">
        <v>1078.08962810719</v>
      </c>
      <c r="L69" t="n">
        <v>4709718.89009874</v>
      </c>
      <c r="M69" t="n">
        <v>184516.334311594</v>
      </c>
      <c r="N69" t="n">
        <v>-0.0000747204861574084</v>
      </c>
      <c r="O69" t="n">
        <v>-0.0000906007466432728</v>
      </c>
      <c r="P69" t="s">
        <v>257</v>
      </c>
      <c r="Q69" t="s">
        <v>252</v>
      </c>
    </row>
    <row r="70">
      <c r="A70" t="s">
        <v>254</v>
      </c>
      <c r="B70" t="s">
        <v>261</v>
      </c>
      <c r="C70" t="s">
        <v>256</v>
      </c>
      <c r="D70" t="n">
        <v>0.428627956548265</v>
      </c>
      <c r="E70" t="n">
        <v>2010</v>
      </c>
      <c r="F70" t="n">
        <v>13442807.7885857</v>
      </c>
      <c r="G70" t="n">
        <v>365146.911444282</v>
      </c>
      <c r="H70" t="n">
        <v>-227.854406388447</v>
      </c>
      <c r="I70" t="n">
        <v>-6.2464227115035</v>
      </c>
      <c r="J70" t="n">
        <v>859021.050416998</v>
      </c>
      <c r="K70" t="n">
        <v>24738.1046337632</v>
      </c>
      <c r="L70" t="n">
        <v>4314015.15864332</v>
      </c>
      <c r="M70" t="n">
        <v>117519.686767646</v>
      </c>
      <c r="N70" t="n">
        <v>-0.0000169499118020507</v>
      </c>
      <c r="O70" t="n">
        <v>-0.0000171066015231972</v>
      </c>
      <c r="P70" t="s">
        <v>257</v>
      </c>
      <c r="Q70" t="s">
        <v>252</v>
      </c>
    </row>
    <row r="71">
      <c r="A71" t="s">
        <v>254</v>
      </c>
      <c r="B71" t="s">
        <v>261</v>
      </c>
      <c r="C71" t="s">
        <v>256</v>
      </c>
      <c r="D71" t="n">
        <v>0.612859964817109</v>
      </c>
      <c r="E71" t="n">
        <v>2015</v>
      </c>
      <c r="F71" t="n">
        <v>13831196.0411508</v>
      </c>
      <c r="G71" t="n">
        <v>376006.389716451</v>
      </c>
      <c r="H71" t="n">
        <v>-338.803707187859</v>
      </c>
      <c r="I71" t="n">
        <v>-9.30005104058034</v>
      </c>
      <c r="J71" t="n">
        <v>861962.333759179</v>
      </c>
      <c r="K71" t="n">
        <v>24793.7711822395</v>
      </c>
      <c r="L71" t="n">
        <v>4396159.42210473</v>
      </c>
      <c r="M71" t="n">
        <v>119959.34437631</v>
      </c>
      <c r="N71" t="n">
        <v>-0.0000244956189023599</v>
      </c>
      <c r="O71" t="n">
        <v>-0.0000247337579757449</v>
      </c>
      <c r="P71" t="s">
        <v>257</v>
      </c>
      <c r="Q71" t="s">
        <v>252</v>
      </c>
    </row>
    <row r="72">
      <c r="A72" t="s">
        <v>254</v>
      </c>
      <c r="B72" t="s">
        <v>261</v>
      </c>
      <c r="C72" t="s">
        <v>256</v>
      </c>
      <c r="D72" t="n">
        <v>0.762344119941005</v>
      </c>
      <c r="E72" t="n">
        <v>2020</v>
      </c>
      <c r="F72" t="n">
        <v>14162141.2889058</v>
      </c>
      <c r="G72" t="n">
        <v>385578.254599335</v>
      </c>
      <c r="H72" t="n">
        <v>-435.669949035804</v>
      </c>
      <c r="I72" t="n">
        <v>-11.9849178156672</v>
      </c>
      <c r="J72" t="n">
        <v>862509.149881314</v>
      </c>
      <c r="K72" t="n">
        <v>24802.6591926562</v>
      </c>
      <c r="L72" t="n">
        <v>4462872.70149867</v>
      </c>
      <c r="M72" t="n">
        <v>122028.827432726</v>
      </c>
      <c r="N72" t="n">
        <v>-0.0000307629997574658</v>
      </c>
      <c r="O72" t="n">
        <v>-0.0000310829712845737</v>
      </c>
      <c r="P72" t="s">
        <v>257</v>
      </c>
      <c r="Q72" t="s">
        <v>252</v>
      </c>
    </row>
    <row r="73">
      <c r="A73" t="s">
        <v>254</v>
      </c>
      <c r="B73" t="s">
        <v>261</v>
      </c>
      <c r="C73" t="s">
        <v>256</v>
      </c>
      <c r="D73" t="n">
        <v>0.913771284057719</v>
      </c>
      <c r="E73" t="n">
        <v>2025</v>
      </c>
      <c r="F73" t="n">
        <v>14603490.4792966</v>
      </c>
      <c r="G73" t="n">
        <v>398003.579657401</v>
      </c>
      <c r="H73" t="n">
        <v>-543.090008201278</v>
      </c>
      <c r="I73" t="n">
        <v>-14.9632031749291</v>
      </c>
      <c r="J73" t="n">
        <v>870995.005867855</v>
      </c>
      <c r="K73" t="n">
        <v>25039.9996467156</v>
      </c>
      <c r="L73" t="n">
        <v>4566280.42295203</v>
      </c>
      <c r="M73" t="n">
        <v>125057.711590427</v>
      </c>
      <c r="N73" t="n">
        <v>-0.0000371890548339259</v>
      </c>
      <c r="O73" t="n">
        <v>-0.0000375956497371439</v>
      </c>
      <c r="P73" t="s">
        <v>257</v>
      </c>
      <c r="Q73" t="s">
        <v>252</v>
      </c>
    </row>
    <row r="74">
      <c r="A74" t="s">
        <v>254</v>
      </c>
      <c r="B74" t="s">
        <v>261</v>
      </c>
      <c r="C74" t="s">
        <v>256</v>
      </c>
      <c r="D74" t="n">
        <v>0.965593764268064</v>
      </c>
      <c r="E74" t="n">
        <v>2030</v>
      </c>
      <c r="F74" t="n">
        <v>15067055.2185073</v>
      </c>
      <c r="G74" t="n">
        <v>410961.083613211</v>
      </c>
      <c r="H74" t="n">
        <v>-596.915296991698</v>
      </c>
      <c r="I74" t="n">
        <v>-16.4670981641681</v>
      </c>
      <c r="J74" t="n">
        <v>880417.850698558</v>
      </c>
      <c r="K74" t="n">
        <v>25305.6805640449</v>
      </c>
      <c r="L74" t="n">
        <v>4675426.0076621</v>
      </c>
      <c r="M74" t="n">
        <v>128216.508138013</v>
      </c>
      <c r="N74" t="n">
        <v>-0.0000396172502413403</v>
      </c>
      <c r="O74" t="n">
        <v>-0.000040069726357999</v>
      </c>
      <c r="P74" t="s">
        <v>257</v>
      </c>
      <c r="Q74" t="s">
        <v>252</v>
      </c>
    </row>
    <row r="75">
      <c r="A75" t="s">
        <v>254</v>
      </c>
      <c r="B75" t="s">
        <v>261</v>
      </c>
      <c r="C75" t="s">
        <v>256</v>
      </c>
      <c r="D75" t="n">
        <v>1.08500668135844</v>
      </c>
      <c r="E75" t="n">
        <v>2035</v>
      </c>
      <c r="F75" t="n">
        <v>15375418.0151862</v>
      </c>
      <c r="G75" t="n">
        <v>419692.867818306</v>
      </c>
      <c r="H75" t="n">
        <v>-659.541212374226</v>
      </c>
      <c r="I75" t="n">
        <v>-18.2765704146551</v>
      </c>
      <c r="J75" t="n">
        <v>755264.561111385</v>
      </c>
      <c r="K75" t="n">
        <v>21384.5842338009</v>
      </c>
      <c r="L75" t="n">
        <v>4718418.79559515</v>
      </c>
      <c r="M75" t="n">
        <v>129020.819350997</v>
      </c>
      <c r="N75" t="n">
        <v>-0.000042895823171949</v>
      </c>
      <c r="O75" t="n">
        <v>-0.0000435474886901519</v>
      </c>
      <c r="P75" t="s">
        <v>257</v>
      </c>
      <c r="Q75" t="s">
        <v>252</v>
      </c>
    </row>
    <row r="76">
      <c r="A76" t="s">
        <v>254</v>
      </c>
      <c r="B76" t="s">
        <v>261</v>
      </c>
      <c r="C76" t="s">
        <v>256</v>
      </c>
      <c r="D76" t="n">
        <v>1.22921984132704</v>
      </c>
      <c r="E76" t="n">
        <v>2040</v>
      </c>
      <c r="F76" t="n">
        <v>15380083.8201315</v>
      </c>
      <c r="G76" t="n">
        <v>420133.345148059</v>
      </c>
      <c r="H76" t="n">
        <v>-704.602016895767</v>
      </c>
      <c r="I76" t="n">
        <v>-19.6425180802598</v>
      </c>
      <c r="J76" t="n">
        <v>574964.954937083</v>
      </c>
      <c r="K76" t="n">
        <v>16117.5172718579</v>
      </c>
      <c r="L76" t="n">
        <v>4645166.22336908</v>
      </c>
      <c r="M76" t="n">
        <v>126462.792784228</v>
      </c>
      <c r="N76" t="n">
        <v>-0.0000458126252844923</v>
      </c>
      <c r="O76" t="n">
        <v>-0.0000467530566357154</v>
      </c>
      <c r="P76" t="s">
        <v>257</v>
      </c>
      <c r="Q76" t="s">
        <v>252</v>
      </c>
    </row>
    <row r="77">
      <c r="A77" t="s">
        <v>254</v>
      </c>
      <c r="B77" t="s">
        <v>261</v>
      </c>
      <c r="C77" t="s">
        <v>256</v>
      </c>
      <c r="D77" t="n">
        <v>1.35085724597845</v>
      </c>
      <c r="E77" t="n">
        <v>2045</v>
      </c>
      <c r="F77" t="n">
        <v>15463008.0357277</v>
      </c>
      <c r="G77" t="n">
        <v>422684.965951851</v>
      </c>
      <c r="H77" t="n">
        <v>-746.678713955994</v>
      </c>
      <c r="I77" t="n">
        <v>-20.9099884501484</v>
      </c>
      <c r="J77" t="n">
        <v>441863.864346336</v>
      </c>
      <c r="K77" t="n">
        <v>12313.7477188893</v>
      </c>
      <c r="L77" t="n">
        <v>4621086.9379164</v>
      </c>
      <c r="M77" t="n">
        <v>125145.275142673</v>
      </c>
      <c r="N77" t="n">
        <v>-0.0000482880635016663</v>
      </c>
      <c r="O77" t="n">
        <v>-0.0000494694397352432</v>
      </c>
      <c r="P77" t="s">
        <v>257</v>
      </c>
      <c r="Q77" t="s">
        <v>252</v>
      </c>
    </row>
    <row r="78">
      <c r="A78" t="s">
        <v>254</v>
      </c>
      <c r="B78" t="s">
        <v>261</v>
      </c>
      <c r="C78" t="s">
        <v>256</v>
      </c>
      <c r="D78" t="n">
        <v>1.53164784556419</v>
      </c>
      <c r="E78" t="n">
        <v>2050</v>
      </c>
      <c r="F78" t="n">
        <v>15574100.3785273</v>
      </c>
      <c r="G78" t="n">
        <v>425952.785040119</v>
      </c>
      <c r="H78" t="n">
        <v>-807.60160152623</v>
      </c>
      <c r="I78" t="n">
        <v>-22.7368936952245</v>
      </c>
      <c r="J78" t="n">
        <v>262999.530772761</v>
      </c>
      <c r="K78" t="n">
        <v>7026.53636461819</v>
      </c>
      <c r="L78" t="n">
        <v>4590546.50887486</v>
      </c>
      <c r="M78" t="n">
        <v>122795.055602722</v>
      </c>
      <c r="N78" t="n">
        <v>-0.0000518554254754712</v>
      </c>
      <c r="O78" t="n">
        <v>-0.0000533789060519537</v>
      </c>
      <c r="P78" t="s">
        <v>257</v>
      </c>
      <c r="Q78" t="s">
        <v>252</v>
      </c>
    </row>
    <row r="79">
      <c r="A79" t="s">
        <v>254</v>
      </c>
      <c r="B79" t="s">
        <v>261</v>
      </c>
      <c r="C79" t="s">
        <v>256</v>
      </c>
      <c r="D79" t="n">
        <v>1.64170092024739</v>
      </c>
      <c r="E79" t="n">
        <v>2055</v>
      </c>
      <c r="F79" t="n">
        <v>15707025.0276735</v>
      </c>
      <c r="G79" t="n">
        <v>429762.467787947</v>
      </c>
      <c r="H79" t="n">
        <v>-851.804434317701</v>
      </c>
      <c r="I79" t="n">
        <v>-24.0473428259816</v>
      </c>
      <c r="J79" t="n">
        <v>203047.04727848</v>
      </c>
      <c r="K79" t="n">
        <v>5194.98519716545</v>
      </c>
      <c r="L79" t="n">
        <v>4560424.70808199</v>
      </c>
      <c r="M79" t="n">
        <v>121530.141844912</v>
      </c>
      <c r="N79" t="n">
        <v>-0.0000542307937255429</v>
      </c>
      <c r="O79" t="n">
        <v>-0.0000559549626326305</v>
      </c>
      <c r="P79" t="s">
        <v>257</v>
      </c>
      <c r="Q79" t="s">
        <v>252</v>
      </c>
    </row>
    <row r="80">
      <c r="A80" t="s">
        <v>254</v>
      </c>
      <c r="B80" t="s">
        <v>261</v>
      </c>
      <c r="C80" t="s">
        <v>256</v>
      </c>
      <c r="D80" t="n">
        <v>1.79717289473674</v>
      </c>
      <c r="E80" t="n">
        <v>2060</v>
      </c>
      <c r="F80" t="n">
        <v>15899584.8364131</v>
      </c>
      <c r="G80" t="n">
        <v>435170.615309887</v>
      </c>
      <c r="H80" t="n">
        <v>-913.977226413435</v>
      </c>
      <c r="I80" t="n">
        <v>-25.8864193759152</v>
      </c>
      <c r="J80" t="n">
        <v>148861.344129428</v>
      </c>
      <c r="K80" t="n">
        <v>3375.6390255015</v>
      </c>
      <c r="L80" t="n">
        <v>4559036.57301627</v>
      </c>
      <c r="M80" t="n">
        <v>121126.074108026</v>
      </c>
      <c r="N80" t="n">
        <v>-0.0000574843453975132</v>
      </c>
      <c r="O80" t="n">
        <v>-0.0000594856786400465</v>
      </c>
      <c r="P80" t="s">
        <v>257</v>
      </c>
      <c r="Q80" t="s">
        <v>252</v>
      </c>
    </row>
    <row r="81">
      <c r="A81" t="s">
        <v>254</v>
      </c>
      <c r="B81" t="s">
        <v>261</v>
      </c>
      <c r="C81" t="s">
        <v>256</v>
      </c>
      <c r="D81" t="n">
        <v>1.90209664848524</v>
      </c>
      <c r="E81" t="n">
        <v>2065</v>
      </c>
      <c r="F81" t="n">
        <v>16035271.7717484</v>
      </c>
      <c r="G81" t="n">
        <v>439010.459877743</v>
      </c>
      <c r="H81" t="n">
        <v>-957.864447076961</v>
      </c>
      <c r="I81" t="n">
        <v>-27.1858249615849</v>
      </c>
      <c r="J81" t="n">
        <v>135903.526497967</v>
      </c>
      <c r="K81" t="n">
        <v>2745.05902031025</v>
      </c>
      <c r="L81" t="n">
        <v>4565488.14447342</v>
      </c>
      <c r="M81" t="n">
        <v>120936.42878936</v>
      </c>
      <c r="N81" t="n">
        <v>-0.0000597348433323446</v>
      </c>
      <c r="O81" t="n">
        <v>-0.000061925232872938</v>
      </c>
      <c r="P81" t="s">
        <v>257</v>
      </c>
      <c r="Q81" t="s">
        <v>252</v>
      </c>
    </row>
    <row r="82">
      <c r="A82" t="s">
        <v>254</v>
      </c>
      <c r="B82" t="s">
        <v>261</v>
      </c>
      <c r="C82" t="s">
        <v>256</v>
      </c>
      <c r="D82" t="n">
        <v>2.05392250035779</v>
      </c>
      <c r="E82" t="n">
        <v>2070</v>
      </c>
      <c r="F82" t="n">
        <v>16240868.9981653</v>
      </c>
      <c r="G82" t="n">
        <v>444758.545191559</v>
      </c>
      <c r="H82" t="n">
        <v>-1026.90607670664</v>
      </c>
      <c r="I82" t="n">
        <v>-29.2217232667194</v>
      </c>
      <c r="J82" t="n">
        <v>114925.466220523</v>
      </c>
      <c r="K82" t="n">
        <v>2174.76595902766</v>
      </c>
      <c r="L82" t="n">
        <v>4580243.77792229</v>
      </c>
      <c r="M82" t="n">
        <v>120574.015808636</v>
      </c>
      <c r="N82" t="n">
        <v>-0.0000632297493947304</v>
      </c>
      <c r="O82" t="n">
        <v>-0.0000657024436801624</v>
      </c>
      <c r="P82" t="s">
        <v>257</v>
      </c>
      <c r="Q82" t="s">
        <v>252</v>
      </c>
    </row>
    <row r="83">
      <c r="A83" t="s">
        <v>254</v>
      </c>
      <c r="B83" t="s">
        <v>261</v>
      </c>
      <c r="C83" t="s">
        <v>256</v>
      </c>
      <c r="D83" t="n">
        <v>2.15113208653396</v>
      </c>
      <c r="E83" t="n">
        <v>2075</v>
      </c>
      <c r="F83" t="n">
        <v>16498969.500416</v>
      </c>
      <c r="G83" t="n">
        <v>451941.401204181</v>
      </c>
      <c r="H83" t="n">
        <v>-1087.52262813062</v>
      </c>
      <c r="I83" t="n">
        <v>-30.997529918113</v>
      </c>
      <c r="J83" t="n">
        <v>111051.009551073</v>
      </c>
      <c r="K83" t="n">
        <v>2110.17845002616</v>
      </c>
      <c r="L83" t="n">
        <v>4614462.84339774</v>
      </c>
      <c r="M83" t="n">
        <v>120995.609026058</v>
      </c>
      <c r="N83" t="n">
        <v>-0.0000659145789743535</v>
      </c>
      <c r="O83" t="n">
        <v>-0.0000685874979267692</v>
      </c>
      <c r="P83" t="s">
        <v>257</v>
      </c>
      <c r="Q83" t="s">
        <v>252</v>
      </c>
    </row>
    <row r="84">
      <c r="A84" t="s">
        <v>254</v>
      </c>
      <c r="B84" t="s">
        <v>261</v>
      </c>
      <c r="C84" t="s">
        <v>256</v>
      </c>
      <c r="D84" t="n">
        <v>2.28026617277747</v>
      </c>
      <c r="E84" t="n">
        <v>2080</v>
      </c>
      <c r="F84" t="n">
        <v>16722975.828462</v>
      </c>
      <c r="G84" t="n">
        <v>458184.901770496</v>
      </c>
      <c r="H84" t="n">
        <v>-1160.93839971978</v>
      </c>
      <c r="I84" t="n">
        <v>-33.1530221084292</v>
      </c>
      <c r="J84" t="n">
        <v>102656.10602662</v>
      </c>
      <c r="K84" t="n">
        <v>1917.65085594051</v>
      </c>
      <c r="L84" t="n">
        <v>4652108.03955541</v>
      </c>
      <c r="M84" t="n">
        <v>121220.121882213</v>
      </c>
      <c r="N84" t="n">
        <v>-0.0000694217591192053</v>
      </c>
      <c r="O84" t="n">
        <v>-0.0000723572993791829</v>
      </c>
      <c r="P84" t="s">
        <v>257</v>
      </c>
      <c r="Q84" t="s">
        <v>252</v>
      </c>
    </row>
    <row r="85">
      <c r="A85" t="s">
        <v>254</v>
      </c>
      <c r="B85" t="s">
        <v>261</v>
      </c>
      <c r="C85" t="s">
        <v>256</v>
      </c>
      <c r="D85" t="n">
        <v>2.40858309610718</v>
      </c>
      <c r="E85" t="n">
        <v>2085</v>
      </c>
      <c r="F85" t="n">
        <v>16995637.1291572</v>
      </c>
      <c r="G85" t="n">
        <v>465758.452272974</v>
      </c>
      <c r="H85" t="n">
        <v>-1239.07951024686</v>
      </c>
      <c r="I85" t="n">
        <v>-35.4451412577723</v>
      </c>
      <c r="J85" t="n">
        <v>99006.2697609251</v>
      </c>
      <c r="K85" t="n">
        <v>1868.14868743772</v>
      </c>
      <c r="L85" t="n">
        <v>4700423.44478802</v>
      </c>
      <c r="M85" t="n">
        <v>122817.980880286</v>
      </c>
      <c r="N85" t="n">
        <v>-0.0000729057405044931</v>
      </c>
      <c r="O85" t="n">
        <v>-0.0000761019817993522</v>
      </c>
      <c r="P85" t="s">
        <v>257</v>
      </c>
      <c r="Q85" t="s">
        <v>252</v>
      </c>
    </row>
    <row r="86">
      <c r="A86" t="s">
        <v>254</v>
      </c>
      <c r="B86" t="s">
        <v>261</v>
      </c>
      <c r="C86" t="s">
        <v>256</v>
      </c>
      <c r="D86" t="n">
        <v>2.52004645059278</v>
      </c>
      <c r="E86" t="n">
        <v>2090</v>
      </c>
      <c r="F86" t="n">
        <v>17365773.5419501</v>
      </c>
      <c r="G86" t="n">
        <v>475922.908003453</v>
      </c>
      <c r="H86" t="n">
        <v>-1316.36290427504</v>
      </c>
      <c r="I86" t="n">
        <v>-37.6919295507621</v>
      </c>
      <c r="J86" t="n">
        <v>95175.5610077333</v>
      </c>
      <c r="K86" t="n">
        <v>1790.99755103425</v>
      </c>
      <c r="L86" t="n">
        <v>4770559.20776261</v>
      </c>
      <c r="M86" t="n">
        <v>123676.016647731</v>
      </c>
      <c r="N86" t="n">
        <v>-0.0000758021461638397</v>
      </c>
      <c r="O86" t="n">
        <v>-0.0000791975526223011</v>
      </c>
      <c r="P86" t="s">
        <v>257</v>
      </c>
      <c r="Q86" t="s">
        <v>252</v>
      </c>
    </row>
    <row r="87">
      <c r="A87" t="s">
        <v>254</v>
      </c>
      <c r="B87" t="s">
        <v>262</v>
      </c>
      <c r="C87" t="s">
        <v>256</v>
      </c>
      <c r="D87" t="n">
        <v>0.428627956548265</v>
      </c>
      <c r="E87" t="n">
        <v>2010</v>
      </c>
      <c r="F87" t="n">
        <v>13435899.1656397</v>
      </c>
      <c r="G87" t="n">
        <v>372055.534390268</v>
      </c>
      <c r="H87" t="n">
        <v>-226.575649748037</v>
      </c>
      <c r="I87" t="n">
        <v>-7.52517935191358</v>
      </c>
      <c r="J87" t="n">
        <v>875444.129591356</v>
      </c>
      <c r="K87" t="n">
        <v>8315.02545940501</v>
      </c>
      <c r="L87" t="n">
        <v>4341185.29525626</v>
      </c>
      <c r="M87" t="n">
        <v>90349.5501547065</v>
      </c>
      <c r="N87" t="n">
        <v>-0.0000168634526766523</v>
      </c>
      <c r="O87" t="n">
        <v>-0.0000202259573002885</v>
      </c>
      <c r="P87" t="s">
        <v>257</v>
      </c>
      <c r="Q87" t="s">
        <v>252</v>
      </c>
    </row>
    <row r="88">
      <c r="A88" t="s">
        <v>254</v>
      </c>
      <c r="B88" t="s">
        <v>262</v>
      </c>
      <c r="C88" t="s">
        <v>256</v>
      </c>
      <c r="D88" t="n">
        <v>0.612859964817109</v>
      </c>
      <c r="E88" t="n">
        <v>2015</v>
      </c>
      <c r="F88" t="n">
        <v>13821342.3213108</v>
      </c>
      <c r="G88" t="n">
        <v>385860.109556475</v>
      </c>
      <c r="H88" t="n">
        <v>-336.917678360413</v>
      </c>
      <c r="I88" t="n">
        <v>-11.1860798680261</v>
      </c>
      <c r="J88" t="n">
        <v>878402.773865813</v>
      </c>
      <c r="K88" t="n">
        <v>8353.33107560514</v>
      </c>
      <c r="L88" t="n">
        <v>4422725.35922612</v>
      </c>
      <c r="M88" t="n">
        <v>93393.4072549235</v>
      </c>
      <c r="N88" t="n">
        <v>-0.000024376624970856</v>
      </c>
      <c r="O88" t="n">
        <v>-0.0000289899877986451</v>
      </c>
      <c r="P88" t="s">
        <v>257</v>
      </c>
      <c r="Q88" t="s">
        <v>252</v>
      </c>
    </row>
    <row r="89">
      <c r="A89" t="s">
        <v>254</v>
      </c>
      <c r="B89" t="s">
        <v>262</v>
      </c>
      <c r="C89" t="s">
        <v>256</v>
      </c>
      <c r="D89" t="n">
        <v>0.762344119941005</v>
      </c>
      <c r="E89" t="n">
        <v>2020</v>
      </c>
      <c r="F89" t="n">
        <v>14149383.0974275</v>
      </c>
      <c r="G89" t="n">
        <v>398336.446077642</v>
      </c>
      <c r="H89" t="n">
        <v>-433.261758684258</v>
      </c>
      <c r="I89" t="n">
        <v>-14.3931081672129</v>
      </c>
      <c r="J89" t="n">
        <v>878938.78234329</v>
      </c>
      <c r="K89" t="n">
        <v>8373.02673067968</v>
      </c>
      <c r="L89" t="n">
        <v>4488727.16612799</v>
      </c>
      <c r="M89" t="n">
        <v>96174.362803413</v>
      </c>
      <c r="N89" t="n">
        <v>-0.0000306205405352994</v>
      </c>
      <c r="O89" t="n">
        <v>-0.0000361330435839844</v>
      </c>
      <c r="P89" t="s">
        <v>257</v>
      </c>
      <c r="Q89" t="s">
        <v>252</v>
      </c>
    </row>
    <row r="90">
      <c r="A90" t="s">
        <v>254</v>
      </c>
      <c r="B90" t="s">
        <v>262</v>
      </c>
      <c r="C90" t="s">
        <v>256</v>
      </c>
      <c r="D90" t="n">
        <v>0.913771284057719</v>
      </c>
      <c r="E90" t="n">
        <v>2025</v>
      </c>
      <c r="F90" t="n">
        <v>14587561.2418124</v>
      </c>
      <c r="G90" t="n">
        <v>413932.817141614</v>
      </c>
      <c r="H90" t="n">
        <v>-540.093608938597</v>
      </c>
      <c r="I90" t="n">
        <v>-17.9596024376105</v>
      </c>
      <c r="J90" t="n">
        <v>887566.213180277</v>
      </c>
      <c r="K90" t="n">
        <v>8468.79233429401</v>
      </c>
      <c r="L90" t="n">
        <v>4591633.62345083</v>
      </c>
      <c r="M90" t="n">
        <v>99704.5110916233</v>
      </c>
      <c r="N90" t="n">
        <v>-0.0000370242564871312</v>
      </c>
      <c r="O90" t="n">
        <v>-0.0000433877230648909</v>
      </c>
      <c r="P90" t="s">
        <v>257</v>
      </c>
      <c r="Q90" t="s">
        <v>252</v>
      </c>
    </row>
    <row r="91">
      <c r="A91" t="s">
        <v>254</v>
      </c>
      <c r="B91" t="s">
        <v>262</v>
      </c>
      <c r="C91" t="s">
        <v>256</v>
      </c>
      <c r="D91" t="n">
        <v>0.965593764268064</v>
      </c>
      <c r="E91" t="n">
        <v>2030</v>
      </c>
      <c r="F91" t="n">
        <v>15047183.6909535</v>
      </c>
      <c r="G91" t="n">
        <v>430832.611167031</v>
      </c>
      <c r="H91" t="n">
        <v>-593.596448357737</v>
      </c>
      <c r="I91" t="n">
        <v>-19.7859467981291</v>
      </c>
      <c r="J91" t="n">
        <v>897147.75683525</v>
      </c>
      <c r="K91" t="n">
        <v>8575.77442735329</v>
      </c>
      <c r="L91" t="n">
        <v>4700119.14947978</v>
      </c>
      <c r="M91" t="n">
        <v>103523.366320335</v>
      </c>
      <c r="N91" t="n">
        <v>-0.0000394490065748723</v>
      </c>
      <c r="O91" t="n">
        <v>-0.0000459249051378291</v>
      </c>
      <c r="P91" t="s">
        <v>257</v>
      </c>
      <c r="Q91" t="s">
        <v>252</v>
      </c>
    </row>
    <row r="92">
      <c r="A92" t="s">
        <v>254</v>
      </c>
      <c r="B92" t="s">
        <v>262</v>
      </c>
      <c r="C92" t="s">
        <v>256</v>
      </c>
      <c r="D92" t="n">
        <v>1.08500668135844</v>
      </c>
      <c r="E92" t="n">
        <v>2035</v>
      </c>
      <c r="F92" t="n">
        <v>15351126.8428331</v>
      </c>
      <c r="G92" t="n">
        <v>443984.040171379</v>
      </c>
      <c r="H92" t="n">
        <v>-655.766212953325</v>
      </c>
      <c r="I92" t="n">
        <v>-22.0515698355557</v>
      </c>
      <c r="J92" t="n">
        <v>770023.650212519</v>
      </c>
      <c r="K92" t="n">
        <v>6625.49513266684</v>
      </c>
      <c r="L92" t="n">
        <v>4747379.44288814</v>
      </c>
      <c r="M92" t="n">
        <v>100060.172058013</v>
      </c>
      <c r="N92" t="n">
        <v>-0.000042717790014189</v>
      </c>
      <c r="O92" t="n">
        <v>-0.0000496674831533218</v>
      </c>
      <c r="P92" t="s">
        <v>257</v>
      </c>
      <c r="Q92" t="s">
        <v>252</v>
      </c>
    </row>
    <row r="93">
      <c r="A93" t="s">
        <v>254</v>
      </c>
      <c r="B93" t="s">
        <v>262</v>
      </c>
      <c r="C93" t="s">
        <v>256</v>
      </c>
      <c r="D93" t="n">
        <v>1.22921984132704</v>
      </c>
      <c r="E93" t="n">
        <v>2040</v>
      </c>
      <c r="F93" t="n">
        <v>15351809.7778433</v>
      </c>
      <c r="G93" t="n">
        <v>448407.387436239</v>
      </c>
      <c r="H93" t="n">
        <v>-700.393810787723</v>
      </c>
      <c r="I93" t="n">
        <v>-23.8507241883036</v>
      </c>
      <c r="J93" t="n">
        <v>586068.337691837</v>
      </c>
      <c r="K93" t="n">
        <v>5014.13451710453</v>
      </c>
      <c r="L93" t="n">
        <v>4682706.21315103</v>
      </c>
      <c r="M93" t="n">
        <v>88922.8030022757</v>
      </c>
      <c r="N93" t="n">
        <v>-0.0000456228823131052</v>
      </c>
      <c r="O93" t="n">
        <v>-0.000053189855601331</v>
      </c>
      <c r="P93" t="s">
        <v>257</v>
      </c>
      <c r="Q93" t="s">
        <v>252</v>
      </c>
    </row>
    <row r="94">
      <c r="A94" t="s">
        <v>254</v>
      </c>
      <c r="B94" t="s">
        <v>262</v>
      </c>
      <c r="C94" t="s">
        <v>256</v>
      </c>
      <c r="D94" t="n">
        <v>1.35085724597845</v>
      </c>
      <c r="E94" t="n">
        <v>2045</v>
      </c>
      <c r="F94" t="n">
        <v>15430760.8753117</v>
      </c>
      <c r="G94" t="n">
        <v>454932.126367763</v>
      </c>
      <c r="H94" t="n">
        <v>-742.034058433517</v>
      </c>
      <c r="I94" t="n">
        <v>-25.5546439726251</v>
      </c>
      <c r="J94" t="n">
        <v>450439.741018631</v>
      </c>
      <c r="K94" t="n">
        <v>3737.87104659467</v>
      </c>
      <c r="L94" t="n">
        <v>4660880.81758061</v>
      </c>
      <c r="M94" t="n">
        <v>85351.3954784651</v>
      </c>
      <c r="N94" t="n">
        <v>-0.0000480879759870251</v>
      </c>
      <c r="O94" t="n">
        <v>-0.0000561724320870822</v>
      </c>
      <c r="P94" t="s">
        <v>257</v>
      </c>
      <c r="Q94" t="s">
        <v>252</v>
      </c>
    </row>
    <row r="95">
      <c r="A95" t="s">
        <v>254</v>
      </c>
      <c r="B95" t="s">
        <v>262</v>
      </c>
      <c r="C95" t="s">
        <v>256</v>
      </c>
      <c r="D95" t="n">
        <v>1.53164784556419</v>
      </c>
      <c r="E95" t="n">
        <v>2050</v>
      </c>
      <c r="F95" t="n">
        <v>15538051.828756</v>
      </c>
      <c r="G95" t="n">
        <v>462001.334811424</v>
      </c>
      <c r="H95" t="n">
        <v>-802.31692457849</v>
      </c>
      <c r="I95" t="n">
        <v>-28.0215706429645</v>
      </c>
      <c r="J95" t="n">
        <v>267883.85869715</v>
      </c>
      <c r="K95" t="n">
        <v>2142.20844022882</v>
      </c>
      <c r="L95" t="n">
        <v>4640600.75852344</v>
      </c>
      <c r="M95" t="n">
        <v>72740.8059541464</v>
      </c>
      <c r="N95" t="n">
        <v>-0.000051635619022306</v>
      </c>
      <c r="O95" t="n">
        <v>-0.0000606525750718926</v>
      </c>
      <c r="P95" t="s">
        <v>257</v>
      </c>
      <c r="Q95" t="s">
        <v>252</v>
      </c>
    </row>
    <row r="96">
      <c r="A96" t="s">
        <v>254</v>
      </c>
      <c r="B96" t="s">
        <v>262</v>
      </c>
      <c r="C96" t="s">
        <v>256</v>
      </c>
      <c r="D96" t="n">
        <v>1.64170092024739</v>
      </c>
      <c r="E96" t="n">
        <v>2055</v>
      </c>
      <c r="F96" t="n">
        <v>15667357.7666121</v>
      </c>
      <c r="G96" t="n">
        <v>469429.72884931</v>
      </c>
      <c r="H96" t="n">
        <v>-845.987919222389</v>
      </c>
      <c r="I96" t="n">
        <v>-29.8638579212936</v>
      </c>
      <c r="J96" t="n">
        <v>206782.521457592</v>
      </c>
      <c r="K96" t="n">
        <v>1459.51101805404</v>
      </c>
      <c r="L96" t="n">
        <v>4613996.11049264</v>
      </c>
      <c r="M96" t="n">
        <v>67958.739434265</v>
      </c>
      <c r="N96" t="n">
        <v>-0.0000539968469364521</v>
      </c>
      <c r="O96" t="n">
        <v>-0.0000636173128499923</v>
      </c>
      <c r="P96" t="s">
        <v>257</v>
      </c>
      <c r="Q96" t="s">
        <v>252</v>
      </c>
    </row>
    <row r="97">
      <c r="A97" t="s">
        <v>254</v>
      </c>
      <c r="B97" t="s">
        <v>262</v>
      </c>
      <c r="C97" t="s">
        <v>256</v>
      </c>
      <c r="D97" t="n">
        <v>1.79717289473674</v>
      </c>
      <c r="E97" t="n">
        <v>2060</v>
      </c>
      <c r="F97" t="n">
        <v>15856307.1848873</v>
      </c>
      <c r="G97" t="n">
        <v>478448.266835641</v>
      </c>
      <c r="H97" t="n">
        <v>-907.431049679046</v>
      </c>
      <c r="I97" t="n">
        <v>-32.4325961103043</v>
      </c>
      <c r="J97" t="n">
        <v>151512.057893194</v>
      </c>
      <c r="K97" t="n">
        <v>724.925261735444</v>
      </c>
      <c r="L97" t="n">
        <v>4613959.75488761</v>
      </c>
      <c r="M97" t="n">
        <v>66202.8922366902</v>
      </c>
      <c r="N97" t="n">
        <v>-0.0000572283974508212</v>
      </c>
      <c r="O97" t="n">
        <v>-0.0000677870490049151</v>
      </c>
      <c r="P97" t="s">
        <v>257</v>
      </c>
      <c r="Q97" t="s">
        <v>252</v>
      </c>
    </row>
    <row r="98">
      <c r="A98" t="s">
        <v>254</v>
      </c>
      <c r="B98" t="s">
        <v>262</v>
      </c>
      <c r="C98" t="s">
        <v>256</v>
      </c>
      <c r="D98" t="n">
        <v>1.90209664848524</v>
      </c>
      <c r="E98" t="n">
        <v>2065</v>
      </c>
      <c r="F98" t="n">
        <v>15988680.5012821</v>
      </c>
      <c r="G98" t="n">
        <v>485601.730344063</v>
      </c>
      <c r="H98" t="n">
        <v>-950.754029535318</v>
      </c>
      <c r="I98" t="n">
        <v>-34.2962425032281</v>
      </c>
      <c r="J98" t="n">
        <v>138012.703396783</v>
      </c>
      <c r="K98" t="n">
        <v>635.882121494482</v>
      </c>
      <c r="L98" t="n">
        <v>4624995.46782841</v>
      </c>
      <c r="M98" t="n">
        <v>61429.1054343692</v>
      </c>
      <c r="N98" t="n">
        <v>-0.0000594641959015365</v>
      </c>
      <c r="O98" t="n">
        <v>-0.0000706262773794653</v>
      </c>
      <c r="P98" t="s">
        <v>257</v>
      </c>
      <c r="Q98" t="s">
        <v>252</v>
      </c>
    </row>
    <row r="99">
      <c r="A99" t="s">
        <v>254</v>
      </c>
      <c r="B99" t="s">
        <v>262</v>
      </c>
      <c r="C99" t="s">
        <v>256</v>
      </c>
      <c r="D99" t="n">
        <v>2.05392250035779</v>
      </c>
      <c r="E99" t="n">
        <v>2070</v>
      </c>
      <c r="F99" t="n">
        <v>16190934.5723628</v>
      </c>
      <c r="G99" t="n">
        <v>494692.970994084</v>
      </c>
      <c r="H99" t="n">
        <v>-1018.93684191933</v>
      </c>
      <c r="I99" t="n">
        <v>-37.1909580540258</v>
      </c>
      <c r="J99" t="n">
        <v>116720.706405766</v>
      </c>
      <c r="K99" t="n">
        <v>379.525773784498</v>
      </c>
      <c r="L99" t="n">
        <v>4641062.11010858</v>
      </c>
      <c r="M99" t="n">
        <v>59755.6836223495</v>
      </c>
      <c r="N99" t="n">
        <v>-0.0000629325526185877</v>
      </c>
      <c r="O99" t="n">
        <v>-0.0000751798797126442</v>
      </c>
      <c r="P99" t="s">
        <v>257</v>
      </c>
      <c r="Q99" t="s">
        <v>252</v>
      </c>
    </row>
    <row r="100">
      <c r="A100" t="s">
        <v>254</v>
      </c>
      <c r="B100" t="s">
        <v>262</v>
      </c>
      <c r="C100" t="s">
        <v>256</v>
      </c>
      <c r="D100" t="n">
        <v>2.15113208653396</v>
      </c>
      <c r="E100" t="n">
        <v>2075</v>
      </c>
      <c r="F100" t="n">
        <v>16445646.7988006</v>
      </c>
      <c r="G100" t="n">
        <v>505264.102819641</v>
      </c>
      <c r="H100" t="n">
        <v>-1078.7719330545</v>
      </c>
      <c r="I100" t="n">
        <v>-39.748224994236</v>
      </c>
      <c r="J100" t="n">
        <v>112841.552376153</v>
      </c>
      <c r="K100" t="n">
        <v>319.635624946127</v>
      </c>
      <c r="L100" t="n">
        <v>4676138.9005383</v>
      </c>
      <c r="M100" t="n">
        <v>59319.5518854951</v>
      </c>
      <c r="N100" t="n">
        <v>-0.0000655961997878476</v>
      </c>
      <c r="O100" t="n">
        <v>-0.0000786682148453056</v>
      </c>
      <c r="P100" t="s">
        <v>257</v>
      </c>
      <c r="Q100" t="s">
        <v>252</v>
      </c>
    </row>
    <row r="101">
      <c r="A101" t="s">
        <v>254</v>
      </c>
      <c r="B101" t="s">
        <v>262</v>
      </c>
      <c r="C101" t="s">
        <v>256</v>
      </c>
      <c r="D101" t="n">
        <v>2.28026617277747</v>
      </c>
      <c r="E101" t="n">
        <v>2080</v>
      </c>
      <c r="F101" t="n">
        <v>16666458.6834742</v>
      </c>
      <c r="G101" t="n">
        <v>514702.046758331</v>
      </c>
      <c r="H101" t="n">
        <v>-1151.22314222993</v>
      </c>
      <c r="I101" t="n">
        <v>-42.8682795982868</v>
      </c>
      <c r="J101" t="n">
        <v>104273.505654612</v>
      </c>
      <c r="K101" t="n">
        <v>300.251227948302</v>
      </c>
      <c r="L101" t="n">
        <v>4715399.49423908</v>
      </c>
      <c r="M101" t="n">
        <v>57928.6671985514</v>
      </c>
      <c r="N101" t="n">
        <v>-0.0000690742505107839</v>
      </c>
      <c r="O101" t="n">
        <v>-0.0000832875638794862</v>
      </c>
      <c r="P101" t="s">
        <v>257</v>
      </c>
      <c r="Q101" t="s">
        <v>252</v>
      </c>
    </row>
    <row r="102">
      <c r="A102" t="s">
        <v>254</v>
      </c>
      <c r="B102" t="s">
        <v>262</v>
      </c>
      <c r="C102" t="s">
        <v>256</v>
      </c>
      <c r="D102" t="n">
        <v>2.40858309610718</v>
      </c>
      <c r="E102" t="n">
        <v>2085</v>
      </c>
      <c r="F102" t="n">
        <v>16935817.1982862</v>
      </c>
      <c r="G102" t="n">
        <v>525578.383143977</v>
      </c>
      <c r="H102" t="n">
        <v>-1228.33397958739</v>
      </c>
      <c r="I102" t="n">
        <v>-46.1906719172461</v>
      </c>
      <c r="J102" t="n">
        <v>100641.631845429</v>
      </c>
      <c r="K102" t="n">
        <v>232.786602934313</v>
      </c>
      <c r="L102" t="n">
        <v>4765979.09494663</v>
      </c>
      <c r="M102" t="n">
        <v>57262.3307216782</v>
      </c>
      <c r="N102" t="n">
        <v>-0.0000725287693653005</v>
      </c>
      <c r="O102" t="n">
        <v>-0.0000878854104328576</v>
      </c>
      <c r="P102" t="s">
        <v>257</v>
      </c>
      <c r="Q102" t="s">
        <v>252</v>
      </c>
    </row>
    <row r="103">
      <c r="A103" t="s">
        <v>254</v>
      </c>
      <c r="B103" t="s">
        <v>262</v>
      </c>
      <c r="C103" t="s">
        <v>256</v>
      </c>
      <c r="D103" t="n">
        <v>2.52004645059278</v>
      </c>
      <c r="E103" t="n">
        <v>2090</v>
      </c>
      <c r="F103" t="n">
        <v>17304182.0473992</v>
      </c>
      <c r="G103" t="n">
        <v>537514.402554339</v>
      </c>
      <c r="H103" t="n">
        <v>-1304.72551197213</v>
      </c>
      <c r="I103" t="n">
        <v>-49.3293218536762</v>
      </c>
      <c r="J103" t="n">
        <v>96728.6974181815</v>
      </c>
      <c r="K103" t="n">
        <v>237.861140586043</v>
      </c>
      <c r="L103" t="n">
        <v>4837535.13311922</v>
      </c>
      <c r="M103" t="n">
        <v>56700.0912911181</v>
      </c>
      <c r="N103" t="n">
        <v>-0.0000753994328306449</v>
      </c>
      <c r="O103" t="n">
        <v>-0.0000917730234190132</v>
      </c>
      <c r="P103" t="s">
        <v>257</v>
      </c>
      <c r="Q103" t="s">
        <v>252</v>
      </c>
    </row>
    <row r="104">
      <c r="A104" t="s">
        <v>254</v>
      </c>
      <c r="B104" t="s">
        <v>263</v>
      </c>
      <c r="C104" t="s">
        <v>256</v>
      </c>
      <c r="D104" t="n">
        <v>0.428627956548265</v>
      </c>
      <c r="E104" t="n">
        <v>2010</v>
      </c>
      <c r="F104" t="n">
        <v>13801630.957266</v>
      </c>
      <c r="G104" t="n">
        <v>6323.74276391166</v>
      </c>
      <c r="H104" t="n">
        <v>-233.97001973383</v>
      </c>
      <c r="I104" t="n">
        <v>-0.130809366121041</v>
      </c>
      <c r="J104" t="n">
        <v>883623.000512103</v>
      </c>
      <c r="K104" t="n">
        <v>136.154538658319</v>
      </c>
      <c r="L104" t="n">
        <v>4429794.87150328</v>
      </c>
      <c r="M104" t="n">
        <v>1739.97390768628</v>
      </c>
      <c r="N104" t="n">
        <v>-0.0000169523457378531</v>
      </c>
      <c r="O104" t="n">
        <v>-0.0000206854344024783</v>
      </c>
      <c r="P104" t="s">
        <v>257</v>
      </c>
      <c r="Q104" t="s">
        <v>252</v>
      </c>
    </row>
    <row r="105">
      <c r="A105" t="s">
        <v>254</v>
      </c>
      <c r="B105" t="s">
        <v>263</v>
      </c>
      <c r="C105" t="s">
        <v>256</v>
      </c>
      <c r="D105" t="n">
        <v>0.612859964817109</v>
      </c>
      <c r="E105" t="n">
        <v>2015</v>
      </c>
      <c r="F105" t="n">
        <v>14200643.2168024</v>
      </c>
      <c r="G105" t="n">
        <v>6559.21406491978</v>
      </c>
      <c r="H105" t="n">
        <v>-347.907793065233</v>
      </c>
      <c r="I105" t="n">
        <v>-0.19596516320672</v>
      </c>
      <c r="J105" t="n">
        <v>886618.624743486</v>
      </c>
      <c r="K105" t="n">
        <v>137.480197931937</v>
      </c>
      <c r="L105" t="n">
        <v>4514334.21098099</v>
      </c>
      <c r="M105" t="n">
        <v>1784.55550005516</v>
      </c>
      <c r="N105" t="n">
        <v>-0.0000244994390573509</v>
      </c>
      <c r="O105" t="n">
        <v>-0.0000298763176909849</v>
      </c>
      <c r="P105" t="s">
        <v>257</v>
      </c>
      <c r="Q105" t="s">
        <v>252</v>
      </c>
    </row>
    <row r="106">
      <c r="A106" t="s">
        <v>254</v>
      </c>
      <c r="B106" t="s">
        <v>263</v>
      </c>
      <c r="C106" t="s">
        <v>256</v>
      </c>
      <c r="D106" t="n">
        <v>0.762344119941005</v>
      </c>
      <c r="E106" t="n">
        <v>2020</v>
      </c>
      <c r="F106" t="n">
        <v>14540951.9816347</v>
      </c>
      <c r="G106" t="n">
        <v>6767.56187040165</v>
      </c>
      <c r="H106" t="n">
        <v>-447.401263476488</v>
      </c>
      <c r="I106" t="n">
        <v>-0.253603374983505</v>
      </c>
      <c r="J106" t="n">
        <v>887173.627030966</v>
      </c>
      <c r="K106" t="n">
        <v>138.182043003975</v>
      </c>
      <c r="L106" t="n">
        <v>4583074.50306098</v>
      </c>
      <c r="M106" t="n">
        <v>1827.02587041847</v>
      </c>
      <c r="N106" t="n">
        <v>-0.0000307683612490817</v>
      </c>
      <c r="O106" t="n">
        <v>-0.0000374733736964645</v>
      </c>
      <c r="P106" t="s">
        <v>257</v>
      </c>
      <c r="Q106" t="s">
        <v>252</v>
      </c>
    </row>
    <row r="107">
      <c r="A107" t="s">
        <v>254</v>
      </c>
      <c r="B107" t="s">
        <v>263</v>
      </c>
      <c r="C107" t="s">
        <v>256</v>
      </c>
      <c r="D107" t="n">
        <v>0.913771284057719</v>
      </c>
      <c r="E107" t="n">
        <v>2025</v>
      </c>
      <c r="F107" t="n">
        <v>14994468.7417862</v>
      </c>
      <c r="G107" t="n">
        <v>7025.3171678546</v>
      </c>
      <c r="H107" t="n">
        <v>-557.735295983778</v>
      </c>
      <c r="I107" t="n">
        <v>-0.317915392428839</v>
      </c>
      <c r="J107" t="n">
        <v>895895.122658744</v>
      </c>
      <c r="K107" t="n">
        <v>139.882855826473</v>
      </c>
      <c r="L107" t="n">
        <v>4689454.7480732</v>
      </c>
      <c r="M107" t="n">
        <v>1883.38646925259</v>
      </c>
      <c r="N107" t="n">
        <v>-0.0000371960691364474</v>
      </c>
      <c r="O107" t="n">
        <v>-0.0000452528170377145</v>
      </c>
      <c r="P107" t="s">
        <v>257</v>
      </c>
      <c r="Q107" t="s">
        <v>252</v>
      </c>
    </row>
    <row r="108">
      <c r="A108" t="s">
        <v>254</v>
      </c>
      <c r="B108" t="s">
        <v>263</v>
      </c>
      <c r="C108" t="s">
        <v>256</v>
      </c>
      <c r="D108" t="n">
        <v>0.965593764268064</v>
      </c>
      <c r="E108" t="n">
        <v>2030</v>
      </c>
      <c r="F108" t="n">
        <v>15470724.4962034</v>
      </c>
      <c r="G108" t="n">
        <v>7291.80591719732</v>
      </c>
      <c r="H108" t="n">
        <v>-613.031346665551</v>
      </c>
      <c r="I108" t="n">
        <v>-0.351048490314894</v>
      </c>
      <c r="J108" t="n">
        <v>905582.00012691</v>
      </c>
      <c r="K108" t="n">
        <v>141.531135692645</v>
      </c>
      <c r="L108" t="n">
        <v>4801700.69003626</v>
      </c>
      <c r="M108" t="n">
        <v>1941.82576386085</v>
      </c>
      <c r="N108" t="n">
        <v>-0.0000396252513459207</v>
      </c>
      <c r="O108" t="n">
        <v>-0.0000481428735626336</v>
      </c>
      <c r="P108" t="s">
        <v>257</v>
      </c>
      <c r="Q108" t="s">
        <v>252</v>
      </c>
    </row>
    <row r="109">
      <c r="A109" t="s">
        <v>254</v>
      </c>
      <c r="B109" t="s">
        <v>263</v>
      </c>
      <c r="C109" t="s">
        <v>256</v>
      </c>
      <c r="D109" t="n">
        <v>1.08500668135844</v>
      </c>
      <c r="E109" t="n">
        <v>2035</v>
      </c>
      <c r="F109" t="n">
        <v>15787629.2148036</v>
      </c>
      <c r="G109" t="n">
        <v>7481.66820085546</v>
      </c>
      <c r="H109" t="n">
        <v>-677.430932158547</v>
      </c>
      <c r="I109" t="n">
        <v>-0.386850630333858</v>
      </c>
      <c r="J109" t="n">
        <v>776536.006512796</v>
      </c>
      <c r="K109" t="n">
        <v>113.138832389691</v>
      </c>
      <c r="L109" t="n">
        <v>4845529.40523477</v>
      </c>
      <c r="M109" t="n">
        <v>1910.2097113754</v>
      </c>
      <c r="N109" t="n">
        <v>-0.0000429089715081057</v>
      </c>
      <c r="O109" t="n">
        <v>-0.0000517064670536479</v>
      </c>
      <c r="P109" t="s">
        <v>257</v>
      </c>
      <c r="Q109" t="s">
        <v>252</v>
      </c>
    </row>
    <row r="110">
      <c r="A110" t="s">
        <v>254</v>
      </c>
      <c r="B110" t="s">
        <v>263</v>
      </c>
      <c r="C110" t="s">
        <v>256</v>
      </c>
      <c r="D110" t="n">
        <v>1.22921984132704</v>
      </c>
      <c r="E110" t="n">
        <v>2040</v>
      </c>
      <c r="F110" t="n">
        <v>15792695.7025288</v>
      </c>
      <c r="G110" t="n">
        <v>7521.46275080895</v>
      </c>
      <c r="H110" t="n">
        <v>-723.833776474167</v>
      </c>
      <c r="I110" t="n">
        <v>-0.410758501859507</v>
      </c>
      <c r="J110" t="n">
        <v>590994.880585744</v>
      </c>
      <c r="K110" t="n">
        <v>87.5916231973982</v>
      </c>
      <c r="L110" t="n">
        <v>4769717.7066744</v>
      </c>
      <c r="M110" t="n">
        <v>1911.3094789075</v>
      </c>
      <c r="N110" t="n">
        <v>-0.0000458334530157677</v>
      </c>
      <c r="O110" t="n">
        <v>-0.0000546115184596679</v>
      </c>
      <c r="P110" t="s">
        <v>257</v>
      </c>
      <c r="Q110" t="s">
        <v>252</v>
      </c>
    </row>
    <row r="111">
      <c r="A111" t="s">
        <v>254</v>
      </c>
      <c r="B111" t="s">
        <v>263</v>
      </c>
      <c r="C111" t="s">
        <v>256</v>
      </c>
      <c r="D111" t="n">
        <v>1.35085724597845</v>
      </c>
      <c r="E111" t="n">
        <v>2045</v>
      </c>
      <c r="F111" t="n">
        <v>15878096.6758895</v>
      </c>
      <c r="G111" t="n">
        <v>7596.32579000878</v>
      </c>
      <c r="H111" t="n">
        <v>-767.155015050231</v>
      </c>
      <c r="I111" t="n">
        <v>-0.433687355911295</v>
      </c>
      <c r="J111" t="n">
        <v>454113.420717449</v>
      </c>
      <c r="K111" t="n">
        <v>64.1913477767343</v>
      </c>
      <c r="L111" t="n">
        <v>4744311.3116008</v>
      </c>
      <c r="M111" t="n">
        <v>1920.90145827141</v>
      </c>
      <c r="N111" t="n">
        <v>-0.0000483153006754983</v>
      </c>
      <c r="O111" t="n">
        <v>-0.0000570917266978874</v>
      </c>
      <c r="P111" t="s">
        <v>257</v>
      </c>
      <c r="Q111" t="s">
        <v>252</v>
      </c>
    </row>
    <row r="112">
      <c r="A112" t="s">
        <v>254</v>
      </c>
      <c r="B112" t="s">
        <v>263</v>
      </c>
      <c r="C112" t="s">
        <v>256</v>
      </c>
      <c r="D112" t="n">
        <v>1.53164784556419</v>
      </c>
      <c r="E112" t="n">
        <v>2050</v>
      </c>
      <c r="F112" t="n">
        <v>15992371.0187627</v>
      </c>
      <c r="G112" t="n">
        <v>7682.14480469286</v>
      </c>
      <c r="H112" t="n">
        <v>-829.872380147601</v>
      </c>
      <c r="I112" t="n">
        <v>-0.466115073853144</v>
      </c>
      <c r="J112" t="n">
        <v>269973.13612636</v>
      </c>
      <c r="K112" t="n">
        <v>52.9310110194925</v>
      </c>
      <c r="L112" t="n">
        <v>4711379.54360281</v>
      </c>
      <c r="M112" t="n">
        <v>1962.02087478034</v>
      </c>
      <c r="N112" t="n">
        <v>-0.0000518917663412117</v>
      </c>
      <c r="O112" t="n">
        <v>-0.0000606751220789803</v>
      </c>
      <c r="P112" t="s">
        <v>257</v>
      </c>
      <c r="Q112" t="s">
        <v>252</v>
      </c>
    </row>
    <row r="113">
      <c r="A113" t="s">
        <v>254</v>
      </c>
      <c r="B113" t="s">
        <v>263</v>
      </c>
      <c r="C113" t="s">
        <v>256</v>
      </c>
      <c r="D113" t="n">
        <v>1.64170092024739</v>
      </c>
      <c r="E113" t="n">
        <v>2055</v>
      </c>
      <c r="F113" t="n">
        <v>16129011.1824921</v>
      </c>
      <c r="G113" t="n">
        <v>7776.31296934201</v>
      </c>
      <c r="H113" t="n">
        <v>-875.361464787624</v>
      </c>
      <c r="I113" t="n">
        <v>-0.490312356058859</v>
      </c>
      <c r="J113" t="n">
        <v>208197.049866712</v>
      </c>
      <c r="K113" t="n">
        <v>44.9826089338002</v>
      </c>
      <c r="L113" t="n">
        <v>4680021.78449254</v>
      </c>
      <c r="M113" t="n">
        <v>1933.06543436309</v>
      </c>
      <c r="N113" t="n">
        <v>-0.000054272481733897</v>
      </c>
      <c r="O113" t="n">
        <v>-0.0000630520348128873</v>
      </c>
      <c r="P113" t="s">
        <v>257</v>
      </c>
      <c r="Q113" t="s">
        <v>252</v>
      </c>
    </row>
    <row r="114">
      <c r="A114" t="s">
        <v>254</v>
      </c>
      <c r="B114" t="s">
        <v>263</v>
      </c>
      <c r="C114" t="s">
        <v>256</v>
      </c>
      <c r="D114" t="n">
        <v>1.79717289473674</v>
      </c>
      <c r="E114" t="n">
        <v>2060</v>
      </c>
      <c r="F114" t="n">
        <v>16326857.3560442</v>
      </c>
      <c r="G114" t="n">
        <v>7898.09567879782</v>
      </c>
      <c r="H114" t="n">
        <v>-939.339955171311</v>
      </c>
      <c r="I114" t="n">
        <v>-0.523690618038641</v>
      </c>
      <c r="J114" t="n">
        <v>152211.185590767</v>
      </c>
      <c r="K114" t="n">
        <v>25.7975641622453</v>
      </c>
      <c r="L114" t="n">
        <v>4678269.252862</v>
      </c>
      <c r="M114" t="n">
        <v>1893.39426230025</v>
      </c>
      <c r="N114" t="n">
        <v>-0.0000575334208345716</v>
      </c>
      <c r="O114" t="n">
        <v>-0.0000663059349159914</v>
      </c>
      <c r="P114" t="s">
        <v>257</v>
      </c>
      <c r="Q114" t="s">
        <v>252</v>
      </c>
    </row>
    <row r="115">
      <c r="A115" t="s">
        <v>254</v>
      </c>
      <c r="B115" t="s">
        <v>263</v>
      </c>
      <c r="C115" t="s">
        <v>256</v>
      </c>
      <c r="D115" t="n">
        <v>1.90209664848524</v>
      </c>
      <c r="E115" t="n">
        <v>2065</v>
      </c>
      <c r="F115" t="n">
        <v>16466292.413304</v>
      </c>
      <c r="G115" t="n">
        <v>7989.81832218881</v>
      </c>
      <c r="H115" t="n">
        <v>-984.502456818101</v>
      </c>
      <c r="I115" t="n">
        <v>-0.54781522044489</v>
      </c>
      <c r="J115" t="n">
        <v>138626.043343616</v>
      </c>
      <c r="K115" t="n">
        <v>22.5421746610988</v>
      </c>
      <c r="L115" t="n">
        <v>4684521.03213752</v>
      </c>
      <c r="M115" t="n">
        <v>1903.54112525504</v>
      </c>
      <c r="N115" t="n">
        <v>-0.0000597889574718513</v>
      </c>
      <c r="O115" t="n">
        <v>-0.0000685641648350793</v>
      </c>
      <c r="P115" t="s">
        <v>257</v>
      </c>
      <c r="Q115" t="s">
        <v>252</v>
      </c>
    </row>
    <row r="116">
      <c r="A116" t="s">
        <v>254</v>
      </c>
      <c r="B116" t="s">
        <v>263</v>
      </c>
      <c r="C116" t="s">
        <v>256</v>
      </c>
      <c r="D116" t="n">
        <v>2.05392250035779</v>
      </c>
      <c r="E116" t="n">
        <v>2070</v>
      </c>
      <c r="F116" t="n">
        <v>16677512.6769296</v>
      </c>
      <c r="G116" t="n">
        <v>8114.86642731738</v>
      </c>
      <c r="H116" t="n">
        <v>-1055.54313999575</v>
      </c>
      <c r="I116" t="n">
        <v>-0.584659977609836</v>
      </c>
      <c r="J116" t="n">
        <v>117079.833834447</v>
      </c>
      <c r="K116" t="n">
        <v>20.3983451037065</v>
      </c>
      <c r="L116" t="n">
        <v>4698810.63994793</v>
      </c>
      <c r="M116" t="n">
        <v>2007.15378299645</v>
      </c>
      <c r="N116" t="n">
        <v>-0.0000632914008487554</v>
      </c>
      <c r="O116" t="n">
        <v>-0.0000720480100130389</v>
      </c>
      <c r="P116" t="s">
        <v>257</v>
      </c>
      <c r="Q116" t="s">
        <v>252</v>
      </c>
    </row>
    <row r="117">
      <c r="A117" t="s">
        <v>254</v>
      </c>
      <c r="B117" t="s">
        <v>263</v>
      </c>
      <c r="C117" t="s">
        <v>256</v>
      </c>
      <c r="D117" t="n">
        <v>2.15113208653396</v>
      </c>
      <c r="E117" t="n">
        <v>2075</v>
      </c>
      <c r="F117" t="n">
        <v>16942646.0059616</v>
      </c>
      <c r="G117" t="n">
        <v>8264.89565858916</v>
      </c>
      <c r="H117" t="n">
        <v>-1117.90268396888</v>
      </c>
      <c r="I117" t="n">
        <v>-0.617474079852518</v>
      </c>
      <c r="J117" t="n">
        <v>113140.71200818</v>
      </c>
      <c r="K117" t="n">
        <v>20.4759929191758</v>
      </c>
      <c r="L117" t="n">
        <v>4733421.58720098</v>
      </c>
      <c r="M117" t="n">
        <v>2036.86522281645</v>
      </c>
      <c r="N117" t="n">
        <v>-0.0000659815877387466</v>
      </c>
      <c r="O117" t="n">
        <v>-0.0000747104507255114</v>
      </c>
      <c r="P117" t="s">
        <v>257</v>
      </c>
      <c r="Q117" t="s">
        <v>252</v>
      </c>
    </row>
    <row r="118">
      <c r="A118" t="s">
        <v>254</v>
      </c>
      <c r="B118" t="s">
        <v>263</v>
      </c>
      <c r="C118" t="s">
        <v>256</v>
      </c>
      <c r="D118" t="n">
        <v>2.28026617277747</v>
      </c>
      <c r="E118" t="n">
        <v>2080</v>
      </c>
      <c r="F118" t="n">
        <v>17172763.7529623</v>
      </c>
      <c r="G118" t="n">
        <v>8396.97727022991</v>
      </c>
      <c r="H118" t="n">
        <v>-1193.43492427067</v>
      </c>
      <c r="I118" t="n">
        <v>-0.656497557545165</v>
      </c>
      <c r="J118" t="n">
        <v>104553.247843106</v>
      </c>
      <c r="K118" t="n">
        <v>20.5090394542489</v>
      </c>
      <c r="L118" t="n">
        <v>4771245.94743012</v>
      </c>
      <c r="M118" t="n">
        <v>2082.21400750775</v>
      </c>
      <c r="N118" t="n">
        <v>-0.0000694957981975848</v>
      </c>
      <c r="O118" t="n">
        <v>-0.0000781826050515427</v>
      </c>
      <c r="P118" t="s">
        <v>257</v>
      </c>
      <c r="Q118" t="s">
        <v>252</v>
      </c>
    </row>
    <row r="119">
      <c r="A119" t="s">
        <v>254</v>
      </c>
      <c r="B119" t="s">
        <v>263</v>
      </c>
      <c r="C119" t="s">
        <v>256</v>
      </c>
      <c r="D119" t="n">
        <v>2.40858309610718</v>
      </c>
      <c r="E119" t="n">
        <v>2085</v>
      </c>
      <c r="F119" t="n">
        <v>17452842.6877972</v>
      </c>
      <c r="G119" t="n">
        <v>8552.89363294403</v>
      </c>
      <c r="H119" t="n">
        <v>-1273.82646670624</v>
      </c>
      <c r="I119" t="n">
        <v>-0.698184798397062</v>
      </c>
      <c r="J119" t="n">
        <v>100853.819249765</v>
      </c>
      <c r="K119" t="n">
        <v>20.5991985982424</v>
      </c>
      <c r="L119" t="n">
        <v>4821142.36245948</v>
      </c>
      <c r="M119" t="n">
        <v>2099.06320882122</v>
      </c>
      <c r="N119" t="n">
        <v>-0.0000729867614974195</v>
      </c>
      <c r="O119" t="n">
        <v>-0.0000816314136899581</v>
      </c>
      <c r="P119" t="s">
        <v>257</v>
      </c>
      <c r="Q119" t="s">
        <v>252</v>
      </c>
    </row>
    <row r="120">
      <c r="A120" t="s">
        <v>254</v>
      </c>
      <c r="B120" t="s">
        <v>263</v>
      </c>
      <c r="C120" t="s">
        <v>256</v>
      </c>
      <c r="D120" t="n">
        <v>2.52004645059278</v>
      </c>
      <c r="E120" t="n">
        <v>2090</v>
      </c>
      <c r="F120" t="n">
        <v>17832953.520173</v>
      </c>
      <c r="G120" t="n">
        <v>8742.9297805466</v>
      </c>
      <c r="H120" t="n">
        <v>-1353.31612602583</v>
      </c>
      <c r="I120" t="n">
        <v>-0.738707799978416</v>
      </c>
      <c r="J120" t="n">
        <v>96945.5602357414</v>
      </c>
      <c r="K120" t="n">
        <v>20.998323026156</v>
      </c>
      <c r="L120" t="n">
        <v>4892080.73475982</v>
      </c>
      <c r="M120" t="n">
        <v>2154.48965052004</v>
      </c>
      <c r="N120" t="n">
        <v>-0.0000758885018398622</v>
      </c>
      <c r="O120" t="n">
        <v>-0.0000844920202404087</v>
      </c>
      <c r="P120" t="s">
        <v>257</v>
      </c>
      <c r="Q120" t="s">
        <v>252</v>
      </c>
    </row>
    <row r="121">
      <c r="A121" t="s">
        <v>254</v>
      </c>
      <c r="B121" t="s">
        <v>264</v>
      </c>
      <c r="C121" t="s">
        <v>256</v>
      </c>
      <c r="D121" t="n">
        <v>0.428627956548265</v>
      </c>
      <c r="E121" t="n">
        <v>2010</v>
      </c>
      <c r="F121" t="n">
        <v>3790495.89313576</v>
      </c>
      <c r="G121" t="n">
        <v>10017458.8068942</v>
      </c>
      <c r="H121" t="n">
        <v>-70.3336470237102</v>
      </c>
      <c r="I121" t="n">
        <v>-163.767182076241</v>
      </c>
      <c r="J121" t="n">
        <v>202852.324118822</v>
      </c>
      <c r="K121" t="n">
        <v>680906.830931939</v>
      </c>
      <c r="L121" t="n">
        <v>1056715.75421704</v>
      </c>
      <c r="M121" t="n">
        <v>3374819.09119392</v>
      </c>
      <c r="N121" t="n">
        <v>-0.0000185552626903192</v>
      </c>
      <c r="O121" t="n">
        <v>-0.0000163481762424152</v>
      </c>
      <c r="P121" t="s">
        <v>257</v>
      </c>
      <c r="Q121" t="s">
        <v>252</v>
      </c>
    </row>
    <row r="122">
      <c r="A122" t="s">
        <v>254</v>
      </c>
      <c r="B122" t="s">
        <v>264</v>
      </c>
      <c r="C122" t="s">
        <v>256</v>
      </c>
      <c r="D122" t="n">
        <v>0.612859964817109</v>
      </c>
      <c r="E122" t="n">
        <v>2015</v>
      </c>
      <c r="F122" t="n">
        <v>3906341.59628979</v>
      </c>
      <c r="G122" t="n">
        <v>10300860.8345775</v>
      </c>
      <c r="H122" t="n">
        <v>-104.476507954691</v>
      </c>
      <c r="I122" t="n">
        <v>-243.627250273748</v>
      </c>
      <c r="J122" t="n">
        <v>201871.064794133</v>
      </c>
      <c r="K122" t="n">
        <v>684885.040147286</v>
      </c>
      <c r="L122" t="n">
        <v>1081078.66321507</v>
      </c>
      <c r="M122" t="n">
        <v>3435040.10326597</v>
      </c>
      <c r="N122" t="n">
        <v>-0.0000267453588938361</v>
      </c>
      <c r="O122" t="n">
        <v>-0.0000236511544215752</v>
      </c>
      <c r="P122" t="s">
        <v>257</v>
      </c>
      <c r="Q122" t="s">
        <v>252</v>
      </c>
    </row>
    <row r="123">
      <c r="A123" t="s">
        <v>254</v>
      </c>
      <c r="B123" t="s">
        <v>264</v>
      </c>
      <c r="C123" t="s">
        <v>256</v>
      </c>
      <c r="D123" t="n">
        <v>0.762344119941005</v>
      </c>
      <c r="E123" t="n">
        <v>2020</v>
      </c>
      <c r="F123" t="n">
        <v>4011494.91861275</v>
      </c>
      <c r="G123" t="n">
        <v>10536224.6248924</v>
      </c>
      <c r="H123" t="n">
        <v>-134.384958878677</v>
      </c>
      <c r="I123" t="n">
        <v>-313.269907972794</v>
      </c>
      <c r="J123" t="n">
        <v>201080.049394814</v>
      </c>
      <c r="K123" t="n">
        <v>686231.759679156</v>
      </c>
      <c r="L123" t="n">
        <v>1103146.41443525</v>
      </c>
      <c r="M123" t="n">
        <v>3481755.11449615</v>
      </c>
      <c r="N123" t="n">
        <v>-0.0000334999698628934</v>
      </c>
      <c r="O123" t="n">
        <v>-0.0000297326527409712</v>
      </c>
      <c r="P123" t="s">
        <v>257</v>
      </c>
      <c r="Q123" t="s">
        <v>252</v>
      </c>
    </row>
    <row r="124">
      <c r="A124" t="s">
        <v>254</v>
      </c>
      <c r="B124" t="s">
        <v>264</v>
      </c>
      <c r="C124" t="s">
        <v>256</v>
      </c>
      <c r="D124" t="n">
        <v>0.913771284057719</v>
      </c>
      <c r="E124" t="n">
        <v>2025</v>
      </c>
      <c r="F124" t="n">
        <v>4147205.12646143</v>
      </c>
      <c r="G124" t="n">
        <v>10854288.9324926</v>
      </c>
      <c r="H124" t="n">
        <v>-167.55108511604</v>
      </c>
      <c r="I124" t="n">
        <v>-390.502126260167</v>
      </c>
      <c r="J124" t="n">
        <v>202228.356426339</v>
      </c>
      <c r="K124" t="n">
        <v>693806.649088232</v>
      </c>
      <c r="L124" t="n">
        <v>1133870.64197174</v>
      </c>
      <c r="M124" t="n">
        <v>3557467.49257071</v>
      </c>
      <c r="N124" t="n">
        <v>-0.0000404009640244154</v>
      </c>
      <c r="O124" t="n">
        <v>-0.0000359767580067994</v>
      </c>
      <c r="P124" t="s">
        <v>257</v>
      </c>
      <c r="Q124" t="s">
        <v>252</v>
      </c>
    </row>
    <row r="125">
      <c r="A125" t="s">
        <v>254</v>
      </c>
      <c r="B125" t="s">
        <v>264</v>
      </c>
      <c r="C125" t="s">
        <v>256</v>
      </c>
      <c r="D125" t="n">
        <v>0.965593764268064</v>
      </c>
      <c r="E125" t="n">
        <v>2030</v>
      </c>
      <c r="F125" t="n">
        <v>4292009.1629203</v>
      </c>
      <c r="G125" t="n">
        <v>11186007.1392002</v>
      </c>
      <c r="H125" t="n">
        <v>-184.287192631563</v>
      </c>
      <c r="I125" t="n">
        <v>-429.095202524302</v>
      </c>
      <c r="J125" t="n">
        <v>203725.175658643</v>
      </c>
      <c r="K125" t="n">
        <v>701998.35560396</v>
      </c>
      <c r="L125" t="n">
        <v>1166758.24208772</v>
      </c>
      <c r="M125" t="n">
        <v>3636884.27371239</v>
      </c>
      <c r="N125" t="n">
        <v>-0.0000429372784717387</v>
      </c>
      <c r="O125" t="n">
        <v>-0.0000383599971986949</v>
      </c>
      <c r="P125" t="s">
        <v>257</v>
      </c>
      <c r="Q125" t="s">
        <v>252</v>
      </c>
    </row>
    <row r="126">
      <c r="A126" t="s">
        <v>254</v>
      </c>
      <c r="B126" t="s">
        <v>264</v>
      </c>
      <c r="C126" t="s">
        <v>256</v>
      </c>
      <c r="D126" t="n">
        <v>1.08500668135844</v>
      </c>
      <c r="E126" t="n">
        <v>2035</v>
      </c>
      <c r="F126" t="n">
        <v>4395758.75326612</v>
      </c>
      <c r="G126" t="n">
        <v>11399352.1297384</v>
      </c>
      <c r="H126" t="n">
        <v>-204.683163369484</v>
      </c>
      <c r="I126" t="n">
        <v>-473.134619419397</v>
      </c>
      <c r="J126" t="n">
        <v>174470.171524294</v>
      </c>
      <c r="K126" t="n">
        <v>602178.973820892</v>
      </c>
      <c r="L126" t="n">
        <v>1157445.79184144</v>
      </c>
      <c r="M126" t="n">
        <v>3689993.82310471</v>
      </c>
      <c r="N126" t="n">
        <v>-0.0000465637845155632</v>
      </c>
      <c r="O126" t="n">
        <v>-0.0000415053955728847</v>
      </c>
      <c r="P126" t="s">
        <v>257</v>
      </c>
      <c r="Q126" t="s">
        <v>252</v>
      </c>
    </row>
    <row r="127">
      <c r="A127" t="s">
        <v>254</v>
      </c>
      <c r="B127" t="s">
        <v>264</v>
      </c>
      <c r="C127" t="s">
        <v>256</v>
      </c>
      <c r="D127" t="n">
        <v>1.22921984132704</v>
      </c>
      <c r="E127" t="n">
        <v>2040</v>
      </c>
      <c r="F127" t="n">
        <v>4412745.19988389</v>
      </c>
      <c r="G127" t="n">
        <v>11387471.9653957</v>
      </c>
      <c r="H127" t="n">
        <v>-220.354383204541</v>
      </c>
      <c r="I127" t="n">
        <v>-503.890151771486</v>
      </c>
      <c r="J127" t="n">
        <v>134345.214073079</v>
      </c>
      <c r="K127" t="n">
        <v>456737.258135862</v>
      </c>
      <c r="L127" t="n">
        <v>1100244.75456834</v>
      </c>
      <c r="M127" t="n">
        <v>3671384.26158497</v>
      </c>
      <c r="N127" t="n">
        <v>-0.0000499358955079344</v>
      </c>
      <c r="O127" t="n">
        <v>-0.0000442495185325339</v>
      </c>
      <c r="P127" t="s">
        <v>257</v>
      </c>
      <c r="Q127" t="s">
        <v>252</v>
      </c>
    </row>
    <row r="128">
      <c r="A128" t="s">
        <v>254</v>
      </c>
      <c r="B128" t="s">
        <v>264</v>
      </c>
      <c r="C128" t="s">
        <v>256</v>
      </c>
      <c r="D128" t="n">
        <v>1.35085724597845</v>
      </c>
      <c r="E128" t="n">
        <v>2045</v>
      </c>
      <c r="F128" t="n">
        <v>4451169.89413317</v>
      </c>
      <c r="G128" t="n">
        <v>11434523.1075463</v>
      </c>
      <c r="H128" t="n">
        <v>-235.01390184922</v>
      </c>
      <c r="I128" t="n">
        <v>-532.574800556923</v>
      </c>
      <c r="J128" t="n">
        <v>103497.506513781</v>
      </c>
      <c r="K128" t="n">
        <v>350680.105551445</v>
      </c>
      <c r="L128" t="n">
        <v>1074291.702443</v>
      </c>
      <c r="M128" t="n">
        <v>3671940.51061608</v>
      </c>
      <c r="N128" t="n">
        <v>-0.0000527982322487798</v>
      </c>
      <c r="O128" t="n">
        <v>-0.0000465760395556369</v>
      </c>
      <c r="P128" t="s">
        <v>257</v>
      </c>
      <c r="Q128" t="s">
        <v>252</v>
      </c>
    </row>
    <row r="129">
      <c r="A129" t="s">
        <v>254</v>
      </c>
      <c r="B129" t="s">
        <v>264</v>
      </c>
      <c r="C129" t="s">
        <v>256</v>
      </c>
      <c r="D129" t="n">
        <v>1.53164784556419</v>
      </c>
      <c r="E129" t="n">
        <v>2050</v>
      </c>
      <c r="F129" t="n">
        <v>4496148.8782717</v>
      </c>
      <c r="G129" t="n">
        <v>11503904.2852957</v>
      </c>
      <c r="H129" t="n">
        <v>-256.281825112435</v>
      </c>
      <c r="I129" t="n">
        <v>-574.056670109019</v>
      </c>
      <c r="J129" t="n">
        <v>55624.7849954861</v>
      </c>
      <c r="K129" t="n">
        <v>214401.282141893</v>
      </c>
      <c r="L129" t="n">
        <v>1020571.28215252</v>
      </c>
      <c r="M129" t="n">
        <v>3692770.28232506</v>
      </c>
      <c r="N129" t="n">
        <v>-0.0000570002978217548</v>
      </c>
      <c r="O129" t="n">
        <v>-0.0000499010297610679</v>
      </c>
      <c r="P129" t="s">
        <v>257</v>
      </c>
      <c r="Q129" t="s">
        <v>252</v>
      </c>
    </row>
    <row r="130">
      <c r="A130" t="s">
        <v>254</v>
      </c>
      <c r="B130" t="s">
        <v>264</v>
      </c>
      <c r="C130" t="s">
        <v>256</v>
      </c>
      <c r="D130" t="n">
        <v>1.64170092024739</v>
      </c>
      <c r="E130" t="n">
        <v>2055</v>
      </c>
      <c r="F130" t="n">
        <v>4545974.20604449</v>
      </c>
      <c r="G130" t="n">
        <v>11590813.289417</v>
      </c>
      <c r="H130" t="n">
        <v>-271.800946484736</v>
      </c>
      <c r="I130" t="n">
        <v>-604.050830658947</v>
      </c>
      <c r="J130" t="n">
        <v>35264.2419375718</v>
      </c>
      <c r="K130" t="n">
        <v>172977.790538074</v>
      </c>
      <c r="L130" t="n">
        <v>999686.188434783</v>
      </c>
      <c r="M130" t="n">
        <v>3682268.66149212</v>
      </c>
      <c r="N130" t="n">
        <v>-0.0000597893727868802</v>
      </c>
      <c r="O130" t="n">
        <v>-0.0000521146200509051</v>
      </c>
      <c r="P130" t="s">
        <v>257</v>
      </c>
      <c r="Q130" t="s">
        <v>252</v>
      </c>
    </row>
    <row r="131">
      <c r="A131" t="s">
        <v>254</v>
      </c>
      <c r="B131" t="s">
        <v>264</v>
      </c>
      <c r="C131" t="s">
        <v>256</v>
      </c>
      <c r="D131" t="n">
        <v>1.79717289473674</v>
      </c>
      <c r="E131" t="n">
        <v>2060</v>
      </c>
      <c r="F131" t="n">
        <v>4612134.77717093</v>
      </c>
      <c r="G131" t="n">
        <v>11722620.6745521</v>
      </c>
      <c r="H131" t="n">
        <v>-293.589845631854</v>
      </c>
      <c r="I131" t="n">
        <v>-646.273800157496</v>
      </c>
      <c r="J131" t="n">
        <v>13649.2377429778</v>
      </c>
      <c r="K131" t="n">
        <v>138587.745411951</v>
      </c>
      <c r="L131" t="n">
        <v>987020.991856894</v>
      </c>
      <c r="M131" t="n">
        <v>3693141.6552674</v>
      </c>
      <c r="N131" t="n">
        <v>-0.0000636559553907792</v>
      </c>
      <c r="O131" t="n">
        <v>-0.000055130488147625</v>
      </c>
      <c r="P131" t="s">
        <v>257</v>
      </c>
      <c r="Q131" t="s">
        <v>252</v>
      </c>
    </row>
    <row r="132">
      <c r="A132" t="s">
        <v>254</v>
      </c>
      <c r="B132" t="s">
        <v>264</v>
      </c>
      <c r="C132" t="s">
        <v>256</v>
      </c>
      <c r="D132" t="n">
        <v>1.90209664848524</v>
      </c>
      <c r="E132" t="n">
        <v>2065</v>
      </c>
      <c r="F132" t="n">
        <v>4661168.59952227</v>
      </c>
      <c r="G132" t="n">
        <v>11813113.6321039</v>
      </c>
      <c r="H132" t="n">
        <v>-309.123686576393</v>
      </c>
      <c r="I132" t="n">
        <v>-675.926585462153</v>
      </c>
      <c r="J132" t="n">
        <v>10809.258491383</v>
      </c>
      <c r="K132" t="n">
        <v>127839.327026894</v>
      </c>
      <c r="L132" t="n">
        <v>976929.356546454</v>
      </c>
      <c r="M132" t="n">
        <v>3709495.21671632</v>
      </c>
      <c r="N132" t="n">
        <v>-0.0000663189241015817</v>
      </c>
      <c r="O132" t="n">
        <v>-0.0000572183258802506</v>
      </c>
      <c r="P132" t="s">
        <v>257</v>
      </c>
      <c r="Q132" t="s">
        <v>252</v>
      </c>
    </row>
    <row r="133">
      <c r="A133" t="s">
        <v>254</v>
      </c>
      <c r="B133" t="s">
        <v>264</v>
      </c>
      <c r="C133" t="s">
        <v>256</v>
      </c>
      <c r="D133" t="n">
        <v>2.05392250035779</v>
      </c>
      <c r="E133" t="n">
        <v>2070</v>
      </c>
      <c r="F133" t="n">
        <v>4729770.98854662</v>
      </c>
      <c r="G133" t="n">
        <v>11955856.5548103</v>
      </c>
      <c r="H133" t="n">
        <v>-333.475290496084</v>
      </c>
      <c r="I133" t="n">
        <v>-722.652509477276</v>
      </c>
      <c r="J133" t="n">
        <v>8400.91399662851</v>
      </c>
      <c r="K133" t="n">
        <v>108699.318182922</v>
      </c>
      <c r="L133" t="n">
        <v>973016.671615153</v>
      </c>
      <c r="M133" t="n">
        <v>3727801.12211578</v>
      </c>
      <c r="N133" t="n">
        <v>-0.000070505589235422</v>
      </c>
      <c r="O133" t="n">
        <v>-0.0000604433907486558</v>
      </c>
      <c r="P133" t="s">
        <v>257</v>
      </c>
      <c r="Q133" t="s">
        <v>252</v>
      </c>
    </row>
    <row r="134">
      <c r="A134" t="s">
        <v>254</v>
      </c>
      <c r="B134" t="s">
        <v>264</v>
      </c>
      <c r="C134" t="s">
        <v>256</v>
      </c>
      <c r="D134" t="n">
        <v>2.15113208653396</v>
      </c>
      <c r="E134" t="n">
        <v>2075</v>
      </c>
      <c r="F134" t="n">
        <v>4813149.32488658</v>
      </c>
      <c r="G134" t="n">
        <v>12137761.5767336</v>
      </c>
      <c r="H134" t="n">
        <v>-354.821976543087</v>
      </c>
      <c r="I134" t="n">
        <v>-763.698181505647</v>
      </c>
      <c r="J134" t="n">
        <v>7704.82236759811</v>
      </c>
      <c r="K134" t="n">
        <v>105456.365633501</v>
      </c>
      <c r="L134" t="n">
        <v>974609.326785582</v>
      </c>
      <c r="M134" t="n">
        <v>3760849.12563821</v>
      </c>
      <c r="N134" t="n">
        <v>-0.000073719295328833</v>
      </c>
      <c r="O134" t="n">
        <v>-0.0000629191945053155</v>
      </c>
      <c r="P134" t="s">
        <v>257</v>
      </c>
      <c r="Q134" t="s">
        <v>252</v>
      </c>
    </row>
    <row r="135">
      <c r="A135" t="s">
        <v>254</v>
      </c>
      <c r="B135" t="s">
        <v>264</v>
      </c>
      <c r="C135" t="s">
        <v>256</v>
      </c>
      <c r="D135" t="n">
        <v>2.28026617277747</v>
      </c>
      <c r="E135" t="n">
        <v>2080</v>
      </c>
      <c r="F135" t="n">
        <v>4886169.78308575</v>
      </c>
      <c r="G135" t="n">
        <v>12294990.9471468</v>
      </c>
      <c r="H135" t="n">
        <v>-380.838034233392</v>
      </c>
      <c r="I135" t="n">
        <v>-813.253387594821</v>
      </c>
      <c r="J135" t="n">
        <v>7278.92734729024</v>
      </c>
      <c r="K135" t="n">
        <v>97294.8295352698</v>
      </c>
      <c r="L135" t="n">
        <v>971714.459503677</v>
      </c>
      <c r="M135" t="n">
        <v>3801613.70193395</v>
      </c>
      <c r="N135" t="n">
        <v>-0.0000779420386806294</v>
      </c>
      <c r="O135" t="n">
        <v>-0.0000661450985275876</v>
      </c>
      <c r="P135" t="s">
        <v>257</v>
      </c>
      <c r="Q135" t="s">
        <v>252</v>
      </c>
    </row>
    <row r="136">
      <c r="A136" t="s">
        <v>254</v>
      </c>
      <c r="B136" t="s">
        <v>264</v>
      </c>
      <c r="C136" t="s">
        <v>256</v>
      </c>
      <c r="D136" t="n">
        <v>2.40858309610718</v>
      </c>
      <c r="E136" t="n">
        <v>2085</v>
      </c>
      <c r="F136" t="n">
        <v>4973080.45615151</v>
      </c>
      <c r="G136" t="n">
        <v>12488315.1252786</v>
      </c>
      <c r="H136" t="n">
        <v>-408.512620481051</v>
      </c>
      <c r="I136" t="n">
        <v>-866.012031023582</v>
      </c>
      <c r="J136" t="n">
        <v>6680.70855096264</v>
      </c>
      <c r="K136" t="n">
        <v>94193.7098974002</v>
      </c>
      <c r="L136" t="n">
        <v>980405.862954178</v>
      </c>
      <c r="M136" t="n">
        <v>3842835.56271413</v>
      </c>
      <c r="N136" t="n">
        <v>-0.0000821447841198178</v>
      </c>
      <c r="O136" t="n">
        <v>-0.0000693457862278487</v>
      </c>
      <c r="P136" t="s">
        <v>257</v>
      </c>
      <c r="Q136" t="s">
        <v>252</v>
      </c>
    </row>
    <row r="137">
      <c r="A137" t="s">
        <v>254</v>
      </c>
      <c r="B137" t="s">
        <v>264</v>
      </c>
      <c r="C137" t="s">
        <v>256</v>
      </c>
      <c r="D137" t="n">
        <v>2.52004645059278</v>
      </c>
      <c r="E137" t="n">
        <v>2090</v>
      </c>
      <c r="F137" t="n">
        <v>5082791.80815427</v>
      </c>
      <c r="G137" t="n">
        <v>12758904.6417993</v>
      </c>
      <c r="H137" t="n">
        <v>-435.327031318987</v>
      </c>
      <c r="I137" t="n">
        <v>-918.727802506817</v>
      </c>
      <c r="J137" t="n">
        <v>6379.46869439421</v>
      </c>
      <c r="K137" t="n">
        <v>90587.0898643733</v>
      </c>
      <c r="L137" t="n">
        <v>985930.375404151</v>
      </c>
      <c r="M137" t="n">
        <v>3908304.84900619</v>
      </c>
      <c r="N137" t="n">
        <v>-0.0000856472284819134</v>
      </c>
      <c r="O137" t="n">
        <v>-0.0000720067927694189</v>
      </c>
      <c r="P137" t="s">
        <v>257</v>
      </c>
      <c r="Q137" t="s">
        <v>252</v>
      </c>
    </row>
    <row r="138">
      <c r="A138" t="s">
        <v>254</v>
      </c>
      <c r="B138" t="s">
        <v>265</v>
      </c>
      <c r="C138" t="s">
        <v>256</v>
      </c>
      <c r="D138" t="n">
        <v>0.428627956548265</v>
      </c>
      <c r="E138" t="n">
        <v>2010</v>
      </c>
      <c r="F138" t="n">
        <v>9496635.80063757</v>
      </c>
      <c r="G138" t="n">
        <v>4311318.89939239</v>
      </c>
      <c r="H138" t="n">
        <v>-164.553040524322</v>
      </c>
      <c r="I138" t="n">
        <v>-69.5477885756291</v>
      </c>
      <c r="J138" t="n">
        <v>560477.507803302</v>
      </c>
      <c r="K138" t="n">
        <v>323281.647247459</v>
      </c>
      <c r="L138" t="n">
        <v>2984391.09318398</v>
      </c>
      <c r="M138" t="n">
        <v>1447143.75222699</v>
      </c>
      <c r="N138" t="n">
        <v>-0.0000173275088124654</v>
      </c>
      <c r="O138" t="n">
        <v>-0.0000161314414912408</v>
      </c>
      <c r="P138" t="s">
        <v>257</v>
      </c>
      <c r="Q138" t="s">
        <v>252</v>
      </c>
    </row>
    <row r="139">
      <c r="A139" t="s">
        <v>254</v>
      </c>
      <c r="B139" t="s">
        <v>265</v>
      </c>
      <c r="C139" t="s">
        <v>256</v>
      </c>
      <c r="D139" t="n">
        <v>0.612859964817109</v>
      </c>
      <c r="E139" t="n">
        <v>2015</v>
      </c>
      <c r="F139" t="n">
        <v>9772588.17240897</v>
      </c>
      <c r="G139" t="n">
        <v>4434614.2584583</v>
      </c>
      <c r="H139" t="n">
        <v>-244.60933292259</v>
      </c>
      <c r="I139" t="n">
        <v>-103.494425305849</v>
      </c>
      <c r="J139" t="n">
        <v>562100.144374466</v>
      </c>
      <c r="K139" t="n">
        <v>324655.960566952</v>
      </c>
      <c r="L139" t="n">
        <v>3041160.21537268</v>
      </c>
      <c r="M139" t="n">
        <v>1474958.55110836</v>
      </c>
      <c r="N139" t="n">
        <v>-0.000025030148473175</v>
      </c>
      <c r="O139" t="n">
        <v>-0.0000233378641915586</v>
      </c>
      <c r="P139" t="s">
        <v>257</v>
      </c>
      <c r="Q139" t="s">
        <v>252</v>
      </c>
    </row>
    <row r="140">
      <c r="A140" t="s">
        <v>254</v>
      </c>
      <c r="B140" t="s">
        <v>265</v>
      </c>
      <c r="C140" t="s">
        <v>256</v>
      </c>
      <c r="D140" t="n">
        <v>0.762344119941005</v>
      </c>
      <c r="E140" t="n">
        <v>2020</v>
      </c>
      <c r="F140" t="n">
        <v>10007998.6856647</v>
      </c>
      <c r="G140" t="n">
        <v>4539720.85784043</v>
      </c>
      <c r="H140" t="n">
        <v>-314.419455148948</v>
      </c>
      <c r="I140" t="n">
        <v>-133.235411702523</v>
      </c>
      <c r="J140" t="n">
        <v>562266.037404594</v>
      </c>
      <c r="K140" t="n">
        <v>325045.771669376</v>
      </c>
      <c r="L140" t="n">
        <v>3087792.0434953</v>
      </c>
      <c r="M140" t="n">
        <v>1497109.4854361</v>
      </c>
      <c r="N140" t="n">
        <v>-0.0000314168161911651</v>
      </c>
      <c r="O140" t="n">
        <v>-0.0000293488114962873</v>
      </c>
      <c r="P140" t="s">
        <v>257</v>
      </c>
      <c r="Q140" t="s">
        <v>252</v>
      </c>
    </row>
    <row r="141">
      <c r="A141" t="s">
        <v>254</v>
      </c>
      <c r="B141" t="s">
        <v>265</v>
      </c>
      <c r="C141" t="s">
        <v>256</v>
      </c>
      <c r="D141" t="n">
        <v>0.913771284057719</v>
      </c>
      <c r="E141" t="n">
        <v>2025</v>
      </c>
      <c r="F141" t="n">
        <v>10320964.5571037</v>
      </c>
      <c r="G141" t="n">
        <v>4680529.50185029</v>
      </c>
      <c r="H141" t="n">
        <v>-391.794121711706</v>
      </c>
      <c r="I141" t="n">
        <v>-166.259089664501</v>
      </c>
      <c r="J141" t="n">
        <v>567607.459370078</v>
      </c>
      <c r="K141" t="n">
        <v>328427.546144493</v>
      </c>
      <c r="L141" t="n">
        <v>3159704.05811947</v>
      </c>
      <c r="M141" t="n">
        <v>1531634.07642299</v>
      </c>
      <c r="N141" t="n">
        <v>-0.0000379609986589908</v>
      </c>
      <c r="O141" t="n">
        <v>-0.000035521427564718</v>
      </c>
      <c r="P141" t="s">
        <v>257</v>
      </c>
      <c r="Q141" t="s">
        <v>252</v>
      </c>
    </row>
    <row r="142">
      <c r="A142" t="s">
        <v>254</v>
      </c>
      <c r="B142" t="s">
        <v>265</v>
      </c>
      <c r="C142" t="s">
        <v>256</v>
      </c>
      <c r="D142" t="n">
        <v>0.965593764268064</v>
      </c>
      <c r="E142" t="n">
        <v>2030</v>
      </c>
      <c r="F142" t="n">
        <v>10649903.9776165</v>
      </c>
      <c r="G142" t="n">
        <v>4828112.32450409</v>
      </c>
      <c r="H142" t="n">
        <v>-430.492800670452</v>
      </c>
      <c r="I142" t="n">
        <v>-182.889594485414</v>
      </c>
      <c r="J142" t="n">
        <v>573577.308529819</v>
      </c>
      <c r="K142" t="n">
        <v>332146.222732784</v>
      </c>
      <c r="L142" t="n">
        <v>3235676.66643777</v>
      </c>
      <c r="M142" t="n">
        <v>1567965.84936235</v>
      </c>
      <c r="N142" t="n">
        <v>-0.00004042222367218</v>
      </c>
      <c r="O142" t="n">
        <v>-0.0000378801449082274</v>
      </c>
      <c r="P142" t="s">
        <v>257</v>
      </c>
      <c r="Q142" t="s">
        <v>252</v>
      </c>
    </row>
    <row r="143">
      <c r="A143" t="s">
        <v>254</v>
      </c>
      <c r="B143" t="s">
        <v>265</v>
      </c>
      <c r="C143" t="s">
        <v>256</v>
      </c>
      <c r="D143" t="n">
        <v>1.08500668135844</v>
      </c>
      <c r="E143" t="n">
        <v>2035</v>
      </c>
      <c r="F143" t="n">
        <v>10869437.6469213</v>
      </c>
      <c r="G143" t="n">
        <v>4925673.23608314</v>
      </c>
      <c r="H143" t="n">
        <v>-474.583188150854</v>
      </c>
      <c r="I143" t="n">
        <v>-203.234594638027</v>
      </c>
      <c r="J143" t="n">
        <v>487973.62832516</v>
      </c>
      <c r="K143" t="n">
        <v>288675.517020026</v>
      </c>
      <c r="L143" t="n">
        <v>3267281.36039498</v>
      </c>
      <c r="M143" t="n">
        <v>1580158.25455117</v>
      </c>
      <c r="N143" t="n">
        <v>-0.0000436621657501549</v>
      </c>
      <c r="O143" t="n">
        <v>-0.0000412602673578156</v>
      </c>
      <c r="P143" t="s">
        <v>257</v>
      </c>
      <c r="Q143" t="s">
        <v>252</v>
      </c>
    </row>
    <row r="144">
      <c r="A144" t="s">
        <v>254</v>
      </c>
      <c r="B144" t="s">
        <v>265</v>
      </c>
      <c r="C144" t="s">
        <v>256</v>
      </c>
      <c r="D144" t="n">
        <v>1.22921984132704</v>
      </c>
      <c r="E144" t="n">
        <v>2040</v>
      </c>
      <c r="F144" t="n">
        <v>10874083.0762755</v>
      </c>
      <c r="G144" t="n">
        <v>4926134.08900403</v>
      </c>
      <c r="H144" t="n">
        <v>-505.352177067705</v>
      </c>
      <c r="I144" t="n">
        <v>-218.892357908321</v>
      </c>
      <c r="J144" t="n">
        <v>365544.421174827</v>
      </c>
      <c r="K144" t="n">
        <v>225538.051034114</v>
      </c>
      <c r="L144" t="n">
        <v>3219697.42855929</v>
      </c>
      <c r="M144" t="n">
        <v>1551931.58759401</v>
      </c>
      <c r="N144" t="n">
        <v>-0.0000464730840773375</v>
      </c>
      <c r="O144" t="n">
        <v>-0.0000444349167021106</v>
      </c>
      <c r="P144" t="s">
        <v>257</v>
      </c>
      <c r="Q144" t="s">
        <v>252</v>
      </c>
    </row>
    <row r="145">
      <c r="A145" t="s">
        <v>254</v>
      </c>
      <c r="B145" t="s">
        <v>265</v>
      </c>
      <c r="C145" t="s">
        <v>256</v>
      </c>
      <c r="D145" t="n">
        <v>1.35085724597845</v>
      </c>
      <c r="E145" t="n">
        <v>2045</v>
      </c>
      <c r="F145" t="n">
        <v>10933701.3291389</v>
      </c>
      <c r="G145" t="n">
        <v>4951991.67254063</v>
      </c>
      <c r="H145" t="n">
        <v>-534.216300032826</v>
      </c>
      <c r="I145" t="n">
        <v>-233.372402373316</v>
      </c>
      <c r="J145" t="n">
        <v>277300.072959855</v>
      </c>
      <c r="K145" t="n">
        <v>176877.539105371</v>
      </c>
      <c r="L145" t="n">
        <v>3199294.92909822</v>
      </c>
      <c r="M145" t="n">
        <v>1546937.28396086</v>
      </c>
      <c r="N145" t="n">
        <v>-0.0000488596024302505</v>
      </c>
      <c r="O145" t="n">
        <v>-0.000047126977952607</v>
      </c>
      <c r="P145" t="s">
        <v>257</v>
      </c>
      <c r="Q145" t="s">
        <v>252</v>
      </c>
    </row>
    <row r="146">
      <c r="A146" t="s">
        <v>254</v>
      </c>
      <c r="B146" t="s">
        <v>265</v>
      </c>
      <c r="C146" t="s">
        <v>256</v>
      </c>
      <c r="D146" t="n">
        <v>1.53164784556419</v>
      </c>
      <c r="E146" t="n">
        <v>2050</v>
      </c>
      <c r="F146" t="n">
        <v>11012852.3390442</v>
      </c>
      <c r="G146" t="n">
        <v>4987200.82452324</v>
      </c>
      <c r="H146" t="n">
        <v>-575.98351217555</v>
      </c>
      <c r="I146" t="n">
        <v>-254.354983045904</v>
      </c>
      <c r="J146" t="n">
        <v>159093.417389159</v>
      </c>
      <c r="K146" t="n">
        <v>110932.64974822</v>
      </c>
      <c r="L146" t="n">
        <v>3179908.92553139</v>
      </c>
      <c r="M146" t="n">
        <v>1533432.63894619</v>
      </c>
      <c r="N146" t="n">
        <v>-0.0000523010292377661</v>
      </c>
      <c r="O146" t="n">
        <v>-0.0000510015521723489</v>
      </c>
      <c r="P146" t="s">
        <v>257</v>
      </c>
      <c r="Q146" t="s">
        <v>252</v>
      </c>
    </row>
    <row r="147">
      <c r="A147" t="s">
        <v>254</v>
      </c>
      <c r="B147" t="s">
        <v>265</v>
      </c>
      <c r="C147" t="s">
        <v>256</v>
      </c>
      <c r="D147" t="n">
        <v>1.64170092024739</v>
      </c>
      <c r="E147" t="n">
        <v>2055</v>
      </c>
      <c r="F147" t="n">
        <v>11107171.0100209</v>
      </c>
      <c r="G147" t="n">
        <v>5029616.48544056</v>
      </c>
      <c r="H147" t="n">
        <v>-606.499543122901</v>
      </c>
      <c r="I147" t="n">
        <v>-269.352234020782</v>
      </c>
      <c r="J147" t="n">
        <v>121172.346511164</v>
      </c>
      <c r="K147" t="n">
        <v>87069.6859644815</v>
      </c>
      <c r="L147" t="n">
        <v>3159909.26574268</v>
      </c>
      <c r="M147" t="n">
        <v>1522045.58418422</v>
      </c>
      <c r="N147" t="n">
        <v>-0.0000546043220704639</v>
      </c>
      <c r="O147" t="n">
        <v>-0.000053553235082732</v>
      </c>
      <c r="P147" t="s">
        <v>257</v>
      </c>
      <c r="Q147" t="s">
        <v>252</v>
      </c>
    </row>
    <row r="148">
      <c r="A148" t="s">
        <v>254</v>
      </c>
      <c r="B148" t="s">
        <v>265</v>
      </c>
      <c r="C148" t="s">
        <v>256</v>
      </c>
      <c r="D148" t="n">
        <v>1.79717289473674</v>
      </c>
      <c r="E148" t="n">
        <v>2060</v>
      </c>
      <c r="F148" t="n">
        <v>11243529.6137456</v>
      </c>
      <c r="G148" t="n">
        <v>5091225.83797735</v>
      </c>
      <c r="H148" t="n">
        <v>-649.406371084329</v>
      </c>
      <c r="I148" t="n">
        <v>-290.457274705021</v>
      </c>
      <c r="J148" t="n">
        <v>90560.6832244043</v>
      </c>
      <c r="K148" t="n">
        <v>61676.2999305248</v>
      </c>
      <c r="L148" t="n">
        <v>3157745.35129779</v>
      </c>
      <c r="M148" t="n">
        <v>1522417.2958265</v>
      </c>
      <c r="N148" t="n">
        <v>-0.0000577582301460215</v>
      </c>
      <c r="O148" t="n">
        <v>-0.0000570505579497951</v>
      </c>
      <c r="P148" t="s">
        <v>257</v>
      </c>
      <c r="Q148" t="s">
        <v>252</v>
      </c>
    </row>
    <row r="149">
      <c r="A149" t="s">
        <v>254</v>
      </c>
      <c r="B149" t="s">
        <v>265</v>
      </c>
      <c r="C149" t="s">
        <v>256</v>
      </c>
      <c r="D149" t="n">
        <v>1.90209664848524</v>
      </c>
      <c r="E149" t="n">
        <v>2065</v>
      </c>
      <c r="F149" t="n">
        <v>11339597.7487375</v>
      </c>
      <c r="G149" t="n">
        <v>5134684.48288873</v>
      </c>
      <c r="H149" t="n">
        <v>-679.70251684368</v>
      </c>
      <c r="I149" t="n">
        <v>-305.347755194866</v>
      </c>
      <c r="J149" t="n">
        <v>82249.3494004728</v>
      </c>
      <c r="K149" t="n">
        <v>56399.2361178043</v>
      </c>
      <c r="L149" t="n">
        <v>3166863.10963937</v>
      </c>
      <c r="M149" t="n">
        <v>1519561.4636234</v>
      </c>
      <c r="N149" t="n">
        <v>-0.0000599406197560542</v>
      </c>
      <c r="O149" t="n">
        <v>-0.0000594676763903281</v>
      </c>
      <c r="P149" t="s">
        <v>257</v>
      </c>
      <c r="Q149" t="s">
        <v>252</v>
      </c>
    </row>
    <row r="150">
      <c r="A150" t="s">
        <v>254</v>
      </c>
      <c r="B150" t="s">
        <v>265</v>
      </c>
      <c r="C150" t="s">
        <v>256</v>
      </c>
      <c r="D150" t="n">
        <v>2.05392250035779</v>
      </c>
      <c r="E150" t="n">
        <v>2070</v>
      </c>
      <c r="F150" t="n">
        <v>11485052.5702078</v>
      </c>
      <c r="G150" t="n">
        <v>5200574.97314915</v>
      </c>
      <c r="H150" t="n">
        <v>-727.40640046356</v>
      </c>
      <c r="I150" t="n">
        <v>-328.7213995098</v>
      </c>
      <c r="J150" t="n">
        <v>68861.1695556075</v>
      </c>
      <c r="K150" t="n">
        <v>48239.0626239429</v>
      </c>
      <c r="L150" t="n">
        <v>3181158.93025736</v>
      </c>
      <c r="M150" t="n">
        <v>1519658.86347357</v>
      </c>
      <c r="N150" t="n">
        <v>-0.0000633350518873943</v>
      </c>
      <c r="O150" t="n">
        <v>-0.0000632086646586208</v>
      </c>
      <c r="P150" t="s">
        <v>257</v>
      </c>
      <c r="Q150" t="s">
        <v>252</v>
      </c>
    </row>
    <row r="151">
      <c r="A151" t="s">
        <v>254</v>
      </c>
      <c r="B151" t="s">
        <v>265</v>
      </c>
      <c r="C151" t="s">
        <v>256</v>
      </c>
      <c r="D151" t="n">
        <v>2.15113208653396</v>
      </c>
      <c r="E151" t="n">
        <v>2075</v>
      </c>
      <c r="F151" t="n">
        <v>11667593.8803765</v>
      </c>
      <c r="G151" t="n">
        <v>5283317.02124367</v>
      </c>
      <c r="H151" t="n">
        <v>-769.482620969802</v>
      </c>
      <c r="I151" t="n">
        <v>-349.037537078932</v>
      </c>
      <c r="J151" t="n">
        <v>65915.9738678408</v>
      </c>
      <c r="K151" t="n">
        <v>47245.2141332581</v>
      </c>
      <c r="L151" t="n">
        <v>3203147.34639464</v>
      </c>
      <c r="M151" t="n">
        <v>1532311.10602916</v>
      </c>
      <c r="N151" t="n">
        <v>-0.0000659504117866133</v>
      </c>
      <c r="O151" t="n">
        <v>-0.0000660640911146328</v>
      </c>
      <c r="P151" t="s">
        <v>257</v>
      </c>
      <c r="Q151" t="s">
        <v>252</v>
      </c>
    </row>
    <row r="152">
      <c r="A152" t="s">
        <v>254</v>
      </c>
      <c r="B152" t="s">
        <v>265</v>
      </c>
      <c r="C152" t="s">
        <v>256</v>
      </c>
      <c r="D152" t="n">
        <v>2.28026617277747</v>
      </c>
      <c r="E152" t="n">
        <v>2080</v>
      </c>
      <c r="F152" t="n">
        <v>11825970.8279446</v>
      </c>
      <c r="G152" t="n">
        <v>5355189.90228797</v>
      </c>
      <c r="H152" t="n">
        <v>-820.325033323275</v>
      </c>
      <c r="I152" t="n">
        <v>-373.766388504937</v>
      </c>
      <c r="J152" t="n">
        <v>60511.5463036549</v>
      </c>
      <c r="K152" t="n">
        <v>44062.2105789052</v>
      </c>
      <c r="L152" t="n">
        <v>3237301.57170887</v>
      </c>
      <c r="M152" t="n">
        <v>1536026.58972876</v>
      </c>
      <c r="N152" t="n">
        <v>-0.0000693664008865016</v>
      </c>
      <c r="O152" t="n">
        <v>-0.0000697951697931848</v>
      </c>
      <c r="P152" t="s">
        <v>257</v>
      </c>
      <c r="Q152" t="s">
        <v>252</v>
      </c>
    </row>
    <row r="153">
      <c r="A153" t="s">
        <v>254</v>
      </c>
      <c r="B153" t="s">
        <v>265</v>
      </c>
      <c r="C153" t="s">
        <v>256</v>
      </c>
      <c r="D153" t="n">
        <v>2.40858309610718</v>
      </c>
      <c r="E153" t="n">
        <v>2085</v>
      </c>
      <c r="F153" t="n">
        <v>12018739.7507876</v>
      </c>
      <c r="G153" t="n">
        <v>5442655.83064255</v>
      </c>
      <c r="H153" t="n">
        <v>-874.483437104204</v>
      </c>
      <c r="I153" t="n">
        <v>-400.041214400428</v>
      </c>
      <c r="J153" t="n">
        <v>58407.0264899482</v>
      </c>
      <c r="K153" t="n">
        <v>42467.3919584146</v>
      </c>
      <c r="L153" t="n">
        <v>3276083.93246127</v>
      </c>
      <c r="M153" t="n">
        <v>1547157.49320704</v>
      </c>
      <c r="N153" t="n">
        <v>-0.0000727599944118017</v>
      </c>
      <c r="O153" t="n">
        <v>-0.0000735011043961602</v>
      </c>
      <c r="P153" t="s">
        <v>257</v>
      </c>
      <c r="Q153" t="s">
        <v>252</v>
      </c>
    </row>
    <row r="154">
      <c r="A154" t="s">
        <v>254</v>
      </c>
      <c r="B154" t="s">
        <v>265</v>
      </c>
      <c r="C154" t="s">
        <v>256</v>
      </c>
      <c r="D154" t="n">
        <v>2.52004645059278</v>
      </c>
      <c r="E154" t="n">
        <v>2090</v>
      </c>
      <c r="F154" t="n">
        <v>12280481.3578832</v>
      </c>
      <c r="G154" t="n">
        <v>5561215.09207035</v>
      </c>
      <c r="H154" t="n">
        <v>-928.240519385739</v>
      </c>
      <c r="I154" t="n">
        <v>-425.814314440065</v>
      </c>
      <c r="J154" t="n">
        <v>56087.4141462979</v>
      </c>
      <c r="K154" t="n">
        <v>40879.1444124697</v>
      </c>
      <c r="L154" t="n">
        <v>3332364.34555373</v>
      </c>
      <c r="M154" t="n">
        <v>1561870.87885661</v>
      </c>
      <c r="N154" t="n">
        <v>-0.0000755866559570871</v>
      </c>
      <c r="O154" t="n">
        <v>-0.0000765685749229924</v>
      </c>
      <c r="P154" t="s">
        <v>257</v>
      </c>
      <c r="Q154" t="s">
        <v>252</v>
      </c>
    </row>
    <row r="155">
      <c r="A155" t="s">
        <v>254</v>
      </c>
      <c r="B155" t="s">
        <v>266</v>
      </c>
      <c r="C155" t="s">
        <v>256</v>
      </c>
      <c r="D155" t="n">
        <v>0.428627956548265</v>
      </c>
      <c r="E155" t="n">
        <v>2010</v>
      </c>
      <c r="F155" t="n">
        <v>10017458.8068942</v>
      </c>
      <c r="G155" t="n">
        <v>3790495.89313576</v>
      </c>
      <c r="H155" t="n">
        <v>-163.767182076241</v>
      </c>
      <c r="I155" t="n">
        <v>-70.3336470237102</v>
      </c>
      <c r="J155" t="n">
        <v>680906.830931939</v>
      </c>
      <c r="K155" t="n">
        <v>202852.324118822</v>
      </c>
      <c r="L155" t="n">
        <v>3374819.09119392</v>
      </c>
      <c r="M155" t="n">
        <v>1056715.75421704</v>
      </c>
      <c r="N155" t="n">
        <v>-0.0000163481762424152</v>
      </c>
      <c r="O155" t="n">
        <v>-0.0000185552626903192</v>
      </c>
      <c r="P155" t="s">
        <v>257</v>
      </c>
      <c r="Q155" t="s">
        <v>252</v>
      </c>
    </row>
    <row r="156">
      <c r="A156" t="s">
        <v>254</v>
      </c>
      <c r="B156" t="s">
        <v>266</v>
      </c>
      <c r="C156" t="s">
        <v>256</v>
      </c>
      <c r="D156" t="n">
        <v>0.612859964817109</v>
      </c>
      <c r="E156" t="n">
        <v>2015</v>
      </c>
      <c r="F156" t="n">
        <v>10300860.8345775</v>
      </c>
      <c r="G156" t="n">
        <v>3906341.59628979</v>
      </c>
      <c r="H156" t="n">
        <v>-243.627250273748</v>
      </c>
      <c r="I156" t="n">
        <v>-104.476507954691</v>
      </c>
      <c r="J156" t="n">
        <v>684885.040147286</v>
      </c>
      <c r="K156" t="n">
        <v>201871.064794133</v>
      </c>
      <c r="L156" t="n">
        <v>3435040.10326597</v>
      </c>
      <c r="M156" t="n">
        <v>1081078.66321507</v>
      </c>
      <c r="N156" t="n">
        <v>-0.0000236511544215752</v>
      </c>
      <c r="O156" t="n">
        <v>-0.0000267453588938361</v>
      </c>
      <c r="P156" t="s">
        <v>257</v>
      </c>
      <c r="Q156" t="s">
        <v>252</v>
      </c>
    </row>
    <row r="157">
      <c r="A157" t="s">
        <v>254</v>
      </c>
      <c r="B157" t="s">
        <v>266</v>
      </c>
      <c r="C157" t="s">
        <v>256</v>
      </c>
      <c r="D157" t="n">
        <v>0.762344119941005</v>
      </c>
      <c r="E157" t="n">
        <v>2020</v>
      </c>
      <c r="F157" t="n">
        <v>10536224.6248924</v>
      </c>
      <c r="G157" t="n">
        <v>4011494.91861275</v>
      </c>
      <c r="H157" t="n">
        <v>-313.269907972794</v>
      </c>
      <c r="I157" t="n">
        <v>-134.384958878677</v>
      </c>
      <c r="J157" t="n">
        <v>686231.759679156</v>
      </c>
      <c r="K157" t="n">
        <v>201080.049394814</v>
      </c>
      <c r="L157" t="n">
        <v>3481755.11449615</v>
      </c>
      <c r="M157" t="n">
        <v>1103146.41443525</v>
      </c>
      <c r="N157" t="n">
        <v>-0.0000297326527409712</v>
      </c>
      <c r="O157" t="n">
        <v>-0.0000334999698628934</v>
      </c>
      <c r="P157" t="s">
        <v>257</v>
      </c>
      <c r="Q157" t="s">
        <v>252</v>
      </c>
    </row>
    <row r="158">
      <c r="A158" t="s">
        <v>254</v>
      </c>
      <c r="B158" t="s">
        <v>266</v>
      </c>
      <c r="C158" t="s">
        <v>256</v>
      </c>
      <c r="D158" t="n">
        <v>0.913771284057719</v>
      </c>
      <c r="E158" t="n">
        <v>2025</v>
      </c>
      <c r="F158" t="n">
        <v>10854288.9324926</v>
      </c>
      <c r="G158" t="n">
        <v>4147205.12646143</v>
      </c>
      <c r="H158" t="n">
        <v>-390.502126260167</v>
      </c>
      <c r="I158" t="n">
        <v>-167.55108511604</v>
      </c>
      <c r="J158" t="n">
        <v>693806.649088232</v>
      </c>
      <c r="K158" t="n">
        <v>202228.356426339</v>
      </c>
      <c r="L158" t="n">
        <v>3557467.49257071</v>
      </c>
      <c r="M158" t="n">
        <v>1133870.64197174</v>
      </c>
      <c r="N158" t="n">
        <v>-0.0000359767580067994</v>
      </c>
      <c r="O158" t="n">
        <v>-0.0000404009640244154</v>
      </c>
      <c r="P158" t="s">
        <v>257</v>
      </c>
      <c r="Q158" t="s">
        <v>252</v>
      </c>
    </row>
    <row r="159">
      <c r="A159" t="s">
        <v>254</v>
      </c>
      <c r="B159" t="s">
        <v>266</v>
      </c>
      <c r="C159" t="s">
        <v>256</v>
      </c>
      <c r="D159" t="n">
        <v>0.965593764268064</v>
      </c>
      <c r="E159" t="n">
        <v>2030</v>
      </c>
      <c r="F159" t="n">
        <v>11186007.1392002</v>
      </c>
      <c r="G159" t="n">
        <v>4292009.1629203</v>
      </c>
      <c r="H159" t="n">
        <v>-429.095202524302</v>
      </c>
      <c r="I159" t="n">
        <v>-184.287192631563</v>
      </c>
      <c r="J159" t="n">
        <v>701998.35560396</v>
      </c>
      <c r="K159" t="n">
        <v>203725.175658643</v>
      </c>
      <c r="L159" t="n">
        <v>3636884.27371239</v>
      </c>
      <c r="M159" t="n">
        <v>1166758.24208772</v>
      </c>
      <c r="N159" t="n">
        <v>-0.0000383599971986949</v>
      </c>
      <c r="O159" t="n">
        <v>-0.0000429372784717387</v>
      </c>
      <c r="P159" t="s">
        <v>257</v>
      </c>
      <c r="Q159" t="s">
        <v>252</v>
      </c>
    </row>
    <row r="160">
      <c r="A160" t="s">
        <v>254</v>
      </c>
      <c r="B160" t="s">
        <v>266</v>
      </c>
      <c r="C160" t="s">
        <v>256</v>
      </c>
      <c r="D160" t="n">
        <v>1.08500668135844</v>
      </c>
      <c r="E160" t="n">
        <v>2035</v>
      </c>
      <c r="F160" t="n">
        <v>11399352.1297384</v>
      </c>
      <c r="G160" t="n">
        <v>4395758.75326612</v>
      </c>
      <c r="H160" t="n">
        <v>-473.134619419397</v>
      </c>
      <c r="I160" t="n">
        <v>-204.683163369484</v>
      </c>
      <c r="J160" t="n">
        <v>602178.973820892</v>
      </c>
      <c r="K160" t="n">
        <v>174470.171524294</v>
      </c>
      <c r="L160" t="n">
        <v>3689993.82310471</v>
      </c>
      <c r="M160" t="n">
        <v>1157445.79184144</v>
      </c>
      <c r="N160" t="n">
        <v>-0.0000415053955728847</v>
      </c>
      <c r="O160" t="n">
        <v>-0.0000465637845155632</v>
      </c>
      <c r="P160" t="s">
        <v>257</v>
      </c>
      <c r="Q160" t="s">
        <v>252</v>
      </c>
    </row>
    <row r="161">
      <c r="A161" t="s">
        <v>254</v>
      </c>
      <c r="B161" t="s">
        <v>266</v>
      </c>
      <c r="C161" t="s">
        <v>256</v>
      </c>
      <c r="D161" t="n">
        <v>1.22921984132704</v>
      </c>
      <c r="E161" t="n">
        <v>2040</v>
      </c>
      <c r="F161" t="n">
        <v>11387471.9653957</v>
      </c>
      <c r="G161" t="n">
        <v>4412745.19988389</v>
      </c>
      <c r="H161" t="n">
        <v>-503.890151771486</v>
      </c>
      <c r="I161" t="n">
        <v>-220.354383204541</v>
      </c>
      <c r="J161" t="n">
        <v>456737.258135862</v>
      </c>
      <c r="K161" t="n">
        <v>134345.214073079</v>
      </c>
      <c r="L161" t="n">
        <v>3671384.26158497</v>
      </c>
      <c r="M161" t="n">
        <v>1100244.75456834</v>
      </c>
      <c r="N161" t="n">
        <v>-0.0000442495185325339</v>
      </c>
      <c r="O161" t="n">
        <v>-0.0000499358955079344</v>
      </c>
      <c r="P161" t="s">
        <v>257</v>
      </c>
      <c r="Q161" t="s">
        <v>252</v>
      </c>
    </row>
    <row r="162">
      <c r="A162" t="s">
        <v>254</v>
      </c>
      <c r="B162" t="s">
        <v>266</v>
      </c>
      <c r="C162" t="s">
        <v>256</v>
      </c>
      <c r="D162" t="n">
        <v>1.35085724597845</v>
      </c>
      <c r="E162" t="n">
        <v>2045</v>
      </c>
      <c r="F162" t="n">
        <v>11434523.1075463</v>
      </c>
      <c r="G162" t="n">
        <v>4451169.89413317</v>
      </c>
      <c r="H162" t="n">
        <v>-532.574800556923</v>
      </c>
      <c r="I162" t="n">
        <v>-235.01390184922</v>
      </c>
      <c r="J162" t="n">
        <v>350680.105551445</v>
      </c>
      <c r="K162" t="n">
        <v>103497.506513781</v>
      </c>
      <c r="L162" t="n">
        <v>3671940.51061608</v>
      </c>
      <c r="M162" t="n">
        <v>1074291.702443</v>
      </c>
      <c r="N162" t="n">
        <v>-0.0000465760395556369</v>
      </c>
      <c r="O162" t="n">
        <v>-0.0000527982322487798</v>
      </c>
      <c r="P162" t="s">
        <v>257</v>
      </c>
      <c r="Q162" t="s">
        <v>252</v>
      </c>
    </row>
    <row r="163">
      <c r="A163" t="s">
        <v>254</v>
      </c>
      <c r="B163" t="s">
        <v>266</v>
      </c>
      <c r="C163" t="s">
        <v>256</v>
      </c>
      <c r="D163" t="n">
        <v>1.53164784556419</v>
      </c>
      <c r="E163" t="n">
        <v>2050</v>
      </c>
      <c r="F163" t="n">
        <v>11503904.2852957</v>
      </c>
      <c r="G163" t="n">
        <v>4496148.8782717</v>
      </c>
      <c r="H163" t="n">
        <v>-574.056670109019</v>
      </c>
      <c r="I163" t="n">
        <v>-256.281825112435</v>
      </c>
      <c r="J163" t="n">
        <v>214401.282141893</v>
      </c>
      <c r="K163" t="n">
        <v>55624.7849954861</v>
      </c>
      <c r="L163" t="n">
        <v>3692770.28232506</v>
      </c>
      <c r="M163" t="n">
        <v>1020571.28215252</v>
      </c>
      <c r="N163" t="n">
        <v>-0.0000499010297610679</v>
      </c>
      <c r="O163" t="n">
        <v>-0.0000570002978217548</v>
      </c>
      <c r="P163" t="s">
        <v>257</v>
      </c>
      <c r="Q163" t="s">
        <v>252</v>
      </c>
    </row>
    <row r="164">
      <c r="A164" t="s">
        <v>254</v>
      </c>
      <c r="B164" t="s">
        <v>266</v>
      </c>
      <c r="C164" t="s">
        <v>256</v>
      </c>
      <c r="D164" t="n">
        <v>1.64170092024739</v>
      </c>
      <c r="E164" t="n">
        <v>2055</v>
      </c>
      <c r="F164" t="n">
        <v>11590813.289417</v>
      </c>
      <c r="G164" t="n">
        <v>4545974.20604449</v>
      </c>
      <c r="H164" t="n">
        <v>-604.050830658947</v>
      </c>
      <c r="I164" t="n">
        <v>-271.800946484736</v>
      </c>
      <c r="J164" t="n">
        <v>172977.790538074</v>
      </c>
      <c r="K164" t="n">
        <v>35264.2419375718</v>
      </c>
      <c r="L164" t="n">
        <v>3682268.66149212</v>
      </c>
      <c r="M164" t="n">
        <v>999686.188434783</v>
      </c>
      <c r="N164" t="n">
        <v>-0.0000521146200509051</v>
      </c>
      <c r="O164" t="n">
        <v>-0.0000597893727868802</v>
      </c>
      <c r="P164" t="s">
        <v>257</v>
      </c>
      <c r="Q164" t="s">
        <v>252</v>
      </c>
    </row>
    <row r="165">
      <c r="A165" t="s">
        <v>254</v>
      </c>
      <c r="B165" t="s">
        <v>266</v>
      </c>
      <c r="C165" t="s">
        <v>256</v>
      </c>
      <c r="D165" t="n">
        <v>1.79717289473674</v>
      </c>
      <c r="E165" t="n">
        <v>2060</v>
      </c>
      <c r="F165" t="n">
        <v>11722620.6745521</v>
      </c>
      <c r="G165" t="n">
        <v>4612134.77717093</v>
      </c>
      <c r="H165" t="n">
        <v>-646.273800157496</v>
      </c>
      <c r="I165" t="n">
        <v>-293.589845631854</v>
      </c>
      <c r="J165" t="n">
        <v>138587.745411951</v>
      </c>
      <c r="K165" t="n">
        <v>13649.2377429778</v>
      </c>
      <c r="L165" t="n">
        <v>3693141.6552674</v>
      </c>
      <c r="M165" t="n">
        <v>987020.991856894</v>
      </c>
      <c r="N165" t="n">
        <v>-0.000055130488147625</v>
      </c>
      <c r="O165" t="n">
        <v>-0.0000636559553907792</v>
      </c>
      <c r="P165" t="s">
        <v>257</v>
      </c>
      <c r="Q165" t="s">
        <v>252</v>
      </c>
    </row>
    <row r="166">
      <c r="A166" t="s">
        <v>254</v>
      </c>
      <c r="B166" t="s">
        <v>266</v>
      </c>
      <c r="C166" t="s">
        <v>256</v>
      </c>
      <c r="D166" t="n">
        <v>1.90209664848524</v>
      </c>
      <c r="E166" t="n">
        <v>2065</v>
      </c>
      <c r="F166" t="n">
        <v>11813113.6321039</v>
      </c>
      <c r="G166" t="n">
        <v>4661168.59952227</v>
      </c>
      <c r="H166" t="n">
        <v>-675.926585462153</v>
      </c>
      <c r="I166" t="n">
        <v>-309.123686576393</v>
      </c>
      <c r="J166" t="n">
        <v>127839.327026894</v>
      </c>
      <c r="K166" t="n">
        <v>10809.258491383</v>
      </c>
      <c r="L166" t="n">
        <v>3709495.21671632</v>
      </c>
      <c r="M166" t="n">
        <v>976929.356546454</v>
      </c>
      <c r="N166" t="n">
        <v>-0.0000572183258802506</v>
      </c>
      <c r="O166" t="n">
        <v>-0.0000663189241015817</v>
      </c>
      <c r="P166" t="s">
        <v>257</v>
      </c>
      <c r="Q166" t="s">
        <v>252</v>
      </c>
    </row>
    <row r="167">
      <c r="A167" t="s">
        <v>254</v>
      </c>
      <c r="B167" t="s">
        <v>266</v>
      </c>
      <c r="C167" t="s">
        <v>256</v>
      </c>
      <c r="D167" t="n">
        <v>2.05392250035779</v>
      </c>
      <c r="E167" t="n">
        <v>2070</v>
      </c>
      <c r="F167" t="n">
        <v>11955856.5548103</v>
      </c>
      <c r="G167" t="n">
        <v>4729770.98854662</v>
      </c>
      <c r="H167" t="n">
        <v>-722.652509477276</v>
      </c>
      <c r="I167" t="n">
        <v>-333.475290496084</v>
      </c>
      <c r="J167" t="n">
        <v>108699.318182922</v>
      </c>
      <c r="K167" t="n">
        <v>8400.91399662851</v>
      </c>
      <c r="L167" t="n">
        <v>3727801.12211578</v>
      </c>
      <c r="M167" t="n">
        <v>973016.671615153</v>
      </c>
      <c r="N167" t="n">
        <v>-0.0000604433907486558</v>
      </c>
      <c r="O167" t="n">
        <v>-0.000070505589235422</v>
      </c>
      <c r="P167" t="s">
        <v>257</v>
      </c>
      <c r="Q167" t="s">
        <v>252</v>
      </c>
    </row>
    <row r="168">
      <c r="A168" t="s">
        <v>254</v>
      </c>
      <c r="B168" t="s">
        <v>266</v>
      </c>
      <c r="C168" t="s">
        <v>256</v>
      </c>
      <c r="D168" t="n">
        <v>2.15113208653396</v>
      </c>
      <c r="E168" t="n">
        <v>2075</v>
      </c>
      <c r="F168" t="n">
        <v>12137761.5767336</v>
      </c>
      <c r="G168" t="n">
        <v>4813149.32488658</v>
      </c>
      <c r="H168" t="n">
        <v>-763.698181505647</v>
      </c>
      <c r="I168" t="n">
        <v>-354.821976543087</v>
      </c>
      <c r="J168" t="n">
        <v>105456.365633501</v>
      </c>
      <c r="K168" t="n">
        <v>7704.82236759811</v>
      </c>
      <c r="L168" t="n">
        <v>3760849.12563821</v>
      </c>
      <c r="M168" t="n">
        <v>974609.326785582</v>
      </c>
      <c r="N168" t="n">
        <v>-0.0000629191945053155</v>
      </c>
      <c r="O168" t="n">
        <v>-0.000073719295328833</v>
      </c>
      <c r="P168" t="s">
        <v>257</v>
      </c>
      <c r="Q168" t="s">
        <v>252</v>
      </c>
    </row>
    <row r="169">
      <c r="A169" t="s">
        <v>254</v>
      </c>
      <c r="B169" t="s">
        <v>266</v>
      </c>
      <c r="C169" t="s">
        <v>256</v>
      </c>
      <c r="D169" t="n">
        <v>2.28026617277747</v>
      </c>
      <c r="E169" t="n">
        <v>2080</v>
      </c>
      <c r="F169" t="n">
        <v>12294990.9471468</v>
      </c>
      <c r="G169" t="n">
        <v>4886169.78308575</v>
      </c>
      <c r="H169" t="n">
        <v>-813.253387594821</v>
      </c>
      <c r="I169" t="n">
        <v>-380.838034233392</v>
      </c>
      <c r="J169" t="n">
        <v>97294.8295352698</v>
      </c>
      <c r="K169" t="n">
        <v>7278.92734729024</v>
      </c>
      <c r="L169" t="n">
        <v>3801613.70193395</v>
      </c>
      <c r="M169" t="n">
        <v>971714.459503677</v>
      </c>
      <c r="N169" t="n">
        <v>-0.0000661450985275876</v>
      </c>
      <c r="O169" t="n">
        <v>-0.0000779420386806294</v>
      </c>
      <c r="P169" t="s">
        <v>257</v>
      </c>
      <c r="Q169" t="s">
        <v>252</v>
      </c>
    </row>
    <row r="170">
      <c r="A170" t="s">
        <v>254</v>
      </c>
      <c r="B170" t="s">
        <v>266</v>
      </c>
      <c r="C170" t="s">
        <v>256</v>
      </c>
      <c r="D170" t="n">
        <v>2.40858309610718</v>
      </c>
      <c r="E170" t="n">
        <v>2085</v>
      </c>
      <c r="F170" t="n">
        <v>12488315.1252786</v>
      </c>
      <c r="G170" t="n">
        <v>4973080.45615151</v>
      </c>
      <c r="H170" t="n">
        <v>-866.012031023582</v>
      </c>
      <c r="I170" t="n">
        <v>-408.512620481051</v>
      </c>
      <c r="J170" t="n">
        <v>94193.7098974002</v>
      </c>
      <c r="K170" t="n">
        <v>6680.70855096264</v>
      </c>
      <c r="L170" t="n">
        <v>3842835.56271413</v>
      </c>
      <c r="M170" t="n">
        <v>980405.862954178</v>
      </c>
      <c r="N170" t="n">
        <v>-0.0000693457862278487</v>
      </c>
      <c r="O170" t="n">
        <v>-0.0000821447841198178</v>
      </c>
      <c r="P170" t="s">
        <v>257</v>
      </c>
      <c r="Q170" t="s">
        <v>252</v>
      </c>
    </row>
    <row r="171">
      <c r="A171" t="s">
        <v>254</v>
      </c>
      <c r="B171" t="s">
        <v>266</v>
      </c>
      <c r="C171" t="s">
        <v>256</v>
      </c>
      <c r="D171" t="n">
        <v>2.52004645059278</v>
      </c>
      <c r="E171" t="n">
        <v>2090</v>
      </c>
      <c r="F171" t="n">
        <v>12758904.6417993</v>
      </c>
      <c r="G171" t="n">
        <v>5082791.80815427</v>
      </c>
      <c r="H171" t="n">
        <v>-918.727802506817</v>
      </c>
      <c r="I171" t="n">
        <v>-435.327031318987</v>
      </c>
      <c r="J171" t="n">
        <v>90587.0898643733</v>
      </c>
      <c r="K171" t="n">
        <v>6379.4686943942</v>
      </c>
      <c r="L171" t="n">
        <v>3908304.84900619</v>
      </c>
      <c r="M171" t="n">
        <v>985930.375404151</v>
      </c>
      <c r="N171" t="n">
        <v>-0.0000720067927694189</v>
      </c>
      <c r="O171" t="n">
        <v>-0.0000856472284819134</v>
      </c>
      <c r="P171" t="s">
        <v>257</v>
      </c>
      <c r="Q171" t="s">
        <v>252</v>
      </c>
    </row>
    <row r="172">
      <c r="A172" t="s">
        <v>254</v>
      </c>
      <c r="B172" t="s">
        <v>267</v>
      </c>
      <c r="C172" t="s">
        <v>256</v>
      </c>
      <c r="D172" t="n">
        <v>0.428627956548265</v>
      </c>
      <c r="E172" t="n">
        <v>2010</v>
      </c>
      <c r="F172" t="n">
        <v>0</v>
      </c>
      <c r="G172" t="n">
        <v>0</v>
      </c>
      <c r="H172" t="n">
        <v>0</v>
      </c>
      <c r="I172" t="n">
        <v>0</v>
      </c>
      <c r="J172" t="n">
        <v>0</v>
      </c>
      <c r="K172" t="n">
        <v>0</v>
      </c>
      <c r="L172" t="n">
        <v>0</v>
      </c>
      <c r="M172" t="n">
        <v>0</v>
      </c>
      <c r="N172" t="n">
        <v>0</v>
      </c>
      <c r="O172" t="n">
        <v>0</v>
      </c>
      <c r="P172" t="s">
        <v>257</v>
      </c>
      <c r="Q172" t="s">
        <v>252</v>
      </c>
    </row>
    <row r="173">
      <c r="A173" t="s">
        <v>254</v>
      </c>
      <c r="B173" t="s">
        <v>267</v>
      </c>
      <c r="C173" t="s">
        <v>256</v>
      </c>
      <c r="D173" t="n">
        <v>0.612859964817109</v>
      </c>
      <c r="E173" t="n">
        <v>2015</v>
      </c>
      <c r="F173" t="n">
        <v>0</v>
      </c>
      <c r="G173" t="n">
        <v>0</v>
      </c>
      <c r="H173" t="n">
        <v>0</v>
      </c>
      <c r="I173" t="n">
        <v>0</v>
      </c>
      <c r="J173" t="n">
        <v>0</v>
      </c>
      <c r="K173" t="n">
        <v>0</v>
      </c>
      <c r="L173" t="n">
        <v>0</v>
      </c>
      <c r="M173" t="n">
        <v>0</v>
      </c>
      <c r="N173" t="n">
        <v>0</v>
      </c>
      <c r="O173" t="n">
        <v>0</v>
      </c>
      <c r="P173" t="s">
        <v>257</v>
      </c>
      <c r="Q173" t="s">
        <v>252</v>
      </c>
    </row>
    <row r="174">
      <c r="A174" t="s">
        <v>254</v>
      </c>
      <c r="B174" t="s">
        <v>267</v>
      </c>
      <c r="C174" t="s">
        <v>256</v>
      </c>
      <c r="D174" t="n">
        <v>0.762344119941005</v>
      </c>
      <c r="E174" t="n">
        <v>2020</v>
      </c>
      <c r="F174" t="n">
        <v>0</v>
      </c>
      <c r="G174" t="n">
        <v>0</v>
      </c>
      <c r="H174" t="n">
        <v>0</v>
      </c>
      <c r="I174" t="n">
        <v>0</v>
      </c>
      <c r="J174" t="n">
        <v>0</v>
      </c>
      <c r="K174" t="n">
        <v>0</v>
      </c>
      <c r="L174" t="n">
        <v>0</v>
      </c>
      <c r="M174" t="n">
        <v>0</v>
      </c>
      <c r="N174" t="n">
        <v>0</v>
      </c>
      <c r="O174" t="n">
        <v>0</v>
      </c>
      <c r="P174" t="s">
        <v>257</v>
      </c>
      <c r="Q174" t="s">
        <v>252</v>
      </c>
    </row>
    <row r="175">
      <c r="A175" t="s">
        <v>254</v>
      </c>
      <c r="B175" t="s">
        <v>267</v>
      </c>
      <c r="C175" t="s">
        <v>256</v>
      </c>
      <c r="D175" t="n">
        <v>0.913771284057719</v>
      </c>
      <c r="E175" t="n">
        <v>2025</v>
      </c>
      <c r="F175" t="n">
        <v>0</v>
      </c>
      <c r="G175" t="n">
        <v>0</v>
      </c>
      <c r="H175" t="n">
        <v>0</v>
      </c>
      <c r="I175" t="n">
        <v>0</v>
      </c>
      <c r="J175" t="n">
        <v>0</v>
      </c>
      <c r="K175" t="n">
        <v>0</v>
      </c>
      <c r="L175" t="n">
        <v>0</v>
      </c>
      <c r="M175" t="n">
        <v>0</v>
      </c>
      <c r="N175" t="n">
        <v>0</v>
      </c>
      <c r="O175" t="n">
        <v>0</v>
      </c>
      <c r="P175" t="s">
        <v>257</v>
      </c>
      <c r="Q175" t="s">
        <v>252</v>
      </c>
    </row>
    <row r="176">
      <c r="A176" t="s">
        <v>254</v>
      </c>
      <c r="B176" t="s">
        <v>267</v>
      </c>
      <c r="C176" t="s">
        <v>256</v>
      </c>
      <c r="D176" t="n">
        <v>0.965593764268064</v>
      </c>
      <c r="E176" t="n">
        <v>2030</v>
      </c>
      <c r="F176" t="n">
        <v>0</v>
      </c>
      <c r="G176" t="n">
        <v>0</v>
      </c>
      <c r="H176" t="n">
        <v>0</v>
      </c>
      <c r="I176" t="n">
        <v>0</v>
      </c>
      <c r="J176" t="n">
        <v>0</v>
      </c>
      <c r="K176" t="n">
        <v>0</v>
      </c>
      <c r="L176" t="n">
        <v>0</v>
      </c>
      <c r="M176" t="n">
        <v>0</v>
      </c>
      <c r="N176" t="n">
        <v>0</v>
      </c>
      <c r="O176" t="n">
        <v>0</v>
      </c>
      <c r="P176" t="s">
        <v>257</v>
      </c>
      <c r="Q176" t="s">
        <v>252</v>
      </c>
    </row>
    <row r="177">
      <c r="A177" t="s">
        <v>254</v>
      </c>
      <c r="B177" t="s">
        <v>267</v>
      </c>
      <c r="C177" t="s">
        <v>256</v>
      </c>
      <c r="D177" t="n">
        <v>1.08500668135844</v>
      </c>
      <c r="E177" t="n">
        <v>2035</v>
      </c>
      <c r="F177" t="n">
        <v>0</v>
      </c>
      <c r="G177" t="n">
        <v>0</v>
      </c>
      <c r="H177" t="n">
        <v>0</v>
      </c>
      <c r="I177" t="n">
        <v>0</v>
      </c>
      <c r="J177" t="n">
        <v>0</v>
      </c>
      <c r="K177" t="n">
        <v>0</v>
      </c>
      <c r="L177" t="n">
        <v>0</v>
      </c>
      <c r="M177" t="n">
        <v>0</v>
      </c>
      <c r="N177" t="n">
        <v>0</v>
      </c>
      <c r="O177" t="n">
        <v>0</v>
      </c>
      <c r="P177" t="s">
        <v>257</v>
      </c>
      <c r="Q177" t="s">
        <v>252</v>
      </c>
    </row>
    <row r="178">
      <c r="A178" t="s">
        <v>254</v>
      </c>
      <c r="B178" t="s">
        <v>267</v>
      </c>
      <c r="C178" t="s">
        <v>256</v>
      </c>
      <c r="D178" t="n">
        <v>1.22921984132704</v>
      </c>
      <c r="E178" t="n">
        <v>2040</v>
      </c>
      <c r="F178" t="n">
        <v>0</v>
      </c>
      <c r="G178" t="n">
        <v>0</v>
      </c>
      <c r="H178" t="n">
        <v>0</v>
      </c>
      <c r="I178" t="n">
        <v>0</v>
      </c>
      <c r="J178" t="n">
        <v>0</v>
      </c>
      <c r="K178" t="n">
        <v>0</v>
      </c>
      <c r="L178" t="n">
        <v>0</v>
      </c>
      <c r="M178" t="n">
        <v>0</v>
      </c>
      <c r="N178" t="n">
        <v>0</v>
      </c>
      <c r="O178" t="n">
        <v>0</v>
      </c>
      <c r="P178" t="s">
        <v>257</v>
      </c>
      <c r="Q178" t="s">
        <v>252</v>
      </c>
    </row>
    <row r="179">
      <c r="A179" t="s">
        <v>254</v>
      </c>
      <c r="B179" t="s">
        <v>267</v>
      </c>
      <c r="C179" t="s">
        <v>256</v>
      </c>
      <c r="D179" t="n">
        <v>1.35085724597845</v>
      </c>
      <c r="E179" t="n">
        <v>2045</v>
      </c>
      <c r="F179" t="n">
        <v>0</v>
      </c>
      <c r="G179" t="n">
        <v>0</v>
      </c>
      <c r="H179" t="n">
        <v>0</v>
      </c>
      <c r="I179" t="n">
        <v>0</v>
      </c>
      <c r="J179" t="n">
        <v>0</v>
      </c>
      <c r="K179" t="n">
        <v>0</v>
      </c>
      <c r="L179" t="n">
        <v>0</v>
      </c>
      <c r="M179" t="n">
        <v>0</v>
      </c>
      <c r="N179" t="n">
        <v>0</v>
      </c>
      <c r="O179" t="n">
        <v>0</v>
      </c>
      <c r="P179" t="s">
        <v>257</v>
      </c>
      <c r="Q179" t="s">
        <v>252</v>
      </c>
    </row>
    <row r="180">
      <c r="A180" t="s">
        <v>254</v>
      </c>
      <c r="B180" t="s">
        <v>267</v>
      </c>
      <c r="C180" t="s">
        <v>256</v>
      </c>
      <c r="D180" t="n">
        <v>1.53164784556419</v>
      </c>
      <c r="E180" t="n">
        <v>2050</v>
      </c>
      <c r="F180" t="n">
        <v>0</v>
      </c>
      <c r="G180" t="n">
        <v>0</v>
      </c>
      <c r="H180" t="n">
        <v>0</v>
      </c>
      <c r="I180" t="n">
        <v>0</v>
      </c>
      <c r="J180" t="n">
        <v>0</v>
      </c>
      <c r="K180" t="n">
        <v>0</v>
      </c>
      <c r="L180" t="n">
        <v>0</v>
      </c>
      <c r="M180" t="n">
        <v>0</v>
      </c>
      <c r="N180" t="n">
        <v>0</v>
      </c>
      <c r="O180" t="n">
        <v>0</v>
      </c>
      <c r="P180" t="s">
        <v>257</v>
      </c>
      <c r="Q180" t="s">
        <v>252</v>
      </c>
    </row>
    <row r="181">
      <c r="A181" t="s">
        <v>254</v>
      </c>
      <c r="B181" t="s">
        <v>267</v>
      </c>
      <c r="C181" t="s">
        <v>256</v>
      </c>
      <c r="D181" t="n">
        <v>1.64170092024739</v>
      </c>
      <c r="E181" t="n">
        <v>2055</v>
      </c>
      <c r="F181" t="n">
        <v>0</v>
      </c>
      <c r="G181" t="n">
        <v>0</v>
      </c>
      <c r="H181" t="n">
        <v>0</v>
      </c>
      <c r="I181" t="n">
        <v>0</v>
      </c>
      <c r="J181" t="n">
        <v>0</v>
      </c>
      <c r="K181" t="n">
        <v>0</v>
      </c>
      <c r="L181" t="n">
        <v>0</v>
      </c>
      <c r="M181" t="n">
        <v>0</v>
      </c>
      <c r="N181" t="n">
        <v>0</v>
      </c>
      <c r="O181" t="n">
        <v>0</v>
      </c>
      <c r="P181" t="s">
        <v>257</v>
      </c>
      <c r="Q181" t="s">
        <v>252</v>
      </c>
    </row>
    <row r="182">
      <c r="A182" t="s">
        <v>254</v>
      </c>
      <c r="B182" t="s">
        <v>267</v>
      </c>
      <c r="C182" t="s">
        <v>256</v>
      </c>
      <c r="D182" t="n">
        <v>1.79717289473674</v>
      </c>
      <c r="E182" t="n">
        <v>2060</v>
      </c>
      <c r="F182" t="n">
        <v>0</v>
      </c>
      <c r="G182" t="n">
        <v>0</v>
      </c>
      <c r="H182" t="n">
        <v>0</v>
      </c>
      <c r="I182" t="n">
        <v>0</v>
      </c>
      <c r="J182" t="n">
        <v>0</v>
      </c>
      <c r="K182" t="n">
        <v>0</v>
      </c>
      <c r="L182" t="n">
        <v>0</v>
      </c>
      <c r="M182" t="n">
        <v>0</v>
      </c>
      <c r="N182" t="n">
        <v>0</v>
      </c>
      <c r="O182" t="n">
        <v>0</v>
      </c>
      <c r="P182" t="s">
        <v>257</v>
      </c>
      <c r="Q182" t="s">
        <v>252</v>
      </c>
    </row>
    <row r="183">
      <c r="A183" t="s">
        <v>254</v>
      </c>
      <c r="B183" t="s">
        <v>267</v>
      </c>
      <c r="C183" t="s">
        <v>256</v>
      </c>
      <c r="D183" t="n">
        <v>1.90209664848524</v>
      </c>
      <c r="E183" t="n">
        <v>2065</v>
      </c>
      <c r="F183" t="n">
        <v>0</v>
      </c>
      <c r="G183" t="n">
        <v>0</v>
      </c>
      <c r="H183" t="n">
        <v>0</v>
      </c>
      <c r="I183" t="n">
        <v>0</v>
      </c>
      <c r="J183" t="n">
        <v>0</v>
      </c>
      <c r="K183" t="n">
        <v>0</v>
      </c>
      <c r="L183" t="n">
        <v>0</v>
      </c>
      <c r="M183" t="n">
        <v>0</v>
      </c>
      <c r="N183" t="n">
        <v>0</v>
      </c>
      <c r="O183" t="n">
        <v>0</v>
      </c>
      <c r="P183" t="s">
        <v>257</v>
      </c>
      <c r="Q183" t="s">
        <v>252</v>
      </c>
    </row>
    <row r="184">
      <c r="A184" t="s">
        <v>254</v>
      </c>
      <c r="B184" t="s">
        <v>267</v>
      </c>
      <c r="C184" t="s">
        <v>256</v>
      </c>
      <c r="D184" t="n">
        <v>2.05392250035779</v>
      </c>
      <c r="E184" t="n">
        <v>2070</v>
      </c>
      <c r="F184" t="n">
        <v>0</v>
      </c>
      <c r="G184" t="n">
        <v>0</v>
      </c>
      <c r="H184" t="n">
        <v>0</v>
      </c>
      <c r="I184" t="n">
        <v>0</v>
      </c>
      <c r="J184" t="n">
        <v>0</v>
      </c>
      <c r="K184" t="n">
        <v>0</v>
      </c>
      <c r="L184" t="n">
        <v>0</v>
      </c>
      <c r="M184" t="n">
        <v>0</v>
      </c>
      <c r="N184" t="n">
        <v>0</v>
      </c>
      <c r="O184" t="n">
        <v>0</v>
      </c>
      <c r="P184" t="s">
        <v>257</v>
      </c>
      <c r="Q184" t="s">
        <v>252</v>
      </c>
    </row>
    <row r="185">
      <c r="A185" t="s">
        <v>254</v>
      </c>
      <c r="B185" t="s">
        <v>267</v>
      </c>
      <c r="C185" t="s">
        <v>256</v>
      </c>
      <c r="D185" t="n">
        <v>2.15113208653396</v>
      </c>
      <c r="E185" t="n">
        <v>2075</v>
      </c>
      <c r="F185" t="n">
        <v>0</v>
      </c>
      <c r="G185" t="n">
        <v>0</v>
      </c>
      <c r="H185" t="n">
        <v>0</v>
      </c>
      <c r="I185" t="n">
        <v>0</v>
      </c>
      <c r="J185" t="n">
        <v>0</v>
      </c>
      <c r="K185" t="n">
        <v>0</v>
      </c>
      <c r="L185" t="n">
        <v>0</v>
      </c>
      <c r="M185" t="n">
        <v>0</v>
      </c>
      <c r="N185" t="n">
        <v>0</v>
      </c>
      <c r="O185" t="n">
        <v>0</v>
      </c>
      <c r="P185" t="s">
        <v>257</v>
      </c>
      <c r="Q185" t="s">
        <v>252</v>
      </c>
    </row>
    <row r="186">
      <c r="A186" t="s">
        <v>254</v>
      </c>
      <c r="B186" t="s">
        <v>267</v>
      </c>
      <c r="C186" t="s">
        <v>256</v>
      </c>
      <c r="D186" t="n">
        <v>2.28026617277747</v>
      </c>
      <c r="E186" t="n">
        <v>2080</v>
      </c>
      <c r="F186" t="n">
        <v>0</v>
      </c>
      <c r="G186" t="n">
        <v>0</v>
      </c>
      <c r="H186" t="n">
        <v>0</v>
      </c>
      <c r="I186" t="n">
        <v>0</v>
      </c>
      <c r="J186" t="n">
        <v>0</v>
      </c>
      <c r="K186" t="n">
        <v>0</v>
      </c>
      <c r="L186" t="n">
        <v>0</v>
      </c>
      <c r="M186" t="n">
        <v>0</v>
      </c>
      <c r="N186" t="n">
        <v>0</v>
      </c>
      <c r="O186" t="n">
        <v>0</v>
      </c>
      <c r="P186" t="s">
        <v>257</v>
      </c>
      <c r="Q186" t="s">
        <v>252</v>
      </c>
    </row>
    <row r="187">
      <c r="A187" t="s">
        <v>254</v>
      </c>
      <c r="B187" t="s">
        <v>267</v>
      </c>
      <c r="C187" t="s">
        <v>256</v>
      </c>
      <c r="D187" t="n">
        <v>2.40858309610718</v>
      </c>
      <c r="E187" t="n">
        <v>2085</v>
      </c>
      <c r="F187" t="n">
        <v>0</v>
      </c>
      <c r="G187" t="n">
        <v>0</v>
      </c>
      <c r="H187" t="n">
        <v>0</v>
      </c>
      <c r="I187" t="n">
        <v>0</v>
      </c>
      <c r="J187" t="n">
        <v>0</v>
      </c>
      <c r="K187" t="n">
        <v>0</v>
      </c>
      <c r="L187" t="n">
        <v>0</v>
      </c>
      <c r="M187" t="n">
        <v>0</v>
      </c>
      <c r="N187" t="n">
        <v>0</v>
      </c>
      <c r="O187" t="n">
        <v>0</v>
      </c>
      <c r="P187" t="s">
        <v>257</v>
      </c>
      <c r="Q187" t="s">
        <v>252</v>
      </c>
    </row>
    <row r="188">
      <c r="A188" t="s">
        <v>254</v>
      </c>
      <c r="B188" t="s">
        <v>267</v>
      </c>
      <c r="C188" t="s">
        <v>256</v>
      </c>
      <c r="D188" t="n">
        <v>2.52004645059278</v>
      </c>
      <c r="E188" t="n">
        <v>2090</v>
      </c>
      <c r="F188" t="n">
        <v>0</v>
      </c>
      <c r="G188" t="n">
        <v>0</v>
      </c>
      <c r="H188" t="n">
        <v>0</v>
      </c>
      <c r="I188" t="n">
        <v>0</v>
      </c>
      <c r="J188" t="n">
        <v>0</v>
      </c>
      <c r="K188" t="n">
        <v>0</v>
      </c>
      <c r="L188" t="n">
        <v>0</v>
      </c>
      <c r="M188" t="n">
        <v>0</v>
      </c>
      <c r="N188" t="n">
        <v>0</v>
      </c>
      <c r="O188" t="n">
        <v>0</v>
      </c>
      <c r="P188" t="s">
        <v>257</v>
      </c>
      <c r="Q188" t="s">
        <v>252</v>
      </c>
    </row>
    <row r="189">
      <c r="A189" t="s">
        <v>254</v>
      </c>
      <c r="B189" t="s">
        <v>268</v>
      </c>
      <c r="C189" t="s">
        <v>256</v>
      </c>
      <c r="D189" t="n">
        <v>0.428627956548265</v>
      </c>
      <c r="E189" t="n">
        <v>2010</v>
      </c>
      <c r="F189" t="n">
        <v>0</v>
      </c>
      <c r="G189" t="n">
        <v>0</v>
      </c>
      <c r="H189" t="n">
        <v>0</v>
      </c>
      <c r="I189" t="n">
        <v>0</v>
      </c>
      <c r="J189" t="n">
        <v>0</v>
      </c>
      <c r="K189" t="n">
        <v>0</v>
      </c>
      <c r="L189" t="n">
        <v>0</v>
      </c>
      <c r="M189" t="n">
        <v>0</v>
      </c>
      <c r="N189" t="n">
        <v>0</v>
      </c>
      <c r="O189" t="n">
        <v>0</v>
      </c>
      <c r="P189" t="s">
        <v>257</v>
      </c>
      <c r="Q189" t="s">
        <v>252</v>
      </c>
    </row>
    <row r="190">
      <c r="A190" t="s">
        <v>254</v>
      </c>
      <c r="B190" t="s">
        <v>268</v>
      </c>
      <c r="C190" t="s">
        <v>256</v>
      </c>
      <c r="D190" t="n">
        <v>0.612859964817109</v>
      </c>
      <c r="E190" t="n">
        <v>2015</v>
      </c>
      <c r="F190" t="n">
        <v>0</v>
      </c>
      <c r="G190" t="n">
        <v>0</v>
      </c>
      <c r="H190" t="n">
        <v>0</v>
      </c>
      <c r="I190" t="n">
        <v>0</v>
      </c>
      <c r="J190" t="n">
        <v>0</v>
      </c>
      <c r="K190" t="n">
        <v>0</v>
      </c>
      <c r="L190" t="n">
        <v>0</v>
      </c>
      <c r="M190" t="n">
        <v>0</v>
      </c>
      <c r="N190" t="n">
        <v>0</v>
      </c>
      <c r="O190" t="n">
        <v>0</v>
      </c>
      <c r="P190" t="s">
        <v>257</v>
      </c>
      <c r="Q190" t="s">
        <v>252</v>
      </c>
    </row>
    <row r="191">
      <c r="A191" t="s">
        <v>254</v>
      </c>
      <c r="B191" t="s">
        <v>268</v>
      </c>
      <c r="C191" t="s">
        <v>256</v>
      </c>
      <c r="D191" t="n">
        <v>0.762344119941005</v>
      </c>
      <c r="E191" t="n">
        <v>2020</v>
      </c>
      <c r="F191" t="n">
        <v>0</v>
      </c>
      <c r="G191" t="n">
        <v>0</v>
      </c>
      <c r="H191" t="n">
        <v>0</v>
      </c>
      <c r="I191" t="n">
        <v>0</v>
      </c>
      <c r="J191" t="n">
        <v>0</v>
      </c>
      <c r="K191" t="n">
        <v>0</v>
      </c>
      <c r="L191" t="n">
        <v>0</v>
      </c>
      <c r="M191" t="n">
        <v>0</v>
      </c>
      <c r="N191" t="n">
        <v>0</v>
      </c>
      <c r="O191" t="n">
        <v>0</v>
      </c>
      <c r="P191" t="s">
        <v>257</v>
      </c>
      <c r="Q191" t="s">
        <v>252</v>
      </c>
    </row>
    <row r="192">
      <c r="A192" t="s">
        <v>254</v>
      </c>
      <c r="B192" t="s">
        <v>268</v>
      </c>
      <c r="C192" t="s">
        <v>256</v>
      </c>
      <c r="D192" t="n">
        <v>0.913771284057719</v>
      </c>
      <c r="E192" t="n">
        <v>2025</v>
      </c>
      <c r="F192" t="n">
        <v>0</v>
      </c>
      <c r="G192" t="n">
        <v>0</v>
      </c>
      <c r="H192" t="n">
        <v>0</v>
      </c>
      <c r="I192" t="n">
        <v>0</v>
      </c>
      <c r="J192" t="n">
        <v>0</v>
      </c>
      <c r="K192" t="n">
        <v>0</v>
      </c>
      <c r="L192" t="n">
        <v>0</v>
      </c>
      <c r="M192" t="n">
        <v>0</v>
      </c>
      <c r="N192" t="n">
        <v>0</v>
      </c>
      <c r="O192" t="n">
        <v>0</v>
      </c>
      <c r="P192" t="s">
        <v>257</v>
      </c>
      <c r="Q192" t="s">
        <v>252</v>
      </c>
    </row>
    <row r="193">
      <c r="A193" t="s">
        <v>254</v>
      </c>
      <c r="B193" t="s">
        <v>268</v>
      </c>
      <c r="C193" t="s">
        <v>256</v>
      </c>
      <c r="D193" t="n">
        <v>0.965593764268064</v>
      </c>
      <c r="E193" t="n">
        <v>2030</v>
      </c>
      <c r="F193" t="n">
        <v>0</v>
      </c>
      <c r="G193" t="n">
        <v>0</v>
      </c>
      <c r="H193" t="n">
        <v>0</v>
      </c>
      <c r="I193" t="n">
        <v>0</v>
      </c>
      <c r="J193" t="n">
        <v>0</v>
      </c>
      <c r="K193" t="n">
        <v>0</v>
      </c>
      <c r="L193" t="n">
        <v>0</v>
      </c>
      <c r="M193" t="n">
        <v>0</v>
      </c>
      <c r="N193" t="n">
        <v>0</v>
      </c>
      <c r="O193" t="n">
        <v>0</v>
      </c>
      <c r="P193" t="s">
        <v>257</v>
      </c>
      <c r="Q193" t="s">
        <v>252</v>
      </c>
    </row>
    <row r="194">
      <c r="A194" t="s">
        <v>254</v>
      </c>
      <c r="B194" t="s">
        <v>268</v>
      </c>
      <c r="C194" t="s">
        <v>256</v>
      </c>
      <c r="D194" t="n">
        <v>1.08500668135844</v>
      </c>
      <c r="E194" t="n">
        <v>2035</v>
      </c>
      <c r="F194" t="n">
        <v>0</v>
      </c>
      <c r="G194" t="n">
        <v>0</v>
      </c>
      <c r="H194" t="n">
        <v>0</v>
      </c>
      <c r="I194" t="n">
        <v>0</v>
      </c>
      <c r="J194" t="n">
        <v>0</v>
      </c>
      <c r="K194" t="n">
        <v>0</v>
      </c>
      <c r="L194" t="n">
        <v>0</v>
      </c>
      <c r="M194" t="n">
        <v>0</v>
      </c>
      <c r="N194" t="n">
        <v>0</v>
      </c>
      <c r="O194" t="n">
        <v>0</v>
      </c>
      <c r="P194" t="s">
        <v>257</v>
      </c>
      <c r="Q194" t="s">
        <v>252</v>
      </c>
    </row>
    <row r="195">
      <c r="A195" t="s">
        <v>254</v>
      </c>
      <c r="B195" t="s">
        <v>268</v>
      </c>
      <c r="C195" t="s">
        <v>256</v>
      </c>
      <c r="D195" t="n">
        <v>1.22921984132704</v>
      </c>
      <c r="E195" t="n">
        <v>2040</v>
      </c>
      <c r="F195" t="n">
        <v>0</v>
      </c>
      <c r="G195" t="n">
        <v>0</v>
      </c>
      <c r="H195" t="n">
        <v>0</v>
      </c>
      <c r="I195" t="n">
        <v>0</v>
      </c>
      <c r="J195" t="n">
        <v>0</v>
      </c>
      <c r="K195" t="n">
        <v>0</v>
      </c>
      <c r="L195" t="n">
        <v>0</v>
      </c>
      <c r="M195" t="n">
        <v>0</v>
      </c>
      <c r="N195" t="n">
        <v>0</v>
      </c>
      <c r="O195" t="n">
        <v>0</v>
      </c>
      <c r="P195" t="s">
        <v>257</v>
      </c>
      <c r="Q195" t="s">
        <v>252</v>
      </c>
    </row>
    <row r="196">
      <c r="A196" t="s">
        <v>254</v>
      </c>
      <c r="B196" t="s">
        <v>268</v>
      </c>
      <c r="C196" t="s">
        <v>256</v>
      </c>
      <c r="D196" t="n">
        <v>1.35085724597845</v>
      </c>
      <c r="E196" t="n">
        <v>2045</v>
      </c>
      <c r="F196" t="n">
        <v>0</v>
      </c>
      <c r="G196" t="n">
        <v>0</v>
      </c>
      <c r="H196" t="n">
        <v>0</v>
      </c>
      <c r="I196" t="n">
        <v>0</v>
      </c>
      <c r="J196" t="n">
        <v>0</v>
      </c>
      <c r="K196" t="n">
        <v>0</v>
      </c>
      <c r="L196" t="n">
        <v>0</v>
      </c>
      <c r="M196" t="n">
        <v>0</v>
      </c>
      <c r="N196" t="n">
        <v>0</v>
      </c>
      <c r="O196" t="n">
        <v>0</v>
      </c>
      <c r="P196" t="s">
        <v>257</v>
      </c>
      <c r="Q196" t="s">
        <v>252</v>
      </c>
    </row>
    <row r="197">
      <c r="A197" t="s">
        <v>254</v>
      </c>
      <c r="B197" t="s">
        <v>268</v>
      </c>
      <c r="C197" t="s">
        <v>256</v>
      </c>
      <c r="D197" t="n">
        <v>1.53164784556419</v>
      </c>
      <c r="E197" t="n">
        <v>2050</v>
      </c>
      <c r="F197" t="n">
        <v>0</v>
      </c>
      <c r="G197" t="n">
        <v>0</v>
      </c>
      <c r="H197" t="n">
        <v>0</v>
      </c>
      <c r="I197" t="n">
        <v>0</v>
      </c>
      <c r="J197" t="n">
        <v>0</v>
      </c>
      <c r="K197" t="n">
        <v>0</v>
      </c>
      <c r="L197" t="n">
        <v>0</v>
      </c>
      <c r="M197" t="n">
        <v>0</v>
      </c>
      <c r="N197" t="n">
        <v>0</v>
      </c>
      <c r="O197" t="n">
        <v>0</v>
      </c>
      <c r="P197" t="s">
        <v>257</v>
      </c>
      <c r="Q197" t="s">
        <v>252</v>
      </c>
    </row>
    <row r="198">
      <c r="A198" t="s">
        <v>254</v>
      </c>
      <c r="B198" t="s">
        <v>268</v>
      </c>
      <c r="C198" t="s">
        <v>256</v>
      </c>
      <c r="D198" t="n">
        <v>1.64170092024739</v>
      </c>
      <c r="E198" t="n">
        <v>2055</v>
      </c>
      <c r="F198" t="n">
        <v>0</v>
      </c>
      <c r="G198" t="n">
        <v>0</v>
      </c>
      <c r="H198" t="n">
        <v>0</v>
      </c>
      <c r="I198" t="n">
        <v>0</v>
      </c>
      <c r="J198" t="n">
        <v>0</v>
      </c>
      <c r="K198" t="n">
        <v>0</v>
      </c>
      <c r="L198" t="n">
        <v>0</v>
      </c>
      <c r="M198" t="n">
        <v>0</v>
      </c>
      <c r="N198" t="n">
        <v>0</v>
      </c>
      <c r="O198" t="n">
        <v>0</v>
      </c>
      <c r="P198" t="s">
        <v>257</v>
      </c>
      <c r="Q198" t="s">
        <v>252</v>
      </c>
    </row>
    <row r="199">
      <c r="A199" t="s">
        <v>254</v>
      </c>
      <c r="B199" t="s">
        <v>268</v>
      </c>
      <c r="C199" t="s">
        <v>256</v>
      </c>
      <c r="D199" t="n">
        <v>1.79717289473674</v>
      </c>
      <c r="E199" t="n">
        <v>2060</v>
      </c>
      <c r="F199" t="n">
        <v>0</v>
      </c>
      <c r="G199" t="n">
        <v>0</v>
      </c>
      <c r="H199" t="n">
        <v>0</v>
      </c>
      <c r="I199" t="n">
        <v>0</v>
      </c>
      <c r="J199" t="n">
        <v>0</v>
      </c>
      <c r="K199" t="n">
        <v>0</v>
      </c>
      <c r="L199" t="n">
        <v>0</v>
      </c>
      <c r="M199" t="n">
        <v>0</v>
      </c>
      <c r="N199" t="n">
        <v>0</v>
      </c>
      <c r="O199" t="n">
        <v>0</v>
      </c>
      <c r="P199" t="s">
        <v>257</v>
      </c>
      <c r="Q199" t="s">
        <v>252</v>
      </c>
    </row>
    <row r="200">
      <c r="A200" t="s">
        <v>254</v>
      </c>
      <c r="B200" t="s">
        <v>268</v>
      </c>
      <c r="C200" t="s">
        <v>256</v>
      </c>
      <c r="D200" t="n">
        <v>1.90209664848524</v>
      </c>
      <c r="E200" t="n">
        <v>2065</v>
      </c>
      <c r="F200" t="n">
        <v>0</v>
      </c>
      <c r="G200" t="n">
        <v>0</v>
      </c>
      <c r="H200" t="n">
        <v>0</v>
      </c>
      <c r="I200" t="n">
        <v>0</v>
      </c>
      <c r="J200" t="n">
        <v>0</v>
      </c>
      <c r="K200" t="n">
        <v>0</v>
      </c>
      <c r="L200" t="n">
        <v>0</v>
      </c>
      <c r="M200" t="n">
        <v>0</v>
      </c>
      <c r="N200" t="n">
        <v>0</v>
      </c>
      <c r="O200" t="n">
        <v>0</v>
      </c>
      <c r="P200" t="s">
        <v>257</v>
      </c>
      <c r="Q200" t="s">
        <v>252</v>
      </c>
    </row>
    <row r="201">
      <c r="A201" t="s">
        <v>254</v>
      </c>
      <c r="B201" t="s">
        <v>268</v>
      </c>
      <c r="C201" t="s">
        <v>256</v>
      </c>
      <c r="D201" t="n">
        <v>2.05392250035779</v>
      </c>
      <c r="E201" t="n">
        <v>2070</v>
      </c>
      <c r="F201" t="n">
        <v>0</v>
      </c>
      <c r="G201" t="n">
        <v>0</v>
      </c>
      <c r="H201" t="n">
        <v>0</v>
      </c>
      <c r="I201" t="n">
        <v>0</v>
      </c>
      <c r="J201" t="n">
        <v>0</v>
      </c>
      <c r="K201" t="n">
        <v>0</v>
      </c>
      <c r="L201" t="n">
        <v>0</v>
      </c>
      <c r="M201" t="n">
        <v>0</v>
      </c>
      <c r="N201" t="n">
        <v>0</v>
      </c>
      <c r="O201" t="n">
        <v>0</v>
      </c>
      <c r="P201" t="s">
        <v>257</v>
      </c>
      <c r="Q201" t="s">
        <v>252</v>
      </c>
    </row>
    <row r="202">
      <c r="A202" t="s">
        <v>254</v>
      </c>
      <c r="B202" t="s">
        <v>268</v>
      </c>
      <c r="C202" t="s">
        <v>256</v>
      </c>
      <c r="D202" t="n">
        <v>2.15113208653396</v>
      </c>
      <c r="E202" t="n">
        <v>2075</v>
      </c>
      <c r="F202" t="n">
        <v>0</v>
      </c>
      <c r="G202" t="n">
        <v>0</v>
      </c>
      <c r="H202" t="n">
        <v>0</v>
      </c>
      <c r="I202" t="n">
        <v>0</v>
      </c>
      <c r="J202" t="n">
        <v>0</v>
      </c>
      <c r="K202" t="n">
        <v>0</v>
      </c>
      <c r="L202" t="n">
        <v>0</v>
      </c>
      <c r="M202" t="n">
        <v>0</v>
      </c>
      <c r="N202" t="n">
        <v>0</v>
      </c>
      <c r="O202" t="n">
        <v>0</v>
      </c>
      <c r="P202" t="s">
        <v>257</v>
      </c>
      <c r="Q202" t="s">
        <v>252</v>
      </c>
    </row>
    <row r="203">
      <c r="A203" t="s">
        <v>254</v>
      </c>
      <c r="B203" t="s">
        <v>268</v>
      </c>
      <c r="C203" t="s">
        <v>256</v>
      </c>
      <c r="D203" t="n">
        <v>2.28026617277747</v>
      </c>
      <c r="E203" t="n">
        <v>2080</v>
      </c>
      <c r="F203" t="n">
        <v>0</v>
      </c>
      <c r="G203" t="n">
        <v>0</v>
      </c>
      <c r="H203" t="n">
        <v>0</v>
      </c>
      <c r="I203" t="n">
        <v>0</v>
      </c>
      <c r="J203" t="n">
        <v>0</v>
      </c>
      <c r="K203" t="n">
        <v>0</v>
      </c>
      <c r="L203" t="n">
        <v>0</v>
      </c>
      <c r="M203" t="n">
        <v>0</v>
      </c>
      <c r="N203" t="n">
        <v>0</v>
      </c>
      <c r="O203" t="n">
        <v>0</v>
      </c>
      <c r="P203" t="s">
        <v>257</v>
      </c>
      <c r="Q203" t="s">
        <v>252</v>
      </c>
    </row>
    <row r="204">
      <c r="A204" t="s">
        <v>254</v>
      </c>
      <c r="B204" t="s">
        <v>268</v>
      </c>
      <c r="C204" t="s">
        <v>256</v>
      </c>
      <c r="D204" t="n">
        <v>2.40858309610718</v>
      </c>
      <c r="E204" t="n">
        <v>2085</v>
      </c>
      <c r="F204" t="n">
        <v>0</v>
      </c>
      <c r="G204" t="n">
        <v>0</v>
      </c>
      <c r="H204" t="n">
        <v>0</v>
      </c>
      <c r="I204" t="n">
        <v>0</v>
      </c>
      <c r="J204" t="n">
        <v>0</v>
      </c>
      <c r="K204" t="n">
        <v>0</v>
      </c>
      <c r="L204" t="n">
        <v>0</v>
      </c>
      <c r="M204" t="n">
        <v>0</v>
      </c>
      <c r="N204" t="n">
        <v>0</v>
      </c>
      <c r="O204" t="n">
        <v>0</v>
      </c>
      <c r="P204" t="s">
        <v>257</v>
      </c>
      <c r="Q204" t="s">
        <v>252</v>
      </c>
    </row>
    <row r="205">
      <c r="A205" t="s">
        <v>254</v>
      </c>
      <c r="B205" t="s">
        <v>268</v>
      </c>
      <c r="C205" t="s">
        <v>256</v>
      </c>
      <c r="D205" t="n">
        <v>2.52004645059278</v>
      </c>
      <c r="E205" t="n">
        <v>2090</v>
      </c>
      <c r="F205" t="n">
        <v>0</v>
      </c>
      <c r="G205" t="n">
        <v>0</v>
      </c>
      <c r="H205" t="n">
        <v>0</v>
      </c>
      <c r="I205" t="n">
        <v>0</v>
      </c>
      <c r="J205" t="n">
        <v>0</v>
      </c>
      <c r="K205" t="n">
        <v>0</v>
      </c>
      <c r="L205" t="n">
        <v>0</v>
      </c>
      <c r="M205" t="n">
        <v>0</v>
      </c>
      <c r="N205" t="n">
        <v>0</v>
      </c>
      <c r="O205" t="n">
        <v>0</v>
      </c>
      <c r="P205" t="s">
        <v>257</v>
      </c>
      <c r="Q205" t="s">
        <v>252</v>
      </c>
    </row>
    <row r="206">
      <c r="A206" t="s">
        <v>269</v>
      </c>
      <c r="B206" t="s">
        <v>255</v>
      </c>
      <c r="C206" t="s">
        <v>256</v>
      </c>
      <c r="D206" t="n">
        <v>0.428627956548265</v>
      </c>
      <c r="E206" t="n">
        <v>2010</v>
      </c>
      <c r="F206" t="n">
        <v>13533835.7241641</v>
      </c>
      <c r="G206" t="n">
        <v>40719.5446126942</v>
      </c>
      <c r="H206" t="n">
        <v>312.027337096669</v>
      </c>
      <c r="I206" t="n">
        <v>0.868310745014004</v>
      </c>
      <c r="J206" t="n">
        <v>7085087.42457481</v>
      </c>
      <c r="K206" t="n">
        <v>21009.7200209277</v>
      </c>
      <c r="L206" t="n">
        <v>4309974.73056246</v>
      </c>
      <c r="M206" t="n">
        <v>13130.3312483474</v>
      </c>
      <c r="N206" t="n">
        <v>0.0000230553513029242</v>
      </c>
      <c r="O206" t="n">
        <v>0.0000213241762223272</v>
      </c>
      <c r="P206" t="s">
        <v>257</v>
      </c>
      <c r="Q206" t="s">
        <v>252</v>
      </c>
    </row>
    <row r="207">
      <c r="A207" t="s">
        <v>269</v>
      </c>
      <c r="B207" t="s">
        <v>255</v>
      </c>
      <c r="C207" t="s">
        <v>256</v>
      </c>
      <c r="D207" t="n">
        <v>0.612859964817109</v>
      </c>
      <c r="E207" t="n">
        <v>2015</v>
      </c>
      <c r="F207" t="n">
        <v>13921641.9039199</v>
      </c>
      <c r="G207" t="n">
        <v>41861.149393599</v>
      </c>
      <c r="H207" t="n">
        <v>460.586564877212</v>
      </c>
      <c r="I207" t="n">
        <v>1.28576590853312</v>
      </c>
      <c r="J207" t="n">
        <v>7332005.61355964</v>
      </c>
      <c r="K207" t="n">
        <v>21784.3562184135</v>
      </c>
      <c r="L207" t="n">
        <v>4468448.13125975</v>
      </c>
      <c r="M207" t="n">
        <v>13666.3939564229</v>
      </c>
      <c r="N207" t="n">
        <v>0.0000330842129151106</v>
      </c>
      <c r="O207" t="n">
        <v>0.0000307150168392111</v>
      </c>
      <c r="P207" t="s">
        <v>257</v>
      </c>
      <c r="Q207" t="s">
        <v>252</v>
      </c>
    </row>
    <row r="208">
      <c r="A208" t="s">
        <v>269</v>
      </c>
      <c r="B208" t="s">
        <v>255</v>
      </c>
      <c r="C208" t="s">
        <v>256</v>
      </c>
      <c r="D208" t="n">
        <v>0.762344119941005</v>
      </c>
      <c r="E208" t="n">
        <v>2020</v>
      </c>
      <c r="F208" t="n">
        <v>14259074.5176954</v>
      </c>
      <c r="G208" t="n">
        <v>42832.7498861761</v>
      </c>
      <c r="H208" t="n">
        <v>588.788050880009</v>
      </c>
      <c r="I208" t="n">
        <v>1.64905533406497</v>
      </c>
      <c r="J208" t="n">
        <v>7550565.11281001</v>
      </c>
      <c r="K208" t="n">
        <v>22478.081609197</v>
      </c>
      <c r="L208" t="n">
        <v>4608883.93364044</v>
      </c>
      <c r="M208" t="n">
        <v>14147.9405067465</v>
      </c>
      <c r="N208" t="n">
        <v>0.0000412921645194662</v>
      </c>
      <c r="O208" t="n">
        <v>0.0000384998707401971</v>
      </c>
      <c r="P208" t="s">
        <v>257</v>
      </c>
      <c r="Q208" t="s">
        <v>252</v>
      </c>
    </row>
    <row r="209">
      <c r="A209" t="s">
        <v>269</v>
      </c>
      <c r="B209" t="s">
        <v>255</v>
      </c>
      <c r="C209" t="s">
        <v>256</v>
      </c>
      <c r="D209" t="n">
        <v>0.913771284057719</v>
      </c>
      <c r="E209" t="n">
        <v>2025</v>
      </c>
      <c r="F209" t="n">
        <v>14701501.3100119</v>
      </c>
      <c r="G209" t="n">
        <v>44123.7871434934</v>
      </c>
      <c r="H209" t="n">
        <v>730.033942106736</v>
      </c>
      <c r="I209" t="n">
        <v>2.05109242291678</v>
      </c>
      <c r="J209" t="n">
        <v>7825691.87041751</v>
      </c>
      <c r="K209" t="n">
        <v>23343.0575266224</v>
      </c>
      <c r="L209" t="n">
        <v>4784020.48539085</v>
      </c>
      <c r="M209" t="n">
        <v>14735.8782053352</v>
      </c>
      <c r="N209" t="n">
        <v>0.0000496571014559972</v>
      </c>
      <c r="O209" t="n">
        <v>0.0000464849586969153</v>
      </c>
      <c r="P209" t="s">
        <v>257</v>
      </c>
      <c r="Q209" t="s">
        <v>252</v>
      </c>
    </row>
    <row r="210">
      <c r="A210" t="s">
        <v>269</v>
      </c>
      <c r="B210" t="s">
        <v>255</v>
      </c>
      <c r="C210" t="s">
        <v>256</v>
      </c>
      <c r="D210" t="n">
        <v>0.965593764268064</v>
      </c>
      <c r="E210" t="n">
        <v>2030</v>
      </c>
      <c r="F210" t="n">
        <v>15184873.0508728</v>
      </c>
      <c r="G210" t="n">
        <v>45543.5619617505</v>
      </c>
      <c r="H210" t="n">
        <v>799.751423844927</v>
      </c>
      <c r="I210" t="n">
        <v>2.25498159916359</v>
      </c>
      <c r="J210" t="n">
        <v>8130049.61647061</v>
      </c>
      <c r="K210" t="n">
        <v>24310.5156541695</v>
      </c>
      <c r="L210" t="n">
        <v>4978217.53340126</v>
      </c>
      <c r="M210" t="n">
        <v>15393.3574496777</v>
      </c>
      <c r="N210" t="n">
        <v>0.0000526676397731858</v>
      </c>
      <c r="O210" t="n">
        <v>0.0000495126314682507</v>
      </c>
      <c r="P210" t="s">
        <v>257</v>
      </c>
      <c r="Q210" t="s">
        <v>252</v>
      </c>
    </row>
    <row r="211">
      <c r="A211" t="s">
        <v>269</v>
      </c>
      <c r="B211" t="s">
        <v>255</v>
      </c>
      <c r="C211" t="s">
        <v>256</v>
      </c>
      <c r="D211" t="n">
        <v>1.08500668135844</v>
      </c>
      <c r="E211" t="n">
        <v>2035</v>
      </c>
      <c r="F211" t="n">
        <v>15552143.7481214</v>
      </c>
      <c r="G211" t="n">
        <v>46621.6158125148</v>
      </c>
      <c r="H211" t="n">
        <v>818.134484861721</v>
      </c>
      <c r="I211" t="n">
        <v>2.29375508466503</v>
      </c>
      <c r="J211" t="n">
        <v>7866469.86502522</v>
      </c>
      <c r="K211" t="n">
        <v>23565.8297249079</v>
      </c>
      <c r="L211" t="n">
        <v>5176492.39901789</v>
      </c>
      <c r="M211" t="n">
        <v>16151.9792257292</v>
      </c>
      <c r="N211" t="n">
        <v>0.0000526058978178199</v>
      </c>
      <c r="O211" t="n">
        <v>0.000049199390554999</v>
      </c>
      <c r="P211" t="s">
        <v>257</v>
      </c>
      <c r="Q211" t="s">
        <v>252</v>
      </c>
    </row>
    <row r="212">
      <c r="A212" t="s">
        <v>269</v>
      </c>
      <c r="B212" t="s">
        <v>255</v>
      </c>
      <c r="C212" t="s">
        <v>256</v>
      </c>
      <c r="D212" t="n">
        <v>1.22921984132704</v>
      </c>
      <c r="E212" t="n">
        <v>2040</v>
      </c>
      <c r="F212" t="n">
        <v>15637170.5864468</v>
      </c>
      <c r="G212" t="n">
        <v>46859.0365756203</v>
      </c>
      <c r="H212" t="n">
        <v>768.649245490043</v>
      </c>
      <c r="I212" t="n">
        <v>2.12540296221858</v>
      </c>
      <c r="J212" t="n">
        <v>7073536.50958963</v>
      </c>
      <c r="K212" t="n">
        <v>21227.8928775172</v>
      </c>
      <c r="L212" t="n">
        <v>5251932.87337133</v>
      </c>
      <c r="M212" t="n">
        <v>15897.6481970217</v>
      </c>
      <c r="N212" t="n">
        <v>0.0000491552638145582</v>
      </c>
      <c r="O212" t="n">
        <v>0.0000453573764537101</v>
      </c>
      <c r="P212" t="s">
        <v>257</v>
      </c>
      <c r="Q212" t="s">
        <v>252</v>
      </c>
    </row>
    <row r="213">
      <c r="A213" t="s">
        <v>269</v>
      </c>
      <c r="B213" t="s">
        <v>255</v>
      </c>
      <c r="C213" t="s">
        <v>256</v>
      </c>
      <c r="D213" t="n">
        <v>1.35085724597845</v>
      </c>
      <c r="E213" t="n">
        <v>2045</v>
      </c>
      <c r="F213" t="n">
        <v>15813663.3670374</v>
      </c>
      <c r="G213" t="n">
        <v>47375.4964103576</v>
      </c>
      <c r="H213" t="n">
        <v>731.542486212208</v>
      </c>
      <c r="I213" t="n">
        <v>1.99722502202113</v>
      </c>
      <c r="J213" t="n">
        <v>6488705.54309757</v>
      </c>
      <c r="K213" t="n">
        <v>19343.3402657613</v>
      </c>
      <c r="L213" t="n">
        <v>5366969.52322356</v>
      </c>
      <c r="M213" t="n">
        <v>16121.9175587197</v>
      </c>
      <c r="N213" t="n">
        <v>0.0000462601529596906</v>
      </c>
      <c r="O213" t="n">
        <v>0.0000421573423679098</v>
      </c>
      <c r="P213" t="s">
        <v>257</v>
      </c>
      <c r="Q213" t="s">
        <v>252</v>
      </c>
    </row>
    <row r="214">
      <c r="A214" t="s">
        <v>269</v>
      </c>
      <c r="B214" t="s">
        <v>255</v>
      </c>
      <c r="C214" t="s">
        <v>256</v>
      </c>
      <c r="D214" t="n">
        <v>1.53164784556419</v>
      </c>
      <c r="E214" t="n">
        <v>2050</v>
      </c>
      <c r="F214" t="n">
        <v>16018510.9995637</v>
      </c>
      <c r="G214" t="n">
        <v>47981.3820410025</v>
      </c>
      <c r="H214" t="n">
        <v>675.491145457813</v>
      </c>
      <c r="I214" t="n">
        <v>1.80021808719759</v>
      </c>
      <c r="J214" t="n">
        <v>5568719.31892145</v>
      </c>
      <c r="K214" t="n">
        <v>16230.6947874465</v>
      </c>
      <c r="L214" t="n">
        <v>5454031.37003417</v>
      </c>
      <c r="M214" t="n">
        <v>15627.6143943893</v>
      </c>
      <c r="N214" t="n">
        <v>0.0000421694092213821</v>
      </c>
      <c r="O214" t="n">
        <v>0.0000375190961706608</v>
      </c>
      <c r="P214" t="s">
        <v>257</v>
      </c>
      <c r="Q214" t="s">
        <v>252</v>
      </c>
    </row>
    <row r="215">
      <c r="A215" t="s">
        <v>269</v>
      </c>
      <c r="B215" t="s">
        <v>255</v>
      </c>
      <c r="C215" t="s">
        <v>256</v>
      </c>
      <c r="D215" t="n">
        <v>1.64170092024739</v>
      </c>
      <c r="E215" t="n">
        <v>2055</v>
      </c>
      <c r="F215" t="n">
        <v>16243012.1016824</v>
      </c>
      <c r="G215" t="n">
        <v>48650.1848903267</v>
      </c>
      <c r="H215" t="n">
        <v>661.154453824582</v>
      </c>
      <c r="I215" t="n">
        <v>1.74356859680639</v>
      </c>
      <c r="J215" t="n">
        <v>5128163.6306145</v>
      </c>
      <c r="K215" t="n">
        <v>14356.4422361169</v>
      </c>
      <c r="L215" t="n">
        <v>5518869.37924172</v>
      </c>
      <c r="M215" t="n">
        <v>15683.504177491</v>
      </c>
      <c r="N215" t="n">
        <v>0.0000407039316159903</v>
      </c>
      <c r="O215" t="n">
        <v>0.0000358388894253322</v>
      </c>
      <c r="P215" t="s">
        <v>257</v>
      </c>
      <c r="Q215" t="s">
        <v>252</v>
      </c>
    </row>
    <row r="216">
      <c r="A216" t="s">
        <v>269</v>
      </c>
      <c r="B216" t="s">
        <v>255</v>
      </c>
      <c r="C216" t="s">
        <v>256</v>
      </c>
      <c r="D216" t="n">
        <v>1.79717289473674</v>
      </c>
      <c r="E216" t="n">
        <v>2060</v>
      </c>
      <c r="F216" t="n">
        <v>16529645.7975776</v>
      </c>
      <c r="G216" t="n">
        <v>49507.9941916668</v>
      </c>
      <c r="H216" t="n">
        <v>637.182433428759</v>
      </c>
      <c r="I216" t="n">
        <v>1.64866659104953</v>
      </c>
      <c r="J216" t="n">
        <v>4462800.42488095</v>
      </c>
      <c r="K216" t="n">
        <v>12081.1072584755</v>
      </c>
      <c r="L216" t="n">
        <v>5599554.7188597</v>
      </c>
      <c r="M216" t="n">
        <v>15360.2322766754</v>
      </c>
      <c r="N216" t="n">
        <v>0.0000385478576632379</v>
      </c>
      <c r="O216" t="n">
        <v>0.0000333010177036627</v>
      </c>
      <c r="P216" t="s">
        <v>257</v>
      </c>
      <c r="Q216" t="s">
        <v>252</v>
      </c>
    </row>
    <row r="217">
      <c r="A217" t="s">
        <v>269</v>
      </c>
      <c r="B217" t="s">
        <v>255</v>
      </c>
      <c r="C217" t="s">
        <v>256</v>
      </c>
      <c r="D217" t="n">
        <v>1.90209664848524</v>
      </c>
      <c r="E217" t="n">
        <v>2065</v>
      </c>
      <c r="F217" t="n">
        <v>16761385.9808662</v>
      </c>
      <c r="G217" t="n">
        <v>50203.2247113103</v>
      </c>
      <c r="H217" t="n">
        <v>622.326618794902</v>
      </c>
      <c r="I217" t="n">
        <v>1.59024788932852</v>
      </c>
      <c r="J217" t="n">
        <v>4043956.28799519</v>
      </c>
      <c r="K217" t="n">
        <v>10542.0140255128</v>
      </c>
      <c r="L217" t="n">
        <v>5637634.36759857</v>
      </c>
      <c r="M217" t="n">
        <v>15241.0427336273</v>
      </c>
      <c r="N217" t="n">
        <v>0.0000371285894558667</v>
      </c>
      <c r="O217" t="n">
        <v>0.000031676210013861</v>
      </c>
      <c r="P217" t="s">
        <v>257</v>
      </c>
      <c r="Q217" t="s">
        <v>252</v>
      </c>
    </row>
    <row r="218">
      <c r="A218" t="s">
        <v>269</v>
      </c>
      <c r="B218" t="s">
        <v>255</v>
      </c>
      <c r="C218" t="s">
        <v>256</v>
      </c>
      <c r="D218" t="n">
        <v>2.05392250035779</v>
      </c>
      <c r="E218" t="n">
        <v>2070</v>
      </c>
      <c r="F218" t="n">
        <v>17070842.3406176</v>
      </c>
      <c r="G218" t="n">
        <v>51132.0797553944</v>
      </c>
      <c r="H218" t="n">
        <v>605.703470547916</v>
      </c>
      <c r="I218" t="n">
        <v>1.51614332432484</v>
      </c>
      <c r="J218" t="n">
        <v>3633897.63576613</v>
      </c>
      <c r="K218" t="n">
        <v>9126.59012994572</v>
      </c>
      <c r="L218" t="n">
        <v>5691098.15341656</v>
      </c>
      <c r="M218" t="n">
        <v>14773.1048258393</v>
      </c>
      <c r="N218" t="n">
        <v>0.0000354817564629914</v>
      </c>
      <c r="O218" t="n">
        <v>0.000029651509024819</v>
      </c>
      <c r="P218" t="s">
        <v>257</v>
      </c>
      <c r="Q218" t="s">
        <v>252</v>
      </c>
    </row>
    <row r="219">
      <c r="A219" t="s">
        <v>269</v>
      </c>
      <c r="B219" t="s">
        <v>255</v>
      </c>
      <c r="C219" t="s">
        <v>256</v>
      </c>
      <c r="D219" t="n">
        <v>2.15113208653396</v>
      </c>
      <c r="E219" t="n">
        <v>2075</v>
      </c>
      <c r="F219" t="n">
        <v>17439712.196354</v>
      </c>
      <c r="G219" t="n">
        <v>52239.5174097954</v>
      </c>
      <c r="H219" t="n">
        <v>610.895295364929</v>
      </c>
      <c r="I219" t="n">
        <v>1.51538312332449</v>
      </c>
      <c r="J219" t="n">
        <v>3492388.06315449</v>
      </c>
      <c r="K219" t="n">
        <v>8614.23668273737</v>
      </c>
      <c r="L219" t="n">
        <v>5779263.63772078</v>
      </c>
      <c r="M219" t="n">
        <v>14704.3292554289</v>
      </c>
      <c r="N219" t="n">
        <v>0.0000350289780293878</v>
      </c>
      <c r="O219" t="n">
        <v>0.0000290083675819016</v>
      </c>
      <c r="P219" t="s">
        <v>257</v>
      </c>
      <c r="Q219" t="s">
        <v>252</v>
      </c>
    </row>
    <row r="220">
      <c r="A220" t="s">
        <v>269</v>
      </c>
      <c r="B220" t="s">
        <v>255</v>
      </c>
      <c r="C220" t="s">
        <v>256</v>
      </c>
      <c r="D220" t="n">
        <v>2.28026617277747</v>
      </c>
      <c r="E220" t="n">
        <v>2080</v>
      </c>
      <c r="F220" t="n">
        <v>17771288.7134271</v>
      </c>
      <c r="G220" t="n">
        <v>53235.9609788529</v>
      </c>
      <c r="H220" t="n">
        <v>610.92438320303</v>
      </c>
      <c r="I220" t="n">
        <v>1.49348709720563</v>
      </c>
      <c r="J220" t="n">
        <v>3317384.06687585</v>
      </c>
      <c r="K220" t="n">
        <v>7754.09758452658</v>
      </c>
      <c r="L220" t="n">
        <v>5816798.44095963</v>
      </c>
      <c r="M220" t="n">
        <v>14577.6111237071</v>
      </c>
      <c r="N220" t="n">
        <v>0.0000343770445157107</v>
      </c>
      <c r="O220" t="n">
        <v>0.000028054102335053</v>
      </c>
      <c r="P220" t="s">
        <v>257</v>
      </c>
      <c r="Q220" t="s">
        <v>252</v>
      </c>
    </row>
    <row r="221">
      <c r="A221" t="s">
        <v>269</v>
      </c>
      <c r="B221" t="s">
        <v>255</v>
      </c>
      <c r="C221" t="s">
        <v>256</v>
      </c>
      <c r="D221" t="n">
        <v>2.40858309610718</v>
      </c>
      <c r="E221" t="n">
        <v>2085</v>
      </c>
      <c r="F221" t="n">
        <v>18153354.8686548</v>
      </c>
      <c r="G221" t="n">
        <v>54385.0441354703</v>
      </c>
      <c r="H221" t="n">
        <v>612.144332925691</v>
      </c>
      <c r="I221" t="n">
        <v>1.47392125494543</v>
      </c>
      <c r="J221" t="n">
        <v>3227213.00500398</v>
      </c>
      <c r="K221" t="n">
        <v>7381.91463791233</v>
      </c>
      <c r="L221" t="n">
        <v>5874197.89707938</v>
      </c>
      <c r="M221" t="n">
        <v>14384.0525749414</v>
      </c>
      <c r="N221" t="n">
        <v>0.0000337207275104105</v>
      </c>
      <c r="O221" t="n">
        <v>0.0000271015915933427</v>
      </c>
      <c r="P221" t="s">
        <v>257</v>
      </c>
      <c r="Q221" t="s">
        <v>252</v>
      </c>
    </row>
    <row r="222">
      <c r="A222" t="s">
        <v>269</v>
      </c>
      <c r="B222" t="s">
        <v>255</v>
      </c>
      <c r="C222" t="s">
        <v>256</v>
      </c>
      <c r="D222" t="n">
        <v>2.52004645059278</v>
      </c>
      <c r="E222" t="n">
        <v>2090</v>
      </c>
      <c r="F222" t="n">
        <v>18566893.0040594</v>
      </c>
      <c r="G222" t="n">
        <v>55624.9191055186</v>
      </c>
      <c r="H222" t="n">
        <v>623.812258907134</v>
      </c>
      <c r="I222" t="n">
        <v>1.48242546374448</v>
      </c>
      <c r="J222" t="n">
        <v>3229531.21283728</v>
      </c>
      <c r="K222" t="n">
        <v>7467.14102001372</v>
      </c>
      <c r="L222" t="n">
        <v>5978864.21065386</v>
      </c>
      <c r="M222" t="n">
        <v>14261.5237001369</v>
      </c>
      <c r="N222" t="n">
        <v>0.0000335980962873404</v>
      </c>
      <c r="O222" t="n">
        <v>0.0000266503841728267</v>
      </c>
      <c r="P222" t="s">
        <v>257</v>
      </c>
      <c r="Q222" t="s">
        <v>252</v>
      </c>
    </row>
    <row r="223">
      <c r="A223" t="s">
        <v>269</v>
      </c>
      <c r="B223" t="s">
        <v>258</v>
      </c>
      <c r="C223" t="s">
        <v>256</v>
      </c>
      <c r="D223" t="n">
        <v>0.428627956548265</v>
      </c>
      <c r="E223" t="n">
        <v>2010</v>
      </c>
      <c r="F223" t="n">
        <v>12780108.7536268</v>
      </c>
      <c r="G223" t="n">
        <v>794446.515149979</v>
      </c>
      <c r="H223" t="n">
        <v>292.610658677583</v>
      </c>
      <c r="I223" t="n">
        <v>20.2849891641</v>
      </c>
      <c r="J223" t="n">
        <v>6625405.75192221</v>
      </c>
      <c r="K223" t="n">
        <v>480691.392673523</v>
      </c>
      <c r="L223" t="n">
        <v>4017657.13350953</v>
      </c>
      <c r="M223" t="n">
        <v>305447.928301272</v>
      </c>
      <c r="N223" t="n">
        <v>0.0000228957878464488</v>
      </c>
      <c r="O223" t="n">
        <v>0.0000255334862413872</v>
      </c>
      <c r="P223" t="s">
        <v>257</v>
      </c>
      <c r="Q223" t="s">
        <v>252</v>
      </c>
    </row>
    <row r="224">
      <c r="A224" t="s">
        <v>269</v>
      </c>
      <c r="B224" t="s">
        <v>258</v>
      </c>
      <c r="C224" t="s">
        <v>256</v>
      </c>
      <c r="D224" t="n">
        <v>0.612859964817109</v>
      </c>
      <c r="E224" t="n">
        <v>2015</v>
      </c>
      <c r="F224" t="n">
        <v>13136639.1416271</v>
      </c>
      <c r="G224" t="n">
        <v>826863.911686432</v>
      </c>
      <c r="H224" t="n">
        <v>431.583964357514</v>
      </c>
      <c r="I224" t="n">
        <v>30.2883664282314</v>
      </c>
      <c r="J224" t="n">
        <v>6850673.36264686</v>
      </c>
      <c r="K224" t="n">
        <v>503116.607131191</v>
      </c>
      <c r="L224" t="n">
        <v>4161731.68942501</v>
      </c>
      <c r="M224" t="n">
        <v>320382.835791166</v>
      </c>
      <c r="N224" t="n">
        <v>0.0000328534535892</v>
      </c>
      <c r="O224" t="n">
        <v>0.0000366304128166106</v>
      </c>
      <c r="P224" t="s">
        <v>257</v>
      </c>
      <c r="Q224" t="s">
        <v>252</v>
      </c>
    </row>
    <row r="225">
      <c r="A225" t="s">
        <v>269</v>
      </c>
      <c r="B225" t="s">
        <v>258</v>
      </c>
      <c r="C225" t="s">
        <v>256</v>
      </c>
      <c r="D225" t="n">
        <v>0.762344119941005</v>
      </c>
      <c r="E225" t="n">
        <v>2020</v>
      </c>
      <c r="F225" t="n">
        <v>13445795.545028</v>
      </c>
      <c r="G225" t="n">
        <v>856111.722553597</v>
      </c>
      <c r="H225" t="n">
        <v>551.312367566411</v>
      </c>
      <c r="I225" t="n">
        <v>39.1247386476631</v>
      </c>
      <c r="J225" t="n">
        <v>7049562.06668789</v>
      </c>
      <c r="K225" t="n">
        <v>523481.127731314</v>
      </c>
      <c r="L225" t="n">
        <v>4289054.72282174</v>
      </c>
      <c r="M225" t="n">
        <v>333977.151325441</v>
      </c>
      <c r="N225" t="n">
        <v>0.0000410025844674006</v>
      </c>
      <c r="O225" t="n">
        <v>0.0000457005056897977</v>
      </c>
      <c r="P225" t="s">
        <v>257</v>
      </c>
      <c r="Q225" t="s">
        <v>252</v>
      </c>
    </row>
    <row r="226">
      <c r="A226" t="s">
        <v>269</v>
      </c>
      <c r="B226" t="s">
        <v>258</v>
      </c>
      <c r="C226" t="s">
        <v>256</v>
      </c>
      <c r="D226" t="n">
        <v>0.913771284057719</v>
      </c>
      <c r="E226" t="n">
        <v>2025</v>
      </c>
      <c r="F226" t="n">
        <v>13854223.8162068</v>
      </c>
      <c r="G226" t="n">
        <v>891401.280948579</v>
      </c>
      <c r="H226" t="n">
        <v>683.116853503657</v>
      </c>
      <c r="I226" t="n">
        <v>48.9681810259955</v>
      </c>
      <c r="J226" t="n">
        <v>7301422.08723214</v>
      </c>
      <c r="K226" t="n">
        <v>547612.840711991</v>
      </c>
      <c r="L226" t="n">
        <v>4448761.23479792</v>
      </c>
      <c r="M226" t="n">
        <v>349995.128798268</v>
      </c>
      <c r="N226" t="n">
        <v>0.0000493074792616343</v>
      </c>
      <c r="O226" t="n">
        <v>0.0000549339361212117</v>
      </c>
      <c r="P226" t="s">
        <v>257</v>
      </c>
      <c r="Q226" t="s">
        <v>252</v>
      </c>
    </row>
    <row r="227">
      <c r="A227" t="s">
        <v>269</v>
      </c>
      <c r="B227" t="s">
        <v>258</v>
      </c>
      <c r="C227" t="s">
        <v>256</v>
      </c>
      <c r="D227" t="n">
        <v>0.965593764268064</v>
      </c>
      <c r="E227" t="n">
        <v>2030</v>
      </c>
      <c r="F227" t="n">
        <v>14299877.8024189</v>
      </c>
      <c r="G227" t="n">
        <v>930538.810415687</v>
      </c>
      <c r="H227" t="n">
        <v>747.820492279075</v>
      </c>
      <c r="I227" t="n">
        <v>54.1859131650151</v>
      </c>
      <c r="J227" t="n">
        <v>7579789.14700842</v>
      </c>
      <c r="K227" t="n">
        <v>574570.985116362</v>
      </c>
      <c r="L227" t="n">
        <v>4625677.42548622</v>
      </c>
      <c r="M227" t="n">
        <v>367933.465364723</v>
      </c>
      <c r="N227" t="n">
        <v>0.0000522955862009239</v>
      </c>
      <c r="O227" t="n">
        <v>0.0000582306858762928</v>
      </c>
      <c r="P227" t="s">
        <v>257</v>
      </c>
      <c r="Q227" t="s">
        <v>252</v>
      </c>
    </row>
    <row r="228">
      <c r="A228" t="s">
        <v>269</v>
      </c>
      <c r="B228" t="s">
        <v>258</v>
      </c>
      <c r="C228" t="s">
        <v>256</v>
      </c>
      <c r="D228" t="n">
        <v>1.08500668135844</v>
      </c>
      <c r="E228" t="n">
        <v>2035</v>
      </c>
      <c r="F228" t="n">
        <v>14634624.3547714</v>
      </c>
      <c r="G228" t="n">
        <v>964141.009162517</v>
      </c>
      <c r="H228" t="n">
        <v>764.365481559851</v>
      </c>
      <c r="I228" t="n">
        <v>56.0627583865344</v>
      </c>
      <c r="J228" t="n">
        <v>7324783.55543016</v>
      </c>
      <c r="K228" t="n">
        <v>565252.139319968</v>
      </c>
      <c r="L228" t="n">
        <v>4806107.01278325</v>
      </c>
      <c r="M228" t="n">
        <v>386537.365460368</v>
      </c>
      <c r="N228" t="n">
        <v>0.0000522299351886434</v>
      </c>
      <c r="O228" t="n">
        <v>0.0000581478827824493</v>
      </c>
      <c r="P228" t="s">
        <v>257</v>
      </c>
      <c r="Q228" t="s">
        <v>252</v>
      </c>
    </row>
    <row r="229">
      <c r="A229" t="s">
        <v>269</v>
      </c>
      <c r="B229" t="s">
        <v>258</v>
      </c>
      <c r="C229" t="s">
        <v>256</v>
      </c>
      <c r="D229" t="n">
        <v>1.22921984132704</v>
      </c>
      <c r="E229" t="n">
        <v>2040</v>
      </c>
      <c r="F229" t="n">
        <v>14703599.7722882</v>
      </c>
      <c r="G229" t="n">
        <v>980429.850734235</v>
      </c>
      <c r="H229" t="n">
        <v>717.52526579885</v>
      </c>
      <c r="I229" t="n">
        <v>53.2493826534118</v>
      </c>
      <c r="J229" t="n">
        <v>6570837.98507957</v>
      </c>
      <c r="K229" t="n">
        <v>523926.417387578</v>
      </c>
      <c r="L229" t="n">
        <v>4874287.01935624</v>
      </c>
      <c r="M229" t="n">
        <v>393543.502212106</v>
      </c>
      <c r="N229" t="n">
        <v>0.0000487992924801426</v>
      </c>
      <c r="O229" t="n">
        <v>0.0000543122821214938</v>
      </c>
      <c r="P229" t="s">
        <v>257</v>
      </c>
      <c r="Q229" t="s">
        <v>252</v>
      </c>
    </row>
    <row r="230">
      <c r="A230" t="s">
        <v>269</v>
      </c>
      <c r="B230" t="s">
        <v>258</v>
      </c>
      <c r="C230" t="s">
        <v>256</v>
      </c>
      <c r="D230" t="n">
        <v>1.35085724597845</v>
      </c>
      <c r="E230" t="n">
        <v>2045</v>
      </c>
      <c r="F230" t="n">
        <v>14859005.2894544</v>
      </c>
      <c r="G230" t="n">
        <v>1002033.57399339</v>
      </c>
      <c r="H230" t="n">
        <v>682.37291636794</v>
      </c>
      <c r="I230" t="n">
        <v>51.1667948662892</v>
      </c>
      <c r="J230" t="n">
        <v>6030164.82667123</v>
      </c>
      <c r="K230" t="n">
        <v>477884.056692097</v>
      </c>
      <c r="L230" t="n">
        <v>4983573.05342755</v>
      </c>
      <c r="M230" t="n">
        <v>399518.387354728</v>
      </c>
      <c r="N230" t="n">
        <v>0.0000459231895456842</v>
      </c>
      <c r="O230" t="n">
        <v>0.0000510629545698504</v>
      </c>
      <c r="P230" t="s">
        <v>257</v>
      </c>
      <c r="Q230" t="s">
        <v>252</v>
      </c>
    </row>
    <row r="231">
      <c r="A231" t="s">
        <v>269</v>
      </c>
      <c r="B231" t="s">
        <v>258</v>
      </c>
      <c r="C231" t="s">
        <v>256</v>
      </c>
      <c r="D231" t="n">
        <v>1.53164784556419</v>
      </c>
      <c r="E231" t="n">
        <v>2050</v>
      </c>
      <c r="F231" t="n">
        <v>15041672.8580507</v>
      </c>
      <c r="G231" t="n">
        <v>1024819.52355401</v>
      </c>
      <c r="H231" t="n">
        <v>629.672644168659</v>
      </c>
      <c r="I231" t="n">
        <v>47.6187193763523</v>
      </c>
      <c r="J231" t="n">
        <v>5181348.92332559</v>
      </c>
      <c r="K231" t="n">
        <v>403601.090383302</v>
      </c>
      <c r="L231" t="n">
        <v>5073788.30440729</v>
      </c>
      <c r="M231" t="n">
        <v>395870.680021265</v>
      </c>
      <c r="N231" t="n">
        <v>0.0000418618760101301</v>
      </c>
      <c r="O231" t="n">
        <v>0.0000464654685843743</v>
      </c>
      <c r="P231" t="s">
        <v>257</v>
      </c>
      <c r="Q231" t="s">
        <v>252</v>
      </c>
    </row>
    <row r="232">
      <c r="A232" t="s">
        <v>269</v>
      </c>
      <c r="B232" t="s">
        <v>258</v>
      </c>
      <c r="C232" t="s">
        <v>256</v>
      </c>
      <c r="D232" t="n">
        <v>1.64170092024739</v>
      </c>
      <c r="E232" t="n">
        <v>2055</v>
      </c>
      <c r="F232" t="n">
        <v>15243308.4971566</v>
      </c>
      <c r="G232" t="n">
        <v>1048353.78941612</v>
      </c>
      <c r="H232" t="n">
        <v>616.023161600119</v>
      </c>
      <c r="I232" t="n">
        <v>46.8748608212703</v>
      </c>
      <c r="J232" t="n">
        <v>4779217.32342714</v>
      </c>
      <c r="K232" t="n">
        <v>363302.749423473</v>
      </c>
      <c r="L232" t="n">
        <v>5139627.30292276</v>
      </c>
      <c r="M232" t="n">
        <v>394925.580496449</v>
      </c>
      <c r="N232" t="n">
        <v>0.000040412693984054</v>
      </c>
      <c r="O232" t="n">
        <v>0.0000447128262371973</v>
      </c>
      <c r="P232" t="s">
        <v>257</v>
      </c>
      <c r="Q232" t="s">
        <v>252</v>
      </c>
    </row>
    <row r="233">
      <c r="A233" t="s">
        <v>269</v>
      </c>
      <c r="B233" t="s">
        <v>258</v>
      </c>
      <c r="C233" t="s">
        <v>256</v>
      </c>
      <c r="D233" t="n">
        <v>1.79717289473674</v>
      </c>
      <c r="E233" t="n">
        <v>2060</v>
      </c>
      <c r="F233" t="n">
        <v>15503540.5599466</v>
      </c>
      <c r="G233" t="n">
        <v>1075613.23182264</v>
      </c>
      <c r="H233" t="n">
        <v>593.479449391851</v>
      </c>
      <c r="I233" t="n">
        <v>45.3516506279577</v>
      </c>
      <c r="J233" t="n">
        <v>4176500.40407611</v>
      </c>
      <c r="K233" t="n">
        <v>298381.12806331</v>
      </c>
      <c r="L233" t="n">
        <v>5226253.71698214</v>
      </c>
      <c r="M233" t="n">
        <v>388661.234154237</v>
      </c>
      <c r="N233" t="n">
        <v>0.0000382802526362981</v>
      </c>
      <c r="O233" t="n">
        <v>0.000042163529869476</v>
      </c>
      <c r="P233" t="s">
        <v>257</v>
      </c>
      <c r="Q233" t="s">
        <v>252</v>
      </c>
    </row>
    <row r="234">
      <c r="A234" t="s">
        <v>269</v>
      </c>
      <c r="B234" t="s">
        <v>258</v>
      </c>
      <c r="C234" t="s">
        <v>256</v>
      </c>
      <c r="D234" t="n">
        <v>1.90209664848524</v>
      </c>
      <c r="E234" t="n">
        <v>2065</v>
      </c>
      <c r="F234" t="n">
        <v>15712507.8907838</v>
      </c>
      <c r="G234" t="n">
        <v>1099081.31479371</v>
      </c>
      <c r="H234" t="n">
        <v>579.465670854585</v>
      </c>
      <c r="I234" t="n">
        <v>44.4511958296455</v>
      </c>
      <c r="J234" t="n">
        <v>3797121.11165898</v>
      </c>
      <c r="K234" t="n">
        <v>257377.190361729</v>
      </c>
      <c r="L234" t="n">
        <v>5269071.00642636</v>
      </c>
      <c r="M234" t="n">
        <v>383804.403905837</v>
      </c>
      <c r="N234" t="n">
        <v>0.0000368792604517621</v>
      </c>
      <c r="O234" t="n">
        <v>0.0000404439555393485</v>
      </c>
      <c r="P234" t="s">
        <v>257</v>
      </c>
      <c r="Q234" t="s">
        <v>252</v>
      </c>
    </row>
    <row r="235">
      <c r="A235" t="s">
        <v>269</v>
      </c>
      <c r="B235" t="s">
        <v>258</v>
      </c>
      <c r="C235" t="s">
        <v>256</v>
      </c>
      <c r="D235" t="n">
        <v>2.05392250035779</v>
      </c>
      <c r="E235" t="n">
        <v>2070</v>
      </c>
      <c r="F235" t="n">
        <v>15994561.8071376</v>
      </c>
      <c r="G235" t="n">
        <v>1127412.61323542</v>
      </c>
      <c r="H235" t="n">
        <v>563.920159713757</v>
      </c>
      <c r="I235" t="n">
        <v>43.2994541584841</v>
      </c>
      <c r="J235" t="n">
        <v>3434202.97592168</v>
      </c>
      <c r="K235" t="n">
        <v>208821.249974393</v>
      </c>
      <c r="L235" t="n">
        <v>5332266.40713323</v>
      </c>
      <c r="M235" t="n">
        <v>373604.851109169</v>
      </c>
      <c r="N235" t="n">
        <v>0.0000352569933777184</v>
      </c>
      <c r="O235" t="n">
        <v>0.0000384060402111559</v>
      </c>
      <c r="P235" t="s">
        <v>257</v>
      </c>
      <c r="Q235" t="s">
        <v>252</v>
      </c>
    </row>
    <row r="236">
      <c r="A236" t="s">
        <v>269</v>
      </c>
      <c r="B236" t="s">
        <v>258</v>
      </c>
      <c r="C236" t="s">
        <v>256</v>
      </c>
      <c r="D236" t="n">
        <v>2.15113208653396</v>
      </c>
      <c r="E236" t="n">
        <v>2075</v>
      </c>
      <c r="F236" t="n">
        <v>16332431.7893228</v>
      </c>
      <c r="G236" t="n">
        <v>1159519.92444094</v>
      </c>
      <c r="H236" t="n">
        <v>568.710404313775</v>
      </c>
      <c r="I236" t="n">
        <v>43.7002741744792</v>
      </c>
      <c r="J236" t="n">
        <v>3305180.78424921</v>
      </c>
      <c r="K236" t="n">
        <v>195821.515588019</v>
      </c>
      <c r="L236" t="n">
        <v>5426276.8861082</v>
      </c>
      <c r="M236" t="n">
        <v>367691.080868006</v>
      </c>
      <c r="N236" t="n">
        <v>0.0000348209263415117</v>
      </c>
      <c r="O236" t="n">
        <v>0.0000376882477423137</v>
      </c>
      <c r="P236" t="s">
        <v>257</v>
      </c>
      <c r="Q236" t="s">
        <v>252</v>
      </c>
    </row>
    <row r="237">
      <c r="A237" t="s">
        <v>269</v>
      </c>
      <c r="B237" t="s">
        <v>258</v>
      </c>
      <c r="C237" t="s">
        <v>256</v>
      </c>
      <c r="D237" t="n">
        <v>2.28026617277747</v>
      </c>
      <c r="E237" t="n">
        <v>2080</v>
      </c>
      <c r="F237" t="n">
        <v>16635484.6606134</v>
      </c>
      <c r="G237" t="n">
        <v>1189040.01379252</v>
      </c>
      <c r="H237" t="n">
        <v>568.775766803937</v>
      </c>
      <c r="I237" t="n">
        <v>43.6421034962991</v>
      </c>
      <c r="J237" t="n">
        <v>3148631.59387921</v>
      </c>
      <c r="K237" t="n">
        <v>176506.570581165</v>
      </c>
      <c r="L237" t="n">
        <v>5471289.37695066</v>
      </c>
      <c r="M237" t="n">
        <v>360086.67513268</v>
      </c>
      <c r="N237" t="n">
        <v>0.0000341905137366142</v>
      </c>
      <c r="O237" t="n">
        <v>0.0000367036457899343</v>
      </c>
      <c r="P237" t="s">
        <v>257</v>
      </c>
      <c r="Q237" t="s">
        <v>252</v>
      </c>
    </row>
    <row r="238">
      <c r="A238" t="s">
        <v>269</v>
      </c>
      <c r="B238" t="s">
        <v>258</v>
      </c>
      <c r="C238" t="s">
        <v>256</v>
      </c>
      <c r="D238" t="n">
        <v>2.40858309610718</v>
      </c>
      <c r="E238" t="n">
        <v>2085</v>
      </c>
      <c r="F238" t="n">
        <v>16985794.7137136</v>
      </c>
      <c r="G238" t="n">
        <v>1221945.19907668</v>
      </c>
      <c r="H238" t="n">
        <v>569.985917958856</v>
      </c>
      <c r="I238" t="n">
        <v>43.6323362217807</v>
      </c>
      <c r="J238" t="n">
        <v>3069619.27541857</v>
      </c>
      <c r="K238" t="n">
        <v>164975.644223322</v>
      </c>
      <c r="L238" t="n">
        <v>5538640.87225232</v>
      </c>
      <c r="M238" t="n">
        <v>349941.077402004</v>
      </c>
      <c r="N238" t="n">
        <v>0.0000335566234942587</v>
      </c>
      <c r="O238" t="n">
        <v>0.000035707277425166</v>
      </c>
      <c r="P238" t="s">
        <v>257</v>
      </c>
      <c r="Q238" t="s">
        <v>252</v>
      </c>
    </row>
    <row r="239">
      <c r="A239" t="s">
        <v>269</v>
      </c>
      <c r="B239" t="s">
        <v>258</v>
      </c>
      <c r="C239" t="s">
        <v>256</v>
      </c>
      <c r="D239" t="n">
        <v>2.52004645059278</v>
      </c>
      <c r="E239" t="n">
        <v>2090</v>
      </c>
      <c r="F239" t="n">
        <v>17371272.6199193</v>
      </c>
      <c r="G239" t="n">
        <v>1251245.30324563</v>
      </c>
      <c r="H239" t="n">
        <v>580.989919878225</v>
      </c>
      <c r="I239" t="n">
        <v>44.3047644926536</v>
      </c>
      <c r="J239" t="n">
        <v>3076216.63966857</v>
      </c>
      <c r="K239" t="n">
        <v>160781.714188717</v>
      </c>
      <c r="L239" t="n">
        <v>5646401.47968742</v>
      </c>
      <c r="M239" t="n">
        <v>346724.254666578</v>
      </c>
      <c r="N239" t="n">
        <v>0.0000334454436695683</v>
      </c>
      <c r="O239" t="n">
        <v>0.0000354085361021781</v>
      </c>
      <c r="P239" t="s">
        <v>257</v>
      </c>
      <c r="Q239" t="s">
        <v>252</v>
      </c>
    </row>
    <row r="240">
      <c r="A240" t="s">
        <v>269</v>
      </c>
      <c r="B240" t="s">
        <v>259</v>
      </c>
      <c r="C240" t="s">
        <v>256</v>
      </c>
      <c r="D240" t="n">
        <v>0.428627956548265</v>
      </c>
      <c r="E240" t="n">
        <v>2010</v>
      </c>
      <c r="F240" t="n">
        <v>11577479.8546993</v>
      </c>
      <c r="G240" t="n">
        <v>1997075.41407753</v>
      </c>
      <c r="H240" t="n">
        <v>262.736316613426</v>
      </c>
      <c r="I240" t="n">
        <v>50.1593312282572</v>
      </c>
      <c r="J240" t="n">
        <v>5888720.04163613</v>
      </c>
      <c r="K240" t="n">
        <v>1217377.1029596</v>
      </c>
      <c r="L240" t="n">
        <v>3587666.29814604</v>
      </c>
      <c r="M240" t="n">
        <v>735438.763664764</v>
      </c>
      <c r="N240" t="n">
        <v>0.0000226937399080666</v>
      </c>
      <c r="O240" t="n">
        <v>0.0000251163931390274</v>
      </c>
      <c r="P240" t="s">
        <v>257</v>
      </c>
      <c r="Q240" t="s">
        <v>252</v>
      </c>
    </row>
    <row r="241">
      <c r="A241" t="s">
        <v>269</v>
      </c>
      <c r="B241" t="s">
        <v>259</v>
      </c>
      <c r="C241" t="s">
        <v>256</v>
      </c>
      <c r="D241" t="n">
        <v>0.612859964817109</v>
      </c>
      <c r="E241" t="n">
        <v>2015</v>
      </c>
      <c r="F241" t="n">
        <v>11893526.7670068</v>
      </c>
      <c r="G241" t="n">
        <v>2069976.28630673</v>
      </c>
      <c r="H241" t="n">
        <v>387.370334247888</v>
      </c>
      <c r="I241" t="n">
        <v>74.501996537857</v>
      </c>
      <c r="J241" t="n">
        <v>6086214.75782461</v>
      </c>
      <c r="K241" t="n">
        <v>1267575.21195344</v>
      </c>
      <c r="L241" t="n">
        <v>3714893.44435824</v>
      </c>
      <c r="M241" t="n">
        <v>767221.080857941</v>
      </c>
      <c r="N241" t="n">
        <v>0.000032569845920091</v>
      </c>
      <c r="O241" t="n">
        <v>0.000035991714992438</v>
      </c>
      <c r="P241" t="s">
        <v>257</v>
      </c>
      <c r="Q241" t="s">
        <v>252</v>
      </c>
    </row>
    <row r="242">
      <c r="A242" t="s">
        <v>269</v>
      </c>
      <c r="B242" t="s">
        <v>259</v>
      </c>
      <c r="C242" t="s">
        <v>256</v>
      </c>
      <c r="D242" t="n">
        <v>0.762344119941005</v>
      </c>
      <c r="E242" t="n">
        <v>2020</v>
      </c>
      <c r="F242" t="n">
        <v>12167326.8948004</v>
      </c>
      <c r="G242" t="n">
        <v>2134580.37278118</v>
      </c>
      <c r="H242" t="n">
        <v>494.678097626235</v>
      </c>
      <c r="I242" t="n">
        <v>95.759008587839</v>
      </c>
      <c r="J242" t="n">
        <v>6260539.42049023</v>
      </c>
      <c r="K242" t="n">
        <v>1312503.77392897</v>
      </c>
      <c r="L242" t="n">
        <v>3827224.61202028</v>
      </c>
      <c r="M242" t="n">
        <v>795807.262126905</v>
      </c>
      <c r="N242" t="n">
        <v>0.0000406562675518835</v>
      </c>
      <c r="O242" t="n">
        <v>0.0000448608118995647</v>
      </c>
      <c r="P242" t="s">
        <v>257</v>
      </c>
      <c r="Q242" t="s">
        <v>252</v>
      </c>
    </row>
    <row r="243">
      <c r="A243" t="s">
        <v>269</v>
      </c>
      <c r="B243" t="s">
        <v>259</v>
      </c>
      <c r="C243" t="s">
        <v>256</v>
      </c>
      <c r="D243" t="n">
        <v>0.913771284057719</v>
      </c>
      <c r="E243" t="n">
        <v>2025</v>
      </c>
      <c r="F243" t="n">
        <v>12531866.1721695</v>
      </c>
      <c r="G243" t="n">
        <v>2213758.92498591</v>
      </c>
      <c r="H243" t="n">
        <v>612.80534936268</v>
      </c>
      <c r="I243" t="n">
        <v>119.279685166973</v>
      </c>
      <c r="J243" t="n">
        <v>6482339.4699097</v>
      </c>
      <c r="K243" t="n">
        <v>1366695.45803443</v>
      </c>
      <c r="L243" t="n">
        <v>3968624.04295556</v>
      </c>
      <c r="M243" t="n">
        <v>830132.320640627</v>
      </c>
      <c r="N243" t="n">
        <v>0.000048899768074733</v>
      </c>
      <c r="O243" t="n">
        <v>0.0000538810634801765</v>
      </c>
      <c r="P243" t="s">
        <v>257</v>
      </c>
      <c r="Q243" t="s">
        <v>252</v>
      </c>
    </row>
    <row r="244">
      <c r="A244" t="s">
        <v>269</v>
      </c>
      <c r="B244" t="s">
        <v>259</v>
      </c>
      <c r="C244" t="s">
        <v>256</v>
      </c>
      <c r="D244" t="n">
        <v>0.965593764268064</v>
      </c>
      <c r="E244" t="n">
        <v>2030</v>
      </c>
      <c r="F244" t="n">
        <v>12929619.9212854</v>
      </c>
      <c r="G244" t="n">
        <v>2300796.69154921</v>
      </c>
      <c r="H244" t="n">
        <v>670.698842299926</v>
      </c>
      <c r="I244" t="n">
        <v>131.307563144165</v>
      </c>
      <c r="J244" t="n">
        <v>6727480.16487752</v>
      </c>
      <c r="K244" t="n">
        <v>1426879.96724726</v>
      </c>
      <c r="L244" t="n">
        <v>4125198.81248936</v>
      </c>
      <c r="M244" t="n">
        <v>868412.078361582</v>
      </c>
      <c r="N244" t="n">
        <v>0.0000518730516738384</v>
      </c>
      <c r="O244" t="n">
        <v>0.0000570704763382421</v>
      </c>
      <c r="P244" t="s">
        <v>257</v>
      </c>
      <c r="Q244" t="s">
        <v>252</v>
      </c>
    </row>
    <row r="245">
      <c r="A245" t="s">
        <v>269</v>
      </c>
      <c r="B245" t="s">
        <v>259</v>
      </c>
      <c r="C245" t="s">
        <v>256</v>
      </c>
      <c r="D245" t="n">
        <v>1.08500668135844</v>
      </c>
      <c r="E245" t="n">
        <v>2035</v>
      </c>
      <c r="F245" t="n">
        <v>13226627.8988624</v>
      </c>
      <c r="G245" t="n">
        <v>2372137.46507154</v>
      </c>
      <c r="H245" t="n">
        <v>684.520132973447</v>
      </c>
      <c r="I245" t="n">
        <v>135.908106972939</v>
      </c>
      <c r="J245" t="n">
        <v>6479969.61690268</v>
      </c>
      <c r="K245" t="n">
        <v>1410066.07784745</v>
      </c>
      <c r="L245" t="n">
        <v>4272007.19449373</v>
      </c>
      <c r="M245" t="n">
        <v>920637.183749891</v>
      </c>
      <c r="N245" t="n">
        <v>0.0000517531859373108</v>
      </c>
      <c r="O245" t="n">
        <v>0.0000572935207061622</v>
      </c>
      <c r="P245" t="s">
        <v>257</v>
      </c>
      <c r="Q245" t="s">
        <v>252</v>
      </c>
    </row>
    <row r="246">
      <c r="A246" t="s">
        <v>269</v>
      </c>
      <c r="B246" t="s">
        <v>259</v>
      </c>
      <c r="C246" t="s">
        <v>256</v>
      </c>
      <c r="D246" t="n">
        <v>1.22921984132704</v>
      </c>
      <c r="E246" t="n">
        <v>2040</v>
      </c>
      <c r="F246" t="n">
        <v>13283866.7813054</v>
      </c>
      <c r="G246" t="n">
        <v>2400162.84171703</v>
      </c>
      <c r="H246" t="n">
        <v>640.939039258329</v>
      </c>
      <c r="I246" t="n">
        <v>129.835609193932</v>
      </c>
      <c r="J246" t="n">
        <v>5784711.86427244</v>
      </c>
      <c r="K246" t="n">
        <v>1310052.53819471</v>
      </c>
      <c r="L246" t="n">
        <v>4319028.90640438</v>
      </c>
      <c r="M246" t="n">
        <v>948801.615163966</v>
      </c>
      <c r="N246" t="n">
        <v>0.000048249432925685</v>
      </c>
      <c r="O246" t="n">
        <v>0.000054094500146936</v>
      </c>
      <c r="P246" t="s">
        <v>257</v>
      </c>
      <c r="Q246" t="s">
        <v>252</v>
      </c>
    </row>
    <row r="247">
      <c r="A247" t="s">
        <v>269</v>
      </c>
      <c r="B247" t="s">
        <v>259</v>
      </c>
      <c r="C247" t="s">
        <v>256</v>
      </c>
      <c r="D247" t="n">
        <v>1.35085724597845</v>
      </c>
      <c r="E247" t="n">
        <v>2045</v>
      </c>
      <c r="F247" t="n">
        <v>13420047.3547133</v>
      </c>
      <c r="G247" t="n">
        <v>2440991.50873453</v>
      </c>
      <c r="H247" t="n">
        <v>608.096673665924</v>
      </c>
      <c r="I247" t="n">
        <v>125.443037568305</v>
      </c>
      <c r="J247" t="n">
        <v>5287778.63848067</v>
      </c>
      <c r="K247" t="n">
        <v>1220270.24488266</v>
      </c>
      <c r="L247" t="n">
        <v>4399717.2246299</v>
      </c>
      <c r="M247" t="n">
        <v>983374.216152382</v>
      </c>
      <c r="N247" t="n">
        <v>0.0000453125579659265</v>
      </c>
      <c r="O247" t="n">
        <v>0.0000513901982532245</v>
      </c>
      <c r="P247" t="s">
        <v>257</v>
      </c>
      <c r="Q247" t="s">
        <v>252</v>
      </c>
    </row>
    <row r="248">
      <c r="A248" t="s">
        <v>269</v>
      </c>
      <c r="B248" t="s">
        <v>259</v>
      </c>
      <c r="C248" t="s">
        <v>256</v>
      </c>
      <c r="D248" t="n">
        <v>1.53164784556419</v>
      </c>
      <c r="E248" t="n">
        <v>2050</v>
      </c>
      <c r="F248" t="n">
        <v>13581650.395645</v>
      </c>
      <c r="G248" t="n">
        <v>2484841.98595973</v>
      </c>
      <c r="H248" t="n">
        <v>559.013862857933</v>
      </c>
      <c r="I248" t="n">
        <v>118.277500687078</v>
      </c>
      <c r="J248" t="n">
        <v>4535325.81827077</v>
      </c>
      <c r="K248" t="n">
        <v>1049624.19543813</v>
      </c>
      <c r="L248" t="n">
        <v>4443171.69563166</v>
      </c>
      <c r="M248" t="n">
        <v>1026487.2887969</v>
      </c>
      <c r="N248" t="n">
        <v>0.0000411594943599183</v>
      </c>
      <c r="O248" t="n">
        <v>0.0000475996064761417</v>
      </c>
      <c r="P248" t="s">
        <v>257</v>
      </c>
      <c r="Q248" t="s">
        <v>252</v>
      </c>
    </row>
    <row r="249">
      <c r="A249" t="s">
        <v>269</v>
      </c>
      <c r="B249" t="s">
        <v>259</v>
      </c>
      <c r="C249" t="s">
        <v>256</v>
      </c>
      <c r="D249" t="n">
        <v>1.64170092024739</v>
      </c>
      <c r="E249" t="n">
        <v>2055</v>
      </c>
      <c r="F249" t="n">
        <v>13760927.1440381</v>
      </c>
      <c r="G249" t="n">
        <v>2530735.14253457</v>
      </c>
      <c r="H249" t="n">
        <v>545.839029032437</v>
      </c>
      <c r="I249" t="n">
        <v>117.058993388952</v>
      </c>
      <c r="J249" t="n">
        <v>4170045.95791923</v>
      </c>
      <c r="K249" t="n">
        <v>972474.114931389</v>
      </c>
      <c r="L249" t="n">
        <v>4480525.66785398</v>
      </c>
      <c r="M249" t="n">
        <v>1054027.21556523</v>
      </c>
      <c r="N249" t="n">
        <v>0.0000396658614146446</v>
      </c>
      <c r="O249" t="n">
        <v>0.0000462549365287256</v>
      </c>
      <c r="P249" t="s">
        <v>257</v>
      </c>
      <c r="Q249" t="s">
        <v>252</v>
      </c>
    </row>
    <row r="250">
      <c r="A250" t="s">
        <v>269</v>
      </c>
      <c r="B250" t="s">
        <v>259</v>
      </c>
      <c r="C250" t="s">
        <v>256</v>
      </c>
      <c r="D250" t="n">
        <v>1.79717289473674</v>
      </c>
      <c r="E250" t="n">
        <v>2060</v>
      </c>
      <c r="F250" t="n">
        <v>13993421.8973674</v>
      </c>
      <c r="G250" t="n">
        <v>2585731.89440185</v>
      </c>
      <c r="H250" t="n">
        <v>524.298975656967</v>
      </c>
      <c r="I250" t="n">
        <v>114.532124362842</v>
      </c>
      <c r="J250" t="n">
        <v>3628726.53564038</v>
      </c>
      <c r="K250" t="n">
        <v>846154.996499041</v>
      </c>
      <c r="L250" t="n">
        <v>4536255.36730979</v>
      </c>
      <c r="M250" t="n">
        <v>1078659.58382659</v>
      </c>
      <c r="N250" t="n">
        <v>0.0000374675314946092</v>
      </c>
      <c r="O250" t="n">
        <v>0.0000442938901016016</v>
      </c>
      <c r="P250" t="s">
        <v>257</v>
      </c>
      <c r="Q250" t="s">
        <v>252</v>
      </c>
    </row>
    <row r="251">
      <c r="A251" t="s">
        <v>269</v>
      </c>
      <c r="B251" t="s">
        <v>259</v>
      </c>
      <c r="C251" t="s">
        <v>256</v>
      </c>
      <c r="D251" t="n">
        <v>1.90209664848524</v>
      </c>
      <c r="E251" t="n">
        <v>2065</v>
      </c>
      <c r="F251" t="n">
        <v>14179912.6093179</v>
      </c>
      <c r="G251" t="n">
        <v>2631676.5962597</v>
      </c>
      <c r="H251" t="n">
        <v>510.827370540342</v>
      </c>
      <c r="I251" t="n">
        <v>113.089496143888</v>
      </c>
      <c r="J251" t="n">
        <v>3285096.7286225</v>
      </c>
      <c r="K251" t="n">
        <v>769401.573398205</v>
      </c>
      <c r="L251" t="n">
        <v>4561474.23218339</v>
      </c>
      <c r="M251" t="n">
        <v>1091401.17814881</v>
      </c>
      <c r="N251" t="n">
        <v>0.0000360247192359048</v>
      </c>
      <c r="O251" t="n">
        <v>0.0000429724139754172</v>
      </c>
      <c r="P251" t="s">
        <v>257</v>
      </c>
      <c r="Q251" t="s">
        <v>252</v>
      </c>
    </row>
    <row r="252">
      <c r="A252" t="s">
        <v>269</v>
      </c>
      <c r="B252" t="s">
        <v>259</v>
      </c>
      <c r="C252" t="s">
        <v>256</v>
      </c>
      <c r="D252" t="n">
        <v>2.05392250035779</v>
      </c>
      <c r="E252" t="n">
        <v>2070</v>
      </c>
      <c r="F252" t="n">
        <v>14432607.7349053</v>
      </c>
      <c r="G252" t="n">
        <v>2689366.68546773</v>
      </c>
      <c r="H252" t="n">
        <v>495.594711254456</v>
      </c>
      <c r="I252" t="n">
        <v>111.624902617785</v>
      </c>
      <c r="J252" t="n">
        <v>2941201.27758358</v>
      </c>
      <c r="K252" t="n">
        <v>701822.948312496</v>
      </c>
      <c r="L252" t="n">
        <v>4592219.2681017</v>
      </c>
      <c r="M252" t="n">
        <v>1113651.99014069</v>
      </c>
      <c r="N252" t="n">
        <v>0.0000343385423034716</v>
      </c>
      <c r="O252" t="n">
        <v>0.0000415060182090308</v>
      </c>
      <c r="P252" t="s">
        <v>257</v>
      </c>
      <c r="Q252" t="s">
        <v>252</v>
      </c>
    </row>
    <row r="253">
      <c r="A253" t="s">
        <v>269</v>
      </c>
      <c r="B253" t="s">
        <v>259</v>
      </c>
      <c r="C253" t="s">
        <v>256</v>
      </c>
      <c r="D253" t="n">
        <v>2.15113208653396</v>
      </c>
      <c r="E253" t="n">
        <v>2075</v>
      </c>
      <c r="F253" t="n">
        <v>14735856.8280743</v>
      </c>
      <c r="G253" t="n">
        <v>2756094.88568942</v>
      </c>
      <c r="H253" t="n">
        <v>499.019533788908</v>
      </c>
      <c r="I253" t="n">
        <v>113.391144699345</v>
      </c>
      <c r="J253" t="n">
        <v>2823040.4131443</v>
      </c>
      <c r="K253" t="n">
        <v>677961.886692928</v>
      </c>
      <c r="L253" t="n">
        <v>4657052.97311994</v>
      </c>
      <c r="M253" t="n">
        <v>1136914.99385627</v>
      </c>
      <c r="N253" t="n">
        <v>0.0000338643038956642</v>
      </c>
      <c r="O253" t="n">
        <v>0.0000411419596938083</v>
      </c>
      <c r="P253" t="s">
        <v>257</v>
      </c>
      <c r="Q253" t="s">
        <v>252</v>
      </c>
    </row>
    <row r="254">
      <c r="A254" t="s">
        <v>269</v>
      </c>
      <c r="B254" t="s">
        <v>259</v>
      </c>
      <c r="C254" t="s">
        <v>256</v>
      </c>
      <c r="D254" t="n">
        <v>2.28026617277747</v>
      </c>
      <c r="E254" t="n">
        <v>2080</v>
      </c>
      <c r="F254" t="n">
        <v>15007798.2010197</v>
      </c>
      <c r="G254" t="n">
        <v>2816726.47338619</v>
      </c>
      <c r="H254" t="n">
        <v>497.970984033331</v>
      </c>
      <c r="I254" t="n">
        <v>114.446886266905</v>
      </c>
      <c r="J254" t="n">
        <v>2682584.17390482</v>
      </c>
      <c r="K254" t="n">
        <v>642553.990555557</v>
      </c>
      <c r="L254" t="n">
        <v>4686592.72817245</v>
      </c>
      <c r="M254" t="n">
        <v>1144783.32391089</v>
      </c>
      <c r="N254" t="n">
        <v>0.0000331808155575743</v>
      </c>
      <c r="O254" t="n">
        <v>0.0000406311678994235</v>
      </c>
      <c r="P254" t="s">
        <v>257</v>
      </c>
      <c r="Q254" t="s">
        <v>252</v>
      </c>
    </row>
    <row r="255">
      <c r="A255" t="s">
        <v>269</v>
      </c>
      <c r="B255" t="s">
        <v>259</v>
      </c>
      <c r="C255" t="s">
        <v>256</v>
      </c>
      <c r="D255" t="n">
        <v>2.40858309610718</v>
      </c>
      <c r="E255" t="n">
        <v>2085</v>
      </c>
      <c r="F255" t="n">
        <v>15322380.0338978</v>
      </c>
      <c r="G255" t="n">
        <v>2885359.87889244</v>
      </c>
      <c r="H255" t="n">
        <v>497.890822945048</v>
      </c>
      <c r="I255" t="n">
        <v>115.727431235588</v>
      </c>
      <c r="J255" t="n">
        <v>2602323.49024585</v>
      </c>
      <c r="K255" t="n">
        <v>632271.429396033</v>
      </c>
      <c r="L255" t="n">
        <v>4725997.27072712</v>
      </c>
      <c r="M255" t="n">
        <v>1162584.6789272</v>
      </c>
      <c r="N255" t="n">
        <v>0.0000324943528253157</v>
      </c>
      <c r="O255" t="n">
        <v>0.0000401084911737288</v>
      </c>
      <c r="P255" t="s">
        <v>257</v>
      </c>
      <c r="Q255" t="s">
        <v>252</v>
      </c>
    </row>
    <row r="256">
      <c r="A256" t="s">
        <v>269</v>
      </c>
      <c r="B256" t="s">
        <v>259</v>
      </c>
      <c r="C256" t="s">
        <v>256</v>
      </c>
      <c r="D256" t="n">
        <v>2.52004645059278</v>
      </c>
      <c r="E256" t="n">
        <v>2090</v>
      </c>
      <c r="F256" t="n">
        <v>15669810.1487873</v>
      </c>
      <c r="G256" t="n">
        <v>2952707.77437767</v>
      </c>
      <c r="H256" t="n">
        <v>506.788972563583</v>
      </c>
      <c r="I256" t="n">
        <v>118.505711807296</v>
      </c>
      <c r="J256" t="n">
        <v>2593614.15007869</v>
      </c>
      <c r="K256" t="n">
        <v>643384.203778597</v>
      </c>
      <c r="L256" t="n">
        <v>4825003.34772685</v>
      </c>
      <c r="M256" t="n">
        <v>1168122.38662715</v>
      </c>
      <c r="N256" t="n">
        <v>0.000032341742991877</v>
      </c>
      <c r="O256" t="n">
        <v>0.0000401345886090176</v>
      </c>
      <c r="P256" t="s">
        <v>257</v>
      </c>
      <c r="Q256" t="s">
        <v>252</v>
      </c>
    </row>
    <row r="257">
      <c r="A257" t="s">
        <v>269</v>
      </c>
      <c r="B257" t="s">
        <v>260</v>
      </c>
      <c r="C257" t="s">
        <v>256</v>
      </c>
      <c r="D257" t="n">
        <v>0.428627956548265</v>
      </c>
      <c r="E257" t="n">
        <v>2010</v>
      </c>
      <c r="F257" t="n">
        <v>12243085.7808396</v>
      </c>
      <c r="G257" t="n">
        <v>1331469.48793715</v>
      </c>
      <c r="H257" t="n">
        <v>278.790593235899</v>
      </c>
      <c r="I257" t="n">
        <v>34.1050546057844</v>
      </c>
      <c r="J257" t="n">
        <v>6259113.4277076</v>
      </c>
      <c r="K257" t="n">
        <v>846983.716888135</v>
      </c>
      <c r="L257" t="n">
        <v>3797499.54074324</v>
      </c>
      <c r="M257" t="n">
        <v>525605.521067565</v>
      </c>
      <c r="N257" t="n">
        <v>0.0000227712684715649</v>
      </c>
      <c r="O257" t="n">
        <v>0.0000256145971911257</v>
      </c>
      <c r="P257" t="s">
        <v>257</v>
      </c>
      <c r="Q257" t="s">
        <v>252</v>
      </c>
    </row>
    <row r="258">
      <c r="A258" t="s">
        <v>269</v>
      </c>
      <c r="B258" t="s">
        <v>260</v>
      </c>
      <c r="C258" t="s">
        <v>256</v>
      </c>
      <c r="D258" t="n">
        <v>0.612859964817109</v>
      </c>
      <c r="E258" t="n">
        <v>2015</v>
      </c>
      <c r="F258" t="n">
        <v>12583370.6257636</v>
      </c>
      <c r="G258" t="n">
        <v>1380132.42754987</v>
      </c>
      <c r="H258" t="n">
        <v>411.178111076476</v>
      </c>
      <c r="I258" t="n">
        <v>50.6942197092692</v>
      </c>
      <c r="J258" t="n">
        <v>6471883.82411643</v>
      </c>
      <c r="K258" t="n">
        <v>881906.145661623</v>
      </c>
      <c r="L258" t="n">
        <v>3933296.01664288</v>
      </c>
      <c r="M258" t="n">
        <v>548818.508573296</v>
      </c>
      <c r="N258" t="n">
        <v>0.0000326763093375487</v>
      </c>
      <c r="O258" t="n">
        <v>0.0000367314169983427</v>
      </c>
      <c r="P258" t="s">
        <v>257</v>
      </c>
      <c r="Q258" t="s">
        <v>252</v>
      </c>
    </row>
    <row r="259">
      <c r="A259" t="s">
        <v>269</v>
      </c>
      <c r="B259" t="s">
        <v>260</v>
      </c>
      <c r="C259" t="s">
        <v>256</v>
      </c>
      <c r="D259" t="n">
        <v>0.762344119941005</v>
      </c>
      <c r="E259" t="n">
        <v>2020</v>
      </c>
      <c r="F259" t="n">
        <v>12877772.9949406</v>
      </c>
      <c r="G259" t="n">
        <v>1424134.27264103</v>
      </c>
      <c r="H259" t="n">
        <v>525.196676286316</v>
      </c>
      <c r="I259" t="n">
        <v>65.240429927758</v>
      </c>
      <c r="J259" t="n">
        <v>6659375.90146703</v>
      </c>
      <c r="K259" t="n">
        <v>913667.292952175</v>
      </c>
      <c r="L259" t="n">
        <v>4053084.56612072</v>
      </c>
      <c r="M259" t="n">
        <v>569947.308026463</v>
      </c>
      <c r="N259" t="n">
        <v>0.0000407831910449621</v>
      </c>
      <c r="O259" t="n">
        <v>0.000045810589058271</v>
      </c>
      <c r="P259" t="s">
        <v>257</v>
      </c>
      <c r="Q259" t="s">
        <v>252</v>
      </c>
    </row>
    <row r="260">
      <c r="A260" t="s">
        <v>269</v>
      </c>
      <c r="B260" t="s">
        <v>260</v>
      </c>
      <c r="C260" t="s">
        <v>256</v>
      </c>
      <c r="D260" t="n">
        <v>0.913771284057719</v>
      </c>
      <c r="E260" t="n">
        <v>2025</v>
      </c>
      <c r="F260" t="n">
        <v>13266954.212458</v>
      </c>
      <c r="G260" t="n">
        <v>1478670.88469737</v>
      </c>
      <c r="H260" t="n">
        <v>650.686409881815</v>
      </c>
      <c r="I260" t="n">
        <v>81.3986246478378</v>
      </c>
      <c r="J260" t="n">
        <v>6896736.43020262</v>
      </c>
      <c r="K260" t="n">
        <v>952298.49774151</v>
      </c>
      <c r="L260" t="n">
        <v>4203374.88623981</v>
      </c>
      <c r="M260" t="n">
        <v>595381.47735638</v>
      </c>
      <c r="N260" t="n">
        <v>0.0000490456512822516</v>
      </c>
      <c r="O260" t="n">
        <v>0.0000550485070682223</v>
      </c>
      <c r="P260" t="s">
        <v>257</v>
      </c>
      <c r="Q260" t="s">
        <v>252</v>
      </c>
    </row>
    <row r="261">
      <c r="A261" t="s">
        <v>269</v>
      </c>
      <c r="B261" t="s">
        <v>260</v>
      </c>
      <c r="C261" t="s">
        <v>256</v>
      </c>
      <c r="D261" t="n">
        <v>0.965593764268064</v>
      </c>
      <c r="E261" t="n">
        <v>2030</v>
      </c>
      <c r="F261" t="n">
        <v>13691283.9592611</v>
      </c>
      <c r="G261" t="n">
        <v>1539132.65357348</v>
      </c>
      <c r="H261" t="n">
        <v>712.217197608957</v>
      </c>
      <c r="I261" t="n">
        <v>89.7892078351337</v>
      </c>
      <c r="J261" t="n">
        <v>7158801.15198648</v>
      </c>
      <c r="K261" t="n">
        <v>995558.980138302</v>
      </c>
      <c r="L261" t="n">
        <v>4369654.64990946</v>
      </c>
      <c r="M261" t="n">
        <v>623956.240941486</v>
      </c>
      <c r="N261" t="n">
        <v>0.0000520197521085813</v>
      </c>
      <c r="O261" t="n">
        <v>0.0000583375368111812</v>
      </c>
      <c r="P261" t="s">
        <v>257</v>
      </c>
      <c r="Q261" t="s">
        <v>252</v>
      </c>
    </row>
    <row r="262">
      <c r="A262" t="s">
        <v>269</v>
      </c>
      <c r="B262" t="s">
        <v>260</v>
      </c>
      <c r="C262" t="s">
        <v>256</v>
      </c>
      <c r="D262" t="n">
        <v>1.08500668135844</v>
      </c>
      <c r="E262" t="n">
        <v>2035</v>
      </c>
      <c r="F262" t="n">
        <v>14009023.5630009</v>
      </c>
      <c r="G262" t="n">
        <v>1589741.80093305</v>
      </c>
      <c r="H262" t="n">
        <v>727.925479489997</v>
      </c>
      <c r="I262" t="n">
        <v>92.5027604563894</v>
      </c>
      <c r="J262" t="n">
        <v>6915183.54849336</v>
      </c>
      <c r="K262" t="n">
        <v>974852.146256766</v>
      </c>
      <c r="L262" t="n">
        <v>4540412.87016234</v>
      </c>
      <c r="M262" t="n">
        <v>652231.508081277</v>
      </c>
      <c r="N262" t="n">
        <v>0.0000519611860324453</v>
      </c>
      <c r="O262" t="n">
        <v>0.0000581872857605541</v>
      </c>
      <c r="P262" t="s">
        <v>257</v>
      </c>
      <c r="Q262" t="s">
        <v>252</v>
      </c>
    </row>
    <row r="263">
      <c r="A263" t="s">
        <v>269</v>
      </c>
      <c r="B263" t="s">
        <v>260</v>
      </c>
      <c r="C263" t="s">
        <v>256</v>
      </c>
      <c r="D263" t="n">
        <v>1.22921984132704</v>
      </c>
      <c r="E263" t="n">
        <v>2040</v>
      </c>
      <c r="F263" t="n">
        <v>14072323.4996526</v>
      </c>
      <c r="G263" t="n">
        <v>1611706.12336985</v>
      </c>
      <c r="H263" t="n">
        <v>683.33858266356</v>
      </c>
      <c r="I263" t="n">
        <v>87.4360657887017</v>
      </c>
      <c r="J263" t="n">
        <v>6215087.56787265</v>
      </c>
      <c r="K263" t="n">
        <v>879676.8345945</v>
      </c>
      <c r="L263" t="n">
        <v>4611603.36795002</v>
      </c>
      <c r="M263" t="n">
        <v>656227.153618324</v>
      </c>
      <c r="N263" t="n">
        <v>0.0000485590444733899</v>
      </c>
      <c r="O263" t="n">
        <v>0.0000542506257939167</v>
      </c>
      <c r="P263" t="s">
        <v>257</v>
      </c>
      <c r="Q263" t="s">
        <v>252</v>
      </c>
    </row>
    <row r="264">
      <c r="A264" t="s">
        <v>269</v>
      </c>
      <c r="B264" t="s">
        <v>260</v>
      </c>
      <c r="C264" t="s">
        <v>256</v>
      </c>
      <c r="D264" t="n">
        <v>1.35085724597845</v>
      </c>
      <c r="E264" t="n">
        <v>2045</v>
      </c>
      <c r="F264" t="n">
        <v>14218415.8741724</v>
      </c>
      <c r="G264" t="n">
        <v>1642622.98927537</v>
      </c>
      <c r="H264" t="n">
        <v>649.883846547282</v>
      </c>
      <c r="I264" t="n">
        <v>83.6558646869467</v>
      </c>
      <c r="J264" t="n">
        <v>5703380.29936433</v>
      </c>
      <c r="K264" t="n">
        <v>804668.583999005</v>
      </c>
      <c r="L264" t="n">
        <v>4716889.12834261</v>
      </c>
      <c r="M264" t="n">
        <v>666202.31243967</v>
      </c>
      <c r="N264" t="n">
        <v>0.0000457071907516637</v>
      </c>
      <c r="O264" t="n">
        <v>0.000050928219824715</v>
      </c>
      <c r="P264" t="s">
        <v>257</v>
      </c>
      <c r="Q264" t="s">
        <v>252</v>
      </c>
    </row>
    <row r="265">
      <c r="A265" t="s">
        <v>269</v>
      </c>
      <c r="B265" t="s">
        <v>260</v>
      </c>
      <c r="C265" t="s">
        <v>256</v>
      </c>
      <c r="D265" t="n">
        <v>1.53164784556419</v>
      </c>
      <c r="E265" t="n">
        <v>2050</v>
      </c>
      <c r="F265" t="n">
        <v>14390676.5790446</v>
      </c>
      <c r="G265" t="n">
        <v>1675815.80256014</v>
      </c>
      <c r="H265" t="n">
        <v>599.802019292302</v>
      </c>
      <c r="I265" t="n">
        <v>77.4893442527088</v>
      </c>
      <c r="J265" t="n">
        <v>4907213.94534119</v>
      </c>
      <c r="K265" t="n">
        <v>677736.068367703</v>
      </c>
      <c r="L265" t="n">
        <v>4809626.5104545</v>
      </c>
      <c r="M265" t="n">
        <v>660032.473974058</v>
      </c>
      <c r="N265" t="n">
        <v>0.0000416799040682855</v>
      </c>
      <c r="O265" t="n">
        <v>0.0000462397741651133</v>
      </c>
      <c r="P265" t="s">
        <v>257</v>
      </c>
      <c r="Q265" t="s">
        <v>252</v>
      </c>
    </row>
    <row r="266">
      <c r="A266" t="s">
        <v>269</v>
      </c>
      <c r="B266" t="s">
        <v>260</v>
      </c>
      <c r="C266" t="s">
        <v>256</v>
      </c>
      <c r="D266" t="n">
        <v>1.64170092024739</v>
      </c>
      <c r="E266" t="n">
        <v>2055</v>
      </c>
      <c r="F266" t="n">
        <v>14581153.9537245</v>
      </c>
      <c r="G266" t="n">
        <v>1710508.3328482</v>
      </c>
      <c r="H266" t="n">
        <v>586.834526293535</v>
      </c>
      <c r="I266" t="n">
        <v>76.0634961278536</v>
      </c>
      <c r="J266" t="n">
        <v>4536531.29891928</v>
      </c>
      <c r="K266" t="n">
        <v>605988.77393134</v>
      </c>
      <c r="L266" t="n">
        <v>4880922.73871406</v>
      </c>
      <c r="M266" t="n">
        <v>653630.144705152</v>
      </c>
      <c r="N266" t="n">
        <v>0.0000402460963073255</v>
      </c>
      <c r="O266" t="n">
        <v>0.0000444683575444494</v>
      </c>
      <c r="P266" t="s">
        <v>257</v>
      </c>
      <c r="Q266" t="s">
        <v>252</v>
      </c>
    </row>
    <row r="267">
      <c r="A267" t="s">
        <v>269</v>
      </c>
      <c r="B267" t="s">
        <v>260</v>
      </c>
      <c r="C267" t="s">
        <v>256</v>
      </c>
      <c r="D267" t="n">
        <v>1.79717289473674</v>
      </c>
      <c r="E267" t="n">
        <v>2060</v>
      </c>
      <c r="F267" t="n">
        <v>14827731.2911593</v>
      </c>
      <c r="G267" t="n">
        <v>1751422.50060995</v>
      </c>
      <c r="H267" t="n">
        <v>565.459622052291</v>
      </c>
      <c r="I267" t="n">
        <v>73.3714779675173</v>
      </c>
      <c r="J267" t="n">
        <v>3966994.90810897</v>
      </c>
      <c r="K267" t="n">
        <v>507886.624030449</v>
      </c>
      <c r="L267" t="n">
        <v>4971368.73540664</v>
      </c>
      <c r="M267" t="n">
        <v>643546.215729739</v>
      </c>
      <c r="N267" t="n">
        <v>0.000038135275784869</v>
      </c>
      <c r="O267" t="n">
        <v>0.0000418925062010822</v>
      </c>
      <c r="P267" t="s">
        <v>257</v>
      </c>
      <c r="Q267" t="s">
        <v>252</v>
      </c>
    </row>
    <row r="268">
      <c r="A268" t="s">
        <v>269</v>
      </c>
      <c r="B268" t="s">
        <v>260</v>
      </c>
      <c r="C268" t="s">
        <v>256</v>
      </c>
      <c r="D268" t="n">
        <v>1.90209664848524</v>
      </c>
      <c r="E268" t="n">
        <v>2065</v>
      </c>
      <c r="F268" t="n">
        <v>15025339.4905799</v>
      </c>
      <c r="G268" t="n">
        <v>1786249.71499763</v>
      </c>
      <c r="H268" t="n">
        <v>552.168424837284</v>
      </c>
      <c r="I268" t="n">
        <v>71.7484418469461</v>
      </c>
      <c r="J268" t="n">
        <v>3619443.90164788</v>
      </c>
      <c r="K268" t="n">
        <v>435054.400372827</v>
      </c>
      <c r="L268" t="n">
        <v>5015267.07803973</v>
      </c>
      <c r="M268" t="n">
        <v>637608.332292473</v>
      </c>
      <c r="N268" t="n">
        <v>0.0000367491480098313</v>
      </c>
      <c r="O268" t="n">
        <v>0.0000401670837198938</v>
      </c>
      <c r="P268" t="s">
        <v>257</v>
      </c>
      <c r="Q268" t="s">
        <v>252</v>
      </c>
    </row>
    <row r="269">
      <c r="A269" t="s">
        <v>269</v>
      </c>
      <c r="B269" t="s">
        <v>260</v>
      </c>
      <c r="C269" t="s">
        <v>256</v>
      </c>
      <c r="D269" t="n">
        <v>2.05392250035779</v>
      </c>
      <c r="E269" t="n">
        <v>2070</v>
      </c>
      <c r="F269" t="n">
        <v>15292911.8521412</v>
      </c>
      <c r="G269" t="n">
        <v>1829062.5682318</v>
      </c>
      <c r="H269" t="n">
        <v>537.483089824868</v>
      </c>
      <c r="I269" t="n">
        <v>69.736524047373</v>
      </c>
      <c r="J269" t="n">
        <v>3282910.67410533</v>
      </c>
      <c r="K269" t="n">
        <v>360113.551790743</v>
      </c>
      <c r="L269" t="n">
        <v>5085296.39358254</v>
      </c>
      <c r="M269" t="n">
        <v>620574.864659857</v>
      </c>
      <c r="N269" t="n">
        <v>0.000035145896021732</v>
      </c>
      <c r="O269" t="n">
        <v>0.0000381269210023739</v>
      </c>
      <c r="P269" t="s">
        <v>257</v>
      </c>
      <c r="Q269" t="s">
        <v>252</v>
      </c>
    </row>
    <row r="270">
      <c r="A270" t="s">
        <v>269</v>
      </c>
      <c r="B270" t="s">
        <v>260</v>
      </c>
      <c r="C270" t="s">
        <v>256</v>
      </c>
      <c r="D270" t="n">
        <v>2.15113208653396</v>
      </c>
      <c r="E270" t="n">
        <v>2075</v>
      </c>
      <c r="F270" t="n">
        <v>15613898.0000483</v>
      </c>
      <c r="G270" t="n">
        <v>1878053.71371548</v>
      </c>
      <c r="H270" t="n">
        <v>542.108804304241</v>
      </c>
      <c r="I270" t="n">
        <v>70.3018741840126</v>
      </c>
      <c r="J270" t="n">
        <v>3166129.8012922</v>
      </c>
      <c r="K270" t="n">
        <v>334872.498545033</v>
      </c>
      <c r="L270" t="n">
        <v>5177722.41576712</v>
      </c>
      <c r="M270" t="n">
        <v>616245.551209084</v>
      </c>
      <c r="N270" t="n">
        <v>0.0000347196327465803</v>
      </c>
      <c r="O270" t="n">
        <v>0.0000374333671452505</v>
      </c>
      <c r="P270" t="s">
        <v>257</v>
      </c>
      <c r="Q270" t="s">
        <v>252</v>
      </c>
    </row>
    <row r="271">
      <c r="A271" t="s">
        <v>269</v>
      </c>
      <c r="B271" t="s">
        <v>260</v>
      </c>
      <c r="C271" t="s">
        <v>256</v>
      </c>
      <c r="D271" t="n">
        <v>2.28026617277747</v>
      </c>
      <c r="E271" t="n">
        <v>2080</v>
      </c>
      <c r="F271" t="n">
        <v>15901633.2108811</v>
      </c>
      <c r="G271" t="n">
        <v>1922891.46352486</v>
      </c>
      <c r="H271" t="n">
        <v>542.279679010503</v>
      </c>
      <c r="I271" t="n">
        <v>70.1381912897327</v>
      </c>
      <c r="J271" t="n">
        <v>3023143.12560887</v>
      </c>
      <c r="K271" t="n">
        <v>301995.038851502</v>
      </c>
      <c r="L271" t="n">
        <v>5236708.59874927</v>
      </c>
      <c r="M271" t="n">
        <v>594667.453334071</v>
      </c>
      <c r="N271" t="n">
        <v>0.0000341021372974089</v>
      </c>
      <c r="O271" t="n">
        <v>0.0000364753771183539</v>
      </c>
      <c r="P271" t="s">
        <v>257</v>
      </c>
      <c r="Q271" t="s">
        <v>252</v>
      </c>
    </row>
    <row r="272">
      <c r="A272" t="s">
        <v>269</v>
      </c>
      <c r="B272" t="s">
        <v>260</v>
      </c>
      <c r="C272" t="s">
        <v>256</v>
      </c>
      <c r="D272" t="n">
        <v>2.40858309610718</v>
      </c>
      <c r="E272" t="n">
        <v>2085</v>
      </c>
      <c r="F272" t="n">
        <v>16234548.0928479</v>
      </c>
      <c r="G272" t="n">
        <v>1973191.81994233</v>
      </c>
      <c r="H272" t="n">
        <v>543.551897409543</v>
      </c>
      <c r="I272" t="n">
        <v>70.0663567710938</v>
      </c>
      <c r="J272" t="n">
        <v>2947597.73240622</v>
      </c>
      <c r="K272" t="n">
        <v>286997.187235666</v>
      </c>
      <c r="L272" t="n">
        <v>5309908.03263878</v>
      </c>
      <c r="M272" t="n">
        <v>578673.917015541</v>
      </c>
      <c r="N272" t="n">
        <v>0.0000334811843422363</v>
      </c>
      <c r="O272" t="n">
        <v>0.0000355091461777607</v>
      </c>
      <c r="P272" t="s">
        <v>257</v>
      </c>
      <c r="Q272" t="s">
        <v>252</v>
      </c>
    </row>
    <row r="273">
      <c r="A273" t="s">
        <v>269</v>
      </c>
      <c r="B273" t="s">
        <v>260</v>
      </c>
      <c r="C273" t="s">
        <v>256</v>
      </c>
      <c r="D273" t="n">
        <v>2.52004645059278</v>
      </c>
      <c r="E273" t="n">
        <v>2090</v>
      </c>
      <c r="F273" t="n">
        <v>16602594.4072475</v>
      </c>
      <c r="G273" t="n">
        <v>2019923.5159174</v>
      </c>
      <c r="H273" t="n">
        <v>554.145659124228</v>
      </c>
      <c r="I273" t="n">
        <v>71.1490252466509</v>
      </c>
      <c r="J273" t="n">
        <v>2955189.61205683</v>
      </c>
      <c r="K273" t="n">
        <v>281808.741800464</v>
      </c>
      <c r="L273" t="n">
        <v>5424565.40316277</v>
      </c>
      <c r="M273" t="n">
        <v>568560.331191234</v>
      </c>
      <c r="N273" t="n">
        <v>0.0000333770521360401</v>
      </c>
      <c r="O273" t="n">
        <v>0.0000352236234124621</v>
      </c>
      <c r="P273" t="s">
        <v>257</v>
      </c>
      <c r="Q273" t="s">
        <v>252</v>
      </c>
    </row>
    <row r="274">
      <c r="A274" t="s">
        <v>269</v>
      </c>
      <c r="B274" t="s">
        <v>261</v>
      </c>
      <c r="C274" t="s">
        <v>256</v>
      </c>
      <c r="D274" t="n">
        <v>0.428627956548265</v>
      </c>
      <c r="E274" t="n">
        <v>2010</v>
      </c>
      <c r="F274" t="n">
        <v>13185399.0326152</v>
      </c>
      <c r="G274" t="n">
        <v>389156.23616161</v>
      </c>
      <c r="H274" t="n">
        <v>303.570274283661</v>
      </c>
      <c r="I274" t="n">
        <v>9.32537355802214</v>
      </c>
      <c r="J274" t="n">
        <v>6889331.7489927</v>
      </c>
      <c r="K274" t="n">
        <v>216765.395603031</v>
      </c>
      <c r="L274" t="n">
        <v>4191405.10079336</v>
      </c>
      <c r="M274" t="n">
        <v>131699.961017448</v>
      </c>
      <c r="N274" t="n">
        <v>0.0000230232148100148</v>
      </c>
      <c r="O274" t="n">
        <v>0.0000239630582565031</v>
      </c>
      <c r="P274" t="s">
        <v>257</v>
      </c>
      <c r="Q274" t="s">
        <v>252</v>
      </c>
    </row>
    <row r="275">
      <c r="A275" t="s">
        <v>269</v>
      </c>
      <c r="B275" t="s">
        <v>261</v>
      </c>
      <c r="C275" t="s">
        <v>256</v>
      </c>
      <c r="D275" t="n">
        <v>0.612859964817109</v>
      </c>
      <c r="E275" t="n">
        <v>2015</v>
      </c>
      <c r="F275" t="n">
        <v>13562811.7444978</v>
      </c>
      <c r="G275" t="n">
        <v>400691.308815672</v>
      </c>
      <c r="H275" t="n">
        <v>448.100024631318</v>
      </c>
      <c r="I275" t="n">
        <v>13.7723061544272</v>
      </c>
      <c r="J275" t="n">
        <v>7129473.73980608</v>
      </c>
      <c r="K275" t="n">
        <v>224316.229971968</v>
      </c>
      <c r="L275" t="n">
        <v>4345475.15375509</v>
      </c>
      <c r="M275" t="n">
        <v>136639.371461081</v>
      </c>
      <c r="N275" t="n">
        <v>0.000033038873728606</v>
      </c>
      <c r="O275" t="n">
        <v>0.0000343713623216189</v>
      </c>
      <c r="P275" t="s">
        <v>257</v>
      </c>
      <c r="Q275" t="s">
        <v>252</v>
      </c>
    </row>
    <row r="276">
      <c r="A276" t="s">
        <v>269</v>
      </c>
      <c r="B276" t="s">
        <v>261</v>
      </c>
      <c r="C276" t="s">
        <v>256</v>
      </c>
      <c r="D276" t="n">
        <v>0.762344119941005</v>
      </c>
      <c r="E276" t="n">
        <v>2020</v>
      </c>
      <c r="F276" t="n">
        <v>13891058.8052418</v>
      </c>
      <c r="G276" t="n">
        <v>410848.462339845</v>
      </c>
      <c r="H276" t="n">
        <v>572.819321923284</v>
      </c>
      <c r="I276" t="n">
        <v>17.6177842907895</v>
      </c>
      <c r="J276" t="n">
        <v>7341976.31529126</v>
      </c>
      <c r="K276" t="n">
        <v>231066.879127948</v>
      </c>
      <c r="L276" t="n">
        <v>4481965.76169922</v>
      </c>
      <c r="M276" t="n">
        <v>141066.112447967</v>
      </c>
      <c r="N276" t="n">
        <v>0.0000412365486284697</v>
      </c>
      <c r="O276" t="n">
        <v>0.0000428814658096894</v>
      </c>
      <c r="P276" t="s">
        <v>257</v>
      </c>
      <c r="Q276" t="s">
        <v>252</v>
      </c>
    </row>
    <row r="277">
      <c r="A277" t="s">
        <v>269</v>
      </c>
      <c r="B277" t="s">
        <v>261</v>
      </c>
      <c r="C277" t="s">
        <v>256</v>
      </c>
      <c r="D277" t="n">
        <v>0.913771284057719</v>
      </c>
      <c r="E277" t="n">
        <v>2025</v>
      </c>
      <c r="F277" t="n">
        <v>14321622.1549139</v>
      </c>
      <c r="G277" t="n">
        <v>424002.942241503</v>
      </c>
      <c r="H277" t="n">
        <v>710.228078506345</v>
      </c>
      <c r="I277" t="n">
        <v>21.8569560233075</v>
      </c>
      <c r="J277" t="n">
        <v>7609489.92083693</v>
      </c>
      <c r="K277" t="n">
        <v>239545.007107202</v>
      </c>
      <c r="L277" t="n">
        <v>4652204.47092457</v>
      </c>
      <c r="M277" t="n">
        <v>146551.892671615</v>
      </c>
      <c r="N277" t="n">
        <v>0.0000495913152032614</v>
      </c>
      <c r="O277" t="n">
        <v>0.0000515490668714706</v>
      </c>
      <c r="P277" t="s">
        <v>257</v>
      </c>
      <c r="Q277" t="s">
        <v>252</v>
      </c>
    </row>
    <row r="278">
      <c r="A278" t="s">
        <v>269</v>
      </c>
      <c r="B278" t="s">
        <v>261</v>
      </c>
      <c r="C278" t="s">
        <v>256</v>
      </c>
      <c r="D278" t="n">
        <v>0.965593764268064</v>
      </c>
      <c r="E278" t="n">
        <v>2030</v>
      </c>
      <c r="F278" t="n">
        <v>14792015.4978044</v>
      </c>
      <c r="G278" t="n">
        <v>438401.115030143</v>
      </c>
      <c r="H278" t="n">
        <v>778.045908335043</v>
      </c>
      <c r="I278" t="n">
        <v>23.9604971090472</v>
      </c>
      <c r="J278" t="n">
        <v>7905400.73094819</v>
      </c>
      <c r="K278" t="n">
        <v>248959.401176585</v>
      </c>
      <c r="L278" t="n">
        <v>4840953.23963914</v>
      </c>
      <c r="M278" t="n">
        <v>152657.651211798</v>
      </c>
      <c r="N278" t="n">
        <v>0.0000525990463199913</v>
      </c>
      <c r="O278" t="n">
        <v>0.0000546542795800138</v>
      </c>
      <c r="P278" t="s">
        <v>257</v>
      </c>
      <c r="Q278" t="s">
        <v>252</v>
      </c>
    </row>
    <row r="279">
      <c r="A279" t="s">
        <v>269</v>
      </c>
      <c r="B279" t="s">
        <v>261</v>
      </c>
      <c r="C279" t="s">
        <v>256</v>
      </c>
      <c r="D279" t="n">
        <v>1.08500668135844</v>
      </c>
      <c r="E279" t="n">
        <v>2035</v>
      </c>
      <c r="F279" t="n">
        <v>15149235.4177842</v>
      </c>
      <c r="G279" t="n">
        <v>449529.946149723</v>
      </c>
      <c r="H279" t="n">
        <v>795.878826417511</v>
      </c>
      <c r="I279" t="n">
        <v>24.5494135288751</v>
      </c>
      <c r="J279" t="n">
        <v>7648004.42909622</v>
      </c>
      <c r="K279" t="n">
        <v>242031.265653903</v>
      </c>
      <c r="L279" t="n">
        <v>5033410.5883985</v>
      </c>
      <c r="M279" t="n">
        <v>159233.789845125</v>
      </c>
      <c r="N279" t="n">
        <v>0.0000525359072236215</v>
      </c>
      <c r="O279" t="n">
        <v>0.0000546112972876306</v>
      </c>
      <c r="P279" t="s">
        <v>257</v>
      </c>
      <c r="Q279" t="s">
        <v>252</v>
      </c>
    </row>
    <row r="280">
      <c r="A280" t="s">
        <v>269</v>
      </c>
      <c r="B280" t="s">
        <v>261</v>
      </c>
      <c r="C280" t="s">
        <v>256</v>
      </c>
      <c r="D280" t="n">
        <v>1.22921984132704</v>
      </c>
      <c r="E280" t="n">
        <v>2040</v>
      </c>
      <c r="F280" t="n">
        <v>15231520.9832106</v>
      </c>
      <c r="G280" t="n">
        <v>452508.639811855</v>
      </c>
      <c r="H280" t="n">
        <v>747.66070515932</v>
      </c>
      <c r="I280" t="n">
        <v>23.113943292942</v>
      </c>
      <c r="J280" t="n">
        <v>6875858.84335435</v>
      </c>
      <c r="K280" t="n">
        <v>218905.559112795</v>
      </c>
      <c r="L280" t="n">
        <v>5106018.20792439</v>
      </c>
      <c r="M280" t="n">
        <v>161812.313643959</v>
      </c>
      <c r="N280" t="n">
        <v>0.0000490864113953854</v>
      </c>
      <c r="O280" t="n">
        <v>0.0000510795623759855</v>
      </c>
      <c r="P280" t="s">
        <v>257</v>
      </c>
      <c r="Q280" t="s">
        <v>252</v>
      </c>
    </row>
    <row r="281">
      <c r="A281" t="s">
        <v>269</v>
      </c>
      <c r="B281" t="s">
        <v>261</v>
      </c>
      <c r="C281" t="s">
        <v>256</v>
      </c>
      <c r="D281" t="n">
        <v>1.35085724597845</v>
      </c>
      <c r="E281" t="n">
        <v>2045</v>
      </c>
      <c r="F281" t="n">
        <v>15402931.1271368</v>
      </c>
      <c r="G281" t="n">
        <v>458107.736311014</v>
      </c>
      <c r="H281" t="n">
        <v>711.498409593808</v>
      </c>
      <c r="I281" t="n">
        <v>22.0413016404206</v>
      </c>
      <c r="J281" t="n">
        <v>6306912.59996874</v>
      </c>
      <c r="K281" t="n">
        <v>201136.28339459</v>
      </c>
      <c r="L281" t="n">
        <v>5216578.48692396</v>
      </c>
      <c r="M281" t="n">
        <v>166512.953858323</v>
      </c>
      <c r="N281" t="n">
        <v>0.0000461924034926245</v>
      </c>
      <c r="O281" t="n">
        <v>0.0000481137948420423</v>
      </c>
      <c r="P281" t="s">
        <v>257</v>
      </c>
      <c r="Q281" t="s">
        <v>252</v>
      </c>
    </row>
    <row r="282">
      <c r="A282" t="s">
        <v>269</v>
      </c>
      <c r="B282" t="s">
        <v>261</v>
      </c>
      <c r="C282" t="s">
        <v>256</v>
      </c>
      <c r="D282" t="n">
        <v>1.53164784556419</v>
      </c>
      <c r="E282" t="n">
        <v>2050</v>
      </c>
      <c r="F282" t="n">
        <v>15602002.8657397</v>
      </c>
      <c r="G282" t="n">
        <v>464489.515865088</v>
      </c>
      <c r="H282" t="n">
        <v>656.885211931153</v>
      </c>
      <c r="I282" t="n">
        <v>20.4061516138582</v>
      </c>
      <c r="J282" t="n">
        <v>5410570.8575449</v>
      </c>
      <c r="K282" t="n">
        <v>174379.156164001</v>
      </c>
      <c r="L282" t="n">
        <v>5299275.61691117</v>
      </c>
      <c r="M282" t="n">
        <v>170383.367517388</v>
      </c>
      <c r="N282" t="n">
        <v>0.0000421026208996284</v>
      </c>
      <c r="O282" t="n">
        <v>0.0000439324267111882</v>
      </c>
      <c r="P282" t="s">
        <v>257</v>
      </c>
      <c r="Q282" t="s">
        <v>252</v>
      </c>
    </row>
    <row r="283">
      <c r="A283" t="s">
        <v>269</v>
      </c>
      <c r="B283" t="s">
        <v>261</v>
      </c>
      <c r="C283" t="s">
        <v>256</v>
      </c>
      <c r="D283" t="n">
        <v>1.64170092024739</v>
      </c>
      <c r="E283" t="n">
        <v>2055</v>
      </c>
      <c r="F283" t="n">
        <v>15820257.092512</v>
      </c>
      <c r="G283" t="n">
        <v>471405.194060659</v>
      </c>
      <c r="H283" t="n">
        <v>642.892890930132</v>
      </c>
      <c r="I283" t="n">
        <v>20.0051314912566</v>
      </c>
      <c r="J283" t="n">
        <v>4981818.93223738</v>
      </c>
      <c r="K283" t="n">
        <v>160701.140613237</v>
      </c>
      <c r="L283" t="n">
        <v>5361071.47058684</v>
      </c>
      <c r="M283" t="n">
        <v>173481.412832368</v>
      </c>
      <c r="N283" t="n">
        <v>0.0000406373225903151</v>
      </c>
      <c r="O283" t="n">
        <v>0.0000424372317982614</v>
      </c>
      <c r="P283" t="s">
        <v>257</v>
      </c>
      <c r="Q283" t="s">
        <v>252</v>
      </c>
    </row>
    <row r="284">
      <c r="A284" t="s">
        <v>269</v>
      </c>
      <c r="B284" t="s">
        <v>261</v>
      </c>
      <c r="C284" t="s">
        <v>256</v>
      </c>
      <c r="D284" t="n">
        <v>1.79717289473674</v>
      </c>
      <c r="E284" t="n">
        <v>2060</v>
      </c>
      <c r="F284" t="n">
        <v>16099052.6695279</v>
      </c>
      <c r="G284" t="n">
        <v>480101.122241339</v>
      </c>
      <c r="H284" t="n">
        <v>619.51078539077</v>
      </c>
      <c r="I284" t="n">
        <v>19.3203146290389</v>
      </c>
      <c r="J284" t="n">
        <v>4332995.45345498</v>
      </c>
      <c r="K284" t="n">
        <v>141886.078684445</v>
      </c>
      <c r="L284" t="n">
        <v>5438814.89137703</v>
      </c>
      <c r="M284" t="n">
        <v>176100.059759347</v>
      </c>
      <c r="N284" t="n">
        <v>0.0000384811950185971</v>
      </c>
      <c r="O284" t="n">
        <v>0.00004024217760384</v>
      </c>
      <c r="P284" t="s">
        <v>257</v>
      </c>
      <c r="Q284" t="s">
        <v>252</v>
      </c>
    </row>
    <row r="285">
      <c r="A285" t="s">
        <v>269</v>
      </c>
      <c r="B285" t="s">
        <v>261</v>
      </c>
      <c r="C285" t="s">
        <v>256</v>
      </c>
      <c r="D285" t="n">
        <v>1.90209664848524</v>
      </c>
      <c r="E285" t="n">
        <v>2065</v>
      </c>
      <c r="F285" t="n">
        <v>16324402.2667658</v>
      </c>
      <c r="G285" t="n">
        <v>487186.938811728</v>
      </c>
      <c r="H285" t="n">
        <v>605.017896139901</v>
      </c>
      <c r="I285" t="n">
        <v>18.898970544329</v>
      </c>
      <c r="J285" t="n">
        <v>3925182.95548254</v>
      </c>
      <c r="K285" t="n">
        <v>129315.346538164</v>
      </c>
      <c r="L285" t="n">
        <v>5476090.70586905</v>
      </c>
      <c r="M285" t="n">
        <v>176784.704463152</v>
      </c>
      <c r="N285" t="n">
        <v>0.0000370621776070559</v>
      </c>
      <c r="O285" t="n">
        <v>0.000038792030407105</v>
      </c>
      <c r="P285" t="s">
        <v>257</v>
      </c>
      <c r="Q285" t="s">
        <v>252</v>
      </c>
    </row>
    <row r="286">
      <c r="A286" t="s">
        <v>269</v>
      </c>
      <c r="B286" t="s">
        <v>261</v>
      </c>
      <c r="C286" t="s">
        <v>256</v>
      </c>
      <c r="D286" t="n">
        <v>2.05392250035779</v>
      </c>
      <c r="E286" t="n">
        <v>2070</v>
      </c>
      <c r="F286" t="n">
        <v>16625453.3385897</v>
      </c>
      <c r="G286" t="n">
        <v>496521.081783278</v>
      </c>
      <c r="H286" t="n">
        <v>588.786172529094</v>
      </c>
      <c r="I286" t="n">
        <v>18.4334413431472</v>
      </c>
      <c r="J286" t="n">
        <v>3527851.59125309</v>
      </c>
      <c r="K286" t="n">
        <v>115172.634642986</v>
      </c>
      <c r="L286" t="n">
        <v>5527558.9451272</v>
      </c>
      <c r="M286" t="n">
        <v>178312.313115193</v>
      </c>
      <c r="N286" t="n">
        <v>0.0000354147439193401</v>
      </c>
      <c r="O286" t="n">
        <v>0.0000371251937117004</v>
      </c>
      <c r="P286" t="s">
        <v>257</v>
      </c>
      <c r="Q286" t="s">
        <v>252</v>
      </c>
    </row>
    <row r="287">
      <c r="A287" t="s">
        <v>269</v>
      </c>
      <c r="B287" t="s">
        <v>261</v>
      </c>
      <c r="C287" t="s">
        <v>256</v>
      </c>
      <c r="D287" t="n">
        <v>2.15113208653396</v>
      </c>
      <c r="E287" t="n">
        <v>2075</v>
      </c>
      <c r="F287" t="n">
        <v>16984375.1350518</v>
      </c>
      <c r="G287" t="n">
        <v>507576.578711987</v>
      </c>
      <c r="H287" t="n">
        <v>593.793562375638</v>
      </c>
      <c r="I287" t="n">
        <v>18.6171161126154</v>
      </c>
      <c r="J287" t="n">
        <v>3390463.17818419</v>
      </c>
      <c r="K287" t="n">
        <v>110539.121653045</v>
      </c>
      <c r="L287" t="n">
        <v>5613099.68577626</v>
      </c>
      <c r="M287" t="n">
        <v>180868.281199947</v>
      </c>
      <c r="N287" t="n">
        <v>0.0000349611662280226</v>
      </c>
      <c r="O287" t="n">
        <v>0.000036678438078955</v>
      </c>
      <c r="P287" t="s">
        <v>257</v>
      </c>
      <c r="Q287" t="s">
        <v>252</v>
      </c>
    </row>
    <row r="288">
      <c r="A288" t="s">
        <v>269</v>
      </c>
      <c r="B288" t="s">
        <v>261</v>
      </c>
      <c r="C288" t="s">
        <v>256</v>
      </c>
      <c r="D288" t="n">
        <v>2.28026617277747</v>
      </c>
      <c r="E288" t="n">
        <v>2080</v>
      </c>
      <c r="F288" t="n">
        <v>17306984.997967</v>
      </c>
      <c r="G288" t="n">
        <v>517539.676438887</v>
      </c>
      <c r="H288" t="n">
        <v>593.767129932199</v>
      </c>
      <c r="I288" t="n">
        <v>18.6507403680367</v>
      </c>
      <c r="J288" t="n">
        <v>3221297.72161651</v>
      </c>
      <c r="K288" t="n">
        <v>103840.442843865</v>
      </c>
      <c r="L288" t="n">
        <v>5648852.20021466</v>
      </c>
      <c r="M288" t="n">
        <v>182523.851868682</v>
      </c>
      <c r="N288" t="n">
        <v>0.0000343079473404493</v>
      </c>
      <c r="O288" t="n">
        <v>0.0000360373150448476</v>
      </c>
      <c r="P288" t="s">
        <v>257</v>
      </c>
      <c r="Q288" t="s">
        <v>252</v>
      </c>
    </row>
    <row r="289">
      <c r="A289" t="s">
        <v>269</v>
      </c>
      <c r="B289" t="s">
        <v>261</v>
      </c>
      <c r="C289" t="s">
        <v>256</v>
      </c>
      <c r="D289" t="n">
        <v>2.40858309610718</v>
      </c>
      <c r="E289" t="n">
        <v>2085</v>
      </c>
      <c r="F289" t="n">
        <v>17678769.6591349</v>
      </c>
      <c r="G289" t="n">
        <v>528970.253655365</v>
      </c>
      <c r="H289" t="n">
        <v>594.897693254213</v>
      </c>
      <c r="I289" t="n">
        <v>18.7205609264236</v>
      </c>
      <c r="J289" t="n">
        <v>3133417.79426354</v>
      </c>
      <c r="K289" t="n">
        <v>101177.125378345</v>
      </c>
      <c r="L289" t="n">
        <v>5704653.65778028</v>
      </c>
      <c r="M289" t="n">
        <v>183928.291874036</v>
      </c>
      <c r="N289" t="n">
        <v>0.0000336504012849571</v>
      </c>
      <c r="O289" t="n">
        <v>0.0000353905740390091</v>
      </c>
      <c r="P289" t="s">
        <v>257</v>
      </c>
      <c r="Q289" t="s">
        <v>252</v>
      </c>
    </row>
    <row r="290">
      <c r="A290" t="s">
        <v>269</v>
      </c>
      <c r="B290" t="s">
        <v>261</v>
      </c>
      <c r="C290" t="s">
        <v>256</v>
      </c>
      <c r="D290" t="n">
        <v>2.52004645059278</v>
      </c>
      <c r="E290" t="n">
        <v>2090</v>
      </c>
      <c r="F290" t="n">
        <v>18081437.2021268</v>
      </c>
      <c r="G290" t="n">
        <v>541080.721038078</v>
      </c>
      <c r="H290" t="n">
        <v>606.192380852035</v>
      </c>
      <c r="I290" t="n">
        <v>19.102303518844</v>
      </c>
      <c r="J290" t="n">
        <v>3135174.68940019</v>
      </c>
      <c r="K290" t="n">
        <v>101823.664457104</v>
      </c>
      <c r="L290" t="n">
        <v>5807238.34701879</v>
      </c>
      <c r="M290" t="n">
        <v>185887.387335215</v>
      </c>
      <c r="N290" t="n">
        <v>0.0000335256746505046</v>
      </c>
      <c r="O290" t="n">
        <v>0.0000353039810440774</v>
      </c>
      <c r="P290" t="s">
        <v>257</v>
      </c>
      <c r="Q290" t="s">
        <v>252</v>
      </c>
    </row>
    <row r="291">
      <c r="A291" t="s">
        <v>269</v>
      </c>
      <c r="B291" t="s">
        <v>262</v>
      </c>
      <c r="C291" t="s">
        <v>256</v>
      </c>
      <c r="D291" t="n">
        <v>0.428627956548265</v>
      </c>
      <c r="E291" t="n">
        <v>2010</v>
      </c>
      <c r="F291" t="n">
        <v>12792988.1609005</v>
      </c>
      <c r="G291" t="n">
        <v>781567.107876283</v>
      </c>
      <c r="H291" t="n">
        <v>291.160733979743</v>
      </c>
      <c r="I291" t="n">
        <v>21.7349138619398</v>
      </c>
      <c r="J291" t="n">
        <v>6531917.44583455</v>
      </c>
      <c r="K291" t="n">
        <v>574179.698761187</v>
      </c>
      <c r="L291" t="n">
        <v>3932892.87234441</v>
      </c>
      <c r="M291" t="n">
        <v>390212.189466396</v>
      </c>
      <c r="N291" t="n">
        <v>0.0000227593999398533</v>
      </c>
      <c r="O291" t="n">
        <v>0.0000278094019603757</v>
      </c>
      <c r="P291" t="s">
        <v>257</v>
      </c>
      <c r="Q291" t="s">
        <v>252</v>
      </c>
    </row>
    <row r="292">
      <c r="A292" t="s">
        <v>269</v>
      </c>
      <c r="B292" t="s">
        <v>262</v>
      </c>
      <c r="C292" t="s">
        <v>256</v>
      </c>
      <c r="D292" t="n">
        <v>0.612859964817109</v>
      </c>
      <c r="E292" t="n">
        <v>2015</v>
      </c>
      <c r="F292" t="n">
        <v>13147788.6496994</v>
      </c>
      <c r="G292" t="n">
        <v>815714.403614152</v>
      </c>
      <c r="H292" t="n">
        <v>429.339394622564</v>
      </c>
      <c r="I292" t="n">
        <v>32.5329361631815</v>
      </c>
      <c r="J292" t="n">
        <v>6751777.27622962</v>
      </c>
      <c r="K292" t="n">
        <v>602012.693548426</v>
      </c>
      <c r="L292" t="n">
        <v>4072007.68769178</v>
      </c>
      <c r="M292" t="n">
        <v>410106.837524393</v>
      </c>
      <c r="N292" t="n">
        <v>0.000032654874980241</v>
      </c>
      <c r="O292" t="n">
        <v>0.0000398827531045659</v>
      </c>
      <c r="P292" t="s">
        <v>257</v>
      </c>
      <c r="Q292" t="s">
        <v>252</v>
      </c>
    </row>
    <row r="293">
      <c r="A293" t="s">
        <v>269</v>
      </c>
      <c r="B293" t="s">
        <v>262</v>
      </c>
      <c r="C293" t="s">
        <v>256</v>
      </c>
      <c r="D293" t="n">
        <v>0.762344119941005</v>
      </c>
      <c r="E293" t="n">
        <v>2020</v>
      </c>
      <c r="F293" t="n">
        <v>13455150.2625486</v>
      </c>
      <c r="G293" t="n">
        <v>846757.00503302</v>
      </c>
      <c r="H293" t="n">
        <v>548.318441083075</v>
      </c>
      <c r="I293" t="n">
        <v>42.118665130999</v>
      </c>
      <c r="J293" t="n">
        <v>6945652.40450152</v>
      </c>
      <c r="K293" t="n">
        <v>627390.789917689</v>
      </c>
      <c r="L293" t="n">
        <v>4194760.66884573</v>
      </c>
      <c r="M293" t="n">
        <v>428271.205301457</v>
      </c>
      <c r="N293" t="n">
        <v>0.0000407515657858744</v>
      </c>
      <c r="O293" t="n">
        <v>0.0000497411475554979</v>
      </c>
      <c r="P293" t="s">
        <v>257</v>
      </c>
      <c r="Q293" t="s">
        <v>252</v>
      </c>
    </row>
    <row r="294">
      <c r="A294" t="s">
        <v>269</v>
      </c>
      <c r="B294" t="s">
        <v>262</v>
      </c>
      <c r="C294" t="s">
        <v>256</v>
      </c>
      <c r="D294" t="n">
        <v>0.913771284057719</v>
      </c>
      <c r="E294" t="n">
        <v>2025</v>
      </c>
      <c r="F294" t="n">
        <v>13861668.6661789</v>
      </c>
      <c r="G294" t="n">
        <v>883956.430976512</v>
      </c>
      <c r="H294" t="n">
        <v>679.252376274418</v>
      </c>
      <c r="I294" t="n">
        <v>52.8326582552349</v>
      </c>
      <c r="J294" t="n">
        <v>7191673.21201609</v>
      </c>
      <c r="K294" t="n">
        <v>657361.715928041</v>
      </c>
      <c r="L294" t="n">
        <v>4349161.46336249</v>
      </c>
      <c r="M294" t="n">
        <v>449594.900233698</v>
      </c>
      <c r="N294" t="n">
        <v>0.0000490022083655576</v>
      </c>
      <c r="O294" t="n">
        <v>0.000059768396273638</v>
      </c>
      <c r="P294" t="s">
        <v>257</v>
      </c>
      <c r="Q294" t="s">
        <v>252</v>
      </c>
    </row>
    <row r="295">
      <c r="A295" t="s">
        <v>269</v>
      </c>
      <c r="B295" t="s">
        <v>262</v>
      </c>
      <c r="C295" t="s">
        <v>256</v>
      </c>
      <c r="D295" t="n">
        <v>0.965593764268064</v>
      </c>
      <c r="E295" t="n">
        <v>2030</v>
      </c>
      <c r="F295" t="n">
        <v>14305001.2932724</v>
      </c>
      <c r="G295" t="n">
        <v>925415.319562134</v>
      </c>
      <c r="H295" t="n">
        <v>743.40096720122</v>
      </c>
      <c r="I295" t="n">
        <v>58.60543824287</v>
      </c>
      <c r="J295" t="n">
        <v>7463420.7679822</v>
      </c>
      <c r="K295" t="n">
        <v>690939.364142575</v>
      </c>
      <c r="L295" t="n">
        <v>4520048.37807437</v>
      </c>
      <c r="M295" t="n">
        <v>473562.512776575</v>
      </c>
      <c r="N295" t="n">
        <v>0.0000519679063259392</v>
      </c>
      <c r="O295" t="n">
        <v>0.0000633287962756004</v>
      </c>
      <c r="P295" t="s">
        <v>257</v>
      </c>
      <c r="Q295" t="s">
        <v>252</v>
      </c>
    </row>
    <row r="296">
      <c r="A296" t="s">
        <v>269</v>
      </c>
      <c r="B296" t="s">
        <v>262</v>
      </c>
      <c r="C296" t="s">
        <v>256</v>
      </c>
      <c r="D296" t="n">
        <v>1.08500668135844</v>
      </c>
      <c r="E296" t="n">
        <v>2035</v>
      </c>
      <c r="F296" t="n">
        <v>14637021.6745492</v>
      </c>
      <c r="G296" t="n">
        <v>961743.689384738</v>
      </c>
      <c r="H296" t="n">
        <v>759.731998056815</v>
      </c>
      <c r="I296" t="n">
        <v>60.696241889571</v>
      </c>
      <c r="J296" t="n">
        <v>7198586.63753475</v>
      </c>
      <c r="K296" t="n">
        <v>691449.057215376</v>
      </c>
      <c r="L296" t="n">
        <v>4692720.81029768</v>
      </c>
      <c r="M296" t="n">
        <v>499923.567945938</v>
      </c>
      <c r="N296" t="n">
        <v>0.0000519048215510834</v>
      </c>
      <c r="O296" t="n">
        <v>0.000063110621425965</v>
      </c>
      <c r="P296" t="s">
        <v>257</v>
      </c>
      <c r="Q296" t="s">
        <v>252</v>
      </c>
    </row>
    <row r="297">
      <c r="A297" t="s">
        <v>269</v>
      </c>
      <c r="B297" t="s">
        <v>262</v>
      </c>
      <c r="C297" t="s">
        <v>256</v>
      </c>
      <c r="D297" t="n">
        <v>1.22921984132704</v>
      </c>
      <c r="E297" t="n">
        <v>2040</v>
      </c>
      <c r="F297" t="n">
        <v>14703190.3227612</v>
      </c>
      <c r="G297" t="n">
        <v>980839.300261267</v>
      </c>
      <c r="H297" t="n">
        <v>713.154472213188</v>
      </c>
      <c r="I297" t="n">
        <v>57.6201762390736</v>
      </c>
      <c r="J297" t="n">
        <v>6450992.41949643</v>
      </c>
      <c r="K297" t="n">
        <v>643771.982970722</v>
      </c>
      <c r="L297" t="n">
        <v>4768984.89926466</v>
      </c>
      <c r="M297" t="n">
        <v>498845.622303688</v>
      </c>
      <c r="N297" t="n">
        <v>0.0000485033830453242</v>
      </c>
      <c r="O297" t="n">
        <v>0.0000587457866173646</v>
      </c>
      <c r="P297" t="s">
        <v>257</v>
      </c>
      <c r="Q297" t="s">
        <v>252</v>
      </c>
    </row>
    <row r="298">
      <c r="A298" t="s">
        <v>269</v>
      </c>
      <c r="B298" t="s">
        <v>262</v>
      </c>
      <c r="C298" t="s">
        <v>256</v>
      </c>
      <c r="D298" t="n">
        <v>1.35085724597845</v>
      </c>
      <c r="E298" t="n">
        <v>2045</v>
      </c>
      <c r="F298" t="n">
        <v>14855863.3487538</v>
      </c>
      <c r="G298" t="n">
        <v>1005175.51469399</v>
      </c>
      <c r="H298" t="n">
        <v>678.205259277423</v>
      </c>
      <c r="I298" t="n">
        <v>55.3344519568052</v>
      </c>
      <c r="J298" t="n">
        <v>5904668.86160093</v>
      </c>
      <c r="K298" t="n">
        <v>603380.021762402</v>
      </c>
      <c r="L298" t="n">
        <v>4880879.85265147</v>
      </c>
      <c r="M298" t="n">
        <v>502211.588130812</v>
      </c>
      <c r="N298" t="n">
        <v>0.0000456523625289213</v>
      </c>
      <c r="O298" t="n">
        <v>0.000055049542242034</v>
      </c>
      <c r="P298" t="s">
        <v>257</v>
      </c>
      <c r="Q298" t="s">
        <v>252</v>
      </c>
    </row>
    <row r="299">
      <c r="A299" t="s">
        <v>269</v>
      </c>
      <c r="B299" t="s">
        <v>262</v>
      </c>
      <c r="C299" t="s">
        <v>256</v>
      </c>
      <c r="D299" t="n">
        <v>1.53164784556419</v>
      </c>
      <c r="E299" t="n">
        <v>2050</v>
      </c>
      <c r="F299" t="n">
        <v>15035878.2362961</v>
      </c>
      <c r="G299" t="n">
        <v>1030614.14530869</v>
      </c>
      <c r="H299" t="n">
        <v>625.937497575106</v>
      </c>
      <c r="I299" t="n">
        <v>51.3538659699052</v>
      </c>
      <c r="J299" t="n">
        <v>5078965.0161517</v>
      </c>
      <c r="K299" t="n">
        <v>505984.997557198</v>
      </c>
      <c r="L299" t="n">
        <v>4975903.99203569</v>
      </c>
      <c r="M299" t="n">
        <v>493754.992392875</v>
      </c>
      <c r="N299" t="n">
        <v>0.0000416295934123832</v>
      </c>
      <c r="O299" t="n">
        <v>0.0000498284117326216</v>
      </c>
      <c r="P299" t="s">
        <v>257</v>
      </c>
      <c r="Q299" t="s">
        <v>252</v>
      </c>
    </row>
    <row r="300">
      <c r="A300" t="s">
        <v>269</v>
      </c>
      <c r="B300" t="s">
        <v>262</v>
      </c>
      <c r="C300" t="s">
        <v>256</v>
      </c>
      <c r="D300" t="n">
        <v>1.64170092024739</v>
      </c>
      <c r="E300" t="n">
        <v>2055</v>
      </c>
      <c r="F300" t="n">
        <v>15234910.3823599</v>
      </c>
      <c r="G300" t="n">
        <v>1056751.9042128</v>
      </c>
      <c r="H300" t="n">
        <v>612.397458828207</v>
      </c>
      <c r="I300" t="n">
        <v>50.5005635931814</v>
      </c>
      <c r="J300" t="n">
        <v>4694310.12850735</v>
      </c>
      <c r="K300" t="n">
        <v>448209.944343261</v>
      </c>
      <c r="L300" t="n">
        <v>5053659.57899764</v>
      </c>
      <c r="M300" t="n">
        <v>480893.304421572</v>
      </c>
      <c r="N300" t="n">
        <v>0.0000401969846529118</v>
      </c>
      <c r="O300" t="n">
        <v>0.0000477884765495649</v>
      </c>
      <c r="P300" t="s">
        <v>257</v>
      </c>
      <c r="Q300" t="s">
        <v>252</v>
      </c>
    </row>
    <row r="301">
      <c r="A301" t="s">
        <v>269</v>
      </c>
      <c r="B301" t="s">
        <v>262</v>
      </c>
      <c r="C301" t="s">
        <v>256</v>
      </c>
      <c r="D301" t="n">
        <v>1.79717289473674</v>
      </c>
      <c r="E301" t="n">
        <v>2060</v>
      </c>
      <c r="F301" t="n">
        <v>15492533.2426986</v>
      </c>
      <c r="G301" t="n">
        <v>1086620.54907062</v>
      </c>
      <c r="H301" t="n">
        <v>590.108219595924</v>
      </c>
      <c r="I301" t="n">
        <v>48.7228804238843</v>
      </c>
      <c r="J301" t="n">
        <v>4129243.75574121</v>
      </c>
      <c r="K301" t="n">
        <v>345637.776398209</v>
      </c>
      <c r="L301" t="n">
        <v>5149936.74939515</v>
      </c>
      <c r="M301" t="n">
        <v>464978.201741225</v>
      </c>
      <c r="N301" t="n">
        <v>0.0000380898469186137</v>
      </c>
      <c r="O301" t="n">
        <v>0.0000448389094661946</v>
      </c>
      <c r="P301" t="s">
        <v>257</v>
      </c>
      <c r="Q301" t="s">
        <v>252</v>
      </c>
    </row>
    <row r="302">
      <c r="A302" t="s">
        <v>269</v>
      </c>
      <c r="B302" t="s">
        <v>262</v>
      </c>
      <c r="C302" t="s">
        <v>256</v>
      </c>
      <c r="D302" t="n">
        <v>1.90209664848524</v>
      </c>
      <c r="E302" t="n">
        <v>2065</v>
      </c>
      <c r="F302" t="n">
        <v>15698970.0985353</v>
      </c>
      <c r="G302" t="n">
        <v>1112619.10704226</v>
      </c>
      <c r="H302" t="n">
        <v>576.242793359161</v>
      </c>
      <c r="I302" t="n">
        <v>47.6740733250698</v>
      </c>
      <c r="J302" t="n">
        <v>3765165.54953965</v>
      </c>
      <c r="K302" t="n">
        <v>289332.752481056</v>
      </c>
      <c r="L302" t="n">
        <v>5212486.62044929</v>
      </c>
      <c r="M302" t="n">
        <v>440388.789882906</v>
      </c>
      <c r="N302" t="n">
        <v>0.000036705770489551</v>
      </c>
      <c r="O302" t="n">
        <v>0.0000428485121487843</v>
      </c>
      <c r="P302" t="s">
        <v>257</v>
      </c>
      <c r="Q302" t="s">
        <v>252</v>
      </c>
    </row>
    <row r="303">
      <c r="A303" t="s">
        <v>269</v>
      </c>
      <c r="B303" t="s">
        <v>262</v>
      </c>
      <c r="C303" t="s">
        <v>256</v>
      </c>
      <c r="D303" t="n">
        <v>2.05392250035779</v>
      </c>
      <c r="E303" t="n">
        <v>2070</v>
      </c>
      <c r="F303" t="n">
        <v>15978493.7981322</v>
      </c>
      <c r="G303" t="n">
        <v>1143480.62224076</v>
      </c>
      <c r="H303" t="n">
        <v>560.956646032362</v>
      </c>
      <c r="I303" t="n">
        <v>46.2629678398788</v>
      </c>
      <c r="J303" t="n">
        <v>3420909.94300677</v>
      </c>
      <c r="K303" t="n">
        <v>222114.282889307</v>
      </c>
      <c r="L303" t="n">
        <v>5296970.08842386</v>
      </c>
      <c r="M303" t="n">
        <v>408901.169818541</v>
      </c>
      <c r="N303" t="n">
        <v>0.0000351069789880905</v>
      </c>
      <c r="O303" t="n">
        <v>0.0000404580252083519</v>
      </c>
      <c r="P303" t="s">
        <v>257</v>
      </c>
      <c r="Q303" t="s">
        <v>252</v>
      </c>
    </row>
    <row r="304">
      <c r="A304" t="s">
        <v>269</v>
      </c>
      <c r="B304" t="s">
        <v>262</v>
      </c>
      <c r="C304" t="s">
        <v>256</v>
      </c>
      <c r="D304" t="n">
        <v>2.15113208653396</v>
      </c>
      <c r="E304" t="n">
        <v>2075</v>
      </c>
      <c r="F304" t="n">
        <v>16313813.5841688</v>
      </c>
      <c r="G304" t="n">
        <v>1178138.12959501</v>
      </c>
      <c r="H304" t="n">
        <v>565.810215771342</v>
      </c>
      <c r="I304" t="n">
        <v>46.6004627169114</v>
      </c>
      <c r="J304" t="n">
        <v>3303648.22823874</v>
      </c>
      <c r="K304" t="n">
        <v>197354.07159849</v>
      </c>
      <c r="L304" t="n">
        <v>5394996.57114436</v>
      </c>
      <c r="M304" t="n">
        <v>398971.395831849</v>
      </c>
      <c r="N304" t="n">
        <v>0.0000346828908429121</v>
      </c>
      <c r="O304" t="n">
        <v>0.0000395543286023094</v>
      </c>
      <c r="P304" t="s">
        <v>257</v>
      </c>
      <c r="Q304" t="s">
        <v>252</v>
      </c>
    </row>
    <row r="305">
      <c r="A305" t="s">
        <v>269</v>
      </c>
      <c r="B305" t="s">
        <v>262</v>
      </c>
      <c r="C305" t="s">
        <v>256</v>
      </c>
      <c r="D305" t="n">
        <v>2.28026617277747</v>
      </c>
      <c r="E305" t="n">
        <v>2080</v>
      </c>
      <c r="F305" t="n">
        <v>16614370.0482914</v>
      </c>
      <c r="G305" t="n">
        <v>1210154.62611454</v>
      </c>
      <c r="H305" t="n">
        <v>566.037630267017</v>
      </c>
      <c r="I305" t="n">
        <v>46.3802400332187</v>
      </c>
      <c r="J305" t="n">
        <v>3159480.78274882</v>
      </c>
      <c r="K305" t="n">
        <v>165657.381711549</v>
      </c>
      <c r="L305" t="n">
        <v>5456385.59490532</v>
      </c>
      <c r="M305" t="n">
        <v>374990.457178014</v>
      </c>
      <c r="N305" t="n">
        <v>0.0000340691599273262</v>
      </c>
      <c r="O305" t="n">
        <v>0.0000383258792160572</v>
      </c>
      <c r="P305" t="s">
        <v>257</v>
      </c>
      <c r="Q305" t="s">
        <v>252</v>
      </c>
    </row>
    <row r="306">
      <c r="A306" t="s">
        <v>269</v>
      </c>
      <c r="B306" t="s">
        <v>262</v>
      </c>
      <c r="C306" t="s">
        <v>256</v>
      </c>
      <c r="D306" t="n">
        <v>2.40858309610718</v>
      </c>
      <c r="E306" t="n">
        <v>2085</v>
      </c>
      <c r="F306" t="n">
        <v>16962106.8284894</v>
      </c>
      <c r="G306" t="n">
        <v>1245633.08430085</v>
      </c>
      <c r="H306" t="n">
        <v>567.419013614371</v>
      </c>
      <c r="I306" t="n">
        <v>46.1992405662651</v>
      </c>
      <c r="J306" t="n">
        <v>3077579.3360389</v>
      </c>
      <c r="K306" t="n">
        <v>157015.583602985</v>
      </c>
      <c r="L306" t="n">
        <v>5541051.70142</v>
      </c>
      <c r="M306" t="n">
        <v>347530.248234321</v>
      </c>
      <c r="N306" t="n">
        <v>0.000033452154225402</v>
      </c>
      <c r="O306" t="n">
        <v>0.0000370889639561844</v>
      </c>
      <c r="P306" t="s">
        <v>257</v>
      </c>
      <c r="Q306" t="s">
        <v>252</v>
      </c>
    </row>
    <row r="307">
      <c r="A307" t="s">
        <v>269</v>
      </c>
      <c r="B307" t="s">
        <v>262</v>
      </c>
      <c r="C307" t="s">
        <v>256</v>
      </c>
      <c r="D307" t="n">
        <v>2.52004645059278</v>
      </c>
      <c r="E307" t="n">
        <v>2090</v>
      </c>
      <c r="F307" t="n">
        <v>17346623.6952991</v>
      </c>
      <c r="G307" t="n">
        <v>1275894.22786586</v>
      </c>
      <c r="H307" t="n">
        <v>578.524797018644</v>
      </c>
      <c r="I307" t="n">
        <v>46.7698873522347</v>
      </c>
      <c r="J307" t="n">
        <v>3081854.05585001</v>
      </c>
      <c r="K307" t="n">
        <v>155144.29800728</v>
      </c>
      <c r="L307" t="n">
        <v>5659351.68778708</v>
      </c>
      <c r="M307" t="n">
        <v>333774.04656692</v>
      </c>
      <c r="N307" t="n">
        <v>0.0000333508587711754</v>
      </c>
      <c r="O307" t="n">
        <v>0.0000366565553247033</v>
      </c>
      <c r="P307" t="s">
        <v>257</v>
      </c>
      <c r="Q307" t="s">
        <v>252</v>
      </c>
    </row>
    <row r="308">
      <c r="A308" t="s">
        <v>269</v>
      </c>
      <c r="B308" t="s">
        <v>263</v>
      </c>
      <c r="C308" t="s">
        <v>256</v>
      </c>
      <c r="D308" t="n">
        <v>0.428627956548265</v>
      </c>
      <c r="E308" t="n">
        <v>2010</v>
      </c>
      <c r="F308" t="n">
        <v>13569450.2331071</v>
      </c>
      <c r="G308" t="n">
        <v>5105.03566966723</v>
      </c>
      <c r="H308" t="n">
        <v>312.776217168032</v>
      </c>
      <c r="I308" t="n">
        <v>0.11943067365096</v>
      </c>
      <c r="J308" t="n">
        <v>7103322.83103197</v>
      </c>
      <c r="K308" t="n">
        <v>2774.31356376416</v>
      </c>
      <c r="L308" t="n">
        <v>4321383.29866911</v>
      </c>
      <c r="M308" t="n">
        <v>1721.76314169904</v>
      </c>
      <c r="N308" t="n">
        <v>0.0000230500286890704</v>
      </c>
      <c r="O308" t="n">
        <v>0.0000233946795632762</v>
      </c>
      <c r="P308" t="s">
        <v>257</v>
      </c>
      <c r="Q308" t="s">
        <v>252</v>
      </c>
    </row>
    <row r="309">
      <c r="A309" t="s">
        <v>269</v>
      </c>
      <c r="B309" t="s">
        <v>263</v>
      </c>
      <c r="C309" t="s">
        <v>256</v>
      </c>
      <c r="D309" t="n">
        <v>0.612859964817109</v>
      </c>
      <c r="E309" t="n">
        <v>2015</v>
      </c>
      <c r="F309" t="n">
        <v>13958245.1894374</v>
      </c>
      <c r="G309" t="n">
        <v>5257.8638761539</v>
      </c>
      <c r="H309" t="n">
        <v>461.695820122141</v>
      </c>
      <c r="I309" t="n">
        <v>0.176510663604654</v>
      </c>
      <c r="J309" t="n">
        <v>7350916.15654737</v>
      </c>
      <c r="K309" t="n">
        <v>2873.81323068461</v>
      </c>
      <c r="L309" t="n">
        <v>4480330.74187378</v>
      </c>
      <c r="M309" t="n">
        <v>1783.78334239679</v>
      </c>
      <c r="N309" t="n">
        <v>0.0000330769243451548</v>
      </c>
      <c r="O309" t="n">
        <v>0.0000335707937219879</v>
      </c>
      <c r="P309" t="s">
        <v>257</v>
      </c>
      <c r="Q309" t="s">
        <v>252</v>
      </c>
    </row>
    <row r="310">
      <c r="A310" t="s">
        <v>269</v>
      </c>
      <c r="B310" t="s">
        <v>263</v>
      </c>
      <c r="C310" t="s">
        <v>256</v>
      </c>
      <c r="D310" t="n">
        <v>0.762344119941005</v>
      </c>
      <c r="E310" t="n">
        <v>2020</v>
      </c>
      <c r="F310" t="n">
        <v>14296515.5186645</v>
      </c>
      <c r="G310" t="n">
        <v>5391.74891710014</v>
      </c>
      <c r="H310" t="n">
        <v>590.211146988863</v>
      </c>
      <c r="I310" t="n">
        <v>0.225959225210724</v>
      </c>
      <c r="J310" t="n">
        <v>7570080.41048465</v>
      </c>
      <c r="K310" t="n">
        <v>2962.78393455149</v>
      </c>
      <c r="L310" t="n">
        <v>4621193.32077997</v>
      </c>
      <c r="M310" t="n">
        <v>1838.55336720883</v>
      </c>
      <c r="N310" t="n">
        <v>0.000041283566350019</v>
      </c>
      <c r="O310" t="n">
        <v>0.000041908335993556</v>
      </c>
      <c r="P310" t="s">
        <v>257</v>
      </c>
      <c r="Q310" t="s">
        <v>252</v>
      </c>
    </row>
    <row r="311">
      <c r="A311" t="s">
        <v>269</v>
      </c>
      <c r="B311" t="s">
        <v>263</v>
      </c>
      <c r="C311" t="s">
        <v>256</v>
      </c>
      <c r="D311" t="n">
        <v>0.913771284057719</v>
      </c>
      <c r="E311" t="n">
        <v>2025</v>
      </c>
      <c r="F311" t="n">
        <v>14740059.6399929</v>
      </c>
      <c r="G311" t="n">
        <v>5565.45716242763</v>
      </c>
      <c r="H311" t="n">
        <v>731.804467536397</v>
      </c>
      <c r="I311" t="n">
        <v>0.280566993255276</v>
      </c>
      <c r="J311" t="n">
        <v>7845960.49881426</v>
      </c>
      <c r="K311" t="n">
        <v>3074.42912986933</v>
      </c>
      <c r="L311" t="n">
        <v>4796848.87306356</v>
      </c>
      <c r="M311" t="n">
        <v>1907.49053263089</v>
      </c>
      <c r="N311" t="n">
        <v>0.0000496473206628591</v>
      </c>
      <c r="O311" t="n">
        <v>0.0000504122096472832</v>
      </c>
      <c r="P311" t="s">
        <v>257</v>
      </c>
      <c r="Q311" t="s">
        <v>252</v>
      </c>
    </row>
    <row r="312">
      <c r="A312" t="s">
        <v>269</v>
      </c>
      <c r="B312" t="s">
        <v>263</v>
      </c>
      <c r="C312" t="s">
        <v>256</v>
      </c>
      <c r="D312" t="n">
        <v>0.965593764268064</v>
      </c>
      <c r="E312" t="n">
        <v>2030</v>
      </c>
      <c r="F312" t="n">
        <v>15224660.026703</v>
      </c>
      <c r="G312" t="n">
        <v>5756.58613157997</v>
      </c>
      <c r="H312" t="n">
        <v>801.698498959803</v>
      </c>
      <c r="I312" t="n">
        <v>0.307906484287687</v>
      </c>
      <c r="J312" t="n">
        <v>8151161.25529815</v>
      </c>
      <c r="K312" t="n">
        <v>3198.876826629</v>
      </c>
      <c r="L312" t="n">
        <v>4991626.10721024</v>
      </c>
      <c r="M312" t="n">
        <v>1984.78364070541</v>
      </c>
      <c r="N312" t="n">
        <v>0.0000526578917068545</v>
      </c>
      <c r="O312" t="n">
        <v>0.000053487688232188</v>
      </c>
      <c r="P312" t="s">
        <v>257</v>
      </c>
      <c r="Q312" t="s">
        <v>252</v>
      </c>
    </row>
    <row r="313">
      <c r="A313" t="s">
        <v>269</v>
      </c>
      <c r="B313" t="s">
        <v>263</v>
      </c>
      <c r="C313" t="s">
        <v>256</v>
      </c>
      <c r="D313" t="n">
        <v>1.08500668135844</v>
      </c>
      <c r="E313" t="n">
        <v>2035</v>
      </c>
      <c r="F313" t="n">
        <v>15592859.8304568</v>
      </c>
      <c r="G313" t="n">
        <v>5905.53347712289</v>
      </c>
      <c r="H313" t="n">
        <v>820.112526306123</v>
      </c>
      <c r="I313" t="n">
        <v>0.315713640262923</v>
      </c>
      <c r="J313" t="n">
        <v>7886954.38490922</v>
      </c>
      <c r="K313" t="n">
        <v>3081.30984090704</v>
      </c>
      <c r="L313" t="n">
        <v>5190591.48064897</v>
      </c>
      <c r="M313" t="n">
        <v>2052.89759464697</v>
      </c>
      <c r="N313" t="n">
        <v>0.0000525953888653726</v>
      </c>
      <c r="O313" t="n">
        <v>0.0000534606469484845</v>
      </c>
      <c r="P313" t="s">
        <v>257</v>
      </c>
      <c r="Q313" t="s">
        <v>252</v>
      </c>
    </row>
    <row r="314">
      <c r="A314" t="s">
        <v>269</v>
      </c>
      <c r="B314" t="s">
        <v>263</v>
      </c>
      <c r="C314" t="s">
        <v>256</v>
      </c>
      <c r="D314" t="n">
        <v>1.22921984132704</v>
      </c>
      <c r="E314" t="n">
        <v>2040</v>
      </c>
      <c r="F314" t="n">
        <v>15678082.0673226</v>
      </c>
      <c r="G314" t="n">
        <v>5947.55569978614</v>
      </c>
      <c r="H314" t="n">
        <v>770.477314841395</v>
      </c>
      <c r="I314" t="n">
        <v>0.297333610866789</v>
      </c>
      <c r="J314" t="n">
        <v>7091984.60063964</v>
      </c>
      <c r="K314" t="n">
        <v>2779.80182751011</v>
      </c>
      <c r="L314" t="n">
        <v>5265742.89548694</v>
      </c>
      <c r="M314" t="n">
        <v>2087.62608141001</v>
      </c>
      <c r="N314" t="n">
        <v>0.0000491435949584215</v>
      </c>
      <c r="O314" t="n">
        <v>0.0000499925727265539</v>
      </c>
      <c r="P314" t="s">
        <v>257</v>
      </c>
      <c r="Q314" t="s">
        <v>252</v>
      </c>
    </row>
    <row r="315">
      <c r="A315" t="s">
        <v>269</v>
      </c>
      <c r="B315" t="s">
        <v>263</v>
      </c>
      <c r="C315" t="s">
        <v>256</v>
      </c>
      <c r="D315" t="n">
        <v>1.35085724597845</v>
      </c>
      <c r="E315" t="n">
        <v>2045</v>
      </c>
      <c r="F315" t="n">
        <v>15855015.0573249</v>
      </c>
      <c r="G315" t="n">
        <v>6023.80612293929</v>
      </c>
      <c r="H315" t="n">
        <v>733.256119732277</v>
      </c>
      <c r="I315" t="n">
        <v>0.283591501952098</v>
      </c>
      <c r="J315" t="n">
        <v>6505555.94411356</v>
      </c>
      <c r="K315" t="n">
        <v>2492.93924977121</v>
      </c>
      <c r="L315" t="n">
        <v>5380951.65978205</v>
      </c>
      <c r="M315" t="n">
        <v>2139.78100022342</v>
      </c>
      <c r="N315" t="n">
        <v>0.0000462475826784863</v>
      </c>
      <c r="O315" t="n">
        <v>0.0000470784577332514</v>
      </c>
      <c r="P315" t="s">
        <v>257</v>
      </c>
      <c r="Q315" t="s">
        <v>252</v>
      </c>
    </row>
    <row r="316">
      <c r="A316" t="s">
        <v>269</v>
      </c>
      <c r="B316" t="s">
        <v>263</v>
      </c>
      <c r="C316" t="s">
        <v>256</v>
      </c>
      <c r="D316" t="n">
        <v>1.53164784556419</v>
      </c>
      <c r="E316" t="n">
        <v>2050</v>
      </c>
      <c r="F316" t="n">
        <v>16060382.3045666</v>
      </c>
      <c r="G316" t="n">
        <v>6110.07703817087</v>
      </c>
      <c r="H316" t="n">
        <v>677.028948722991</v>
      </c>
      <c r="I316" t="n">
        <v>0.262414822020236</v>
      </c>
      <c r="J316" t="n">
        <v>5582816.83957228</v>
      </c>
      <c r="K316" t="n">
        <v>2133.17413661929</v>
      </c>
      <c r="L316" t="n">
        <v>5467552.56212075</v>
      </c>
      <c r="M316" t="n">
        <v>2106.42230781192</v>
      </c>
      <c r="N316" t="n">
        <v>0.0000421552199620108</v>
      </c>
      <c r="O316" t="n">
        <v>0.0000429478745326579</v>
      </c>
      <c r="P316" t="s">
        <v>257</v>
      </c>
      <c r="Q316" t="s">
        <v>252</v>
      </c>
    </row>
    <row r="317">
      <c r="A317" t="s">
        <v>269</v>
      </c>
      <c r="B317" t="s">
        <v>263</v>
      </c>
      <c r="C317" t="s">
        <v>256</v>
      </c>
      <c r="D317" t="n">
        <v>1.64170092024739</v>
      </c>
      <c r="E317" t="n">
        <v>2055</v>
      </c>
      <c r="F317" t="n">
        <v>16285459.1138214</v>
      </c>
      <c r="G317" t="n">
        <v>6203.17275128022</v>
      </c>
      <c r="H317" t="n">
        <v>662.640784954082</v>
      </c>
      <c r="I317" t="n">
        <v>0.257237467306759</v>
      </c>
      <c r="J317" t="n">
        <v>5140512.15675266</v>
      </c>
      <c r="K317" t="n">
        <v>2007.91609795961</v>
      </c>
      <c r="L317" t="n">
        <v>5532437.00713257</v>
      </c>
      <c r="M317" t="n">
        <v>2115.87628664467</v>
      </c>
      <c r="N317" t="n">
        <v>0.0000406891067867839</v>
      </c>
      <c r="O317" t="n">
        <v>0.0000414686931383089</v>
      </c>
      <c r="P317" t="s">
        <v>257</v>
      </c>
      <c r="Q317" t="s">
        <v>252</v>
      </c>
    </row>
    <row r="318">
      <c r="A318" t="s">
        <v>269</v>
      </c>
      <c r="B318" t="s">
        <v>263</v>
      </c>
      <c r="C318" t="s">
        <v>256</v>
      </c>
      <c r="D318" t="n">
        <v>1.79717289473674</v>
      </c>
      <c r="E318" t="n">
        <v>2060</v>
      </c>
      <c r="F318" t="n">
        <v>16572834.2196008</v>
      </c>
      <c r="G318" t="n">
        <v>6319.57216840402</v>
      </c>
      <c r="H318" t="n">
        <v>638.582838583281</v>
      </c>
      <c r="I318" t="n">
        <v>0.248261436527752</v>
      </c>
      <c r="J318" t="n">
        <v>4473104.20691548</v>
      </c>
      <c r="K318" t="n">
        <v>1777.32522394537</v>
      </c>
      <c r="L318" t="n">
        <v>5612705.48532321</v>
      </c>
      <c r="M318" t="n">
        <v>2209.46581317101</v>
      </c>
      <c r="N318" t="n">
        <v>0.0000385319028792325</v>
      </c>
      <c r="O318" t="n">
        <v>0.0000392845322297267</v>
      </c>
      <c r="P318" t="s">
        <v>257</v>
      </c>
      <c r="Q318" t="s">
        <v>252</v>
      </c>
    </row>
    <row r="319">
      <c r="A319" t="s">
        <v>269</v>
      </c>
      <c r="B319" t="s">
        <v>263</v>
      </c>
      <c r="C319" t="s">
        <v>256</v>
      </c>
      <c r="D319" t="n">
        <v>1.90209664848524</v>
      </c>
      <c r="E319" t="n">
        <v>2065</v>
      </c>
      <c r="F319" t="n">
        <v>16805174.585235</v>
      </c>
      <c r="G319" t="n">
        <v>6414.6203425766</v>
      </c>
      <c r="H319" t="n">
        <v>623.674091351565</v>
      </c>
      <c r="I319" t="n">
        <v>0.242775332665534</v>
      </c>
      <c r="J319" t="n">
        <v>4052884.50146172</v>
      </c>
      <c r="K319" t="n">
        <v>1613.80055898247</v>
      </c>
      <c r="L319" t="n">
        <v>5650644.55139208</v>
      </c>
      <c r="M319" t="n">
        <v>2230.85894012184</v>
      </c>
      <c r="N319" t="n">
        <v>0.0000371120269050656</v>
      </c>
      <c r="O319" t="n">
        <v>0.0000378471865363768</v>
      </c>
      <c r="P319" t="s">
        <v>257</v>
      </c>
      <c r="Q319" t="s">
        <v>252</v>
      </c>
    </row>
    <row r="320">
      <c r="A320" t="s">
        <v>269</v>
      </c>
      <c r="B320" t="s">
        <v>263</v>
      </c>
      <c r="C320" t="s">
        <v>256</v>
      </c>
      <c r="D320" t="n">
        <v>2.05392250035779</v>
      </c>
      <c r="E320" t="n">
        <v>2070</v>
      </c>
      <c r="F320" t="n">
        <v>17115435.4156722</v>
      </c>
      <c r="G320" t="n">
        <v>6539.00470082281</v>
      </c>
      <c r="H320" t="n">
        <v>606.983087587886</v>
      </c>
      <c r="I320" t="n">
        <v>0.236526284354829</v>
      </c>
      <c r="J320" t="n">
        <v>3641575.97347468</v>
      </c>
      <c r="K320" t="n">
        <v>1448.25242139547</v>
      </c>
      <c r="L320" t="n">
        <v>5703506.6019853</v>
      </c>
      <c r="M320" t="n">
        <v>2364.65625709686</v>
      </c>
      <c r="N320" t="n">
        <v>0.0000354640751372347</v>
      </c>
      <c r="O320" t="n">
        <v>0.0000361716033519698</v>
      </c>
      <c r="P320" t="s">
        <v>257</v>
      </c>
      <c r="Q320" t="s">
        <v>252</v>
      </c>
    </row>
    <row r="321">
      <c r="A321" t="s">
        <v>269</v>
      </c>
      <c r="B321" t="s">
        <v>263</v>
      </c>
      <c r="C321" t="s">
        <v>256</v>
      </c>
      <c r="D321" t="n">
        <v>2.15113208653396</v>
      </c>
      <c r="E321" t="n">
        <v>2075</v>
      </c>
      <c r="F321" t="n">
        <v>17485265.8961984</v>
      </c>
      <c r="G321" t="n">
        <v>6685.81756535428</v>
      </c>
      <c r="H321" t="n">
        <v>612.171945220941</v>
      </c>
      <c r="I321" t="n">
        <v>0.238733267312512</v>
      </c>
      <c r="J321" t="n">
        <v>3499604.91916443</v>
      </c>
      <c r="K321" t="n">
        <v>1397.380672801</v>
      </c>
      <c r="L321" t="n">
        <v>5791546.75858363</v>
      </c>
      <c r="M321" t="n">
        <v>2421.20839257772</v>
      </c>
      <c r="N321" t="n">
        <v>0.0000350107312553959</v>
      </c>
      <c r="O321" t="n">
        <v>0.0000357074157317156</v>
      </c>
      <c r="P321" t="s">
        <v>257</v>
      </c>
      <c r="Q321" t="s">
        <v>252</v>
      </c>
    </row>
    <row r="322">
      <c r="A322" t="s">
        <v>269</v>
      </c>
      <c r="B322" t="s">
        <v>263</v>
      </c>
      <c r="C322" t="s">
        <v>256</v>
      </c>
      <c r="D322" t="n">
        <v>2.28026617277747</v>
      </c>
      <c r="E322" t="n">
        <v>2080</v>
      </c>
      <c r="F322" t="n">
        <v>17817706.5801018</v>
      </c>
      <c r="G322" t="n">
        <v>6818.09430409588</v>
      </c>
      <c r="H322" t="n">
        <v>612.178996689524</v>
      </c>
      <c r="I322" t="n">
        <v>0.238873610712266</v>
      </c>
      <c r="J322" t="n">
        <v>3323845.73533117</v>
      </c>
      <c r="K322" t="n">
        <v>1292.42912919919</v>
      </c>
      <c r="L322" t="n">
        <v>5828996.23585273</v>
      </c>
      <c r="M322" t="n">
        <v>2379.81623061066</v>
      </c>
      <c r="N322" t="n">
        <v>0.0000343579008856944</v>
      </c>
      <c r="O322" t="n">
        <v>0.0000350352459291691</v>
      </c>
      <c r="P322" t="s">
        <v>257</v>
      </c>
      <c r="Q322" t="s">
        <v>252</v>
      </c>
    </row>
    <row r="323">
      <c r="A323" t="s">
        <v>269</v>
      </c>
      <c r="B323" t="s">
        <v>263</v>
      </c>
      <c r="C323" t="s">
        <v>256</v>
      </c>
      <c r="D323" t="n">
        <v>2.40858309610718</v>
      </c>
      <c r="E323" t="n">
        <v>2085</v>
      </c>
      <c r="F323" t="n">
        <v>18200770.230102</v>
      </c>
      <c r="G323" t="n">
        <v>6969.68268827749</v>
      </c>
      <c r="H323" t="n">
        <v>613.378802734866</v>
      </c>
      <c r="I323" t="n">
        <v>0.23945144577005</v>
      </c>
      <c r="J323" t="n">
        <v>3233399.59377528</v>
      </c>
      <c r="K323" t="n">
        <v>1195.32586660828</v>
      </c>
      <c r="L323" t="n">
        <v>5886166.29710032</v>
      </c>
      <c r="M323" t="n">
        <v>2415.65255400049</v>
      </c>
      <c r="N323" t="n">
        <v>0.0000337007057932311</v>
      </c>
      <c r="O323" t="n">
        <v>0.0000343561474000516</v>
      </c>
      <c r="P323" t="s">
        <v>257</v>
      </c>
      <c r="Q323" t="s">
        <v>252</v>
      </c>
    </row>
    <row r="324">
      <c r="A324" t="s">
        <v>269</v>
      </c>
      <c r="B324" t="s">
        <v>263</v>
      </c>
      <c r="C324" t="s">
        <v>256</v>
      </c>
      <c r="D324" t="n">
        <v>2.52004645059278</v>
      </c>
      <c r="E324" t="n">
        <v>2090</v>
      </c>
      <c r="F324" t="n">
        <v>18615388.47205</v>
      </c>
      <c r="G324" t="n">
        <v>7129.45111491075</v>
      </c>
      <c r="H324" t="n">
        <v>625.050787839741</v>
      </c>
      <c r="I324" t="n">
        <v>0.243896531137904</v>
      </c>
      <c r="J324" t="n">
        <v>3235782.54010684</v>
      </c>
      <c r="K324" t="n">
        <v>1215.81375045165</v>
      </c>
      <c r="L324" t="n">
        <v>5990671.14091278</v>
      </c>
      <c r="M324" t="n">
        <v>2454.59344121999</v>
      </c>
      <c r="N324" t="n">
        <v>0.0000335771014812944</v>
      </c>
      <c r="O324" t="n">
        <v>0.0000342097206652854</v>
      </c>
      <c r="P324" t="s">
        <v>257</v>
      </c>
      <c r="Q324" t="s">
        <v>252</v>
      </c>
    </row>
    <row r="325">
      <c r="A325" t="s">
        <v>269</v>
      </c>
      <c r="B325" t="s">
        <v>264</v>
      </c>
      <c r="C325" t="s">
        <v>256</v>
      </c>
      <c r="D325" t="n">
        <v>0.428627956548265</v>
      </c>
      <c r="E325" t="n">
        <v>2010</v>
      </c>
      <c r="F325" t="n">
        <v>5339539.34148491</v>
      </c>
      <c r="G325" t="n">
        <v>8235015.92729189</v>
      </c>
      <c r="H325" t="n">
        <v>136.597403836769</v>
      </c>
      <c r="I325" t="n">
        <v>176.298244004914</v>
      </c>
      <c r="J325" t="n">
        <v>3359781.34047017</v>
      </c>
      <c r="K325" t="n">
        <v>3746315.80412557</v>
      </c>
      <c r="L325" t="n">
        <v>2103256.45790749</v>
      </c>
      <c r="M325" t="n">
        <v>2219848.60390331</v>
      </c>
      <c r="N325" t="n">
        <v>0.0000255822450404085</v>
      </c>
      <c r="O325" t="n">
        <v>0.0000214083670950337</v>
      </c>
      <c r="P325" t="s">
        <v>257</v>
      </c>
      <c r="Q325" t="s">
        <v>252</v>
      </c>
    </row>
    <row r="326">
      <c r="A326" t="s">
        <v>269</v>
      </c>
      <c r="B326" t="s">
        <v>264</v>
      </c>
      <c r="C326" t="s">
        <v>256</v>
      </c>
      <c r="D326" t="n">
        <v>0.612859964817109</v>
      </c>
      <c r="E326" t="n">
        <v>2015</v>
      </c>
      <c r="F326" t="n">
        <v>5540497.35124261</v>
      </c>
      <c r="G326" t="n">
        <v>8423005.7020709</v>
      </c>
      <c r="H326" t="n">
        <v>203.252101565104</v>
      </c>
      <c r="I326" t="n">
        <v>258.620229220641</v>
      </c>
      <c r="J326" t="n">
        <v>3503585.05771575</v>
      </c>
      <c r="K326" t="n">
        <v>3850204.9120623</v>
      </c>
      <c r="L326" t="n">
        <v>2198618.8115067</v>
      </c>
      <c r="M326" t="n">
        <v>2283495.71370948</v>
      </c>
      <c r="N326" t="n">
        <v>0.0000366848116116361</v>
      </c>
      <c r="O326" t="n">
        <v>0.0000307040311224123</v>
      </c>
      <c r="P326" t="s">
        <v>257</v>
      </c>
      <c r="Q326" t="s">
        <v>252</v>
      </c>
    </row>
    <row r="327">
      <c r="A327" t="s">
        <v>269</v>
      </c>
      <c r="B327" t="s">
        <v>264</v>
      </c>
      <c r="C327" t="s">
        <v>256</v>
      </c>
      <c r="D327" t="n">
        <v>0.762344119941005</v>
      </c>
      <c r="E327" t="n">
        <v>2020</v>
      </c>
      <c r="F327" t="n">
        <v>5720656.33415195</v>
      </c>
      <c r="G327" t="n">
        <v>8581250.93342967</v>
      </c>
      <c r="H327" t="n">
        <v>261.735641144324</v>
      </c>
      <c r="I327" t="n">
        <v>328.701465069749</v>
      </c>
      <c r="J327" t="n">
        <v>3633550.72920185</v>
      </c>
      <c r="K327" t="n">
        <v>3939492.46521736</v>
      </c>
      <c r="L327" t="n">
        <v>2285055.53310219</v>
      </c>
      <c r="M327" t="n">
        <v>2337976.34104499</v>
      </c>
      <c r="N327" t="n">
        <v>0.000045752729382078</v>
      </c>
      <c r="O327" t="n">
        <v>0.0000383046093885029</v>
      </c>
      <c r="P327" t="s">
        <v>257</v>
      </c>
      <c r="Q327" t="s">
        <v>252</v>
      </c>
    </row>
    <row r="328">
      <c r="A328" t="s">
        <v>269</v>
      </c>
      <c r="B328" t="s">
        <v>264</v>
      </c>
      <c r="C328" t="s">
        <v>256</v>
      </c>
      <c r="D328" t="n">
        <v>0.913771284057719</v>
      </c>
      <c r="E328" t="n">
        <v>2025</v>
      </c>
      <c r="F328" t="n">
        <v>5941479.7081558</v>
      </c>
      <c r="G328" t="n">
        <v>8804145.38899958</v>
      </c>
      <c r="H328" t="n">
        <v>326.667764535521</v>
      </c>
      <c r="I328" t="n">
        <v>405.417269994132</v>
      </c>
      <c r="J328" t="n">
        <v>3789931.00617967</v>
      </c>
      <c r="K328" t="n">
        <v>4059103.92176447</v>
      </c>
      <c r="L328" t="n">
        <v>2388299.08843855</v>
      </c>
      <c r="M328" t="n">
        <v>2410457.27515763</v>
      </c>
      <c r="N328" t="n">
        <v>0.00005498087691642</v>
      </c>
      <c r="O328" t="n">
        <v>0.0000460484524143234</v>
      </c>
      <c r="P328" t="s">
        <v>257</v>
      </c>
      <c r="Q328" t="s">
        <v>252</v>
      </c>
    </row>
    <row r="329">
      <c r="A329" t="s">
        <v>269</v>
      </c>
      <c r="B329" t="s">
        <v>264</v>
      </c>
      <c r="C329" t="s">
        <v>256</v>
      </c>
      <c r="D329" t="n">
        <v>0.965593764268064</v>
      </c>
      <c r="E329" t="n">
        <v>2030</v>
      </c>
      <c r="F329" t="n">
        <v>6185584.73822398</v>
      </c>
      <c r="G329" t="n">
        <v>9044831.87461058</v>
      </c>
      <c r="H329" t="n">
        <v>360.411507579682</v>
      </c>
      <c r="I329" t="n">
        <v>441.594897864408</v>
      </c>
      <c r="J329" t="n">
        <v>3964418.09030188</v>
      </c>
      <c r="K329" t="n">
        <v>4189942.04182289</v>
      </c>
      <c r="L329" t="n">
        <v>2503900.08974655</v>
      </c>
      <c r="M329" t="n">
        <v>2489710.8011044</v>
      </c>
      <c r="N329" t="n">
        <v>0.000058266360066577</v>
      </c>
      <c r="O329" t="n">
        <v>0.0000488228973170848</v>
      </c>
      <c r="P329" t="s">
        <v>257</v>
      </c>
      <c r="Q329" t="s">
        <v>252</v>
      </c>
    </row>
    <row r="330">
      <c r="A330" t="s">
        <v>269</v>
      </c>
      <c r="B330" t="s">
        <v>264</v>
      </c>
      <c r="C330" t="s">
        <v>256</v>
      </c>
      <c r="D330" t="n">
        <v>1.08500668135844</v>
      </c>
      <c r="E330" t="n">
        <v>2035</v>
      </c>
      <c r="F330" t="n">
        <v>6389821.05999121</v>
      </c>
      <c r="G330" t="n">
        <v>9208944.3039427</v>
      </c>
      <c r="H330" t="n">
        <v>372.328749959237</v>
      </c>
      <c r="I330" t="n">
        <v>448.099489987149</v>
      </c>
      <c r="J330" t="n">
        <v>3910297.82585927</v>
      </c>
      <c r="K330" t="n">
        <v>3979737.86889085</v>
      </c>
      <c r="L330" t="n">
        <v>2636768.29190297</v>
      </c>
      <c r="M330" t="n">
        <v>2555876.08634065</v>
      </c>
      <c r="N330" t="n">
        <v>0.0000582690417248945</v>
      </c>
      <c r="O330" t="n">
        <v>0.0000486591595298606</v>
      </c>
      <c r="P330" t="s">
        <v>257</v>
      </c>
      <c r="Q330" t="s">
        <v>252</v>
      </c>
    </row>
    <row r="331">
      <c r="A331" t="s">
        <v>269</v>
      </c>
      <c r="B331" t="s">
        <v>264</v>
      </c>
      <c r="C331" t="s">
        <v>256</v>
      </c>
      <c r="D331" t="n">
        <v>1.22921984132704</v>
      </c>
      <c r="E331" t="n">
        <v>2040</v>
      </c>
      <c r="F331" t="n">
        <v>6478453.34816964</v>
      </c>
      <c r="G331" t="n">
        <v>9205576.27485279</v>
      </c>
      <c r="H331" t="n">
        <v>353.677913741147</v>
      </c>
      <c r="I331" t="n">
        <v>417.096734711115</v>
      </c>
      <c r="J331" t="n">
        <v>3600341.02696533</v>
      </c>
      <c r="K331" t="n">
        <v>3494423.37550182</v>
      </c>
      <c r="L331" t="n">
        <v>2677215.48122047</v>
      </c>
      <c r="M331" t="n">
        <v>2590615.04034787</v>
      </c>
      <c r="N331" t="n">
        <v>0.000054592955252363</v>
      </c>
      <c r="O331" t="n">
        <v>0.0000453091389672707</v>
      </c>
      <c r="P331" t="s">
        <v>257</v>
      </c>
      <c r="Q331" t="s">
        <v>252</v>
      </c>
    </row>
    <row r="332">
      <c r="A332" t="s">
        <v>269</v>
      </c>
      <c r="B332" t="s">
        <v>264</v>
      </c>
      <c r="C332" t="s">
        <v>256</v>
      </c>
      <c r="D332" t="n">
        <v>1.35085724597845</v>
      </c>
      <c r="E332" t="n">
        <v>2045</v>
      </c>
      <c r="F332" t="n">
        <v>6602330.62554159</v>
      </c>
      <c r="G332" t="n">
        <v>9258708.23790621</v>
      </c>
      <c r="H332" t="n">
        <v>339.92226724274</v>
      </c>
      <c r="I332" t="n">
        <v>393.617443991489</v>
      </c>
      <c r="J332" t="n">
        <v>3329175.47024629</v>
      </c>
      <c r="K332" t="n">
        <v>3178873.41311704</v>
      </c>
      <c r="L332" t="n">
        <v>2736081.15649486</v>
      </c>
      <c r="M332" t="n">
        <v>2647010.28428742</v>
      </c>
      <c r="N332" t="n">
        <v>0.0000514851931116152</v>
      </c>
      <c r="O332" t="n">
        <v>0.000042513213925456</v>
      </c>
      <c r="P332" t="s">
        <v>257</v>
      </c>
      <c r="Q332" t="s">
        <v>252</v>
      </c>
    </row>
    <row r="333">
      <c r="A333" t="s">
        <v>269</v>
      </c>
      <c r="B333" t="s">
        <v>264</v>
      </c>
      <c r="C333" t="s">
        <v>256</v>
      </c>
      <c r="D333" t="n">
        <v>1.53164784556419</v>
      </c>
      <c r="E333" t="n">
        <v>2050</v>
      </c>
      <c r="F333" t="n">
        <v>6734672.43232683</v>
      </c>
      <c r="G333" t="n">
        <v>9331819.94927792</v>
      </c>
      <c r="H333" t="n">
        <v>317.20821480912</v>
      </c>
      <c r="I333" t="n">
        <v>360.083148735891</v>
      </c>
      <c r="J333" t="n">
        <v>2829689.3768344</v>
      </c>
      <c r="K333" t="n">
        <v>2755260.6368745</v>
      </c>
      <c r="L333" t="n">
        <v>2764262.83940468</v>
      </c>
      <c r="M333" t="n">
        <v>2705396.14502388</v>
      </c>
      <c r="N333" t="n">
        <v>0.000047100763696613</v>
      </c>
      <c r="O333" t="n">
        <v>0.0000385865941148761</v>
      </c>
      <c r="P333" t="s">
        <v>257</v>
      </c>
      <c r="Q333" t="s">
        <v>252</v>
      </c>
    </row>
    <row r="334">
      <c r="A334" t="s">
        <v>269</v>
      </c>
      <c r="B334" t="s">
        <v>264</v>
      </c>
      <c r="C334" t="s">
        <v>256</v>
      </c>
      <c r="D334" t="n">
        <v>1.64170092024739</v>
      </c>
      <c r="E334" t="n">
        <v>2055</v>
      </c>
      <c r="F334" t="n">
        <v>6872607.72071395</v>
      </c>
      <c r="G334" t="n">
        <v>9419054.56585874</v>
      </c>
      <c r="H334" t="n">
        <v>312.503851486627</v>
      </c>
      <c r="I334" t="n">
        <v>350.394170934762</v>
      </c>
      <c r="J334" t="n">
        <v>2567041.08157678</v>
      </c>
      <c r="K334" t="n">
        <v>2575478.99127384</v>
      </c>
      <c r="L334" t="n">
        <v>2774757.03848491</v>
      </c>
      <c r="M334" t="n">
        <v>2759795.8449343</v>
      </c>
      <c r="N334" t="n">
        <v>0.0000454709280939671</v>
      </c>
      <c r="O334" t="n">
        <v>0.0000372005670510538</v>
      </c>
      <c r="P334" t="s">
        <v>257</v>
      </c>
      <c r="Q334" t="s">
        <v>252</v>
      </c>
    </row>
    <row r="335">
      <c r="A335" t="s">
        <v>269</v>
      </c>
      <c r="B335" t="s">
        <v>264</v>
      </c>
      <c r="C335" t="s">
        <v>256</v>
      </c>
      <c r="D335" t="n">
        <v>1.79717289473674</v>
      </c>
      <c r="E335" t="n">
        <v>2060</v>
      </c>
      <c r="F335" t="n">
        <v>7035316.86450648</v>
      </c>
      <c r="G335" t="n">
        <v>9543836.92726277</v>
      </c>
      <c r="H335" t="n">
        <v>303.195376038817</v>
      </c>
      <c r="I335" t="n">
        <v>335.635723980991</v>
      </c>
      <c r="J335" t="n">
        <v>2153805.03615788</v>
      </c>
      <c r="K335" t="n">
        <v>2321076.49598155</v>
      </c>
      <c r="L335" t="n">
        <v>2769514.99330098</v>
      </c>
      <c r="M335" t="n">
        <v>2845399.9578354</v>
      </c>
      <c r="N335" t="n">
        <v>0.0000430961933738127</v>
      </c>
      <c r="O335" t="n">
        <v>0.0000351677974528483</v>
      </c>
      <c r="P335" t="s">
        <v>257</v>
      </c>
      <c r="Q335" t="s">
        <v>252</v>
      </c>
    </row>
    <row r="336">
      <c r="A336" t="s">
        <v>269</v>
      </c>
      <c r="B336" t="s">
        <v>264</v>
      </c>
      <c r="C336" t="s">
        <v>256</v>
      </c>
      <c r="D336" t="n">
        <v>1.90209664848524</v>
      </c>
      <c r="E336" t="n">
        <v>2065</v>
      </c>
      <c r="F336" t="n">
        <v>7173431.51695891</v>
      </c>
      <c r="G336" t="n">
        <v>9638157.68861865</v>
      </c>
      <c r="H336" t="n">
        <v>297.695200911873</v>
      </c>
      <c r="I336" t="n">
        <v>326.221665772358</v>
      </c>
      <c r="J336" t="n">
        <v>1892637.07773648</v>
      </c>
      <c r="K336" t="n">
        <v>2161861.22428423</v>
      </c>
      <c r="L336" t="n">
        <v>2747459.31036692</v>
      </c>
      <c r="M336" t="n">
        <v>2905416.09996527</v>
      </c>
      <c r="N336" t="n">
        <v>0.0000414996923310808</v>
      </c>
      <c r="O336" t="n">
        <v>0.0000338468902783756</v>
      </c>
      <c r="P336" t="s">
        <v>257</v>
      </c>
      <c r="Q336" t="s">
        <v>252</v>
      </c>
    </row>
    <row r="337">
      <c r="A337" t="s">
        <v>269</v>
      </c>
      <c r="B337" t="s">
        <v>264</v>
      </c>
      <c r="C337" t="s">
        <v>256</v>
      </c>
      <c r="D337" t="n">
        <v>2.05392250035779</v>
      </c>
      <c r="E337" t="n">
        <v>2070</v>
      </c>
      <c r="F337" t="n">
        <v>7343514.65541522</v>
      </c>
      <c r="G337" t="n">
        <v>9778459.76495779</v>
      </c>
      <c r="H337" t="n">
        <v>291.109959615347</v>
      </c>
      <c r="I337" t="n">
        <v>316.109654256894</v>
      </c>
      <c r="J337" t="n">
        <v>1618619.51016127</v>
      </c>
      <c r="K337" t="n">
        <v>2024404.71573481</v>
      </c>
      <c r="L337" t="n">
        <v>2712182.94992639</v>
      </c>
      <c r="M337" t="n">
        <v>2993688.30831601</v>
      </c>
      <c r="N337" t="n">
        <v>0.000039641775536007</v>
      </c>
      <c r="O337" t="n">
        <v>0.0000323271416823443</v>
      </c>
      <c r="P337" t="s">
        <v>257</v>
      </c>
      <c r="Q337" t="s">
        <v>252</v>
      </c>
    </row>
    <row r="338">
      <c r="A338" t="s">
        <v>269</v>
      </c>
      <c r="B338" t="s">
        <v>264</v>
      </c>
      <c r="C338" t="s">
        <v>256</v>
      </c>
      <c r="D338" t="n">
        <v>2.15113208653396</v>
      </c>
      <c r="E338" t="n">
        <v>2075</v>
      </c>
      <c r="F338" t="n">
        <v>7538308.56712799</v>
      </c>
      <c r="G338" t="n">
        <v>9953643.14663578</v>
      </c>
      <c r="H338" t="n">
        <v>294.364988278001</v>
      </c>
      <c r="I338" t="n">
        <v>318.045690210253</v>
      </c>
      <c r="J338" t="n">
        <v>1526560.71143305</v>
      </c>
      <c r="K338" t="n">
        <v>1974441.58840418</v>
      </c>
      <c r="L338" t="n">
        <v>2717816.84061316</v>
      </c>
      <c r="M338" t="n">
        <v>3076151.12636305</v>
      </c>
      <c r="N338" t="n">
        <v>0.0000390492092034581</v>
      </c>
      <c r="O338" t="n">
        <v>0.0000319526916451439</v>
      </c>
      <c r="P338" t="s">
        <v>257</v>
      </c>
      <c r="Q338" t="s">
        <v>252</v>
      </c>
    </row>
    <row r="339">
      <c r="A339" t="s">
        <v>269</v>
      </c>
      <c r="B339" t="s">
        <v>264</v>
      </c>
      <c r="C339" t="s">
        <v>256</v>
      </c>
      <c r="D339" t="n">
        <v>2.28026617277747</v>
      </c>
      <c r="E339" t="n">
        <v>2080</v>
      </c>
      <c r="F339" t="n">
        <v>7716406.30853994</v>
      </c>
      <c r="G339" t="n">
        <v>10108118.365866</v>
      </c>
      <c r="H339" t="n">
        <v>294.99052216211</v>
      </c>
      <c r="I339" t="n">
        <v>317.427348138126</v>
      </c>
      <c r="J339" t="n">
        <v>1399599.95125736</v>
      </c>
      <c r="K339" t="n">
        <v>1925538.21320301</v>
      </c>
      <c r="L339" t="n">
        <v>2674009.18877865</v>
      </c>
      <c r="M339" t="n">
        <v>3157366.86330468</v>
      </c>
      <c r="N339" t="n">
        <v>0.0000382290032907724</v>
      </c>
      <c r="O339" t="n">
        <v>0.0000314032084556947</v>
      </c>
      <c r="P339" t="s">
        <v>257</v>
      </c>
      <c r="Q339" t="s">
        <v>252</v>
      </c>
    </row>
    <row r="340">
      <c r="A340" t="s">
        <v>269</v>
      </c>
      <c r="B340" t="s">
        <v>264</v>
      </c>
      <c r="C340" t="s">
        <v>256</v>
      </c>
      <c r="D340" t="n">
        <v>2.40858309610718</v>
      </c>
      <c r="E340" t="n">
        <v>2085</v>
      </c>
      <c r="F340" t="n">
        <v>7916454.96269141</v>
      </c>
      <c r="G340" t="n">
        <v>10291284.9500988</v>
      </c>
      <c r="H340" t="n">
        <v>296.059298421867</v>
      </c>
      <c r="I340" t="n">
        <v>317.558955758769</v>
      </c>
      <c r="J340" t="n">
        <v>1351014.21034087</v>
      </c>
      <c r="K340" t="n">
        <v>1883580.70930102</v>
      </c>
      <c r="L340" t="n">
        <v>2639457.91858204</v>
      </c>
      <c r="M340" t="n">
        <v>3249124.03107228</v>
      </c>
      <c r="N340" t="n">
        <v>0.0000373979640908882</v>
      </c>
      <c r="O340" t="n">
        <v>0.0000308570754088117</v>
      </c>
      <c r="P340" t="s">
        <v>257</v>
      </c>
      <c r="Q340" t="s">
        <v>252</v>
      </c>
    </row>
    <row r="341">
      <c r="A341" t="s">
        <v>269</v>
      </c>
      <c r="B341" t="s">
        <v>264</v>
      </c>
      <c r="C341" t="s">
        <v>256</v>
      </c>
      <c r="D341" t="n">
        <v>2.52004645059278</v>
      </c>
      <c r="E341" t="n">
        <v>2090</v>
      </c>
      <c r="F341" t="n">
        <v>8103605.91266507</v>
      </c>
      <c r="G341" t="n">
        <v>10518912.0104999</v>
      </c>
      <c r="H341" t="n">
        <v>301.558014412561</v>
      </c>
      <c r="I341" t="n">
        <v>323.736669958317</v>
      </c>
      <c r="J341" t="n">
        <v>1351625.57700263</v>
      </c>
      <c r="K341" t="n">
        <v>1885372.77685466</v>
      </c>
      <c r="L341" t="n">
        <v>2619784.52352845</v>
      </c>
      <c r="M341" t="n">
        <v>3373341.21082555</v>
      </c>
      <c r="N341" t="n">
        <v>0.0000372128183012032</v>
      </c>
      <c r="O341" t="n">
        <v>0.0000307766306662863</v>
      </c>
      <c r="P341" t="s">
        <v>257</v>
      </c>
      <c r="Q341" t="s">
        <v>252</v>
      </c>
    </row>
    <row r="342">
      <c r="A342" t="s">
        <v>269</v>
      </c>
      <c r="B342" t="s">
        <v>265</v>
      </c>
      <c r="C342" t="s">
        <v>256</v>
      </c>
      <c r="D342" t="n">
        <v>0.428627956548265</v>
      </c>
      <c r="E342" t="n">
        <v>2010</v>
      </c>
      <c r="F342" t="n">
        <v>9691137.63041897</v>
      </c>
      <c r="G342" t="n">
        <v>3883417.63835782</v>
      </c>
      <c r="H342" t="n">
        <v>216.741921512301</v>
      </c>
      <c r="I342" t="n">
        <v>96.1537263293818</v>
      </c>
      <c r="J342" t="n">
        <v>4806482.25646376</v>
      </c>
      <c r="K342" t="n">
        <v>2299614.88813198</v>
      </c>
      <c r="L342" t="n">
        <v>2808760.76230617</v>
      </c>
      <c r="M342" t="n">
        <v>1514344.29950464</v>
      </c>
      <c r="N342" t="n">
        <v>0.000022364961656512</v>
      </c>
      <c r="O342" t="n">
        <v>0.0000247600786945084</v>
      </c>
      <c r="P342" t="s">
        <v>257</v>
      </c>
      <c r="Q342" t="s">
        <v>252</v>
      </c>
    </row>
    <row r="343">
      <c r="A343" t="s">
        <v>269</v>
      </c>
      <c r="B343" t="s">
        <v>265</v>
      </c>
      <c r="C343" t="s">
        <v>256</v>
      </c>
      <c r="D343" t="n">
        <v>0.612859964817109</v>
      </c>
      <c r="E343" t="n">
        <v>2015</v>
      </c>
      <c r="F343" t="n">
        <v>9966366.7630579</v>
      </c>
      <c r="G343" t="n">
        <v>3997136.29025561</v>
      </c>
      <c r="H343" t="n">
        <v>319.832078041581</v>
      </c>
      <c r="I343" t="n">
        <v>142.040252744164</v>
      </c>
      <c r="J343" t="n">
        <v>4971903.37048247</v>
      </c>
      <c r="K343" t="n">
        <v>2381886.59929558</v>
      </c>
      <c r="L343" t="n">
        <v>2910346.29409337</v>
      </c>
      <c r="M343" t="n">
        <v>1571768.23112281</v>
      </c>
      <c r="N343" t="n">
        <v>0.000032091140698042</v>
      </c>
      <c r="O343" t="n">
        <v>0.0000355355040283306</v>
      </c>
      <c r="P343" t="s">
        <v>257</v>
      </c>
      <c r="Q343" t="s">
        <v>252</v>
      </c>
    </row>
    <row r="344">
      <c r="A344" t="s">
        <v>269</v>
      </c>
      <c r="B344" t="s">
        <v>265</v>
      </c>
      <c r="C344" t="s">
        <v>256</v>
      </c>
      <c r="D344" t="n">
        <v>0.762344119941005</v>
      </c>
      <c r="E344" t="n">
        <v>2020</v>
      </c>
      <c r="F344" t="n">
        <v>10206219.0108605</v>
      </c>
      <c r="G344" t="n">
        <v>4095688.25672113</v>
      </c>
      <c r="H344" t="n">
        <v>408.762890206175</v>
      </c>
      <c r="I344" t="n">
        <v>181.674216007899</v>
      </c>
      <c r="J344" t="n">
        <v>5118407.17309062</v>
      </c>
      <c r="K344" t="n">
        <v>2454636.02132859</v>
      </c>
      <c r="L344" t="n">
        <v>3000429.20269643</v>
      </c>
      <c r="M344" t="n">
        <v>1622602.67145075</v>
      </c>
      <c r="N344" t="n">
        <v>0.0000400503741661048</v>
      </c>
      <c r="O344" t="n">
        <v>0.0000443574326512197</v>
      </c>
      <c r="P344" t="s">
        <v>257</v>
      </c>
      <c r="Q344" t="s">
        <v>252</v>
      </c>
    </row>
    <row r="345">
      <c r="A345" t="s">
        <v>269</v>
      </c>
      <c r="B345" t="s">
        <v>265</v>
      </c>
      <c r="C345" t="s">
        <v>256</v>
      </c>
      <c r="D345" t="n">
        <v>0.913771284057719</v>
      </c>
      <c r="E345" t="n">
        <v>2025</v>
      </c>
      <c r="F345" t="n">
        <v>10521179.0149126</v>
      </c>
      <c r="G345" t="n">
        <v>4224446.08224275</v>
      </c>
      <c r="H345" t="n">
        <v>506.712208583937</v>
      </c>
      <c r="I345" t="n">
        <v>225.372825945716</v>
      </c>
      <c r="J345" t="n">
        <v>5303305.89817968</v>
      </c>
      <c r="K345" t="n">
        <v>2545729.02976445</v>
      </c>
      <c r="L345" t="n">
        <v>3113143.18355496</v>
      </c>
      <c r="M345" t="n">
        <v>1685613.18004123</v>
      </c>
      <c r="N345" t="n">
        <v>0.0000481611621535692</v>
      </c>
      <c r="O345" t="n">
        <v>0.0000533496750954071</v>
      </c>
      <c r="P345" t="s">
        <v>257</v>
      </c>
      <c r="Q345" t="s">
        <v>252</v>
      </c>
    </row>
    <row r="346">
      <c r="A346" t="s">
        <v>269</v>
      </c>
      <c r="B346" t="s">
        <v>265</v>
      </c>
      <c r="C346" t="s">
        <v>256</v>
      </c>
      <c r="D346" t="n">
        <v>0.965593764268064</v>
      </c>
      <c r="E346" t="n">
        <v>2030</v>
      </c>
      <c r="F346" t="n">
        <v>10865594.5816465</v>
      </c>
      <c r="G346" t="n">
        <v>4364822.03118805</v>
      </c>
      <c r="H346" t="n">
        <v>554.990219697552</v>
      </c>
      <c r="I346" t="n">
        <v>247.016185746539</v>
      </c>
      <c r="J346" t="n">
        <v>5507995.09789051</v>
      </c>
      <c r="K346" t="n">
        <v>2646365.03423426</v>
      </c>
      <c r="L346" t="n">
        <v>3238178.76784755</v>
      </c>
      <c r="M346" t="n">
        <v>1755432.12300339</v>
      </c>
      <c r="N346" t="n">
        <v>0.0000510777588402762</v>
      </c>
      <c r="O346" t="n">
        <v>0.0000565924988422274</v>
      </c>
      <c r="P346" t="s">
        <v>257</v>
      </c>
      <c r="Q346" t="s">
        <v>252</v>
      </c>
    </row>
    <row r="347">
      <c r="A347" t="s">
        <v>269</v>
      </c>
      <c r="B347" t="s">
        <v>265</v>
      </c>
      <c r="C347" t="s">
        <v>256</v>
      </c>
      <c r="D347" t="n">
        <v>1.08500668135844</v>
      </c>
      <c r="E347" t="n">
        <v>2035</v>
      </c>
      <c r="F347" t="n">
        <v>11127006.3710609</v>
      </c>
      <c r="G347" t="n">
        <v>4471758.99287299</v>
      </c>
      <c r="H347" t="n">
        <v>567.849965737506</v>
      </c>
      <c r="I347" t="n">
        <v>252.57827420888</v>
      </c>
      <c r="J347" t="n">
        <v>5299427.90275535</v>
      </c>
      <c r="K347" t="n">
        <v>2590607.79199478</v>
      </c>
      <c r="L347" t="n">
        <v>3365203.83662582</v>
      </c>
      <c r="M347" t="n">
        <v>1827440.5416178</v>
      </c>
      <c r="N347" t="n">
        <v>0.0000510334897636411</v>
      </c>
      <c r="O347" t="n">
        <v>0.0000564829801005454</v>
      </c>
      <c r="P347" t="s">
        <v>257</v>
      </c>
      <c r="Q347" t="s">
        <v>252</v>
      </c>
    </row>
    <row r="348">
      <c r="A348" t="s">
        <v>269</v>
      </c>
      <c r="B348" t="s">
        <v>265</v>
      </c>
      <c r="C348" t="s">
        <v>256</v>
      </c>
      <c r="D348" t="n">
        <v>1.22921984132704</v>
      </c>
      <c r="E348" t="n">
        <v>2040</v>
      </c>
      <c r="F348" t="n">
        <v>11186366.2138158</v>
      </c>
      <c r="G348" t="n">
        <v>4497663.40920664</v>
      </c>
      <c r="H348" t="n">
        <v>533.772487526648</v>
      </c>
      <c r="I348" t="n">
        <v>237.002160925614</v>
      </c>
      <c r="J348" t="n">
        <v>4723621.07478467</v>
      </c>
      <c r="K348" t="n">
        <v>2371143.32768248</v>
      </c>
      <c r="L348" t="n">
        <v>3427664.43761568</v>
      </c>
      <c r="M348" t="n">
        <v>1840166.08395267</v>
      </c>
      <c r="N348" t="n">
        <v>0.0000477163430308056</v>
      </c>
      <c r="O348" t="n">
        <v>0.000052694508095131</v>
      </c>
      <c r="P348" t="s">
        <v>257</v>
      </c>
      <c r="Q348" t="s">
        <v>252</v>
      </c>
    </row>
    <row r="349">
      <c r="A349" t="s">
        <v>269</v>
      </c>
      <c r="B349" t="s">
        <v>265</v>
      </c>
      <c r="C349" t="s">
        <v>256</v>
      </c>
      <c r="D349" t="n">
        <v>1.35085724597845</v>
      </c>
      <c r="E349" t="n">
        <v>2045</v>
      </c>
      <c r="F349" t="n">
        <v>11311055.1853813</v>
      </c>
      <c r="G349" t="n">
        <v>4549983.67806647</v>
      </c>
      <c r="H349" t="n">
        <v>508.238767668154</v>
      </c>
      <c r="I349" t="n">
        <v>225.300943566074</v>
      </c>
      <c r="J349" t="n">
        <v>4310285.32225416</v>
      </c>
      <c r="K349" t="n">
        <v>2197763.56110917</v>
      </c>
      <c r="L349" t="n">
        <v>3513630.94752929</v>
      </c>
      <c r="M349" t="n">
        <v>1869460.49325299</v>
      </c>
      <c r="N349" t="n">
        <v>0.0000449329226441238</v>
      </c>
      <c r="O349" t="n">
        <v>0.0000495168685224419</v>
      </c>
      <c r="P349" t="s">
        <v>257</v>
      </c>
      <c r="Q349" t="s">
        <v>252</v>
      </c>
    </row>
    <row r="350">
      <c r="A350" t="s">
        <v>269</v>
      </c>
      <c r="B350" t="s">
        <v>265</v>
      </c>
      <c r="C350" t="s">
        <v>256</v>
      </c>
      <c r="D350" t="n">
        <v>1.53164784556419</v>
      </c>
      <c r="E350" t="n">
        <v>2050</v>
      </c>
      <c r="F350" t="n">
        <v>11455947.9374373</v>
      </c>
      <c r="G350" t="n">
        <v>4610544.44416748</v>
      </c>
      <c r="H350" t="n">
        <v>469.752366733629</v>
      </c>
      <c r="I350" t="n">
        <v>207.538996811382</v>
      </c>
      <c r="J350" t="n">
        <v>3673936.25024827</v>
      </c>
      <c r="K350" t="n">
        <v>1911013.76346063</v>
      </c>
      <c r="L350" t="n">
        <v>3595250.97177855</v>
      </c>
      <c r="M350" t="n">
        <v>1874408.01265001</v>
      </c>
      <c r="N350" t="n">
        <v>0.0000410051066309851</v>
      </c>
      <c r="O350" t="n">
        <v>0.0000450139889821313</v>
      </c>
      <c r="P350" t="s">
        <v>257</v>
      </c>
      <c r="Q350" t="s">
        <v>252</v>
      </c>
    </row>
    <row r="351">
      <c r="A351" t="s">
        <v>269</v>
      </c>
      <c r="B351" t="s">
        <v>265</v>
      </c>
      <c r="C351" t="s">
        <v>256</v>
      </c>
      <c r="D351" t="n">
        <v>1.64170092024739</v>
      </c>
      <c r="E351" t="n">
        <v>2055</v>
      </c>
      <c r="F351" t="n">
        <v>11614829.8166641</v>
      </c>
      <c r="G351" t="n">
        <v>4676832.46990854</v>
      </c>
      <c r="H351" t="n">
        <v>460.065853107481</v>
      </c>
      <c r="I351" t="n">
        <v>202.832169313908</v>
      </c>
      <c r="J351" t="n">
        <v>3396160.32788645</v>
      </c>
      <c r="K351" t="n">
        <v>1746359.74496417</v>
      </c>
      <c r="L351" t="n">
        <v>3665849.82922402</v>
      </c>
      <c r="M351" t="n">
        <v>1868703.0541952</v>
      </c>
      <c r="N351" t="n">
        <v>0.0000396102104266229</v>
      </c>
      <c r="O351" t="n">
        <v>0.0000433695606201337</v>
      </c>
      <c r="P351" t="s">
        <v>257</v>
      </c>
      <c r="Q351" t="s">
        <v>252</v>
      </c>
    </row>
    <row r="352">
      <c r="A352" t="s">
        <v>269</v>
      </c>
      <c r="B352" t="s">
        <v>265</v>
      </c>
      <c r="C352" t="s">
        <v>256</v>
      </c>
      <c r="D352" t="n">
        <v>1.79717289473674</v>
      </c>
      <c r="E352" t="n">
        <v>2060</v>
      </c>
      <c r="F352" t="n">
        <v>11818098.0514997</v>
      </c>
      <c r="G352" t="n">
        <v>4761055.74026955</v>
      </c>
      <c r="H352" t="n">
        <v>443.861777127496</v>
      </c>
      <c r="I352" t="n">
        <v>194.969322892313</v>
      </c>
      <c r="J352" t="n">
        <v>2984362.71860529</v>
      </c>
      <c r="K352" t="n">
        <v>1490518.81353413</v>
      </c>
      <c r="L352" t="n">
        <v>3748807.27060747</v>
      </c>
      <c r="M352" t="n">
        <v>1866107.68052891</v>
      </c>
      <c r="N352" t="n">
        <v>0.0000375578011955291</v>
      </c>
      <c r="O352" t="n">
        <v>0.0000409508591221145</v>
      </c>
      <c r="P352" t="s">
        <v>257</v>
      </c>
      <c r="Q352" t="s">
        <v>252</v>
      </c>
    </row>
    <row r="353">
      <c r="A353" t="s">
        <v>269</v>
      </c>
      <c r="B353" t="s">
        <v>265</v>
      </c>
      <c r="C353" t="s">
        <v>256</v>
      </c>
      <c r="D353" t="n">
        <v>1.90209664848524</v>
      </c>
      <c r="E353" t="n">
        <v>2065</v>
      </c>
      <c r="F353" t="n">
        <v>11982124.45768</v>
      </c>
      <c r="G353" t="n">
        <v>4829464.74789758</v>
      </c>
      <c r="H353" t="n">
        <v>433.824747072898</v>
      </c>
      <c r="I353" t="n">
        <v>190.092119611332</v>
      </c>
      <c r="J353" t="n">
        <v>2705371.92919745</v>
      </c>
      <c r="K353" t="n">
        <v>1349126.37282326</v>
      </c>
      <c r="L353" t="n">
        <v>3796664.49816285</v>
      </c>
      <c r="M353" t="n">
        <v>1856210.91216935</v>
      </c>
      <c r="N353" t="n">
        <v>0.0000362059957401658</v>
      </c>
      <c r="O353" t="n">
        <v>0.0000393609084100025</v>
      </c>
      <c r="P353" t="s">
        <v>257</v>
      </c>
      <c r="Q353" t="s">
        <v>252</v>
      </c>
    </row>
    <row r="354">
      <c r="A354" t="s">
        <v>269</v>
      </c>
      <c r="B354" t="s">
        <v>265</v>
      </c>
      <c r="C354" t="s">
        <v>256</v>
      </c>
      <c r="D354" t="n">
        <v>2.05392250035779</v>
      </c>
      <c r="E354" t="n">
        <v>2070</v>
      </c>
      <c r="F354" t="n">
        <v>12201769.0467855</v>
      </c>
      <c r="G354" t="n">
        <v>4920205.37358754</v>
      </c>
      <c r="H354" t="n">
        <v>422.817757321606</v>
      </c>
      <c r="I354" t="n">
        <v>184.401856550635</v>
      </c>
      <c r="J354" t="n">
        <v>2456421.81137447</v>
      </c>
      <c r="K354" t="n">
        <v>1186602.4145216</v>
      </c>
      <c r="L354" t="n">
        <v>3881121.63735349</v>
      </c>
      <c r="M354" t="n">
        <v>1824749.6208889</v>
      </c>
      <c r="N354" t="n">
        <v>0.0000346521685257595</v>
      </c>
      <c r="O354" t="n">
        <v>0.0000374784876949516</v>
      </c>
      <c r="P354" t="s">
        <v>257</v>
      </c>
      <c r="Q354" t="s">
        <v>252</v>
      </c>
    </row>
    <row r="355">
      <c r="A355" t="s">
        <v>269</v>
      </c>
      <c r="B355" t="s">
        <v>265</v>
      </c>
      <c r="C355" t="s">
        <v>256</v>
      </c>
      <c r="D355" t="n">
        <v>2.15113208653396</v>
      </c>
      <c r="E355" t="n">
        <v>2075</v>
      </c>
      <c r="F355" t="n">
        <v>12463921.9252476</v>
      </c>
      <c r="G355" t="n">
        <v>5028029.78851615</v>
      </c>
      <c r="H355" t="n">
        <v>426.841640158001</v>
      </c>
      <c r="I355" t="n">
        <v>185.569038330253</v>
      </c>
      <c r="J355" t="n">
        <v>2374804.98757818</v>
      </c>
      <c r="K355" t="n">
        <v>1126197.31225905</v>
      </c>
      <c r="L355" t="n">
        <v>3959539.60130338</v>
      </c>
      <c r="M355" t="n">
        <v>1834428.36567283</v>
      </c>
      <c r="N355" t="n">
        <v>0.0000342461740949586</v>
      </c>
      <c r="O355" t="n">
        <v>0.0000369069090947086</v>
      </c>
      <c r="P355" t="s">
        <v>257</v>
      </c>
      <c r="Q355" t="s">
        <v>252</v>
      </c>
    </row>
    <row r="356">
      <c r="A356" t="s">
        <v>269</v>
      </c>
      <c r="B356" t="s">
        <v>265</v>
      </c>
      <c r="C356" t="s">
        <v>256</v>
      </c>
      <c r="D356" t="n">
        <v>2.28026617277747</v>
      </c>
      <c r="E356" t="n">
        <v>2080</v>
      </c>
      <c r="F356" t="n">
        <v>12699406.3257101</v>
      </c>
      <c r="G356" t="n">
        <v>5125118.34869584</v>
      </c>
      <c r="H356" t="n">
        <v>427.450417060015</v>
      </c>
      <c r="I356" t="n">
        <v>184.967453240221</v>
      </c>
      <c r="J356" t="n">
        <v>2272346.62330028</v>
      </c>
      <c r="K356" t="n">
        <v>1052791.54116009</v>
      </c>
      <c r="L356" t="n">
        <v>4014406.53596424</v>
      </c>
      <c r="M356" t="n">
        <v>1816969.5161191</v>
      </c>
      <c r="N356" t="n">
        <v>0.0000336590865822315</v>
      </c>
      <c r="O356" t="n">
        <v>0.0000360903769738876</v>
      </c>
      <c r="P356" t="s">
        <v>257</v>
      </c>
      <c r="Q356" t="s">
        <v>252</v>
      </c>
    </row>
    <row r="357">
      <c r="A357" t="s">
        <v>269</v>
      </c>
      <c r="B357" t="s">
        <v>265</v>
      </c>
      <c r="C357" t="s">
        <v>256</v>
      </c>
      <c r="D357" t="n">
        <v>2.40858309610718</v>
      </c>
      <c r="E357" t="n">
        <v>2085</v>
      </c>
      <c r="F357" t="n">
        <v>12970911.8203725</v>
      </c>
      <c r="G357" t="n">
        <v>5236828.0924178</v>
      </c>
      <c r="H357" t="n">
        <v>428.912830790449</v>
      </c>
      <c r="I357" t="n">
        <v>184.705423390188</v>
      </c>
      <c r="J357" t="n">
        <v>2216441.62052618</v>
      </c>
      <c r="K357" t="n">
        <v>1018153.2991157</v>
      </c>
      <c r="L357" t="n">
        <v>4088106.37794242</v>
      </c>
      <c r="M357" t="n">
        <v>1800475.5717119</v>
      </c>
      <c r="N357" t="n">
        <v>0.0000330672844538799</v>
      </c>
      <c r="O357" t="n">
        <v>0.0000352704767333523</v>
      </c>
      <c r="P357" t="s">
        <v>257</v>
      </c>
      <c r="Q357" t="s">
        <v>252</v>
      </c>
    </row>
    <row r="358">
      <c r="A358" t="s">
        <v>269</v>
      </c>
      <c r="B358" t="s">
        <v>265</v>
      </c>
      <c r="C358" t="s">
        <v>256</v>
      </c>
      <c r="D358" t="n">
        <v>2.52004645059278</v>
      </c>
      <c r="E358" t="n">
        <v>2090</v>
      </c>
      <c r="F358" t="n">
        <v>13266084.8162685</v>
      </c>
      <c r="G358" t="n">
        <v>5356433.10689644</v>
      </c>
      <c r="H358" t="n">
        <v>437.647929006134</v>
      </c>
      <c r="I358" t="n">
        <v>187.646755364745</v>
      </c>
      <c r="J358" t="n">
        <v>2215301.12321866</v>
      </c>
      <c r="K358" t="n">
        <v>1021697.23063863</v>
      </c>
      <c r="L358" t="n">
        <v>4187672.13509236</v>
      </c>
      <c r="M358" t="n">
        <v>1805453.59926164</v>
      </c>
      <c r="N358" t="n">
        <v>0.0000329899842393166</v>
      </c>
      <c r="O358" t="n">
        <v>0.0000350320356139888</v>
      </c>
      <c r="P358" t="s">
        <v>257</v>
      </c>
      <c r="Q358" t="s">
        <v>252</v>
      </c>
    </row>
    <row r="359">
      <c r="A359" t="s">
        <v>269</v>
      </c>
      <c r="B359" t="s">
        <v>266</v>
      </c>
      <c r="C359" t="s">
        <v>256</v>
      </c>
      <c r="D359" t="n">
        <v>0.428627956548265</v>
      </c>
      <c r="E359" t="n">
        <v>2010</v>
      </c>
      <c r="F359" t="n">
        <v>8235015.92729189</v>
      </c>
      <c r="G359" t="n">
        <v>5339539.34148491</v>
      </c>
      <c r="H359" t="n">
        <v>176.298244004914</v>
      </c>
      <c r="I359" t="n">
        <v>136.597403836769</v>
      </c>
      <c r="J359" t="n">
        <v>3746315.80412557</v>
      </c>
      <c r="K359" t="n">
        <v>3359781.34047017</v>
      </c>
      <c r="L359" t="n">
        <v>2219848.60390331</v>
      </c>
      <c r="M359" t="n">
        <v>2103256.45790749</v>
      </c>
      <c r="N359" t="n">
        <v>0.0000214083670950337</v>
      </c>
      <c r="O359" t="n">
        <v>0.0000255822450404085</v>
      </c>
      <c r="P359" t="s">
        <v>257</v>
      </c>
      <c r="Q359" t="s">
        <v>252</v>
      </c>
    </row>
    <row r="360">
      <c r="A360" t="s">
        <v>269</v>
      </c>
      <c r="B360" t="s">
        <v>266</v>
      </c>
      <c r="C360" t="s">
        <v>256</v>
      </c>
      <c r="D360" t="n">
        <v>0.612859964817109</v>
      </c>
      <c r="E360" t="n">
        <v>2015</v>
      </c>
      <c r="F360" t="n">
        <v>8423005.7020709</v>
      </c>
      <c r="G360" t="n">
        <v>5540497.35124261</v>
      </c>
      <c r="H360" t="n">
        <v>258.620229220641</v>
      </c>
      <c r="I360" t="n">
        <v>203.252101565104</v>
      </c>
      <c r="J360" t="n">
        <v>3850204.9120623</v>
      </c>
      <c r="K360" t="n">
        <v>3503585.05771575</v>
      </c>
      <c r="L360" t="n">
        <v>2283495.71370948</v>
      </c>
      <c r="M360" t="n">
        <v>2198618.8115067</v>
      </c>
      <c r="N360" t="n">
        <v>0.0000307040311224123</v>
      </c>
      <c r="O360" t="n">
        <v>0.0000366848116116361</v>
      </c>
      <c r="P360" t="s">
        <v>257</v>
      </c>
      <c r="Q360" t="s">
        <v>252</v>
      </c>
    </row>
    <row r="361">
      <c r="A361" t="s">
        <v>269</v>
      </c>
      <c r="B361" t="s">
        <v>266</v>
      </c>
      <c r="C361" t="s">
        <v>256</v>
      </c>
      <c r="D361" t="n">
        <v>0.762344119941005</v>
      </c>
      <c r="E361" t="n">
        <v>2020</v>
      </c>
      <c r="F361" t="n">
        <v>8581250.93342967</v>
      </c>
      <c r="G361" t="n">
        <v>5720656.33415195</v>
      </c>
      <c r="H361" t="n">
        <v>328.701465069749</v>
      </c>
      <c r="I361" t="n">
        <v>261.735641144324</v>
      </c>
      <c r="J361" t="n">
        <v>3939492.46521736</v>
      </c>
      <c r="K361" t="n">
        <v>3633550.72920185</v>
      </c>
      <c r="L361" t="n">
        <v>2337976.34104499</v>
      </c>
      <c r="M361" t="n">
        <v>2285055.53310219</v>
      </c>
      <c r="N361" t="n">
        <v>0.0000383046093885029</v>
      </c>
      <c r="O361" t="n">
        <v>0.000045752729382078</v>
      </c>
      <c r="P361" t="s">
        <v>257</v>
      </c>
      <c r="Q361" t="s">
        <v>252</v>
      </c>
    </row>
    <row r="362">
      <c r="A362" t="s">
        <v>269</v>
      </c>
      <c r="B362" t="s">
        <v>266</v>
      </c>
      <c r="C362" t="s">
        <v>256</v>
      </c>
      <c r="D362" t="n">
        <v>0.913771284057719</v>
      </c>
      <c r="E362" t="n">
        <v>2025</v>
      </c>
      <c r="F362" t="n">
        <v>8804145.38899958</v>
      </c>
      <c r="G362" t="n">
        <v>5941479.7081558</v>
      </c>
      <c r="H362" t="n">
        <v>405.417269994132</v>
      </c>
      <c r="I362" t="n">
        <v>326.667764535521</v>
      </c>
      <c r="J362" t="n">
        <v>4059103.92176447</v>
      </c>
      <c r="K362" t="n">
        <v>3789931.00617967</v>
      </c>
      <c r="L362" t="n">
        <v>2410457.27515763</v>
      </c>
      <c r="M362" t="n">
        <v>2388299.08843855</v>
      </c>
      <c r="N362" t="n">
        <v>0.0000460484524143234</v>
      </c>
      <c r="O362" t="n">
        <v>0.00005498087691642</v>
      </c>
      <c r="P362" t="s">
        <v>257</v>
      </c>
      <c r="Q362" t="s">
        <v>252</v>
      </c>
    </row>
    <row r="363">
      <c r="A363" t="s">
        <v>269</v>
      </c>
      <c r="B363" t="s">
        <v>266</v>
      </c>
      <c r="C363" t="s">
        <v>256</v>
      </c>
      <c r="D363" t="n">
        <v>0.965593764268064</v>
      </c>
      <c r="E363" t="n">
        <v>2030</v>
      </c>
      <c r="F363" t="n">
        <v>9044831.87461058</v>
      </c>
      <c r="G363" t="n">
        <v>6185584.73822398</v>
      </c>
      <c r="H363" t="n">
        <v>441.594897864408</v>
      </c>
      <c r="I363" t="n">
        <v>360.411507579682</v>
      </c>
      <c r="J363" t="n">
        <v>4189942.04182289</v>
      </c>
      <c r="K363" t="n">
        <v>3964418.09030188</v>
      </c>
      <c r="L363" t="n">
        <v>2489710.80110439</v>
      </c>
      <c r="M363" t="n">
        <v>2503900.08974655</v>
      </c>
      <c r="N363" t="n">
        <v>0.0000488228973170848</v>
      </c>
      <c r="O363" t="n">
        <v>0.000058266360066577</v>
      </c>
      <c r="P363" t="s">
        <v>257</v>
      </c>
      <c r="Q363" t="s">
        <v>252</v>
      </c>
    </row>
    <row r="364">
      <c r="A364" t="s">
        <v>269</v>
      </c>
      <c r="B364" t="s">
        <v>266</v>
      </c>
      <c r="C364" t="s">
        <v>256</v>
      </c>
      <c r="D364" t="n">
        <v>1.08500668135844</v>
      </c>
      <c r="E364" t="n">
        <v>2035</v>
      </c>
      <c r="F364" t="n">
        <v>9208944.3039427</v>
      </c>
      <c r="G364" t="n">
        <v>6389821.05999121</v>
      </c>
      <c r="H364" t="n">
        <v>448.099489987149</v>
      </c>
      <c r="I364" t="n">
        <v>372.328749959237</v>
      </c>
      <c r="J364" t="n">
        <v>3979737.86889085</v>
      </c>
      <c r="K364" t="n">
        <v>3910297.82585927</v>
      </c>
      <c r="L364" t="n">
        <v>2555876.08634065</v>
      </c>
      <c r="M364" t="n">
        <v>2636768.29190297</v>
      </c>
      <c r="N364" t="n">
        <v>0.0000486591595298606</v>
      </c>
      <c r="O364" t="n">
        <v>0.0000582690417248945</v>
      </c>
      <c r="P364" t="s">
        <v>257</v>
      </c>
      <c r="Q364" t="s">
        <v>252</v>
      </c>
    </row>
    <row r="365">
      <c r="A365" t="s">
        <v>269</v>
      </c>
      <c r="B365" t="s">
        <v>266</v>
      </c>
      <c r="C365" t="s">
        <v>256</v>
      </c>
      <c r="D365" t="n">
        <v>1.22921984132704</v>
      </c>
      <c r="E365" t="n">
        <v>2040</v>
      </c>
      <c r="F365" t="n">
        <v>9205576.27485279</v>
      </c>
      <c r="G365" t="n">
        <v>6478453.34816964</v>
      </c>
      <c r="H365" t="n">
        <v>417.096734711115</v>
      </c>
      <c r="I365" t="n">
        <v>353.677913741147</v>
      </c>
      <c r="J365" t="n">
        <v>3494423.37550182</v>
      </c>
      <c r="K365" t="n">
        <v>3600341.02696533</v>
      </c>
      <c r="L365" t="n">
        <v>2590615.04034787</v>
      </c>
      <c r="M365" t="n">
        <v>2677215.48122047</v>
      </c>
      <c r="N365" t="n">
        <v>0.0000453091389672707</v>
      </c>
      <c r="O365" t="n">
        <v>0.000054592955252363</v>
      </c>
      <c r="P365" t="s">
        <v>257</v>
      </c>
      <c r="Q365" t="s">
        <v>252</v>
      </c>
    </row>
    <row r="366">
      <c r="A366" t="s">
        <v>269</v>
      </c>
      <c r="B366" t="s">
        <v>266</v>
      </c>
      <c r="C366" t="s">
        <v>256</v>
      </c>
      <c r="D366" t="n">
        <v>1.35085724597845</v>
      </c>
      <c r="E366" t="n">
        <v>2045</v>
      </c>
      <c r="F366" t="n">
        <v>9258708.23790621</v>
      </c>
      <c r="G366" t="n">
        <v>6602330.62554159</v>
      </c>
      <c r="H366" t="n">
        <v>393.617443991489</v>
      </c>
      <c r="I366" t="n">
        <v>339.92226724274</v>
      </c>
      <c r="J366" t="n">
        <v>3178873.41311704</v>
      </c>
      <c r="K366" t="n">
        <v>3329175.47024629</v>
      </c>
      <c r="L366" t="n">
        <v>2647010.28428742</v>
      </c>
      <c r="M366" t="n">
        <v>2736081.15649486</v>
      </c>
      <c r="N366" t="n">
        <v>0.000042513213925456</v>
      </c>
      <c r="O366" t="n">
        <v>0.0000514851931116152</v>
      </c>
      <c r="P366" t="s">
        <v>257</v>
      </c>
      <c r="Q366" t="s">
        <v>252</v>
      </c>
    </row>
    <row r="367">
      <c r="A367" t="s">
        <v>269</v>
      </c>
      <c r="B367" t="s">
        <v>266</v>
      </c>
      <c r="C367" t="s">
        <v>256</v>
      </c>
      <c r="D367" t="n">
        <v>1.53164784556419</v>
      </c>
      <c r="E367" t="n">
        <v>2050</v>
      </c>
      <c r="F367" t="n">
        <v>9331819.94927792</v>
      </c>
      <c r="G367" t="n">
        <v>6734672.43232683</v>
      </c>
      <c r="H367" t="n">
        <v>360.083148735891</v>
      </c>
      <c r="I367" t="n">
        <v>317.20821480912</v>
      </c>
      <c r="J367" t="n">
        <v>2755260.6368745</v>
      </c>
      <c r="K367" t="n">
        <v>2829689.3768344</v>
      </c>
      <c r="L367" t="n">
        <v>2705396.14502388</v>
      </c>
      <c r="M367" t="n">
        <v>2764262.83940468</v>
      </c>
      <c r="N367" t="n">
        <v>0.0000385865941148761</v>
      </c>
      <c r="O367" t="n">
        <v>0.000047100763696613</v>
      </c>
      <c r="P367" t="s">
        <v>257</v>
      </c>
      <c r="Q367" t="s">
        <v>252</v>
      </c>
    </row>
    <row r="368">
      <c r="A368" t="s">
        <v>269</v>
      </c>
      <c r="B368" t="s">
        <v>266</v>
      </c>
      <c r="C368" t="s">
        <v>256</v>
      </c>
      <c r="D368" t="n">
        <v>1.64170092024739</v>
      </c>
      <c r="E368" t="n">
        <v>2055</v>
      </c>
      <c r="F368" t="n">
        <v>9419054.56585874</v>
      </c>
      <c r="G368" t="n">
        <v>6872607.72071395</v>
      </c>
      <c r="H368" t="n">
        <v>350.394170934762</v>
      </c>
      <c r="I368" t="n">
        <v>312.503851486627</v>
      </c>
      <c r="J368" t="n">
        <v>2575478.99127384</v>
      </c>
      <c r="K368" t="n">
        <v>2567041.08157678</v>
      </c>
      <c r="L368" t="n">
        <v>2759795.8449343</v>
      </c>
      <c r="M368" t="n">
        <v>2774757.03848491</v>
      </c>
      <c r="N368" t="n">
        <v>0.0000372005670510538</v>
      </c>
      <c r="O368" t="n">
        <v>0.0000454709280939671</v>
      </c>
      <c r="P368" t="s">
        <v>257</v>
      </c>
      <c r="Q368" t="s">
        <v>252</v>
      </c>
    </row>
    <row r="369">
      <c r="A369" t="s">
        <v>269</v>
      </c>
      <c r="B369" t="s">
        <v>266</v>
      </c>
      <c r="C369" t="s">
        <v>256</v>
      </c>
      <c r="D369" t="n">
        <v>1.79717289473674</v>
      </c>
      <c r="E369" t="n">
        <v>2060</v>
      </c>
      <c r="F369" t="n">
        <v>9543836.92726277</v>
      </c>
      <c r="G369" t="n">
        <v>7035316.86450648</v>
      </c>
      <c r="H369" t="n">
        <v>335.635723980991</v>
      </c>
      <c r="I369" t="n">
        <v>303.195376038817</v>
      </c>
      <c r="J369" t="n">
        <v>2321076.49598155</v>
      </c>
      <c r="K369" t="n">
        <v>2153805.03615788</v>
      </c>
      <c r="L369" t="n">
        <v>2845399.9578354</v>
      </c>
      <c r="M369" t="n">
        <v>2769514.99330098</v>
      </c>
      <c r="N369" t="n">
        <v>0.0000351677974528483</v>
      </c>
      <c r="O369" t="n">
        <v>0.0000430961933738127</v>
      </c>
      <c r="P369" t="s">
        <v>257</v>
      </c>
      <c r="Q369" t="s">
        <v>252</v>
      </c>
    </row>
    <row r="370">
      <c r="A370" t="s">
        <v>269</v>
      </c>
      <c r="B370" t="s">
        <v>266</v>
      </c>
      <c r="C370" t="s">
        <v>256</v>
      </c>
      <c r="D370" t="n">
        <v>1.90209664848524</v>
      </c>
      <c r="E370" t="n">
        <v>2065</v>
      </c>
      <c r="F370" t="n">
        <v>9638157.68861865</v>
      </c>
      <c r="G370" t="n">
        <v>7173431.51695891</v>
      </c>
      <c r="H370" t="n">
        <v>326.221665772358</v>
      </c>
      <c r="I370" t="n">
        <v>297.695200911873</v>
      </c>
      <c r="J370" t="n">
        <v>2161861.22428423</v>
      </c>
      <c r="K370" t="n">
        <v>1892637.07773648</v>
      </c>
      <c r="L370" t="n">
        <v>2905416.09996527</v>
      </c>
      <c r="M370" t="n">
        <v>2747459.31036692</v>
      </c>
      <c r="N370" t="n">
        <v>0.0000338468902783756</v>
      </c>
      <c r="O370" t="n">
        <v>0.0000414996923310808</v>
      </c>
      <c r="P370" t="s">
        <v>257</v>
      </c>
      <c r="Q370" t="s">
        <v>252</v>
      </c>
    </row>
    <row r="371">
      <c r="A371" t="s">
        <v>269</v>
      </c>
      <c r="B371" t="s">
        <v>266</v>
      </c>
      <c r="C371" t="s">
        <v>256</v>
      </c>
      <c r="D371" t="n">
        <v>2.05392250035779</v>
      </c>
      <c r="E371" t="n">
        <v>2070</v>
      </c>
      <c r="F371" t="n">
        <v>9778459.76495779</v>
      </c>
      <c r="G371" t="n">
        <v>7343514.65541522</v>
      </c>
      <c r="H371" t="n">
        <v>316.109654256894</v>
      </c>
      <c r="I371" t="n">
        <v>291.109959615347</v>
      </c>
      <c r="J371" t="n">
        <v>2024404.71573481</v>
      </c>
      <c r="K371" t="n">
        <v>1618619.51016127</v>
      </c>
      <c r="L371" t="n">
        <v>2993688.30831601</v>
      </c>
      <c r="M371" t="n">
        <v>2712182.94992639</v>
      </c>
      <c r="N371" t="n">
        <v>0.0000323271416823443</v>
      </c>
      <c r="O371" t="n">
        <v>0.000039641775536007</v>
      </c>
      <c r="P371" t="s">
        <v>257</v>
      </c>
      <c r="Q371" t="s">
        <v>252</v>
      </c>
    </row>
    <row r="372">
      <c r="A372" t="s">
        <v>269</v>
      </c>
      <c r="B372" t="s">
        <v>266</v>
      </c>
      <c r="C372" t="s">
        <v>256</v>
      </c>
      <c r="D372" t="n">
        <v>2.15113208653396</v>
      </c>
      <c r="E372" t="n">
        <v>2075</v>
      </c>
      <c r="F372" t="n">
        <v>9953643.14663578</v>
      </c>
      <c r="G372" t="n">
        <v>7538308.56712799</v>
      </c>
      <c r="H372" t="n">
        <v>318.045690210253</v>
      </c>
      <c r="I372" t="n">
        <v>294.364988278001</v>
      </c>
      <c r="J372" t="n">
        <v>1974441.58840418</v>
      </c>
      <c r="K372" t="n">
        <v>1526560.71143305</v>
      </c>
      <c r="L372" t="n">
        <v>3076151.12636305</v>
      </c>
      <c r="M372" t="n">
        <v>2717816.84061316</v>
      </c>
      <c r="N372" t="n">
        <v>0.0000319526916451439</v>
      </c>
      <c r="O372" t="n">
        <v>0.0000390492092034581</v>
      </c>
      <c r="P372" t="s">
        <v>257</v>
      </c>
      <c r="Q372" t="s">
        <v>252</v>
      </c>
    </row>
    <row r="373">
      <c r="A373" t="s">
        <v>269</v>
      </c>
      <c r="B373" t="s">
        <v>266</v>
      </c>
      <c r="C373" t="s">
        <v>256</v>
      </c>
      <c r="D373" t="n">
        <v>2.28026617277747</v>
      </c>
      <c r="E373" t="n">
        <v>2080</v>
      </c>
      <c r="F373" t="n">
        <v>10108118.365866</v>
      </c>
      <c r="G373" t="n">
        <v>7716406.30853994</v>
      </c>
      <c r="H373" t="n">
        <v>317.427348138126</v>
      </c>
      <c r="I373" t="n">
        <v>294.99052216211</v>
      </c>
      <c r="J373" t="n">
        <v>1925538.21320301</v>
      </c>
      <c r="K373" t="n">
        <v>1399599.95125736</v>
      </c>
      <c r="L373" t="n">
        <v>3157366.86330468</v>
      </c>
      <c r="M373" t="n">
        <v>2674009.18877865</v>
      </c>
      <c r="N373" t="n">
        <v>0.0000314032084556947</v>
      </c>
      <c r="O373" t="n">
        <v>0.0000382290032907724</v>
      </c>
      <c r="P373" t="s">
        <v>257</v>
      </c>
      <c r="Q373" t="s">
        <v>252</v>
      </c>
    </row>
    <row r="374">
      <c r="A374" t="s">
        <v>269</v>
      </c>
      <c r="B374" t="s">
        <v>266</v>
      </c>
      <c r="C374" t="s">
        <v>256</v>
      </c>
      <c r="D374" t="n">
        <v>2.40858309610718</v>
      </c>
      <c r="E374" t="n">
        <v>2085</v>
      </c>
      <c r="F374" t="n">
        <v>10291284.9500988</v>
      </c>
      <c r="G374" t="n">
        <v>7916454.96269141</v>
      </c>
      <c r="H374" t="n">
        <v>317.558955758769</v>
      </c>
      <c r="I374" t="n">
        <v>296.059298421867</v>
      </c>
      <c r="J374" t="n">
        <v>1883580.70930102</v>
      </c>
      <c r="K374" t="n">
        <v>1351014.21034087</v>
      </c>
      <c r="L374" t="n">
        <v>3249124.03107228</v>
      </c>
      <c r="M374" t="n">
        <v>2639457.91858204</v>
      </c>
      <c r="N374" t="n">
        <v>0.0000308570754088117</v>
      </c>
      <c r="O374" t="n">
        <v>0.0000373979640908882</v>
      </c>
      <c r="P374" t="s">
        <v>257</v>
      </c>
      <c r="Q374" t="s">
        <v>252</v>
      </c>
    </row>
    <row r="375">
      <c r="A375" t="s">
        <v>269</v>
      </c>
      <c r="B375" t="s">
        <v>266</v>
      </c>
      <c r="C375" t="s">
        <v>256</v>
      </c>
      <c r="D375" t="n">
        <v>2.52004645059278</v>
      </c>
      <c r="E375" t="n">
        <v>2090</v>
      </c>
      <c r="F375" t="n">
        <v>10518912.0104999</v>
      </c>
      <c r="G375" t="n">
        <v>8103605.91266507</v>
      </c>
      <c r="H375" t="n">
        <v>323.736669958317</v>
      </c>
      <c r="I375" t="n">
        <v>301.558014412561</v>
      </c>
      <c r="J375" t="n">
        <v>1885372.77685466</v>
      </c>
      <c r="K375" t="n">
        <v>1351625.57700263</v>
      </c>
      <c r="L375" t="n">
        <v>3373341.21082555</v>
      </c>
      <c r="M375" t="n">
        <v>2619784.52352845</v>
      </c>
      <c r="N375" t="n">
        <v>0.0000307766306662863</v>
      </c>
      <c r="O375" t="n">
        <v>0.0000372128183012032</v>
      </c>
      <c r="P375" t="s">
        <v>257</v>
      </c>
      <c r="Q375" t="s">
        <v>252</v>
      </c>
    </row>
    <row r="376">
      <c r="A376" t="s">
        <v>269</v>
      </c>
      <c r="B376" t="s">
        <v>267</v>
      </c>
      <c r="C376" t="s">
        <v>256</v>
      </c>
      <c r="D376" t="n">
        <v>0.428627956548265</v>
      </c>
      <c r="E376" t="n">
        <v>2010</v>
      </c>
      <c r="F376" t="n">
        <v>0</v>
      </c>
      <c r="G376" t="n">
        <v>0</v>
      </c>
      <c r="H376" t="n">
        <v>0</v>
      </c>
      <c r="I376" t="n">
        <v>0</v>
      </c>
      <c r="J376" t="n">
        <v>0</v>
      </c>
      <c r="K376" t="n">
        <v>0</v>
      </c>
      <c r="L376" t="n">
        <v>0</v>
      </c>
      <c r="M376" t="n">
        <v>0</v>
      </c>
      <c r="N376" t="n">
        <v>0</v>
      </c>
      <c r="O376" t="n">
        <v>0</v>
      </c>
      <c r="P376" t="s">
        <v>257</v>
      </c>
      <c r="Q376" t="s">
        <v>252</v>
      </c>
    </row>
    <row r="377">
      <c r="A377" t="s">
        <v>269</v>
      </c>
      <c r="B377" t="s">
        <v>267</v>
      </c>
      <c r="C377" t="s">
        <v>256</v>
      </c>
      <c r="D377" t="n">
        <v>0.612859964817109</v>
      </c>
      <c r="E377" t="n">
        <v>2015</v>
      </c>
      <c r="F377" t="n">
        <v>0</v>
      </c>
      <c r="G377" t="n">
        <v>0</v>
      </c>
      <c r="H377" t="n">
        <v>0</v>
      </c>
      <c r="I377" t="n">
        <v>0</v>
      </c>
      <c r="J377" t="n">
        <v>0</v>
      </c>
      <c r="K377" t="n">
        <v>0</v>
      </c>
      <c r="L377" t="n">
        <v>0</v>
      </c>
      <c r="M377" t="n">
        <v>0</v>
      </c>
      <c r="N377" t="n">
        <v>0</v>
      </c>
      <c r="O377" t="n">
        <v>0</v>
      </c>
      <c r="P377" t="s">
        <v>257</v>
      </c>
      <c r="Q377" t="s">
        <v>252</v>
      </c>
    </row>
    <row r="378">
      <c r="A378" t="s">
        <v>269</v>
      </c>
      <c r="B378" t="s">
        <v>267</v>
      </c>
      <c r="C378" t="s">
        <v>256</v>
      </c>
      <c r="D378" t="n">
        <v>0.762344119941005</v>
      </c>
      <c r="E378" t="n">
        <v>2020</v>
      </c>
      <c r="F378" t="n">
        <v>0</v>
      </c>
      <c r="G378" t="n">
        <v>0</v>
      </c>
      <c r="H378" t="n">
        <v>0</v>
      </c>
      <c r="I378" t="n">
        <v>0</v>
      </c>
      <c r="J378" t="n">
        <v>0</v>
      </c>
      <c r="K378" t="n">
        <v>0</v>
      </c>
      <c r="L378" t="n">
        <v>0</v>
      </c>
      <c r="M378" t="n">
        <v>0</v>
      </c>
      <c r="N378" t="n">
        <v>0</v>
      </c>
      <c r="O378" t="n">
        <v>0</v>
      </c>
      <c r="P378" t="s">
        <v>257</v>
      </c>
      <c r="Q378" t="s">
        <v>252</v>
      </c>
    </row>
    <row r="379">
      <c r="A379" t="s">
        <v>269</v>
      </c>
      <c r="B379" t="s">
        <v>267</v>
      </c>
      <c r="C379" t="s">
        <v>256</v>
      </c>
      <c r="D379" t="n">
        <v>0.913771284057719</v>
      </c>
      <c r="E379" t="n">
        <v>2025</v>
      </c>
      <c r="F379" t="n">
        <v>0</v>
      </c>
      <c r="G379" t="n">
        <v>0</v>
      </c>
      <c r="H379" t="n">
        <v>0</v>
      </c>
      <c r="I379" t="n">
        <v>0</v>
      </c>
      <c r="J379" t="n">
        <v>0</v>
      </c>
      <c r="K379" t="n">
        <v>0</v>
      </c>
      <c r="L379" t="n">
        <v>0</v>
      </c>
      <c r="M379" t="n">
        <v>0</v>
      </c>
      <c r="N379" t="n">
        <v>0</v>
      </c>
      <c r="O379" t="n">
        <v>0</v>
      </c>
      <c r="P379" t="s">
        <v>257</v>
      </c>
      <c r="Q379" t="s">
        <v>252</v>
      </c>
    </row>
    <row r="380">
      <c r="A380" t="s">
        <v>269</v>
      </c>
      <c r="B380" t="s">
        <v>267</v>
      </c>
      <c r="C380" t="s">
        <v>256</v>
      </c>
      <c r="D380" t="n">
        <v>0.965593764268064</v>
      </c>
      <c r="E380" t="n">
        <v>2030</v>
      </c>
      <c r="F380" t="n">
        <v>0</v>
      </c>
      <c r="G380" t="n">
        <v>0</v>
      </c>
      <c r="H380" t="n">
        <v>0</v>
      </c>
      <c r="I380" t="n">
        <v>0</v>
      </c>
      <c r="J380" t="n">
        <v>0</v>
      </c>
      <c r="K380" t="n">
        <v>0</v>
      </c>
      <c r="L380" t="n">
        <v>0</v>
      </c>
      <c r="M380" t="n">
        <v>0</v>
      </c>
      <c r="N380" t="n">
        <v>0</v>
      </c>
      <c r="O380" t="n">
        <v>0</v>
      </c>
      <c r="P380" t="s">
        <v>257</v>
      </c>
      <c r="Q380" t="s">
        <v>252</v>
      </c>
    </row>
    <row r="381">
      <c r="A381" t="s">
        <v>269</v>
      </c>
      <c r="B381" t="s">
        <v>267</v>
      </c>
      <c r="C381" t="s">
        <v>256</v>
      </c>
      <c r="D381" t="n">
        <v>1.08500668135844</v>
      </c>
      <c r="E381" t="n">
        <v>2035</v>
      </c>
      <c r="F381" t="n">
        <v>0</v>
      </c>
      <c r="G381" t="n">
        <v>0</v>
      </c>
      <c r="H381" t="n">
        <v>0</v>
      </c>
      <c r="I381" t="n">
        <v>0</v>
      </c>
      <c r="J381" t="n">
        <v>0</v>
      </c>
      <c r="K381" t="n">
        <v>0</v>
      </c>
      <c r="L381" t="n">
        <v>0</v>
      </c>
      <c r="M381" t="n">
        <v>0</v>
      </c>
      <c r="N381" t="n">
        <v>0</v>
      </c>
      <c r="O381" t="n">
        <v>0</v>
      </c>
      <c r="P381" t="s">
        <v>257</v>
      </c>
      <c r="Q381" t="s">
        <v>252</v>
      </c>
    </row>
    <row r="382">
      <c r="A382" t="s">
        <v>269</v>
      </c>
      <c r="B382" t="s">
        <v>267</v>
      </c>
      <c r="C382" t="s">
        <v>256</v>
      </c>
      <c r="D382" t="n">
        <v>1.22921984132704</v>
      </c>
      <c r="E382" t="n">
        <v>2040</v>
      </c>
      <c r="F382" t="n">
        <v>0</v>
      </c>
      <c r="G382" t="n">
        <v>0</v>
      </c>
      <c r="H382" t="n">
        <v>0</v>
      </c>
      <c r="I382" t="n">
        <v>0</v>
      </c>
      <c r="J382" t="n">
        <v>0</v>
      </c>
      <c r="K382" t="n">
        <v>0</v>
      </c>
      <c r="L382" t="n">
        <v>0</v>
      </c>
      <c r="M382" t="n">
        <v>0</v>
      </c>
      <c r="N382" t="n">
        <v>0</v>
      </c>
      <c r="O382" t="n">
        <v>0</v>
      </c>
      <c r="P382" t="s">
        <v>257</v>
      </c>
      <c r="Q382" t="s">
        <v>252</v>
      </c>
    </row>
    <row r="383">
      <c r="A383" t="s">
        <v>269</v>
      </c>
      <c r="B383" t="s">
        <v>267</v>
      </c>
      <c r="C383" t="s">
        <v>256</v>
      </c>
      <c r="D383" t="n">
        <v>1.35085724597845</v>
      </c>
      <c r="E383" t="n">
        <v>2045</v>
      </c>
      <c r="F383" t="n">
        <v>0</v>
      </c>
      <c r="G383" t="n">
        <v>0</v>
      </c>
      <c r="H383" t="n">
        <v>0</v>
      </c>
      <c r="I383" t="n">
        <v>0</v>
      </c>
      <c r="J383" t="n">
        <v>0</v>
      </c>
      <c r="K383" t="n">
        <v>0</v>
      </c>
      <c r="L383" t="n">
        <v>0</v>
      </c>
      <c r="M383" t="n">
        <v>0</v>
      </c>
      <c r="N383" t="n">
        <v>0</v>
      </c>
      <c r="O383" t="n">
        <v>0</v>
      </c>
      <c r="P383" t="s">
        <v>257</v>
      </c>
      <c r="Q383" t="s">
        <v>252</v>
      </c>
    </row>
    <row r="384">
      <c r="A384" t="s">
        <v>269</v>
      </c>
      <c r="B384" t="s">
        <v>267</v>
      </c>
      <c r="C384" t="s">
        <v>256</v>
      </c>
      <c r="D384" t="n">
        <v>1.53164784556419</v>
      </c>
      <c r="E384" t="n">
        <v>2050</v>
      </c>
      <c r="F384" t="n">
        <v>0</v>
      </c>
      <c r="G384" t="n">
        <v>0</v>
      </c>
      <c r="H384" t="n">
        <v>0</v>
      </c>
      <c r="I384" t="n">
        <v>0</v>
      </c>
      <c r="J384" t="n">
        <v>0</v>
      </c>
      <c r="K384" t="n">
        <v>0</v>
      </c>
      <c r="L384" t="n">
        <v>0</v>
      </c>
      <c r="M384" t="n">
        <v>0</v>
      </c>
      <c r="N384" t="n">
        <v>0</v>
      </c>
      <c r="O384" t="n">
        <v>0</v>
      </c>
      <c r="P384" t="s">
        <v>257</v>
      </c>
      <c r="Q384" t="s">
        <v>252</v>
      </c>
    </row>
    <row r="385">
      <c r="A385" t="s">
        <v>269</v>
      </c>
      <c r="B385" t="s">
        <v>267</v>
      </c>
      <c r="C385" t="s">
        <v>256</v>
      </c>
      <c r="D385" t="n">
        <v>1.64170092024739</v>
      </c>
      <c r="E385" t="n">
        <v>2055</v>
      </c>
      <c r="F385" t="n">
        <v>0</v>
      </c>
      <c r="G385" t="n">
        <v>0</v>
      </c>
      <c r="H385" t="n">
        <v>0</v>
      </c>
      <c r="I385" t="n">
        <v>0</v>
      </c>
      <c r="J385" t="n">
        <v>0</v>
      </c>
      <c r="K385" t="n">
        <v>0</v>
      </c>
      <c r="L385" t="n">
        <v>0</v>
      </c>
      <c r="M385" t="n">
        <v>0</v>
      </c>
      <c r="N385" t="n">
        <v>0</v>
      </c>
      <c r="O385" t="n">
        <v>0</v>
      </c>
      <c r="P385" t="s">
        <v>257</v>
      </c>
      <c r="Q385" t="s">
        <v>252</v>
      </c>
    </row>
    <row r="386">
      <c r="A386" t="s">
        <v>269</v>
      </c>
      <c r="B386" t="s">
        <v>267</v>
      </c>
      <c r="C386" t="s">
        <v>256</v>
      </c>
      <c r="D386" t="n">
        <v>1.79717289473674</v>
      </c>
      <c r="E386" t="n">
        <v>2060</v>
      </c>
      <c r="F386" t="n">
        <v>0</v>
      </c>
      <c r="G386" t="n">
        <v>0</v>
      </c>
      <c r="H386" t="n">
        <v>0</v>
      </c>
      <c r="I386" t="n">
        <v>0</v>
      </c>
      <c r="J386" t="n">
        <v>0</v>
      </c>
      <c r="K386" t="n">
        <v>0</v>
      </c>
      <c r="L386" t="n">
        <v>0</v>
      </c>
      <c r="M386" t="n">
        <v>0</v>
      </c>
      <c r="N386" t="n">
        <v>0</v>
      </c>
      <c r="O386" t="n">
        <v>0</v>
      </c>
      <c r="P386" t="s">
        <v>257</v>
      </c>
      <c r="Q386" t="s">
        <v>252</v>
      </c>
    </row>
    <row r="387">
      <c r="A387" t="s">
        <v>269</v>
      </c>
      <c r="B387" t="s">
        <v>267</v>
      </c>
      <c r="C387" t="s">
        <v>256</v>
      </c>
      <c r="D387" t="n">
        <v>1.90209664848524</v>
      </c>
      <c r="E387" t="n">
        <v>2065</v>
      </c>
      <c r="F387" t="n">
        <v>0</v>
      </c>
      <c r="G387" t="n">
        <v>0</v>
      </c>
      <c r="H387" t="n">
        <v>0</v>
      </c>
      <c r="I387" t="n">
        <v>0</v>
      </c>
      <c r="J387" t="n">
        <v>0</v>
      </c>
      <c r="K387" t="n">
        <v>0</v>
      </c>
      <c r="L387" t="n">
        <v>0</v>
      </c>
      <c r="M387" t="n">
        <v>0</v>
      </c>
      <c r="N387" t="n">
        <v>0</v>
      </c>
      <c r="O387" t="n">
        <v>0</v>
      </c>
      <c r="P387" t="s">
        <v>257</v>
      </c>
      <c r="Q387" t="s">
        <v>252</v>
      </c>
    </row>
    <row r="388">
      <c r="A388" t="s">
        <v>269</v>
      </c>
      <c r="B388" t="s">
        <v>267</v>
      </c>
      <c r="C388" t="s">
        <v>256</v>
      </c>
      <c r="D388" t="n">
        <v>2.05392250035779</v>
      </c>
      <c r="E388" t="n">
        <v>2070</v>
      </c>
      <c r="F388" t="n">
        <v>0</v>
      </c>
      <c r="G388" t="n">
        <v>0</v>
      </c>
      <c r="H388" t="n">
        <v>0</v>
      </c>
      <c r="I388" t="n">
        <v>0</v>
      </c>
      <c r="J388" t="n">
        <v>0</v>
      </c>
      <c r="K388" t="n">
        <v>0</v>
      </c>
      <c r="L388" t="n">
        <v>0</v>
      </c>
      <c r="M388" t="n">
        <v>0</v>
      </c>
      <c r="N388" t="n">
        <v>0</v>
      </c>
      <c r="O388" t="n">
        <v>0</v>
      </c>
      <c r="P388" t="s">
        <v>257</v>
      </c>
      <c r="Q388" t="s">
        <v>252</v>
      </c>
    </row>
    <row r="389">
      <c r="A389" t="s">
        <v>269</v>
      </c>
      <c r="B389" t="s">
        <v>267</v>
      </c>
      <c r="C389" t="s">
        <v>256</v>
      </c>
      <c r="D389" t="n">
        <v>2.15113208653396</v>
      </c>
      <c r="E389" t="n">
        <v>2075</v>
      </c>
      <c r="F389" t="n">
        <v>0</v>
      </c>
      <c r="G389" t="n">
        <v>0</v>
      </c>
      <c r="H389" t="n">
        <v>0</v>
      </c>
      <c r="I389" t="n">
        <v>0</v>
      </c>
      <c r="J389" t="n">
        <v>0</v>
      </c>
      <c r="K389" t="n">
        <v>0</v>
      </c>
      <c r="L389" t="n">
        <v>0</v>
      </c>
      <c r="M389" t="n">
        <v>0</v>
      </c>
      <c r="N389" t="n">
        <v>0</v>
      </c>
      <c r="O389" t="n">
        <v>0</v>
      </c>
      <c r="P389" t="s">
        <v>257</v>
      </c>
      <c r="Q389" t="s">
        <v>252</v>
      </c>
    </row>
    <row r="390">
      <c r="A390" t="s">
        <v>269</v>
      </c>
      <c r="B390" t="s">
        <v>267</v>
      </c>
      <c r="C390" t="s">
        <v>256</v>
      </c>
      <c r="D390" t="n">
        <v>2.28026617277747</v>
      </c>
      <c r="E390" t="n">
        <v>2080</v>
      </c>
      <c r="F390" t="n">
        <v>0</v>
      </c>
      <c r="G390" t="n">
        <v>0</v>
      </c>
      <c r="H390" t="n">
        <v>0</v>
      </c>
      <c r="I390" t="n">
        <v>0</v>
      </c>
      <c r="J390" t="n">
        <v>0</v>
      </c>
      <c r="K390" t="n">
        <v>0</v>
      </c>
      <c r="L390" t="n">
        <v>0</v>
      </c>
      <c r="M390" t="n">
        <v>0</v>
      </c>
      <c r="N390" t="n">
        <v>0</v>
      </c>
      <c r="O390" t="n">
        <v>0</v>
      </c>
      <c r="P390" t="s">
        <v>257</v>
      </c>
      <c r="Q390" t="s">
        <v>252</v>
      </c>
    </row>
    <row r="391">
      <c r="A391" t="s">
        <v>269</v>
      </c>
      <c r="B391" t="s">
        <v>267</v>
      </c>
      <c r="C391" t="s">
        <v>256</v>
      </c>
      <c r="D391" t="n">
        <v>2.40858309610718</v>
      </c>
      <c r="E391" t="n">
        <v>2085</v>
      </c>
      <c r="F391" t="n">
        <v>0</v>
      </c>
      <c r="G391" t="n">
        <v>0</v>
      </c>
      <c r="H391" t="n">
        <v>0</v>
      </c>
      <c r="I391" t="n">
        <v>0</v>
      </c>
      <c r="J391" t="n">
        <v>0</v>
      </c>
      <c r="K391" t="n">
        <v>0</v>
      </c>
      <c r="L391" t="n">
        <v>0</v>
      </c>
      <c r="M391" t="n">
        <v>0</v>
      </c>
      <c r="N391" t="n">
        <v>0</v>
      </c>
      <c r="O391" t="n">
        <v>0</v>
      </c>
      <c r="P391" t="s">
        <v>257</v>
      </c>
      <c r="Q391" t="s">
        <v>252</v>
      </c>
    </row>
    <row r="392">
      <c r="A392" t="s">
        <v>269</v>
      </c>
      <c r="B392" t="s">
        <v>267</v>
      </c>
      <c r="C392" t="s">
        <v>256</v>
      </c>
      <c r="D392" t="n">
        <v>2.52004645059278</v>
      </c>
      <c r="E392" t="n">
        <v>2090</v>
      </c>
      <c r="F392" t="n">
        <v>0</v>
      </c>
      <c r="G392" t="n">
        <v>0</v>
      </c>
      <c r="H392" t="n">
        <v>0</v>
      </c>
      <c r="I392" t="n">
        <v>0</v>
      </c>
      <c r="J392" t="n">
        <v>0</v>
      </c>
      <c r="K392" t="n">
        <v>0</v>
      </c>
      <c r="L392" t="n">
        <v>0</v>
      </c>
      <c r="M392" t="n">
        <v>0</v>
      </c>
      <c r="N392" t="n">
        <v>0</v>
      </c>
      <c r="O392" t="n">
        <v>0</v>
      </c>
      <c r="P392" t="s">
        <v>257</v>
      </c>
      <c r="Q392" t="s">
        <v>252</v>
      </c>
    </row>
    <row r="393">
      <c r="A393" t="s">
        <v>269</v>
      </c>
      <c r="B393" t="s">
        <v>268</v>
      </c>
      <c r="C393" t="s">
        <v>256</v>
      </c>
      <c r="D393" t="n">
        <v>0.428627956548265</v>
      </c>
      <c r="E393" t="n">
        <v>2010</v>
      </c>
      <c r="F393" t="n">
        <v>0</v>
      </c>
      <c r="G393" t="n">
        <v>0</v>
      </c>
      <c r="H393" t="n">
        <v>0</v>
      </c>
      <c r="I393" t="n">
        <v>0</v>
      </c>
      <c r="J393" t="n">
        <v>0</v>
      </c>
      <c r="K393" t="n">
        <v>0</v>
      </c>
      <c r="L393" t="n">
        <v>0</v>
      </c>
      <c r="M393" t="n">
        <v>0</v>
      </c>
      <c r="N393" t="n">
        <v>0</v>
      </c>
      <c r="O393" t="n">
        <v>0</v>
      </c>
      <c r="P393" t="s">
        <v>257</v>
      </c>
      <c r="Q393" t="s">
        <v>252</v>
      </c>
    </row>
    <row r="394">
      <c r="A394" t="s">
        <v>269</v>
      </c>
      <c r="B394" t="s">
        <v>268</v>
      </c>
      <c r="C394" t="s">
        <v>256</v>
      </c>
      <c r="D394" t="n">
        <v>0.612859964817109</v>
      </c>
      <c r="E394" t="n">
        <v>2015</v>
      </c>
      <c r="F394" t="n">
        <v>0</v>
      </c>
      <c r="G394" t="n">
        <v>0</v>
      </c>
      <c r="H394" t="n">
        <v>0</v>
      </c>
      <c r="I394" t="n">
        <v>0</v>
      </c>
      <c r="J394" t="n">
        <v>0</v>
      </c>
      <c r="K394" t="n">
        <v>0</v>
      </c>
      <c r="L394" t="n">
        <v>0</v>
      </c>
      <c r="M394" t="n">
        <v>0</v>
      </c>
      <c r="N394" t="n">
        <v>0</v>
      </c>
      <c r="O394" t="n">
        <v>0</v>
      </c>
      <c r="P394" t="s">
        <v>257</v>
      </c>
      <c r="Q394" t="s">
        <v>252</v>
      </c>
    </row>
    <row r="395">
      <c r="A395" t="s">
        <v>269</v>
      </c>
      <c r="B395" t="s">
        <v>268</v>
      </c>
      <c r="C395" t="s">
        <v>256</v>
      </c>
      <c r="D395" t="n">
        <v>0.762344119941005</v>
      </c>
      <c r="E395" t="n">
        <v>2020</v>
      </c>
      <c r="F395" t="n">
        <v>0</v>
      </c>
      <c r="G395" t="n">
        <v>0</v>
      </c>
      <c r="H395" t="n">
        <v>0</v>
      </c>
      <c r="I395" t="n">
        <v>0</v>
      </c>
      <c r="J395" t="n">
        <v>0</v>
      </c>
      <c r="K395" t="n">
        <v>0</v>
      </c>
      <c r="L395" t="n">
        <v>0</v>
      </c>
      <c r="M395" t="n">
        <v>0</v>
      </c>
      <c r="N395" t="n">
        <v>0</v>
      </c>
      <c r="O395" t="n">
        <v>0</v>
      </c>
      <c r="P395" t="s">
        <v>257</v>
      </c>
      <c r="Q395" t="s">
        <v>252</v>
      </c>
    </row>
    <row r="396">
      <c r="A396" t="s">
        <v>269</v>
      </c>
      <c r="B396" t="s">
        <v>268</v>
      </c>
      <c r="C396" t="s">
        <v>256</v>
      </c>
      <c r="D396" t="n">
        <v>0.913771284057719</v>
      </c>
      <c r="E396" t="n">
        <v>2025</v>
      </c>
      <c r="F396" t="n">
        <v>0</v>
      </c>
      <c r="G396" t="n">
        <v>0</v>
      </c>
      <c r="H396" t="n">
        <v>0</v>
      </c>
      <c r="I396" t="n">
        <v>0</v>
      </c>
      <c r="J396" t="n">
        <v>0</v>
      </c>
      <c r="K396" t="n">
        <v>0</v>
      </c>
      <c r="L396" t="n">
        <v>0</v>
      </c>
      <c r="M396" t="n">
        <v>0</v>
      </c>
      <c r="N396" t="n">
        <v>0</v>
      </c>
      <c r="O396" t="n">
        <v>0</v>
      </c>
      <c r="P396" t="s">
        <v>257</v>
      </c>
      <c r="Q396" t="s">
        <v>252</v>
      </c>
    </row>
    <row r="397">
      <c r="A397" t="s">
        <v>269</v>
      </c>
      <c r="B397" t="s">
        <v>268</v>
      </c>
      <c r="C397" t="s">
        <v>256</v>
      </c>
      <c r="D397" t="n">
        <v>0.965593764268064</v>
      </c>
      <c r="E397" t="n">
        <v>2030</v>
      </c>
      <c r="F397" t="n">
        <v>0</v>
      </c>
      <c r="G397" t="n">
        <v>0</v>
      </c>
      <c r="H397" t="n">
        <v>0</v>
      </c>
      <c r="I397" t="n">
        <v>0</v>
      </c>
      <c r="J397" t="n">
        <v>0</v>
      </c>
      <c r="K397" t="n">
        <v>0</v>
      </c>
      <c r="L397" t="n">
        <v>0</v>
      </c>
      <c r="M397" t="n">
        <v>0</v>
      </c>
      <c r="N397" t="n">
        <v>0</v>
      </c>
      <c r="O397" t="n">
        <v>0</v>
      </c>
      <c r="P397" t="s">
        <v>257</v>
      </c>
      <c r="Q397" t="s">
        <v>252</v>
      </c>
    </row>
    <row r="398">
      <c r="A398" t="s">
        <v>269</v>
      </c>
      <c r="B398" t="s">
        <v>268</v>
      </c>
      <c r="C398" t="s">
        <v>256</v>
      </c>
      <c r="D398" t="n">
        <v>1.08500668135844</v>
      </c>
      <c r="E398" t="n">
        <v>2035</v>
      </c>
      <c r="F398" t="n">
        <v>0</v>
      </c>
      <c r="G398" t="n">
        <v>0</v>
      </c>
      <c r="H398" t="n">
        <v>0</v>
      </c>
      <c r="I398" t="n">
        <v>0</v>
      </c>
      <c r="J398" t="n">
        <v>0</v>
      </c>
      <c r="K398" t="n">
        <v>0</v>
      </c>
      <c r="L398" t="n">
        <v>0</v>
      </c>
      <c r="M398" t="n">
        <v>0</v>
      </c>
      <c r="N398" t="n">
        <v>0</v>
      </c>
      <c r="O398" t="n">
        <v>0</v>
      </c>
      <c r="P398" t="s">
        <v>257</v>
      </c>
      <c r="Q398" t="s">
        <v>252</v>
      </c>
    </row>
    <row r="399">
      <c r="A399" t="s">
        <v>269</v>
      </c>
      <c r="B399" t="s">
        <v>268</v>
      </c>
      <c r="C399" t="s">
        <v>256</v>
      </c>
      <c r="D399" t="n">
        <v>1.22921984132704</v>
      </c>
      <c r="E399" t="n">
        <v>2040</v>
      </c>
      <c r="F399" t="n">
        <v>0</v>
      </c>
      <c r="G399" t="n">
        <v>0</v>
      </c>
      <c r="H399" t="n">
        <v>0</v>
      </c>
      <c r="I399" t="n">
        <v>0</v>
      </c>
      <c r="J399" t="n">
        <v>0</v>
      </c>
      <c r="K399" t="n">
        <v>0</v>
      </c>
      <c r="L399" t="n">
        <v>0</v>
      </c>
      <c r="M399" t="n">
        <v>0</v>
      </c>
      <c r="N399" t="n">
        <v>0</v>
      </c>
      <c r="O399" t="n">
        <v>0</v>
      </c>
      <c r="P399" t="s">
        <v>257</v>
      </c>
      <c r="Q399" t="s">
        <v>252</v>
      </c>
    </row>
    <row r="400">
      <c r="A400" t="s">
        <v>269</v>
      </c>
      <c r="B400" t="s">
        <v>268</v>
      </c>
      <c r="C400" t="s">
        <v>256</v>
      </c>
      <c r="D400" t="n">
        <v>1.35085724597845</v>
      </c>
      <c r="E400" t="n">
        <v>2045</v>
      </c>
      <c r="F400" t="n">
        <v>0</v>
      </c>
      <c r="G400" t="n">
        <v>0</v>
      </c>
      <c r="H400" t="n">
        <v>0</v>
      </c>
      <c r="I400" t="n">
        <v>0</v>
      </c>
      <c r="J400" t="n">
        <v>0</v>
      </c>
      <c r="K400" t="n">
        <v>0</v>
      </c>
      <c r="L400" t="n">
        <v>0</v>
      </c>
      <c r="M400" t="n">
        <v>0</v>
      </c>
      <c r="N400" t="n">
        <v>0</v>
      </c>
      <c r="O400" t="n">
        <v>0</v>
      </c>
      <c r="P400" t="s">
        <v>257</v>
      </c>
      <c r="Q400" t="s">
        <v>252</v>
      </c>
    </row>
    <row r="401">
      <c r="A401" t="s">
        <v>269</v>
      </c>
      <c r="B401" t="s">
        <v>268</v>
      </c>
      <c r="C401" t="s">
        <v>256</v>
      </c>
      <c r="D401" t="n">
        <v>1.53164784556419</v>
      </c>
      <c r="E401" t="n">
        <v>2050</v>
      </c>
      <c r="F401" t="n">
        <v>0</v>
      </c>
      <c r="G401" t="n">
        <v>0</v>
      </c>
      <c r="H401" t="n">
        <v>0</v>
      </c>
      <c r="I401" t="n">
        <v>0</v>
      </c>
      <c r="J401" t="n">
        <v>0</v>
      </c>
      <c r="K401" t="n">
        <v>0</v>
      </c>
      <c r="L401" t="n">
        <v>0</v>
      </c>
      <c r="M401" t="n">
        <v>0</v>
      </c>
      <c r="N401" t="n">
        <v>0</v>
      </c>
      <c r="O401" t="n">
        <v>0</v>
      </c>
      <c r="P401" t="s">
        <v>257</v>
      </c>
      <c r="Q401" t="s">
        <v>252</v>
      </c>
    </row>
    <row r="402">
      <c r="A402" t="s">
        <v>269</v>
      </c>
      <c r="B402" t="s">
        <v>268</v>
      </c>
      <c r="C402" t="s">
        <v>256</v>
      </c>
      <c r="D402" t="n">
        <v>1.64170092024739</v>
      </c>
      <c r="E402" t="n">
        <v>2055</v>
      </c>
      <c r="F402" t="n">
        <v>0</v>
      </c>
      <c r="G402" t="n">
        <v>0</v>
      </c>
      <c r="H402" t="n">
        <v>0</v>
      </c>
      <c r="I402" t="n">
        <v>0</v>
      </c>
      <c r="J402" t="n">
        <v>0</v>
      </c>
      <c r="K402" t="n">
        <v>0</v>
      </c>
      <c r="L402" t="n">
        <v>0</v>
      </c>
      <c r="M402" t="n">
        <v>0</v>
      </c>
      <c r="N402" t="n">
        <v>0</v>
      </c>
      <c r="O402" t="n">
        <v>0</v>
      </c>
      <c r="P402" t="s">
        <v>257</v>
      </c>
      <c r="Q402" t="s">
        <v>252</v>
      </c>
    </row>
    <row r="403">
      <c r="A403" t="s">
        <v>269</v>
      </c>
      <c r="B403" t="s">
        <v>268</v>
      </c>
      <c r="C403" t="s">
        <v>256</v>
      </c>
      <c r="D403" t="n">
        <v>1.79717289473674</v>
      </c>
      <c r="E403" t="n">
        <v>2060</v>
      </c>
      <c r="F403" t="n">
        <v>0</v>
      </c>
      <c r="G403" t="n">
        <v>0</v>
      </c>
      <c r="H403" t="n">
        <v>0</v>
      </c>
      <c r="I403" t="n">
        <v>0</v>
      </c>
      <c r="J403" t="n">
        <v>0</v>
      </c>
      <c r="K403" t="n">
        <v>0</v>
      </c>
      <c r="L403" t="n">
        <v>0</v>
      </c>
      <c r="M403" t="n">
        <v>0</v>
      </c>
      <c r="N403" t="n">
        <v>0</v>
      </c>
      <c r="O403" t="n">
        <v>0</v>
      </c>
      <c r="P403" t="s">
        <v>257</v>
      </c>
      <c r="Q403" t="s">
        <v>252</v>
      </c>
    </row>
    <row r="404">
      <c r="A404" t="s">
        <v>269</v>
      </c>
      <c r="B404" t="s">
        <v>268</v>
      </c>
      <c r="C404" t="s">
        <v>256</v>
      </c>
      <c r="D404" t="n">
        <v>1.90209664848524</v>
      </c>
      <c r="E404" t="n">
        <v>2065</v>
      </c>
      <c r="F404" t="n">
        <v>0</v>
      </c>
      <c r="G404" t="n">
        <v>0</v>
      </c>
      <c r="H404" t="n">
        <v>0</v>
      </c>
      <c r="I404" t="n">
        <v>0</v>
      </c>
      <c r="J404" t="n">
        <v>0</v>
      </c>
      <c r="K404" t="n">
        <v>0</v>
      </c>
      <c r="L404" t="n">
        <v>0</v>
      </c>
      <c r="M404" t="n">
        <v>0</v>
      </c>
      <c r="N404" t="n">
        <v>0</v>
      </c>
      <c r="O404" t="n">
        <v>0</v>
      </c>
      <c r="P404" t="s">
        <v>257</v>
      </c>
      <c r="Q404" t="s">
        <v>252</v>
      </c>
    </row>
    <row r="405">
      <c r="A405" t="s">
        <v>269</v>
      </c>
      <c r="B405" t="s">
        <v>268</v>
      </c>
      <c r="C405" t="s">
        <v>256</v>
      </c>
      <c r="D405" t="n">
        <v>2.05392250035779</v>
      </c>
      <c r="E405" t="n">
        <v>2070</v>
      </c>
      <c r="F405" t="n">
        <v>0</v>
      </c>
      <c r="G405" t="n">
        <v>0</v>
      </c>
      <c r="H405" t="n">
        <v>0</v>
      </c>
      <c r="I405" t="n">
        <v>0</v>
      </c>
      <c r="J405" t="n">
        <v>0</v>
      </c>
      <c r="K405" t="n">
        <v>0</v>
      </c>
      <c r="L405" t="n">
        <v>0</v>
      </c>
      <c r="M405" t="n">
        <v>0</v>
      </c>
      <c r="N405" t="n">
        <v>0</v>
      </c>
      <c r="O405" t="n">
        <v>0</v>
      </c>
      <c r="P405" t="s">
        <v>257</v>
      </c>
      <c r="Q405" t="s">
        <v>252</v>
      </c>
    </row>
    <row r="406">
      <c r="A406" t="s">
        <v>269</v>
      </c>
      <c r="B406" t="s">
        <v>268</v>
      </c>
      <c r="C406" t="s">
        <v>256</v>
      </c>
      <c r="D406" t="n">
        <v>2.15113208653396</v>
      </c>
      <c r="E406" t="n">
        <v>2075</v>
      </c>
      <c r="F406" t="n">
        <v>0</v>
      </c>
      <c r="G406" t="n">
        <v>0</v>
      </c>
      <c r="H406" t="n">
        <v>0</v>
      </c>
      <c r="I406" t="n">
        <v>0</v>
      </c>
      <c r="J406" t="n">
        <v>0</v>
      </c>
      <c r="K406" t="n">
        <v>0</v>
      </c>
      <c r="L406" t="n">
        <v>0</v>
      </c>
      <c r="M406" t="n">
        <v>0</v>
      </c>
      <c r="N406" t="n">
        <v>0</v>
      </c>
      <c r="O406" t="n">
        <v>0</v>
      </c>
      <c r="P406" t="s">
        <v>257</v>
      </c>
      <c r="Q406" t="s">
        <v>252</v>
      </c>
    </row>
    <row r="407">
      <c r="A407" t="s">
        <v>269</v>
      </c>
      <c r="B407" t="s">
        <v>268</v>
      </c>
      <c r="C407" t="s">
        <v>256</v>
      </c>
      <c r="D407" t="n">
        <v>2.28026617277747</v>
      </c>
      <c r="E407" t="n">
        <v>2080</v>
      </c>
      <c r="F407" t="n">
        <v>0</v>
      </c>
      <c r="G407" t="n">
        <v>0</v>
      </c>
      <c r="H407" t="n">
        <v>0</v>
      </c>
      <c r="I407" t="n">
        <v>0</v>
      </c>
      <c r="J407" t="n">
        <v>0</v>
      </c>
      <c r="K407" t="n">
        <v>0</v>
      </c>
      <c r="L407" t="n">
        <v>0</v>
      </c>
      <c r="M407" t="n">
        <v>0</v>
      </c>
      <c r="N407" t="n">
        <v>0</v>
      </c>
      <c r="O407" t="n">
        <v>0</v>
      </c>
      <c r="P407" t="s">
        <v>257</v>
      </c>
      <c r="Q407" t="s">
        <v>252</v>
      </c>
    </row>
    <row r="408">
      <c r="A408" t="s">
        <v>269</v>
      </c>
      <c r="B408" t="s">
        <v>268</v>
      </c>
      <c r="C408" t="s">
        <v>256</v>
      </c>
      <c r="D408" t="n">
        <v>2.40858309610718</v>
      </c>
      <c r="E408" t="n">
        <v>2085</v>
      </c>
      <c r="F408" t="n">
        <v>0</v>
      </c>
      <c r="G408" t="n">
        <v>0</v>
      </c>
      <c r="H408" t="n">
        <v>0</v>
      </c>
      <c r="I408" t="n">
        <v>0</v>
      </c>
      <c r="J408" t="n">
        <v>0</v>
      </c>
      <c r="K408" t="n">
        <v>0</v>
      </c>
      <c r="L408" t="n">
        <v>0</v>
      </c>
      <c r="M408" t="n">
        <v>0</v>
      </c>
      <c r="N408" t="n">
        <v>0</v>
      </c>
      <c r="O408" t="n">
        <v>0</v>
      </c>
      <c r="P408" t="s">
        <v>257</v>
      </c>
      <c r="Q408" t="s">
        <v>252</v>
      </c>
    </row>
    <row r="409">
      <c r="A409" t="s">
        <v>269</v>
      </c>
      <c r="B409" t="s">
        <v>268</v>
      </c>
      <c r="C409" t="s">
        <v>256</v>
      </c>
      <c r="D409" t="n">
        <v>2.52004645059278</v>
      </c>
      <c r="E409" t="n">
        <v>2090</v>
      </c>
      <c r="F409" t="n">
        <v>0</v>
      </c>
      <c r="G409" t="n">
        <v>0</v>
      </c>
      <c r="H409" t="n">
        <v>0</v>
      </c>
      <c r="I409" t="n">
        <v>0</v>
      </c>
      <c r="J409" t="n">
        <v>0</v>
      </c>
      <c r="K409" t="n">
        <v>0</v>
      </c>
      <c r="L409" t="n">
        <v>0</v>
      </c>
      <c r="M409" t="n">
        <v>0</v>
      </c>
      <c r="N409" t="n">
        <v>0</v>
      </c>
      <c r="O409" t="n">
        <v>0</v>
      </c>
      <c r="P409" t="s">
        <v>257</v>
      </c>
      <c r="Q409" t="s">
        <v>252</v>
      </c>
    </row>
    <row r="410">
      <c r="A410" t="s">
        <v>270</v>
      </c>
      <c r="B410" t="s">
        <v>255</v>
      </c>
      <c r="C410" t="s">
        <v>256</v>
      </c>
      <c r="D410" t="n">
        <v>0.428627956548265</v>
      </c>
      <c r="E410" t="n">
        <v>2010</v>
      </c>
      <c r="F410" t="n">
        <v>1098710.21258746</v>
      </c>
      <c r="G410" t="n">
        <v>55942.2719400118</v>
      </c>
      <c r="H410" t="n">
        <v>-10.3028969430242</v>
      </c>
      <c r="I410" t="n">
        <v>-0.364895783218979</v>
      </c>
      <c r="J410" t="n">
        <v>3066.45327803546</v>
      </c>
      <c r="K410" t="n">
        <v>34.1295472348087</v>
      </c>
      <c r="L410" t="n">
        <v>372447.429460882</v>
      </c>
      <c r="M410" t="n">
        <v>17582.0734171485</v>
      </c>
      <c r="N410" t="n">
        <v>-0.00000937726511047976</v>
      </c>
      <c r="O410" t="n">
        <v>-0.00000652272012853295</v>
      </c>
      <c r="P410" t="s">
        <v>257</v>
      </c>
      <c r="Q410" t="s">
        <v>252</v>
      </c>
    </row>
    <row r="411">
      <c r="A411" t="s">
        <v>270</v>
      </c>
      <c r="B411" t="s">
        <v>255</v>
      </c>
      <c r="C411" t="s">
        <v>256</v>
      </c>
      <c r="D411" t="n">
        <v>0.612859964817109</v>
      </c>
      <c r="E411" t="n">
        <v>2015</v>
      </c>
      <c r="F411" t="n">
        <v>1160540.95815613</v>
      </c>
      <c r="G411" t="n">
        <v>59274.2735727598</v>
      </c>
      <c r="H411" t="n">
        <v>-15.07520164333</v>
      </c>
      <c r="I411" t="n">
        <v>-0.550886573825173</v>
      </c>
      <c r="J411" t="n">
        <v>3157.16050877804</v>
      </c>
      <c r="K411" t="n">
        <v>35.439186373051</v>
      </c>
      <c r="L411" t="n">
        <v>403965.37904134</v>
      </c>
      <c r="M411" t="n">
        <v>18668.586559156</v>
      </c>
      <c r="N411" t="n">
        <v>-0.0000129898057775414</v>
      </c>
      <c r="O411" t="n">
        <v>-0.00000929385618111293</v>
      </c>
      <c r="P411" t="s">
        <v>257</v>
      </c>
      <c r="Q411" t="s">
        <v>252</v>
      </c>
    </row>
    <row r="412">
      <c r="A412" t="s">
        <v>270</v>
      </c>
      <c r="B412" t="s">
        <v>255</v>
      </c>
      <c r="C412" t="s">
        <v>256</v>
      </c>
      <c r="D412" t="n">
        <v>0.762344119941005</v>
      </c>
      <c r="E412" t="n">
        <v>2020</v>
      </c>
      <c r="F412" t="n">
        <v>1215185.01789415</v>
      </c>
      <c r="G412" t="n">
        <v>62507.4510491547</v>
      </c>
      <c r="H412" t="n">
        <v>-19.1715339880113</v>
      </c>
      <c r="I412" t="n">
        <v>-0.724843862239536</v>
      </c>
      <c r="J412" t="n">
        <v>3205.78150273139</v>
      </c>
      <c r="K412" t="n">
        <v>36.0728375687567</v>
      </c>
      <c r="L412" t="n">
        <v>430953.218954572</v>
      </c>
      <c r="M412" t="n">
        <v>19608.1361820321</v>
      </c>
      <c r="N412" t="n">
        <v>-0.0000157766378828752</v>
      </c>
      <c r="O412" t="n">
        <v>-0.0000115961193437488</v>
      </c>
      <c r="P412" t="s">
        <v>257</v>
      </c>
      <c r="Q412" t="s">
        <v>252</v>
      </c>
    </row>
    <row r="413">
      <c r="A413" t="s">
        <v>270</v>
      </c>
      <c r="B413" t="s">
        <v>255</v>
      </c>
      <c r="C413" t="s">
        <v>256</v>
      </c>
      <c r="D413" t="n">
        <v>0.913771284057719</v>
      </c>
      <c r="E413" t="n">
        <v>2025</v>
      </c>
      <c r="F413" t="n">
        <v>1278574.47054508</v>
      </c>
      <c r="G413" t="n">
        <v>66213.7499493828</v>
      </c>
      <c r="H413" t="n">
        <v>-23.7130113624953</v>
      </c>
      <c r="I413" t="n">
        <v>-0.923660935577938</v>
      </c>
      <c r="J413" t="n">
        <v>3297.75551282796</v>
      </c>
      <c r="K413" t="n">
        <v>37.1867545430718</v>
      </c>
      <c r="L413" t="n">
        <v>459755.811877476</v>
      </c>
      <c r="M413" t="n">
        <v>20680.1371424878</v>
      </c>
      <c r="N413" t="n">
        <v>-0.0000185464452081434</v>
      </c>
      <c r="O413" t="n">
        <v>-0.0000139496847147916</v>
      </c>
      <c r="P413" t="s">
        <v>257</v>
      </c>
      <c r="Q413" t="s">
        <v>252</v>
      </c>
    </row>
    <row r="414">
      <c r="A414" t="s">
        <v>270</v>
      </c>
      <c r="B414" t="s">
        <v>255</v>
      </c>
      <c r="C414" t="s">
        <v>256</v>
      </c>
      <c r="D414" t="n">
        <v>0.965593764268064</v>
      </c>
      <c r="E414" t="n">
        <v>2030</v>
      </c>
      <c r="F414" t="n">
        <v>1343393.15164753</v>
      </c>
      <c r="G414" t="n">
        <v>69969.0548895416</v>
      </c>
      <c r="H414" t="n">
        <v>-25.9240672933508</v>
      </c>
      <c r="I414" t="n">
        <v>-1.03516249780003</v>
      </c>
      <c r="J414" t="n">
        <v>3410.0892530002</v>
      </c>
      <c r="K414" t="n">
        <v>38.5273598507619</v>
      </c>
      <c r="L414" t="n">
        <v>488002.490251806</v>
      </c>
      <c r="M414" t="n">
        <v>21760.291245316</v>
      </c>
      <c r="N414" t="n">
        <v>-0.0000192974538105674</v>
      </c>
      <c r="O414" t="n">
        <v>-0.0000147945759655352</v>
      </c>
      <c r="P414" t="s">
        <v>257</v>
      </c>
      <c r="Q414" t="s">
        <v>252</v>
      </c>
    </row>
    <row r="415">
      <c r="A415" t="s">
        <v>270</v>
      </c>
      <c r="B415" t="s">
        <v>255</v>
      </c>
      <c r="C415" t="s">
        <v>256</v>
      </c>
      <c r="D415" t="n">
        <v>1.08500668135844</v>
      </c>
      <c r="E415" t="n">
        <v>2035</v>
      </c>
      <c r="F415" t="n">
        <v>1393628.70727797</v>
      </c>
      <c r="G415" t="n">
        <v>72775.0693544444</v>
      </c>
      <c r="H415" t="n">
        <v>-30.7264670835195</v>
      </c>
      <c r="I415" t="n">
        <v>-1.22915163110608</v>
      </c>
      <c r="J415" t="n">
        <v>1845.88449044352</v>
      </c>
      <c r="K415" t="n">
        <v>30.2149339745071</v>
      </c>
      <c r="L415" t="n">
        <v>509492.800448914</v>
      </c>
      <c r="M415" t="n">
        <v>21871.7136151986</v>
      </c>
      <c r="N415" t="n">
        <v>-0.0000220478144021117</v>
      </c>
      <c r="O415" t="n">
        <v>-0.0000168897349327091</v>
      </c>
      <c r="P415" t="s">
        <v>257</v>
      </c>
      <c r="Q415" t="s">
        <v>252</v>
      </c>
    </row>
    <row r="416">
      <c r="A416" t="s">
        <v>270</v>
      </c>
      <c r="B416" t="s">
        <v>255</v>
      </c>
      <c r="C416" t="s">
        <v>256</v>
      </c>
      <c r="D416" t="n">
        <v>1.22921984132704</v>
      </c>
      <c r="E416" t="n">
        <v>2040</v>
      </c>
      <c r="F416" t="n">
        <v>1415781.32730692</v>
      </c>
      <c r="G416" t="n">
        <v>73970.3393835949</v>
      </c>
      <c r="H416" t="n">
        <v>-36.4419875814073</v>
      </c>
      <c r="I416" t="n">
        <v>-1.4445848135831</v>
      </c>
      <c r="J416" t="n">
        <v>0</v>
      </c>
      <c r="K416" t="n">
        <v>0</v>
      </c>
      <c r="L416" t="n">
        <v>530170.586117237</v>
      </c>
      <c r="M416" t="n">
        <v>22717.9778116674</v>
      </c>
      <c r="N416" t="n">
        <v>-0.0000257398419364146</v>
      </c>
      <c r="O416" t="n">
        <v>-0.0000195292440946063</v>
      </c>
      <c r="P416" t="s">
        <v>257</v>
      </c>
      <c r="Q416" t="s">
        <v>252</v>
      </c>
    </row>
    <row r="417">
      <c r="A417" t="s">
        <v>270</v>
      </c>
      <c r="B417" t="s">
        <v>255</v>
      </c>
      <c r="C417" t="s">
        <v>256</v>
      </c>
      <c r="D417" t="n">
        <v>1.35085724597845</v>
      </c>
      <c r="E417" t="n">
        <v>2045</v>
      </c>
      <c r="F417" t="n">
        <v>1444045.06428006</v>
      </c>
      <c r="G417" t="n">
        <v>75416.089059469</v>
      </c>
      <c r="H417" t="n">
        <v>-41.628281309186</v>
      </c>
      <c r="I417" t="n">
        <v>-1.64243064999046</v>
      </c>
      <c r="J417" t="n">
        <v>0</v>
      </c>
      <c r="K417" t="n">
        <v>0</v>
      </c>
      <c r="L417" t="n">
        <v>541735.510970886</v>
      </c>
      <c r="M417" t="n">
        <v>26564.5286579685</v>
      </c>
      <c r="N417" t="n">
        <v>-0.0000288275500113566</v>
      </c>
      <c r="O417" t="n">
        <v>-0.0000217782527637482</v>
      </c>
      <c r="P417" t="s">
        <v>257</v>
      </c>
      <c r="Q417" t="s">
        <v>252</v>
      </c>
    </row>
    <row r="418">
      <c r="A418" t="s">
        <v>270</v>
      </c>
      <c r="B418" t="s">
        <v>255</v>
      </c>
      <c r="C418" t="s">
        <v>256</v>
      </c>
      <c r="D418" t="n">
        <v>1.53164784556419</v>
      </c>
      <c r="E418" t="n">
        <v>2050</v>
      </c>
      <c r="F418" t="n">
        <v>1474067.90077844</v>
      </c>
      <c r="G418" t="n">
        <v>76935.0405952408</v>
      </c>
      <c r="H418" t="n">
        <v>-49.2664373540906</v>
      </c>
      <c r="I418" t="n">
        <v>-1.92882404652163</v>
      </c>
      <c r="J418" t="n">
        <v>0</v>
      </c>
      <c r="K418" t="n">
        <v>0</v>
      </c>
      <c r="L418" t="n">
        <v>557757.571726873</v>
      </c>
      <c r="M418" t="n">
        <v>28309.8834506093</v>
      </c>
      <c r="N418" t="n">
        <v>-0.0000334220949578195</v>
      </c>
      <c r="O418" t="n">
        <v>-0.0000250708133978803</v>
      </c>
      <c r="P418" t="s">
        <v>257</v>
      </c>
      <c r="Q418" t="s">
        <v>252</v>
      </c>
    </row>
    <row r="419">
      <c r="A419" t="s">
        <v>270</v>
      </c>
      <c r="B419" t="s">
        <v>255</v>
      </c>
      <c r="C419" t="s">
        <v>256</v>
      </c>
      <c r="D419" t="n">
        <v>1.64170092024739</v>
      </c>
      <c r="E419" t="n">
        <v>2055</v>
      </c>
      <c r="F419" t="n">
        <v>1505494.55213054</v>
      </c>
      <c r="G419" t="n">
        <v>78511.0949100543</v>
      </c>
      <c r="H419" t="n">
        <v>-53.98925492771</v>
      </c>
      <c r="I419" t="n">
        <v>-2.11857095170619</v>
      </c>
      <c r="J419" t="n">
        <v>0</v>
      </c>
      <c r="K419" t="n">
        <v>0</v>
      </c>
      <c r="L419" t="n">
        <v>570552.895201336</v>
      </c>
      <c r="M419" t="n">
        <v>28856.8506877094</v>
      </c>
      <c r="N419" t="n">
        <v>-0.0000358614747899988</v>
      </c>
      <c r="O419" t="n">
        <v>-0.000026984351117932</v>
      </c>
      <c r="P419" t="s">
        <v>257</v>
      </c>
      <c r="Q419" t="s">
        <v>252</v>
      </c>
    </row>
    <row r="420">
      <c r="A420" t="s">
        <v>270</v>
      </c>
      <c r="B420" t="s">
        <v>255</v>
      </c>
      <c r="C420" t="s">
        <v>256</v>
      </c>
      <c r="D420" t="n">
        <v>1.79717289473674</v>
      </c>
      <c r="E420" t="n">
        <v>2060</v>
      </c>
      <c r="F420" t="n">
        <v>1542159.18349261</v>
      </c>
      <c r="G420" t="n">
        <v>80330.2147622355</v>
      </c>
      <c r="H420" t="n">
        <v>-60.7499643125013</v>
      </c>
      <c r="I420" t="n">
        <v>-2.38327724920594</v>
      </c>
      <c r="J420" t="n">
        <v>680.763592123448</v>
      </c>
      <c r="K420" t="n">
        <v>21.9134347904906</v>
      </c>
      <c r="L420" t="n">
        <v>586601.601536487</v>
      </c>
      <c r="M420" t="n">
        <v>29177.722231211</v>
      </c>
      <c r="N420" t="n">
        <v>-0.0000393927974250478</v>
      </c>
      <c r="O420" t="n">
        <v>-0.0000296685033926532</v>
      </c>
      <c r="P420" t="s">
        <v>257</v>
      </c>
      <c r="Q420" t="s">
        <v>252</v>
      </c>
    </row>
    <row r="421">
      <c r="A421" t="s">
        <v>270</v>
      </c>
      <c r="B421" t="s">
        <v>255</v>
      </c>
      <c r="C421" t="s">
        <v>256</v>
      </c>
      <c r="D421" t="n">
        <v>1.90209664848524</v>
      </c>
      <c r="E421" t="n">
        <v>2065</v>
      </c>
      <c r="F421" t="n">
        <v>1572654.72622834</v>
      </c>
      <c r="G421" t="n">
        <v>81800.7044929304</v>
      </c>
      <c r="H421" t="n">
        <v>-65.6310556152031</v>
      </c>
      <c r="I421" t="n">
        <v>-2.57736202361748</v>
      </c>
      <c r="J421" t="n">
        <v>2048.80021949722</v>
      </c>
      <c r="K421" t="n">
        <v>96.9211580061128</v>
      </c>
      <c r="L421" t="n">
        <v>599386.363652746</v>
      </c>
      <c r="M421" t="n">
        <v>29670.7354361741</v>
      </c>
      <c r="N421" t="n">
        <v>-0.0000417326540407281</v>
      </c>
      <c r="O421" t="n">
        <v>-0.0000315078218408281</v>
      </c>
      <c r="P421" t="s">
        <v>257</v>
      </c>
      <c r="Q421" t="s">
        <v>252</v>
      </c>
    </row>
    <row r="422">
      <c r="A422" t="s">
        <v>270</v>
      </c>
      <c r="B422" t="s">
        <v>255</v>
      </c>
      <c r="C422" t="s">
        <v>256</v>
      </c>
      <c r="D422" t="n">
        <v>2.05392250035779</v>
      </c>
      <c r="E422" t="n">
        <v>2070</v>
      </c>
      <c r="F422" t="n">
        <v>1609348.60924714</v>
      </c>
      <c r="G422" t="n">
        <v>83578.1172164738</v>
      </c>
      <c r="H422" t="n">
        <v>-72.8840389982731</v>
      </c>
      <c r="I422" t="n">
        <v>-2.86375542197187</v>
      </c>
      <c r="J422" t="n">
        <v>2101.6643846708</v>
      </c>
      <c r="K422" t="n">
        <v>99.4219660677731</v>
      </c>
      <c r="L422" t="n">
        <v>613957.854766403</v>
      </c>
      <c r="M422" t="n">
        <v>30143.0542839933</v>
      </c>
      <c r="N422" t="n">
        <v>-0.0000452879125004301</v>
      </c>
      <c r="O422" t="n">
        <v>-0.0000342644165404507</v>
      </c>
      <c r="P422" t="s">
        <v>257</v>
      </c>
      <c r="Q422" t="s">
        <v>252</v>
      </c>
    </row>
    <row r="423">
      <c r="A423" t="s">
        <v>270</v>
      </c>
      <c r="B423" t="s">
        <v>255</v>
      </c>
      <c r="C423" t="s">
        <v>256</v>
      </c>
      <c r="D423" t="n">
        <v>2.15113208653396</v>
      </c>
      <c r="E423" t="n">
        <v>2075</v>
      </c>
      <c r="F423" t="n">
        <v>1650647.71756777</v>
      </c>
      <c r="G423" t="n">
        <v>85581.6737305037</v>
      </c>
      <c r="H423" t="n">
        <v>-78.6235607998132</v>
      </c>
      <c r="I423" t="n">
        <v>-3.09775501734981</v>
      </c>
      <c r="J423" t="n">
        <v>2161.18562869094</v>
      </c>
      <c r="K423" t="n">
        <v>102.237695899065</v>
      </c>
      <c r="L423" t="n">
        <v>627231.078103605</v>
      </c>
      <c r="M423" t="n">
        <v>30319.9391813009</v>
      </c>
      <c r="N423" t="n">
        <v>-0.0000476319446984515</v>
      </c>
      <c r="O423" t="n">
        <v>-0.000036196476211772</v>
      </c>
      <c r="P423" t="s">
        <v>257</v>
      </c>
      <c r="Q423" t="s">
        <v>252</v>
      </c>
    </row>
    <row r="424">
      <c r="A424" t="s">
        <v>270</v>
      </c>
      <c r="B424" t="s">
        <v>255</v>
      </c>
      <c r="C424" t="s">
        <v>256</v>
      </c>
      <c r="D424" t="n">
        <v>2.28026617277747</v>
      </c>
      <c r="E424" t="n">
        <v>2080</v>
      </c>
      <c r="F424" t="n">
        <v>1688147.47171888</v>
      </c>
      <c r="G424" t="n">
        <v>87375.0560972841</v>
      </c>
      <c r="H424" t="n">
        <v>-85.7547670076109</v>
      </c>
      <c r="I424" t="n">
        <v>-3.38556236948161</v>
      </c>
      <c r="J424" t="n">
        <v>2726.06328617256</v>
      </c>
      <c r="K424" t="n">
        <v>109.801199419311</v>
      </c>
      <c r="L424" t="n">
        <v>642382.531270967</v>
      </c>
      <c r="M424" t="n">
        <v>30806.6115346243</v>
      </c>
      <c r="N424" t="n">
        <v>-0.00005079814912159</v>
      </c>
      <c r="O424" t="n">
        <v>-0.0000387474700526898</v>
      </c>
      <c r="P424" t="s">
        <v>257</v>
      </c>
      <c r="Q424" t="s">
        <v>252</v>
      </c>
    </row>
    <row r="425">
      <c r="A425" t="s">
        <v>270</v>
      </c>
      <c r="B425" t="s">
        <v>255</v>
      </c>
      <c r="C425" t="s">
        <v>256</v>
      </c>
      <c r="D425" t="n">
        <v>2.40858309610718</v>
      </c>
      <c r="E425" t="n">
        <v>2085</v>
      </c>
      <c r="F425" t="n">
        <v>1730344.46229017</v>
      </c>
      <c r="G425" t="n">
        <v>89395.7242140162</v>
      </c>
      <c r="H425" t="n">
        <v>-93.3589207823275</v>
      </c>
      <c r="I425" t="n">
        <v>-3.69123319948515</v>
      </c>
      <c r="J425" t="n">
        <v>4611.55259880238</v>
      </c>
      <c r="K425" t="n">
        <v>153.236640001319</v>
      </c>
      <c r="L425" t="n">
        <v>657467.995745295</v>
      </c>
      <c r="M425" t="n">
        <v>31566.5067090444</v>
      </c>
      <c r="N425" t="n">
        <v>-0.0000539539512605274</v>
      </c>
      <c r="O425" t="n">
        <v>-0.0000412909368086579</v>
      </c>
      <c r="P425" t="s">
        <v>257</v>
      </c>
      <c r="Q425" t="s">
        <v>252</v>
      </c>
    </row>
    <row r="426">
      <c r="A426" t="s">
        <v>270</v>
      </c>
      <c r="B426" t="s">
        <v>255</v>
      </c>
      <c r="C426" t="s">
        <v>256</v>
      </c>
      <c r="D426" t="n">
        <v>2.52004645059278</v>
      </c>
      <c r="E426" t="n">
        <v>2090</v>
      </c>
      <c r="F426" t="n">
        <v>1770962.88576806</v>
      </c>
      <c r="G426" t="n">
        <v>91459.3409674563</v>
      </c>
      <c r="H426" t="n">
        <v>-99.9299337583849</v>
      </c>
      <c r="I426" t="n">
        <v>-3.94884296559467</v>
      </c>
      <c r="J426" t="n">
        <v>4718.57195868476</v>
      </c>
      <c r="K426" t="n">
        <v>156.877222418349</v>
      </c>
      <c r="L426" t="n">
        <v>668628.209046579</v>
      </c>
      <c r="M426" t="n">
        <v>31927.9531032582</v>
      </c>
      <c r="N426" t="n">
        <v>-0.0000564268932801749</v>
      </c>
      <c r="O426" t="n">
        <v>-0.0000431759394264581</v>
      </c>
      <c r="P426" t="s">
        <v>257</v>
      </c>
      <c r="Q426" t="s">
        <v>252</v>
      </c>
    </row>
    <row r="427">
      <c r="A427" t="s">
        <v>270</v>
      </c>
      <c r="B427" t="s">
        <v>258</v>
      </c>
      <c r="C427" t="s">
        <v>256</v>
      </c>
      <c r="D427" t="n">
        <v>0.428627956548265</v>
      </c>
      <c r="E427" t="n">
        <v>2010</v>
      </c>
      <c r="F427" t="n">
        <v>1137254.52463611</v>
      </c>
      <c r="G427" t="n">
        <v>17397.9598913597</v>
      </c>
      <c r="H427" t="n">
        <v>-10.3895597971578</v>
      </c>
      <c r="I427" t="n">
        <v>-0.278232929085332</v>
      </c>
      <c r="J427" t="n">
        <v>3084.80041791172</v>
      </c>
      <c r="K427" t="n">
        <v>15.782407358541</v>
      </c>
      <c r="L427" t="n">
        <v>387180.574114087</v>
      </c>
      <c r="M427" t="n">
        <v>2848.92876394372</v>
      </c>
      <c r="N427" t="n">
        <v>-0.00000913565043892192</v>
      </c>
      <c r="O427" t="n">
        <v>-0.0000159922732793234</v>
      </c>
      <c r="P427" t="s">
        <v>257</v>
      </c>
      <c r="Q427" t="s">
        <v>252</v>
      </c>
    </row>
    <row r="428">
      <c r="A428" t="s">
        <v>270</v>
      </c>
      <c r="B428" t="s">
        <v>258</v>
      </c>
      <c r="C428" t="s">
        <v>256</v>
      </c>
      <c r="D428" t="n">
        <v>0.612859964817109</v>
      </c>
      <c r="E428" t="n">
        <v>2015</v>
      </c>
      <c r="F428" t="n">
        <v>1201580.4967025</v>
      </c>
      <c r="G428" t="n">
        <v>18234.7350263921</v>
      </c>
      <c r="H428" t="n">
        <v>-15.2171712491457</v>
      </c>
      <c r="I428" t="n">
        <v>-0.408916968009481</v>
      </c>
      <c r="J428" t="n">
        <v>3176.55037792884</v>
      </c>
      <c r="K428" t="n">
        <v>16.0493172222517</v>
      </c>
      <c r="L428" t="n">
        <v>419494.067285358</v>
      </c>
      <c r="M428" t="n">
        <v>3139.89831513811</v>
      </c>
      <c r="N428" t="n">
        <v>-0.0000126642961423776</v>
      </c>
      <c r="O428" t="n">
        <v>-0.0000224251664429252</v>
      </c>
      <c r="P428" t="s">
        <v>257</v>
      </c>
      <c r="Q428" t="s">
        <v>252</v>
      </c>
    </row>
    <row r="429">
      <c r="A429" t="s">
        <v>270</v>
      </c>
      <c r="B429" t="s">
        <v>258</v>
      </c>
      <c r="C429" t="s">
        <v>256</v>
      </c>
      <c r="D429" t="n">
        <v>0.762344119941005</v>
      </c>
      <c r="E429" t="n">
        <v>2020</v>
      </c>
      <c r="F429" t="n">
        <v>1258742.31284019</v>
      </c>
      <c r="G429" t="n">
        <v>18950.1561031217</v>
      </c>
      <c r="H429" t="n">
        <v>-19.3755641754256</v>
      </c>
      <c r="I429" t="n">
        <v>-0.520813674825236</v>
      </c>
      <c r="J429" t="n">
        <v>3225.63886253224</v>
      </c>
      <c r="K429" t="n">
        <v>16.2154777679037</v>
      </c>
      <c r="L429" t="n">
        <v>447173.16614998</v>
      </c>
      <c r="M429" t="n">
        <v>3388.18898662345</v>
      </c>
      <c r="N429" t="n">
        <v>-0.0000153927964268614</v>
      </c>
      <c r="O429" t="n">
        <v>-0.0000274833448332091</v>
      </c>
      <c r="P429" t="s">
        <v>257</v>
      </c>
      <c r="Q429" t="s">
        <v>252</v>
      </c>
    </row>
    <row r="430">
      <c r="A430" t="s">
        <v>270</v>
      </c>
      <c r="B430" t="s">
        <v>258</v>
      </c>
      <c r="C430" t="s">
        <v>256</v>
      </c>
      <c r="D430" t="n">
        <v>0.913771284057719</v>
      </c>
      <c r="E430" t="n">
        <v>2025</v>
      </c>
      <c r="F430" t="n">
        <v>1325013.29246065</v>
      </c>
      <c r="G430" t="n">
        <v>19774.9280338143</v>
      </c>
      <c r="H430" t="n">
        <v>-23.9932521722359</v>
      </c>
      <c r="I430" t="n">
        <v>-0.643420125837363</v>
      </c>
      <c r="J430" t="n">
        <v>3318.34246154809</v>
      </c>
      <c r="K430" t="n">
        <v>16.59980582295</v>
      </c>
      <c r="L430" t="n">
        <v>476793.997202945</v>
      </c>
      <c r="M430" t="n">
        <v>3641.95181701852</v>
      </c>
      <c r="N430" t="n">
        <v>-0.0000181079331873559</v>
      </c>
      <c r="O430" t="n">
        <v>-0.0000325371664937107</v>
      </c>
      <c r="P430" t="s">
        <v>257</v>
      </c>
      <c r="Q430" t="s">
        <v>252</v>
      </c>
    </row>
    <row r="431">
      <c r="A431" t="s">
        <v>270</v>
      </c>
      <c r="B431" t="s">
        <v>258</v>
      </c>
      <c r="C431" t="s">
        <v>256</v>
      </c>
      <c r="D431" t="n">
        <v>0.965593764268064</v>
      </c>
      <c r="E431" t="n">
        <v>2030</v>
      </c>
      <c r="F431" t="n">
        <v>1392749.49503033</v>
      </c>
      <c r="G431" t="n">
        <v>20612.7115067468</v>
      </c>
      <c r="H431" t="n">
        <v>-26.2575741713501</v>
      </c>
      <c r="I431" t="n">
        <v>-0.701655619800716</v>
      </c>
      <c r="J431" t="n">
        <v>3431.53198073662</v>
      </c>
      <c r="K431" t="n">
        <v>17.0846321143495</v>
      </c>
      <c r="L431" t="n">
        <v>505877.880621772</v>
      </c>
      <c r="M431" t="n">
        <v>3884.90087534964</v>
      </c>
      <c r="N431" t="n">
        <v>-0.0000188530487823141</v>
      </c>
      <c r="O431" t="n">
        <v>-0.0000340399476105341</v>
      </c>
      <c r="P431" t="s">
        <v>257</v>
      </c>
      <c r="Q431" t="s">
        <v>252</v>
      </c>
    </row>
    <row r="432">
      <c r="A432" t="s">
        <v>270</v>
      </c>
      <c r="B432" t="s">
        <v>258</v>
      </c>
      <c r="C432" t="s">
        <v>256</v>
      </c>
      <c r="D432" t="n">
        <v>1.08500668135844</v>
      </c>
      <c r="E432" t="n">
        <v>2035</v>
      </c>
      <c r="F432" t="n">
        <v>1445165.67228738</v>
      </c>
      <c r="G432" t="n">
        <v>21238.1043450308</v>
      </c>
      <c r="H432" t="n">
        <v>-31.1446925657167</v>
      </c>
      <c r="I432" t="n">
        <v>-0.810926148908934</v>
      </c>
      <c r="J432" t="n">
        <v>1865.49314137374</v>
      </c>
      <c r="K432" t="n">
        <v>10.6062830442892</v>
      </c>
      <c r="L432" t="n">
        <v>527287.490993654</v>
      </c>
      <c r="M432" t="n">
        <v>4077.02307045922</v>
      </c>
      <c r="N432" t="n">
        <v>-0.0000215509495990321</v>
      </c>
      <c r="O432" t="n">
        <v>-0.0000381826049884094</v>
      </c>
      <c r="P432" t="s">
        <v>257</v>
      </c>
      <c r="Q432" t="s">
        <v>252</v>
      </c>
    </row>
    <row r="433">
      <c r="A433" t="s">
        <v>270</v>
      </c>
      <c r="B433" t="s">
        <v>258</v>
      </c>
      <c r="C433" t="s">
        <v>256</v>
      </c>
      <c r="D433" t="n">
        <v>1.22921984132704</v>
      </c>
      <c r="E433" t="n">
        <v>2040</v>
      </c>
      <c r="F433" t="n">
        <v>1468305.07820979</v>
      </c>
      <c r="G433" t="n">
        <v>21446.5884807286</v>
      </c>
      <c r="H433" t="n">
        <v>-36.9567141414219</v>
      </c>
      <c r="I433" t="n">
        <v>-0.929858253568536</v>
      </c>
      <c r="J433" t="n">
        <v>0</v>
      </c>
      <c r="K433" t="n">
        <v>0</v>
      </c>
      <c r="L433" t="n">
        <v>548538.774713084</v>
      </c>
      <c r="M433" t="n">
        <v>4349.78921581998</v>
      </c>
      <c r="N433" t="n">
        <v>-0.0000251696426647798</v>
      </c>
      <c r="O433" t="n">
        <v>-0.0000433569308425945</v>
      </c>
      <c r="P433" t="s">
        <v>257</v>
      </c>
      <c r="Q433" t="s">
        <v>252</v>
      </c>
    </row>
    <row r="434">
      <c r="A434" t="s">
        <v>270</v>
      </c>
      <c r="B434" t="s">
        <v>258</v>
      </c>
      <c r="C434" t="s">
        <v>256</v>
      </c>
      <c r="D434" t="n">
        <v>1.35085724597845</v>
      </c>
      <c r="E434" t="n">
        <v>2045</v>
      </c>
      <c r="F434" t="n">
        <v>1497707.57098852</v>
      </c>
      <c r="G434" t="n">
        <v>21753.582351004</v>
      </c>
      <c r="H434" t="n">
        <v>-42.2338042597079</v>
      </c>
      <c r="I434" t="n">
        <v>-1.03690769946857</v>
      </c>
      <c r="J434" t="n">
        <v>0</v>
      </c>
      <c r="K434" t="n">
        <v>0</v>
      </c>
      <c r="L434" t="n">
        <v>563834.964876459</v>
      </c>
      <c r="M434" t="n">
        <v>4465.07475239637</v>
      </c>
      <c r="N434" t="n">
        <v>-0.0000281989655910149</v>
      </c>
      <c r="O434" t="n">
        <v>-0.0000476660663396764</v>
      </c>
      <c r="P434" t="s">
        <v>257</v>
      </c>
      <c r="Q434" t="s">
        <v>252</v>
      </c>
    </row>
    <row r="435">
      <c r="A435" t="s">
        <v>270</v>
      </c>
      <c r="B435" t="s">
        <v>258</v>
      </c>
      <c r="C435" t="s">
        <v>256</v>
      </c>
      <c r="D435" t="n">
        <v>1.53164784556419</v>
      </c>
      <c r="E435" t="n">
        <v>2050</v>
      </c>
      <c r="F435" t="n">
        <v>1528916.64409891</v>
      </c>
      <c r="G435" t="n">
        <v>22086.2972747718</v>
      </c>
      <c r="H435" t="n">
        <v>-50.0018543211225</v>
      </c>
      <c r="I435" t="n">
        <v>-1.1934070794897</v>
      </c>
      <c r="J435" t="n">
        <v>0</v>
      </c>
      <c r="K435" t="n">
        <v>0</v>
      </c>
      <c r="L435" t="n">
        <v>581424.080111064</v>
      </c>
      <c r="M435" t="n">
        <v>4643.37506641861</v>
      </c>
      <c r="N435" t="n">
        <v>-0.00003270410752222</v>
      </c>
      <c r="O435" t="n">
        <v>-0.0000540338230823721</v>
      </c>
      <c r="P435" t="s">
        <v>257</v>
      </c>
      <c r="Q435" t="s">
        <v>252</v>
      </c>
    </row>
    <row r="436">
      <c r="A436" t="s">
        <v>270</v>
      </c>
      <c r="B436" t="s">
        <v>258</v>
      </c>
      <c r="C436" t="s">
        <v>256</v>
      </c>
      <c r="D436" t="n">
        <v>1.64170092024739</v>
      </c>
      <c r="E436" t="n">
        <v>2055</v>
      </c>
      <c r="F436" t="n">
        <v>1561566.68969823</v>
      </c>
      <c r="G436" t="n">
        <v>22438.9573423688</v>
      </c>
      <c r="H436" t="n">
        <v>-54.8212186869167</v>
      </c>
      <c r="I436" t="n">
        <v>-1.28660719249949</v>
      </c>
      <c r="J436" t="n">
        <v>0</v>
      </c>
      <c r="K436" t="n">
        <v>0</v>
      </c>
      <c r="L436" t="n">
        <v>594596.926682069</v>
      </c>
      <c r="M436" t="n">
        <v>4812.8192069758</v>
      </c>
      <c r="N436" t="n">
        <v>-0.0000351065497545358</v>
      </c>
      <c r="O436" t="n">
        <v>-0.0000573381005573791</v>
      </c>
      <c r="P436" t="s">
        <v>257</v>
      </c>
      <c r="Q436" t="s">
        <v>252</v>
      </c>
    </row>
    <row r="437">
      <c r="A437" t="s">
        <v>270</v>
      </c>
      <c r="B437" t="s">
        <v>258</v>
      </c>
      <c r="C437" t="s">
        <v>256</v>
      </c>
      <c r="D437" t="n">
        <v>1.79717289473674</v>
      </c>
      <c r="E437" t="n">
        <v>2060</v>
      </c>
      <c r="F437" t="n">
        <v>1599618.32499585</v>
      </c>
      <c r="G437" t="n">
        <v>22871.0732589889</v>
      </c>
      <c r="H437" t="n">
        <v>-61.7125240874033</v>
      </c>
      <c r="I437" t="n">
        <v>-1.42071747430393</v>
      </c>
      <c r="J437" t="n">
        <v>680.143400572774</v>
      </c>
      <c r="K437" t="n">
        <v>22.5336263411648</v>
      </c>
      <c r="L437" t="n">
        <v>610823.34476534</v>
      </c>
      <c r="M437" t="n">
        <v>4955.97900235734</v>
      </c>
      <c r="N437" t="n">
        <v>-0.0000385795305811862</v>
      </c>
      <c r="O437" t="n">
        <v>-0.0000621185310464412</v>
      </c>
      <c r="P437" t="s">
        <v>257</v>
      </c>
      <c r="Q437" t="s">
        <v>252</v>
      </c>
    </row>
    <row r="438">
      <c r="A438" t="s">
        <v>270</v>
      </c>
      <c r="B438" t="s">
        <v>258</v>
      </c>
      <c r="C438" t="s">
        <v>256</v>
      </c>
      <c r="D438" t="n">
        <v>1.90209664848524</v>
      </c>
      <c r="E438" t="n">
        <v>2065</v>
      </c>
      <c r="F438" t="n">
        <v>1631239.61307395</v>
      </c>
      <c r="G438" t="n">
        <v>23215.8176473119</v>
      </c>
      <c r="H438" t="n">
        <v>-66.6931631136125</v>
      </c>
      <c r="I438" t="n">
        <v>-1.51525452520813</v>
      </c>
      <c r="J438" t="n">
        <v>2118.23401555644</v>
      </c>
      <c r="K438" t="n">
        <v>27.4873619468979</v>
      </c>
      <c r="L438" t="n">
        <v>623939.506771753</v>
      </c>
      <c r="M438" t="n">
        <v>5117.5923171672</v>
      </c>
      <c r="N438" t="n">
        <v>-0.0000408849580276769</v>
      </c>
      <c r="O438" t="n">
        <v>-0.0000652681955133974</v>
      </c>
      <c r="P438" t="s">
        <v>257</v>
      </c>
      <c r="Q438" t="s">
        <v>252</v>
      </c>
    </row>
    <row r="439">
      <c r="A439" t="s">
        <v>270</v>
      </c>
      <c r="B439" t="s">
        <v>258</v>
      </c>
      <c r="C439" t="s">
        <v>256</v>
      </c>
      <c r="D439" t="n">
        <v>2.05392250035779</v>
      </c>
      <c r="E439" t="n">
        <v>2070</v>
      </c>
      <c r="F439" t="n">
        <v>1669269.31174176</v>
      </c>
      <c r="G439" t="n">
        <v>23657.4147218511</v>
      </c>
      <c r="H439" t="n">
        <v>-74.0915123401724</v>
      </c>
      <c r="I439" t="n">
        <v>-1.65628208007256</v>
      </c>
      <c r="J439" t="n">
        <v>2172.88974616845</v>
      </c>
      <c r="K439" t="n">
        <v>28.1966045701262</v>
      </c>
      <c r="L439" t="n">
        <v>638879.595572419</v>
      </c>
      <c r="M439" t="n">
        <v>5221.31347797737</v>
      </c>
      <c r="N439" t="n">
        <v>-0.0000443855954332878</v>
      </c>
      <c r="O439" t="n">
        <v>-0.0000700111191161875</v>
      </c>
      <c r="P439" t="s">
        <v>257</v>
      </c>
      <c r="Q439" t="s">
        <v>252</v>
      </c>
    </row>
    <row r="440">
      <c r="A440" t="s">
        <v>270</v>
      </c>
      <c r="B440" t="s">
        <v>258</v>
      </c>
      <c r="C440" t="s">
        <v>256</v>
      </c>
      <c r="D440" t="n">
        <v>2.15113208653396</v>
      </c>
      <c r="E440" t="n">
        <v>2075</v>
      </c>
      <c r="F440" t="n">
        <v>1712057.97495457</v>
      </c>
      <c r="G440" t="n">
        <v>24171.416343703</v>
      </c>
      <c r="H440" t="n">
        <v>-79.9553127075017</v>
      </c>
      <c r="I440" t="n">
        <v>-1.76600310966133</v>
      </c>
      <c r="J440" t="n">
        <v>2234.42816388818</v>
      </c>
      <c r="K440" t="n">
        <v>28.9951607018278</v>
      </c>
      <c r="L440" t="n">
        <v>652363.375742205</v>
      </c>
      <c r="M440" t="n">
        <v>5187.64154270016</v>
      </c>
      <c r="N440" t="n">
        <v>-0.0000467012880855412</v>
      </c>
      <c r="O440" t="n">
        <v>-0.0000730616313313969</v>
      </c>
      <c r="P440" t="s">
        <v>257</v>
      </c>
      <c r="Q440" t="s">
        <v>252</v>
      </c>
    </row>
    <row r="441">
      <c r="A441" t="s">
        <v>270</v>
      </c>
      <c r="B441" t="s">
        <v>258</v>
      </c>
      <c r="C441" t="s">
        <v>256</v>
      </c>
      <c r="D441" t="n">
        <v>2.28026617277747</v>
      </c>
      <c r="E441" t="n">
        <v>2080</v>
      </c>
      <c r="F441" t="n">
        <v>1750888.70765455</v>
      </c>
      <c r="G441" t="n">
        <v>24633.8201616223</v>
      </c>
      <c r="H441" t="n">
        <v>-87.2388350320216</v>
      </c>
      <c r="I441" t="n">
        <v>-1.90149434507096</v>
      </c>
      <c r="J441" t="n">
        <v>2797.76219666552</v>
      </c>
      <c r="K441" t="n">
        <v>38.1022889263533</v>
      </c>
      <c r="L441" t="n">
        <v>667877.963180735</v>
      </c>
      <c r="M441" t="n">
        <v>5311.17962485619</v>
      </c>
      <c r="N441" t="n">
        <v>-0.0000498254598653988</v>
      </c>
      <c r="O441" t="n">
        <v>-0.0000771903964791198</v>
      </c>
      <c r="P441" t="s">
        <v>257</v>
      </c>
      <c r="Q441" t="s">
        <v>252</v>
      </c>
    </row>
    <row r="442">
      <c r="A442" t="s">
        <v>270</v>
      </c>
      <c r="B442" t="s">
        <v>258</v>
      </c>
      <c r="C442" t="s">
        <v>256</v>
      </c>
      <c r="D442" t="n">
        <v>2.40858309610718</v>
      </c>
      <c r="E442" t="n">
        <v>2085</v>
      </c>
      <c r="F442" t="n">
        <v>1794571.74151835</v>
      </c>
      <c r="G442" t="n">
        <v>25168.4449858387</v>
      </c>
      <c r="H442" t="n">
        <v>-95.0040355525474</v>
      </c>
      <c r="I442" t="n">
        <v>-2.04611842926531</v>
      </c>
      <c r="J442" t="n">
        <v>4702.23715154425</v>
      </c>
      <c r="K442" t="n">
        <v>62.5520872594417</v>
      </c>
      <c r="L442" t="n">
        <v>683590.45980332</v>
      </c>
      <c r="M442" t="n">
        <v>5444.04265101974</v>
      </c>
      <c r="N442" t="n">
        <v>-0.0000529396698691836</v>
      </c>
      <c r="O442" t="n">
        <v>-0.0000812969744621321</v>
      </c>
      <c r="P442" t="s">
        <v>257</v>
      </c>
      <c r="Q442" t="s">
        <v>252</v>
      </c>
    </row>
    <row r="443">
      <c r="A443" t="s">
        <v>270</v>
      </c>
      <c r="B443" t="s">
        <v>258</v>
      </c>
      <c r="C443" t="s">
        <v>256</v>
      </c>
      <c r="D443" t="n">
        <v>2.52004645059278</v>
      </c>
      <c r="E443" t="n">
        <v>2090</v>
      </c>
      <c r="F443" t="n">
        <v>1836678.68532214</v>
      </c>
      <c r="G443" t="n">
        <v>25743.5414133725</v>
      </c>
      <c r="H443" t="n">
        <v>-101.701305615554</v>
      </c>
      <c r="I443" t="n">
        <v>-2.17747110842545</v>
      </c>
      <c r="J443" t="n">
        <v>4811.45570525785</v>
      </c>
      <c r="K443" t="n">
        <v>63.9934758452586</v>
      </c>
      <c r="L443" t="n">
        <v>695191.378180513</v>
      </c>
      <c r="M443" t="n">
        <v>5364.78396932418</v>
      </c>
      <c r="N443" t="n">
        <v>-0.0000553723993359874</v>
      </c>
      <c r="O443" t="n">
        <v>-0.0000845831998582124</v>
      </c>
      <c r="P443" t="s">
        <v>257</v>
      </c>
      <c r="Q443" t="s">
        <v>252</v>
      </c>
    </row>
    <row r="444">
      <c r="A444" t="s">
        <v>270</v>
      </c>
      <c r="B444" t="s">
        <v>259</v>
      </c>
      <c r="C444" t="s">
        <v>256</v>
      </c>
      <c r="D444" t="n">
        <v>0.428627956548265</v>
      </c>
      <c r="E444" t="n">
        <v>2010</v>
      </c>
      <c r="F444" t="n">
        <v>1122499.29657585</v>
      </c>
      <c r="G444" t="n">
        <v>32153.1879516125</v>
      </c>
      <c r="H444" t="n">
        <v>-10.0618611193966</v>
      </c>
      <c r="I444" t="n">
        <v>-0.605931606846535</v>
      </c>
      <c r="J444" t="n">
        <v>3073.00068060165</v>
      </c>
      <c r="K444" t="n">
        <v>27.5821446686096</v>
      </c>
      <c r="L444" t="n">
        <v>387322.743284054</v>
      </c>
      <c r="M444" t="n">
        <v>2706.75959397682</v>
      </c>
      <c r="N444" t="n">
        <v>-0.00000896380171470036</v>
      </c>
      <c r="O444" t="n">
        <v>-0.0000188451486601704</v>
      </c>
      <c r="P444" t="s">
        <v>257</v>
      </c>
      <c r="Q444" t="s">
        <v>252</v>
      </c>
    </row>
    <row r="445">
      <c r="A445" t="s">
        <v>270</v>
      </c>
      <c r="B445" t="s">
        <v>259</v>
      </c>
      <c r="C445" t="s">
        <v>256</v>
      </c>
      <c r="D445" t="n">
        <v>0.612859964817109</v>
      </c>
      <c r="E445" t="n">
        <v>2015</v>
      </c>
      <c r="F445" t="n">
        <v>1186293.81429426</v>
      </c>
      <c r="G445" t="n">
        <v>33521.4174346304</v>
      </c>
      <c r="H445" t="n">
        <v>-14.73978098474</v>
      </c>
      <c r="I445" t="n">
        <v>-0.886307232415123</v>
      </c>
      <c r="J445" t="n">
        <v>3163.46948313191</v>
      </c>
      <c r="K445" t="n">
        <v>29.1302120191824</v>
      </c>
      <c r="L445" t="n">
        <v>419504.260194951</v>
      </c>
      <c r="M445" t="n">
        <v>3129.70540554514</v>
      </c>
      <c r="N445" t="n">
        <v>-0.0000124250677253248</v>
      </c>
      <c r="O445" t="n">
        <v>-0.0000264400285024789</v>
      </c>
      <c r="P445" t="s">
        <v>257</v>
      </c>
      <c r="Q445" t="s">
        <v>252</v>
      </c>
    </row>
    <row r="446">
      <c r="A446" t="s">
        <v>270</v>
      </c>
      <c r="B446" t="s">
        <v>259</v>
      </c>
      <c r="C446" t="s">
        <v>256</v>
      </c>
      <c r="D446" t="n">
        <v>0.762344119941005</v>
      </c>
      <c r="E446" t="n">
        <v>2020</v>
      </c>
      <c r="F446" t="n">
        <v>1242944.29757558</v>
      </c>
      <c r="G446" t="n">
        <v>34748.1713677276</v>
      </c>
      <c r="H446" t="n">
        <v>-18.7706643655234</v>
      </c>
      <c r="I446" t="n">
        <v>-1.12571348472749</v>
      </c>
      <c r="J446" t="n">
        <v>3212.03321302234</v>
      </c>
      <c r="K446" t="n">
        <v>29.8211272778057</v>
      </c>
      <c r="L446" t="n">
        <v>447050.138015318</v>
      </c>
      <c r="M446" t="n">
        <v>3511.21712128541</v>
      </c>
      <c r="N446" t="n">
        <v>-0.000015101774393379</v>
      </c>
      <c r="O446" t="n">
        <v>-0.0000323963374306655</v>
      </c>
      <c r="P446" t="s">
        <v>257</v>
      </c>
      <c r="Q446" t="s">
        <v>252</v>
      </c>
    </row>
    <row r="447">
      <c r="A447" t="s">
        <v>270</v>
      </c>
      <c r="B447" t="s">
        <v>259</v>
      </c>
      <c r="C447" t="s">
        <v>256</v>
      </c>
      <c r="D447" t="n">
        <v>0.913771284057719</v>
      </c>
      <c r="E447" t="n">
        <v>2025</v>
      </c>
      <c r="F447" t="n">
        <v>1308587.10402245</v>
      </c>
      <c r="G447" t="n">
        <v>36201.1164720173</v>
      </c>
      <c r="H447" t="n">
        <v>-23.2489757444651</v>
      </c>
      <c r="I447" t="n">
        <v>-1.38769655360813</v>
      </c>
      <c r="J447" t="n">
        <v>3304.03773117244</v>
      </c>
      <c r="K447" t="n">
        <v>30.9045361985948</v>
      </c>
      <c r="L447" t="n">
        <v>476543.299175471</v>
      </c>
      <c r="M447" t="n">
        <v>3892.64984449299</v>
      </c>
      <c r="N447" t="n">
        <v>-0.000017766471695312</v>
      </c>
      <c r="O447" t="n">
        <v>-0.000038332976682661</v>
      </c>
      <c r="P447" t="s">
        <v>257</v>
      </c>
      <c r="Q447" t="s">
        <v>252</v>
      </c>
    </row>
    <row r="448">
      <c r="A448" t="s">
        <v>270</v>
      </c>
      <c r="B448" t="s">
        <v>259</v>
      </c>
      <c r="C448" t="s">
        <v>256</v>
      </c>
      <c r="D448" t="n">
        <v>0.965593764268064</v>
      </c>
      <c r="E448" t="n">
        <v>2030</v>
      </c>
      <c r="F448" t="n">
        <v>1375651.92559649</v>
      </c>
      <c r="G448" t="n">
        <v>37710.2809405837</v>
      </c>
      <c r="H448" t="n">
        <v>-25.4481811973436</v>
      </c>
      <c r="I448" t="n">
        <v>-1.51104859380717</v>
      </c>
      <c r="J448" t="n">
        <v>3416.43943628662</v>
      </c>
      <c r="K448" t="n">
        <v>32.1771765643439</v>
      </c>
      <c r="L448" t="n">
        <v>505504.14224777</v>
      </c>
      <c r="M448" t="n">
        <v>4258.63924935169</v>
      </c>
      <c r="N448" t="n">
        <v>-0.0000184989972563802</v>
      </c>
      <c r="O448" t="n">
        <v>-0.000040069937325261</v>
      </c>
      <c r="P448" t="s">
        <v>257</v>
      </c>
      <c r="Q448" t="s">
        <v>252</v>
      </c>
    </row>
    <row r="449">
      <c r="A449" t="s">
        <v>270</v>
      </c>
      <c r="B449" t="s">
        <v>259</v>
      </c>
      <c r="C449" t="s">
        <v>256</v>
      </c>
      <c r="D449" t="n">
        <v>1.08500668135844</v>
      </c>
      <c r="E449" t="n">
        <v>2035</v>
      </c>
      <c r="F449" t="n">
        <v>1427570.96532629</v>
      </c>
      <c r="G449" t="n">
        <v>38832.8113061243</v>
      </c>
      <c r="H449" t="n">
        <v>-30.2214460545342</v>
      </c>
      <c r="I449" t="n">
        <v>-1.73417266009146</v>
      </c>
      <c r="J449" t="n">
        <v>1846.64935004766</v>
      </c>
      <c r="K449" t="n">
        <v>29.4500743703658</v>
      </c>
      <c r="L449" t="n">
        <v>526783.912267503</v>
      </c>
      <c r="M449" t="n">
        <v>4580.60179660971</v>
      </c>
      <c r="N449" t="n">
        <v>-0.0000211698379895438</v>
      </c>
      <c r="O449" t="n">
        <v>-0.0000446574070164722</v>
      </c>
      <c r="P449" t="s">
        <v>257</v>
      </c>
      <c r="Q449" t="s">
        <v>252</v>
      </c>
    </row>
    <row r="450">
      <c r="A450" t="s">
        <v>270</v>
      </c>
      <c r="B450" t="s">
        <v>259</v>
      </c>
      <c r="C450" t="s">
        <v>256</v>
      </c>
      <c r="D450" t="n">
        <v>1.22921984132704</v>
      </c>
      <c r="E450" t="n">
        <v>2040</v>
      </c>
      <c r="F450" t="n">
        <v>1450576.47159642</v>
      </c>
      <c r="G450" t="n">
        <v>39175.1950940976</v>
      </c>
      <c r="H450" t="n">
        <v>-35.9167476052869</v>
      </c>
      <c r="I450" t="n">
        <v>-1.96982478970351</v>
      </c>
      <c r="J450" t="n">
        <v>0</v>
      </c>
      <c r="K450" t="n">
        <v>0</v>
      </c>
      <c r="L450" t="n">
        <v>548096.507002419</v>
      </c>
      <c r="M450" t="n">
        <v>4792.05692648523</v>
      </c>
      <c r="N450" t="n">
        <v>-0.000024760326882842</v>
      </c>
      <c r="O450" t="n">
        <v>-0.0000502824500292099</v>
      </c>
      <c r="P450" t="s">
        <v>257</v>
      </c>
      <c r="Q450" t="s">
        <v>252</v>
      </c>
    </row>
    <row r="451">
      <c r="A451" t="s">
        <v>270</v>
      </c>
      <c r="B451" t="s">
        <v>259</v>
      </c>
      <c r="C451" t="s">
        <v>256</v>
      </c>
      <c r="D451" t="n">
        <v>1.35085724597845</v>
      </c>
      <c r="E451" t="n">
        <v>2045</v>
      </c>
      <c r="F451" t="n">
        <v>1479778.31716163</v>
      </c>
      <c r="G451" t="n">
        <v>39682.8361778998</v>
      </c>
      <c r="H451" t="n">
        <v>-41.0900146270842</v>
      </c>
      <c r="I451" t="n">
        <v>-2.18069733209228</v>
      </c>
      <c r="J451" t="n">
        <v>0</v>
      </c>
      <c r="K451" t="n">
        <v>0</v>
      </c>
      <c r="L451" t="n">
        <v>563316.567383669</v>
      </c>
      <c r="M451" t="n">
        <v>4983.47224518633</v>
      </c>
      <c r="N451" t="n">
        <v>-0.0000277676825984984</v>
      </c>
      <c r="O451" t="n">
        <v>-0.0000549531621761136</v>
      </c>
      <c r="P451" t="s">
        <v>257</v>
      </c>
      <c r="Q451" t="s">
        <v>252</v>
      </c>
    </row>
    <row r="452">
      <c r="A452" t="s">
        <v>270</v>
      </c>
      <c r="B452" t="s">
        <v>259</v>
      </c>
      <c r="C452" t="s">
        <v>256</v>
      </c>
      <c r="D452" t="n">
        <v>1.53164784556419</v>
      </c>
      <c r="E452" t="n">
        <v>2050</v>
      </c>
      <c r="F452" t="n">
        <v>1510771.48780562</v>
      </c>
      <c r="G452" t="n">
        <v>40231.4535680556</v>
      </c>
      <c r="H452" t="n">
        <v>-48.7059312686857</v>
      </c>
      <c r="I452" t="n">
        <v>-2.48933013192648</v>
      </c>
      <c r="J452" t="n">
        <v>0</v>
      </c>
      <c r="K452" t="n">
        <v>0</v>
      </c>
      <c r="L452" t="n">
        <v>580534.402124599</v>
      </c>
      <c r="M452" t="n">
        <v>5533.05305288332</v>
      </c>
      <c r="N452" t="n">
        <v>-0.000032239112044291</v>
      </c>
      <c r="O452" t="n">
        <v>-0.0000618752222739236</v>
      </c>
      <c r="P452" t="s">
        <v>257</v>
      </c>
      <c r="Q452" t="s">
        <v>252</v>
      </c>
    </row>
    <row r="453">
      <c r="A453" t="s">
        <v>270</v>
      </c>
      <c r="B453" t="s">
        <v>259</v>
      </c>
      <c r="C453" t="s">
        <v>256</v>
      </c>
      <c r="D453" t="n">
        <v>1.64170092024739</v>
      </c>
      <c r="E453" t="n">
        <v>2055</v>
      </c>
      <c r="F453" t="n">
        <v>1543189.6848583</v>
      </c>
      <c r="G453" t="n">
        <v>40815.9621822988</v>
      </c>
      <c r="H453" t="n">
        <v>-53.4376836087846</v>
      </c>
      <c r="I453" t="n">
        <v>-2.67014227063161</v>
      </c>
      <c r="J453" t="n">
        <v>0</v>
      </c>
      <c r="K453" t="n">
        <v>0</v>
      </c>
      <c r="L453" t="n">
        <v>593728.178661383</v>
      </c>
      <c r="M453" t="n">
        <v>5681.56722766203</v>
      </c>
      <c r="N453" t="n">
        <v>-0.0000346280720595222</v>
      </c>
      <c r="O453" t="n">
        <v>-0.0000654190695960023</v>
      </c>
      <c r="P453" t="s">
        <v>257</v>
      </c>
      <c r="Q453" t="s">
        <v>252</v>
      </c>
    </row>
    <row r="454">
      <c r="A454" t="s">
        <v>270</v>
      </c>
      <c r="B454" t="s">
        <v>259</v>
      </c>
      <c r="C454" t="s">
        <v>256</v>
      </c>
      <c r="D454" t="n">
        <v>1.79717289473674</v>
      </c>
      <c r="E454" t="n">
        <v>2060</v>
      </c>
      <c r="F454" t="n">
        <v>1580944.81515731</v>
      </c>
      <c r="G454" t="n">
        <v>41544.583097526</v>
      </c>
      <c r="H454" t="n">
        <v>-60.20129887609</v>
      </c>
      <c r="I454" t="n">
        <v>-2.93194268561726</v>
      </c>
      <c r="J454" t="n">
        <v>702.677026913939</v>
      </c>
      <c r="K454" t="n">
        <v>0</v>
      </c>
      <c r="L454" t="n">
        <v>609893.665589455</v>
      </c>
      <c r="M454" t="n">
        <v>5885.65817824263</v>
      </c>
      <c r="N454" t="n">
        <v>-0.000038079317063385</v>
      </c>
      <c r="O454" t="n">
        <v>-0.0000705734049306625</v>
      </c>
      <c r="P454" t="s">
        <v>257</v>
      </c>
      <c r="Q454" t="s">
        <v>252</v>
      </c>
    </row>
    <row r="455">
      <c r="A455" t="s">
        <v>270</v>
      </c>
      <c r="B455" t="s">
        <v>259</v>
      </c>
      <c r="C455" t="s">
        <v>256</v>
      </c>
      <c r="D455" t="n">
        <v>1.90209664848524</v>
      </c>
      <c r="E455" t="n">
        <v>2065</v>
      </c>
      <c r="F455" t="n">
        <v>1612343.75798965</v>
      </c>
      <c r="G455" t="n">
        <v>42111.6727316147</v>
      </c>
      <c r="H455" t="n">
        <v>-65.0943174502151</v>
      </c>
      <c r="I455" t="n">
        <v>-3.11410018860552</v>
      </c>
      <c r="J455" t="n">
        <v>2137.8766530049</v>
      </c>
      <c r="K455" t="n">
        <v>7.84472449843831</v>
      </c>
      <c r="L455" t="n">
        <v>622971.003019675</v>
      </c>
      <c r="M455" t="n">
        <v>6086.09606924537</v>
      </c>
      <c r="N455" t="n">
        <v>-0.0000403724808234305</v>
      </c>
      <c r="O455" t="n">
        <v>-0.0000739486224746342</v>
      </c>
      <c r="P455" t="s">
        <v>257</v>
      </c>
      <c r="Q455" t="s">
        <v>252</v>
      </c>
    </row>
    <row r="456">
      <c r="A456" t="s">
        <v>270</v>
      </c>
      <c r="B456" t="s">
        <v>259</v>
      </c>
      <c r="C456" t="s">
        <v>256</v>
      </c>
      <c r="D456" t="n">
        <v>2.05392250035779</v>
      </c>
      <c r="E456" t="n">
        <v>2070</v>
      </c>
      <c r="F456" t="n">
        <v>1650074.93827501</v>
      </c>
      <c r="G456" t="n">
        <v>42851.7881885948</v>
      </c>
      <c r="H456" t="n">
        <v>-72.3604368711456</v>
      </c>
      <c r="I456" t="n">
        <v>-3.38735754909937</v>
      </c>
      <c r="J456" t="n">
        <v>2193.0392127458</v>
      </c>
      <c r="K456" t="n">
        <v>8.04713799277524</v>
      </c>
      <c r="L456" t="n">
        <v>637818.781295554</v>
      </c>
      <c r="M456" t="n">
        <v>6282.12775484298</v>
      </c>
      <c r="N456" t="n">
        <v>-0.0000438528185554961</v>
      </c>
      <c r="O456" t="n">
        <v>-0.0000790482192759677</v>
      </c>
      <c r="P456" t="s">
        <v>257</v>
      </c>
      <c r="Q456" t="s">
        <v>252</v>
      </c>
    </row>
    <row r="457">
      <c r="A457" t="s">
        <v>270</v>
      </c>
      <c r="B457" t="s">
        <v>259</v>
      </c>
      <c r="C457" t="s">
        <v>256</v>
      </c>
      <c r="D457" t="n">
        <v>2.15113208653396</v>
      </c>
      <c r="E457" t="n">
        <v>2075</v>
      </c>
      <c r="F457" t="n">
        <v>1692508.6529476</v>
      </c>
      <c r="G457" t="n">
        <v>43720.7383506767</v>
      </c>
      <c r="H457" t="n">
        <v>-78.1233777668623</v>
      </c>
      <c r="I457" t="n">
        <v>-3.59793805030072</v>
      </c>
      <c r="J457" t="n">
        <v>2255.1482835754</v>
      </c>
      <c r="K457" t="n">
        <v>8.27504101460177</v>
      </c>
      <c r="L457" t="n">
        <v>651097.74830574</v>
      </c>
      <c r="M457" t="n">
        <v>6453.26897916514</v>
      </c>
      <c r="N457" t="n">
        <v>-0.0000461583328574457</v>
      </c>
      <c r="O457" t="n">
        <v>-0.0000822936250857034</v>
      </c>
      <c r="P457" t="s">
        <v>257</v>
      </c>
      <c r="Q457" t="s">
        <v>252</v>
      </c>
    </row>
    <row r="458">
      <c r="A458" t="s">
        <v>270</v>
      </c>
      <c r="B458" t="s">
        <v>259</v>
      </c>
      <c r="C458" t="s">
        <v>256</v>
      </c>
      <c r="D458" t="n">
        <v>2.28026617277747</v>
      </c>
      <c r="E458" t="n">
        <v>2080</v>
      </c>
      <c r="F458" t="n">
        <v>1731027.45697265</v>
      </c>
      <c r="G458" t="n">
        <v>44495.0708435164</v>
      </c>
      <c r="H458" t="n">
        <v>-85.2823094511193</v>
      </c>
      <c r="I458" t="n">
        <v>-3.85801992597324</v>
      </c>
      <c r="J458" t="n">
        <v>2826.07149439339</v>
      </c>
      <c r="K458" t="n">
        <v>9.79299119848235</v>
      </c>
      <c r="L458" t="n">
        <v>666599.191172237</v>
      </c>
      <c r="M458" t="n">
        <v>6589.95163335486</v>
      </c>
      <c r="N458" t="n">
        <v>-0.0000492668727509772</v>
      </c>
      <c r="O458" t="n">
        <v>-0.0000867066812758073</v>
      </c>
      <c r="P458" t="s">
        <v>257</v>
      </c>
      <c r="Q458" t="s">
        <v>252</v>
      </c>
    </row>
    <row r="459">
      <c r="A459" t="s">
        <v>270</v>
      </c>
      <c r="B459" t="s">
        <v>259</v>
      </c>
      <c r="C459" t="s">
        <v>256</v>
      </c>
      <c r="D459" t="n">
        <v>2.40858309610718</v>
      </c>
      <c r="E459" t="n">
        <v>2085</v>
      </c>
      <c r="F459" t="n">
        <v>1774341.55141392</v>
      </c>
      <c r="G459" t="n">
        <v>45398.6350902668</v>
      </c>
      <c r="H459" t="n">
        <v>-92.9145339392726</v>
      </c>
      <c r="I459" t="n">
        <v>-4.13562004254008</v>
      </c>
      <c r="J459" t="n">
        <v>4754.77245388813</v>
      </c>
      <c r="K459" t="n">
        <v>10.0167849155613</v>
      </c>
      <c r="L459" t="n">
        <v>682247.74036818</v>
      </c>
      <c r="M459" t="n">
        <v>6786.76208615929</v>
      </c>
      <c r="N459" t="n">
        <v>-0.0000523656417025412</v>
      </c>
      <c r="O459" t="n">
        <v>-0.0000910956911880096</v>
      </c>
      <c r="P459" t="s">
        <v>257</v>
      </c>
      <c r="Q459" t="s">
        <v>252</v>
      </c>
    </row>
    <row r="460">
      <c r="A460" t="s">
        <v>270</v>
      </c>
      <c r="B460" t="s">
        <v>259</v>
      </c>
      <c r="C460" t="s">
        <v>256</v>
      </c>
      <c r="D460" t="n">
        <v>2.52004645059278</v>
      </c>
      <c r="E460" t="n">
        <v>2090</v>
      </c>
      <c r="F460" t="n">
        <v>1815998.65404193</v>
      </c>
      <c r="G460" t="n">
        <v>46423.5726935826</v>
      </c>
      <c r="H460" t="n">
        <v>-99.4843971783236</v>
      </c>
      <c r="I460" t="n">
        <v>-4.39437954565598</v>
      </c>
      <c r="J460" t="n">
        <v>4865.20134996357</v>
      </c>
      <c r="K460" t="n">
        <v>10.2478311395393</v>
      </c>
      <c r="L460" t="n">
        <v>693698.082383695</v>
      </c>
      <c r="M460" t="n">
        <v>6858.07976614271</v>
      </c>
      <c r="N460" t="n">
        <v>-0.0000547821976392425</v>
      </c>
      <c r="O460" t="n">
        <v>-0.0000946583662283157</v>
      </c>
      <c r="P460" t="s">
        <v>257</v>
      </c>
      <c r="Q460" t="s">
        <v>252</v>
      </c>
    </row>
    <row r="461">
      <c r="A461" t="s">
        <v>270</v>
      </c>
      <c r="B461" t="s">
        <v>260</v>
      </c>
      <c r="C461" t="s">
        <v>256</v>
      </c>
      <c r="D461" t="n">
        <v>0.428627956548265</v>
      </c>
      <c r="E461" t="n">
        <v>2010</v>
      </c>
      <c r="F461" t="n">
        <v>1072878.38810053</v>
      </c>
      <c r="G461" t="n">
        <v>81774.0964269392</v>
      </c>
      <c r="H461" t="n">
        <v>-9.78825188295871</v>
      </c>
      <c r="I461" t="n">
        <v>-0.879540843284422</v>
      </c>
      <c r="J461" t="n">
        <v>2696.08903156456</v>
      </c>
      <c r="K461" t="n">
        <v>404.493793705707</v>
      </c>
      <c r="L461" t="n">
        <v>364080.009218786</v>
      </c>
      <c r="M461" t="n">
        <v>25949.4936592451</v>
      </c>
      <c r="N461" t="n">
        <v>-0.00000912335637619495</v>
      </c>
      <c r="O461" t="n">
        <v>-0.0000107557390630448</v>
      </c>
      <c r="P461" t="s">
        <v>257</v>
      </c>
      <c r="Q461" t="s">
        <v>252</v>
      </c>
    </row>
    <row r="462">
      <c r="A462" t="s">
        <v>270</v>
      </c>
      <c r="B462" t="s">
        <v>260</v>
      </c>
      <c r="C462" t="s">
        <v>256</v>
      </c>
      <c r="D462" t="n">
        <v>0.612859964817109</v>
      </c>
      <c r="E462" t="n">
        <v>2015</v>
      </c>
      <c r="F462" t="n">
        <v>1133193.25726861</v>
      </c>
      <c r="G462" t="n">
        <v>86621.9744602763</v>
      </c>
      <c r="H462" t="n">
        <v>-14.3474893516179</v>
      </c>
      <c r="I462" t="n">
        <v>-1.27859886553729</v>
      </c>
      <c r="J462" t="n">
        <v>2768.56331424632</v>
      </c>
      <c r="K462" t="n">
        <v>424.036380904773</v>
      </c>
      <c r="L462" t="n">
        <v>393995.054787559</v>
      </c>
      <c r="M462" t="n">
        <v>28638.9108129377</v>
      </c>
      <c r="N462" t="n">
        <v>-0.000012661114297662</v>
      </c>
      <c r="O462" t="n">
        <v>-0.0000147606756080542</v>
      </c>
      <c r="P462" t="s">
        <v>257</v>
      </c>
      <c r="Q462" t="s">
        <v>252</v>
      </c>
    </row>
    <row r="463">
      <c r="A463" t="s">
        <v>270</v>
      </c>
      <c r="B463" t="s">
        <v>260</v>
      </c>
      <c r="C463" t="s">
        <v>256</v>
      </c>
      <c r="D463" t="n">
        <v>0.762344119941005</v>
      </c>
      <c r="E463" t="n">
        <v>2020</v>
      </c>
      <c r="F463" t="n">
        <v>1186778.48809741</v>
      </c>
      <c r="G463" t="n">
        <v>90913.980845898</v>
      </c>
      <c r="H463" t="n">
        <v>-18.2741119806837</v>
      </c>
      <c r="I463" t="n">
        <v>-1.62226586956719</v>
      </c>
      <c r="J463" t="n">
        <v>2808.75828020836</v>
      </c>
      <c r="K463" t="n">
        <v>433.09606009178</v>
      </c>
      <c r="L463" t="n">
        <v>419636.262711319</v>
      </c>
      <c r="M463" t="n">
        <v>30925.0924252846</v>
      </c>
      <c r="N463" t="n">
        <v>-0.0000153980815830087</v>
      </c>
      <c r="O463" t="n">
        <v>-0.0000178439647507789</v>
      </c>
      <c r="P463" t="s">
        <v>257</v>
      </c>
      <c r="Q463" t="s">
        <v>252</v>
      </c>
    </row>
    <row r="464">
      <c r="A464" t="s">
        <v>270</v>
      </c>
      <c r="B464" t="s">
        <v>260</v>
      </c>
      <c r="C464" t="s">
        <v>256</v>
      </c>
      <c r="D464" t="n">
        <v>0.913771284057719</v>
      </c>
      <c r="E464" t="n">
        <v>2025</v>
      </c>
      <c r="F464" t="n">
        <v>1248909.19122334</v>
      </c>
      <c r="G464" t="n">
        <v>95879.029271119</v>
      </c>
      <c r="H464" t="n">
        <v>-22.634468563166</v>
      </c>
      <c r="I464" t="n">
        <v>-2.0022037349072</v>
      </c>
      <c r="J464" t="n">
        <v>2887.03524814892</v>
      </c>
      <c r="K464" t="n">
        <v>447.907019222116</v>
      </c>
      <c r="L464" t="n">
        <v>447115.493988406</v>
      </c>
      <c r="M464" t="n">
        <v>33320.4550315574</v>
      </c>
      <c r="N464" t="n">
        <v>-0.0000181233901729836</v>
      </c>
      <c r="O464" t="n">
        <v>-0.0000208826033192882</v>
      </c>
      <c r="P464" t="s">
        <v>257</v>
      </c>
      <c r="Q464" t="s">
        <v>252</v>
      </c>
    </row>
    <row r="465">
      <c r="A465" t="s">
        <v>270</v>
      </c>
      <c r="B465" t="s">
        <v>260</v>
      </c>
      <c r="C465" t="s">
        <v>256</v>
      </c>
      <c r="D465" t="n">
        <v>0.965593764268064</v>
      </c>
      <c r="E465" t="n">
        <v>2030</v>
      </c>
      <c r="F465" t="n">
        <v>1312351.2171132</v>
      </c>
      <c r="G465" t="n">
        <v>101010.989423876</v>
      </c>
      <c r="H465" t="n">
        <v>-24.7734750970881</v>
      </c>
      <c r="I465" t="n">
        <v>-2.1857546940627</v>
      </c>
      <c r="J465" t="n">
        <v>2983.14351086611</v>
      </c>
      <c r="K465" t="n">
        <v>465.473101984852</v>
      </c>
      <c r="L465" t="n">
        <v>474095.443071714</v>
      </c>
      <c r="M465" t="n">
        <v>35667.3384254072</v>
      </c>
      <c r="N465" t="n">
        <v>-0.0000188771685308318</v>
      </c>
      <c r="O465" t="n">
        <v>-0.0000216387811517274</v>
      </c>
      <c r="P465" t="s">
        <v>257</v>
      </c>
      <c r="Q465" t="s">
        <v>252</v>
      </c>
    </row>
    <row r="466">
      <c r="A466" t="s">
        <v>270</v>
      </c>
      <c r="B466" t="s">
        <v>260</v>
      </c>
      <c r="C466" t="s">
        <v>256</v>
      </c>
      <c r="D466" t="n">
        <v>1.08500668135844</v>
      </c>
      <c r="E466" t="n">
        <v>2035</v>
      </c>
      <c r="F466" t="n">
        <v>1361352.40558856</v>
      </c>
      <c r="G466" t="n">
        <v>105051.371043848</v>
      </c>
      <c r="H466" t="n">
        <v>-29.3503568719977</v>
      </c>
      <c r="I466" t="n">
        <v>-2.60526184262796</v>
      </c>
      <c r="J466" t="n">
        <v>1581.67483848018</v>
      </c>
      <c r="K466" t="n">
        <v>294.42458593785</v>
      </c>
      <c r="L466" t="n">
        <v>493878.3614336</v>
      </c>
      <c r="M466" t="n">
        <v>37486.152630513</v>
      </c>
      <c r="N466" t="n">
        <v>-0.0000215597054454893</v>
      </c>
      <c r="O466" t="n">
        <v>-0.0000247998842541572</v>
      </c>
      <c r="P466" t="s">
        <v>257</v>
      </c>
      <c r="Q466" t="s">
        <v>252</v>
      </c>
    </row>
    <row r="467">
      <c r="A467" t="s">
        <v>270</v>
      </c>
      <c r="B467" t="s">
        <v>260</v>
      </c>
      <c r="C467" t="s">
        <v>256</v>
      </c>
      <c r="D467" t="n">
        <v>1.22921984132704</v>
      </c>
      <c r="E467" t="n">
        <v>2040</v>
      </c>
      <c r="F467" t="n">
        <v>1382837.56181323</v>
      </c>
      <c r="G467" t="n">
        <v>106914.104877286</v>
      </c>
      <c r="H467" t="n">
        <v>-34.7729238583164</v>
      </c>
      <c r="I467" t="n">
        <v>-3.11364853667396</v>
      </c>
      <c r="J467" t="n">
        <v>0</v>
      </c>
      <c r="K467" t="n">
        <v>0</v>
      </c>
      <c r="L467" t="n">
        <v>514223.64075281</v>
      </c>
      <c r="M467" t="n">
        <v>38664.9231760946</v>
      </c>
      <c r="N467" t="n">
        <v>-0.0000251460654660848</v>
      </c>
      <c r="O467" t="n">
        <v>-0.0000291228976779794</v>
      </c>
      <c r="P467" t="s">
        <v>257</v>
      </c>
      <c r="Q467" t="s">
        <v>252</v>
      </c>
    </row>
    <row r="468">
      <c r="A468" t="s">
        <v>270</v>
      </c>
      <c r="B468" t="s">
        <v>260</v>
      </c>
      <c r="C468" t="s">
        <v>256</v>
      </c>
      <c r="D468" t="n">
        <v>1.35085724597845</v>
      </c>
      <c r="E468" t="n">
        <v>2045</v>
      </c>
      <c r="F468" t="n">
        <v>1410279.78708679</v>
      </c>
      <c r="G468" t="n">
        <v>109181.366252735</v>
      </c>
      <c r="H468" t="n">
        <v>-39.6980714809854</v>
      </c>
      <c r="I468" t="n">
        <v>-3.57264047819104</v>
      </c>
      <c r="J468" t="n">
        <v>0</v>
      </c>
      <c r="K468" t="n">
        <v>0</v>
      </c>
      <c r="L468" t="n">
        <v>528694.76333398</v>
      </c>
      <c r="M468" t="n">
        <v>39605.276294875</v>
      </c>
      <c r="N468" t="n">
        <v>-0.0000281490749881551</v>
      </c>
      <c r="O468" t="n">
        <v>-0.0000327220715476395</v>
      </c>
      <c r="P468" t="s">
        <v>257</v>
      </c>
      <c r="Q468" t="s">
        <v>252</v>
      </c>
    </row>
    <row r="469">
      <c r="A469" t="s">
        <v>270</v>
      </c>
      <c r="B469" t="s">
        <v>260</v>
      </c>
      <c r="C469" t="s">
        <v>256</v>
      </c>
      <c r="D469" t="n">
        <v>1.53164784556419</v>
      </c>
      <c r="E469" t="n">
        <v>2050</v>
      </c>
      <c r="F469" t="n">
        <v>1439458.85700304</v>
      </c>
      <c r="G469" t="n">
        <v>111544.084370643</v>
      </c>
      <c r="H469" t="n">
        <v>-46.9446145483527</v>
      </c>
      <c r="I469" t="n">
        <v>-4.25064685225955</v>
      </c>
      <c r="J469" t="n">
        <v>0</v>
      </c>
      <c r="K469" t="n">
        <v>0</v>
      </c>
      <c r="L469" t="n">
        <v>544712.968748271</v>
      </c>
      <c r="M469" t="n">
        <v>41354.4864292115</v>
      </c>
      <c r="N469" t="n">
        <v>-0.0000326126824118417</v>
      </c>
      <c r="O469" t="n">
        <v>-0.0000381073265896858</v>
      </c>
      <c r="P469" t="s">
        <v>257</v>
      </c>
      <c r="Q469" t="s">
        <v>252</v>
      </c>
    </row>
    <row r="470">
      <c r="A470" t="s">
        <v>270</v>
      </c>
      <c r="B470" t="s">
        <v>260</v>
      </c>
      <c r="C470" t="s">
        <v>256</v>
      </c>
      <c r="D470" t="n">
        <v>1.64170092024739</v>
      </c>
      <c r="E470" t="n">
        <v>2055</v>
      </c>
      <c r="F470" t="n">
        <v>1470016.75072562</v>
      </c>
      <c r="G470" t="n">
        <v>113988.896314982</v>
      </c>
      <c r="H470" t="n">
        <v>-51.4413333003677</v>
      </c>
      <c r="I470" t="n">
        <v>-4.66649257904851</v>
      </c>
      <c r="J470" t="n">
        <v>0</v>
      </c>
      <c r="K470" t="n">
        <v>0</v>
      </c>
      <c r="L470" t="n">
        <v>557095.312528152</v>
      </c>
      <c r="M470" t="n">
        <v>42314.4333608928</v>
      </c>
      <c r="N470" t="n">
        <v>-0.0000349937055308898</v>
      </c>
      <c r="O470" t="n">
        <v>-0.0000409381328349186</v>
      </c>
      <c r="P470" t="s">
        <v>257</v>
      </c>
      <c r="Q470" t="s">
        <v>252</v>
      </c>
    </row>
    <row r="471">
      <c r="A471" t="s">
        <v>270</v>
      </c>
      <c r="B471" t="s">
        <v>260</v>
      </c>
      <c r="C471" t="s">
        <v>256</v>
      </c>
      <c r="D471" t="n">
        <v>1.79717289473674</v>
      </c>
      <c r="E471" t="n">
        <v>2060</v>
      </c>
      <c r="F471" t="n">
        <v>1505680.31462972</v>
      </c>
      <c r="G471" t="n">
        <v>116809.083625123</v>
      </c>
      <c r="H471" t="n">
        <v>-57.8692276871866</v>
      </c>
      <c r="I471" t="n">
        <v>-5.26401387452069</v>
      </c>
      <c r="J471" t="n">
        <v>689.28037006846</v>
      </c>
      <c r="K471" t="n">
        <v>13.3966568454788</v>
      </c>
      <c r="L471" t="n">
        <v>572358.159369218</v>
      </c>
      <c r="M471" t="n">
        <v>43421.16439848</v>
      </c>
      <c r="N471" t="n">
        <v>-0.0000384339405416335</v>
      </c>
      <c r="O471" t="n">
        <v>-0.0000450651071916168</v>
      </c>
      <c r="P471" t="s">
        <v>257</v>
      </c>
      <c r="Q471" t="s">
        <v>252</v>
      </c>
    </row>
    <row r="472">
      <c r="A472" t="s">
        <v>270</v>
      </c>
      <c r="B472" t="s">
        <v>260</v>
      </c>
      <c r="C472" t="s">
        <v>256</v>
      </c>
      <c r="D472" t="n">
        <v>1.90209664848524</v>
      </c>
      <c r="E472" t="n">
        <v>2065</v>
      </c>
      <c r="F472" t="n">
        <v>1535314.93962609</v>
      </c>
      <c r="G472" t="n">
        <v>119140.49109518</v>
      </c>
      <c r="H472" t="n">
        <v>-62.5157965326036</v>
      </c>
      <c r="I472" t="n">
        <v>-5.69262110621697</v>
      </c>
      <c r="J472" t="n">
        <v>2083.02233653456</v>
      </c>
      <c r="K472" t="n">
        <v>62.699040968771</v>
      </c>
      <c r="L472" t="n">
        <v>584557.96067596</v>
      </c>
      <c r="M472" t="n">
        <v>44499.1384129601</v>
      </c>
      <c r="N472" t="n">
        <v>-0.0000407185489563652</v>
      </c>
      <c r="O472" t="n">
        <v>-0.0000477807423310786</v>
      </c>
      <c r="P472" t="s">
        <v>257</v>
      </c>
      <c r="Q472" t="s">
        <v>252</v>
      </c>
    </row>
    <row r="473">
      <c r="A473" t="s">
        <v>270</v>
      </c>
      <c r="B473" t="s">
        <v>260</v>
      </c>
      <c r="C473" t="s">
        <v>256</v>
      </c>
      <c r="D473" t="n">
        <v>2.05392250035779</v>
      </c>
      <c r="E473" t="n">
        <v>2070</v>
      </c>
      <c r="F473" t="n">
        <v>1571004.21068694</v>
      </c>
      <c r="G473" t="n">
        <v>121922.515776671</v>
      </c>
      <c r="H473" t="n">
        <v>-69.4155155589769</v>
      </c>
      <c r="I473" t="n">
        <v>-6.3322788612681</v>
      </c>
      <c r="J473" t="n">
        <v>2136.76951784141</v>
      </c>
      <c r="K473" t="n">
        <v>64.3168328971669</v>
      </c>
      <c r="L473" t="n">
        <v>598500.489988325</v>
      </c>
      <c r="M473" t="n">
        <v>45600.4190620719</v>
      </c>
      <c r="N473" t="n">
        <v>-0.0000441854420801483</v>
      </c>
      <c r="O473" t="n">
        <v>-0.0000519369110859485</v>
      </c>
      <c r="P473" t="s">
        <v>257</v>
      </c>
      <c r="Q473" t="s">
        <v>252</v>
      </c>
    </row>
    <row r="474">
      <c r="A474" t="s">
        <v>270</v>
      </c>
      <c r="B474" t="s">
        <v>260</v>
      </c>
      <c r="C474" t="s">
        <v>256</v>
      </c>
      <c r="D474" t="n">
        <v>2.15113208653396</v>
      </c>
      <c r="E474" t="n">
        <v>2075</v>
      </c>
      <c r="F474" t="n">
        <v>1611188.93361771</v>
      </c>
      <c r="G474" t="n">
        <v>125040.457680571</v>
      </c>
      <c r="H474" t="n">
        <v>-74.8865889697904</v>
      </c>
      <c r="I474" t="n">
        <v>-6.83472684737266</v>
      </c>
      <c r="J474" t="n">
        <v>2197.28497445469</v>
      </c>
      <c r="K474" t="n">
        <v>66.1383501353125</v>
      </c>
      <c r="L474" t="n">
        <v>610920.522721873</v>
      </c>
      <c r="M474" t="n">
        <v>46630.4945630321</v>
      </c>
      <c r="N474" t="n">
        <v>-0.0000464790859763682</v>
      </c>
      <c r="O474" t="n">
        <v>-0.0000546601234044801</v>
      </c>
      <c r="P474" t="s">
        <v>257</v>
      </c>
      <c r="Q474" t="s">
        <v>252</v>
      </c>
    </row>
    <row r="475">
      <c r="A475" t="s">
        <v>270</v>
      </c>
      <c r="B475" t="s">
        <v>260</v>
      </c>
      <c r="C475" t="s">
        <v>256</v>
      </c>
      <c r="D475" t="n">
        <v>2.28026617277747</v>
      </c>
      <c r="E475" t="n">
        <v>2080</v>
      </c>
      <c r="F475" t="n">
        <v>1647659.54155486</v>
      </c>
      <c r="G475" t="n">
        <v>127862.986261307</v>
      </c>
      <c r="H475" t="n">
        <v>-81.6785197276598</v>
      </c>
      <c r="I475" t="n">
        <v>-7.46180964943275</v>
      </c>
      <c r="J475" t="n">
        <v>2752.96216709167</v>
      </c>
      <c r="K475" t="n">
        <v>82.9023185002005</v>
      </c>
      <c r="L475" t="n">
        <v>625338.951700767</v>
      </c>
      <c r="M475" t="n">
        <v>47850.1911048244</v>
      </c>
      <c r="N475" t="n">
        <v>-0.0000495724496885937</v>
      </c>
      <c r="O475" t="n">
        <v>-0.0000583578552919408</v>
      </c>
      <c r="P475" t="s">
        <v>257</v>
      </c>
      <c r="Q475" t="s">
        <v>252</v>
      </c>
    </row>
    <row r="476">
      <c r="A476" t="s">
        <v>270</v>
      </c>
      <c r="B476" t="s">
        <v>260</v>
      </c>
      <c r="C476" t="s">
        <v>256</v>
      </c>
      <c r="D476" t="n">
        <v>2.40858309610718</v>
      </c>
      <c r="E476" t="n">
        <v>2085</v>
      </c>
      <c r="F476" t="n">
        <v>1688705.93195628</v>
      </c>
      <c r="G476" t="n">
        <v>131034.254547911</v>
      </c>
      <c r="H476" t="n">
        <v>-88.9203069321578</v>
      </c>
      <c r="I476" t="n">
        <v>-8.12984704965492</v>
      </c>
      <c r="J476" t="n">
        <v>4597.87701658923</v>
      </c>
      <c r="K476" t="n">
        <v>166.912222214463</v>
      </c>
      <c r="L476" t="n">
        <v>640258.518321601</v>
      </c>
      <c r="M476" t="n">
        <v>48775.9841327382</v>
      </c>
      <c r="N476" t="n">
        <v>-0.0000526558859357758</v>
      </c>
      <c r="O476" t="n">
        <v>-0.0000620436776452401</v>
      </c>
      <c r="P476" t="s">
        <v>257</v>
      </c>
      <c r="Q476" t="s">
        <v>252</v>
      </c>
    </row>
    <row r="477">
      <c r="A477" t="s">
        <v>270</v>
      </c>
      <c r="B477" t="s">
        <v>260</v>
      </c>
      <c r="C477" t="s">
        <v>256</v>
      </c>
      <c r="D477" t="n">
        <v>2.52004645059278</v>
      </c>
      <c r="E477" t="n">
        <v>2090</v>
      </c>
      <c r="F477" t="n">
        <v>1728317.92928003</v>
      </c>
      <c r="G477" t="n">
        <v>134104.297455483</v>
      </c>
      <c r="H477" t="n">
        <v>-95.1666094266538</v>
      </c>
      <c r="I477" t="n">
        <v>-8.71216729732582</v>
      </c>
      <c r="J477" t="n">
        <v>4704.63966639451</v>
      </c>
      <c r="K477" t="n">
        <v>170.809514708594</v>
      </c>
      <c r="L477" t="n">
        <v>651088.486468473</v>
      </c>
      <c r="M477" t="n">
        <v>49467.6756813643</v>
      </c>
      <c r="N477" t="n">
        <v>-0.0000550631384506307</v>
      </c>
      <c r="O477" t="n">
        <v>-0.0000649656085795302</v>
      </c>
      <c r="P477" t="s">
        <v>257</v>
      </c>
      <c r="Q477" t="s">
        <v>252</v>
      </c>
    </row>
    <row r="478">
      <c r="A478" t="s">
        <v>270</v>
      </c>
      <c r="B478" t="s">
        <v>261</v>
      </c>
      <c r="C478" t="s">
        <v>256</v>
      </c>
      <c r="D478" t="n">
        <v>0.428627956548265</v>
      </c>
      <c r="E478" t="n">
        <v>2010</v>
      </c>
      <c r="F478" t="n">
        <v>1124273.59551999</v>
      </c>
      <c r="G478" t="n">
        <v>30378.8890074802</v>
      </c>
      <c r="H478" t="n">
        <v>-10.3843687628704</v>
      </c>
      <c r="I478" t="n">
        <v>-0.283423963372733</v>
      </c>
      <c r="J478" t="n">
        <v>3032.30808658023</v>
      </c>
      <c r="K478" t="n">
        <v>68.2747386900333</v>
      </c>
      <c r="L478" t="n">
        <v>378860.86032698</v>
      </c>
      <c r="M478" t="n">
        <v>11168.6425510511</v>
      </c>
      <c r="N478" t="n">
        <v>-0.00000923651396266007</v>
      </c>
      <c r="O478" t="n">
        <v>-0.00000932963556708558</v>
      </c>
      <c r="P478" t="s">
        <v>257</v>
      </c>
      <c r="Q478" t="s">
        <v>252</v>
      </c>
    </row>
    <row r="479">
      <c r="A479" t="s">
        <v>270</v>
      </c>
      <c r="B479" t="s">
        <v>261</v>
      </c>
      <c r="C479" t="s">
        <v>256</v>
      </c>
      <c r="D479" t="n">
        <v>0.612859964817109</v>
      </c>
      <c r="E479" t="n">
        <v>2015</v>
      </c>
      <c r="F479" t="n">
        <v>1187651.51313766</v>
      </c>
      <c r="G479" t="n">
        <v>32163.7185912272</v>
      </c>
      <c r="H479" t="n">
        <v>-15.2139694754339</v>
      </c>
      <c r="I479" t="n">
        <v>-0.412118741721221</v>
      </c>
      <c r="J479" t="n">
        <v>3123.02174715915</v>
      </c>
      <c r="K479" t="n">
        <v>69.5779479919418</v>
      </c>
      <c r="L479" t="n">
        <v>410438.774111945</v>
      </c>
      <c r="M479" t="n">
        <v>12195.1914885509</v>
      </c>
      <c r="N479" t="n">
        <v>-0.0000128101293242494</v>
      </c>
      <c r="O479" t="n">
        <v>-0.00001281315593383</v>
      </c>
      <c r="P479" t="s">
        <v>257</v>
      </c>
      <c r="Q479" t="s">
        <v>252</v>
      </c>
    </row>
    <row r="480">
      <c r="A480" t="s">
        <v>270</v>
      </c>
      <c r="B480" t="s">
        <v>261</v>
      </c>
      <c r="C480" t="s">
        <v>256</v>
      </c>
      <c r="D480" t="n">
        <v>0.762344119941005</v>
      </c>
      <c r="E480" t="n">
        <v>2020</v>
      </c>
      <c r="F480" t="n">
        <v>1243957.09992974</v>
      </c>
      <c r="G480" t="n">
        <v>33735.3690135689</v>
      </c>
      <c r="H480" t="n">
        <v>-19.3754630347719</v>
      </c>
      <c r="I480" t="n">
        <v>-0.520914815478939</v>
      </c>
      <c r="J480" t="n">
        <v>3171.51439964993</v>
      </c>
      <c r="K480" t="n">
        <v>70.3399406502092</v>
      </c>
      <c r="L480" t="n">
        <v>437479.925266115</v>
      </c>
      <c r="M480" t="n">
        <v>13081.4298704888</v>
      </c>
      <c r="N480" t="n">
        <v>-0.0000155756681929516</v>
      </c>
      <c r="O480" t="n">
        <v>-0.0000154412069798145</v>
      </c>
      <c r="P480" t="s">
        <v>257</v>
      </c>
      <c r="Q480" t="s">
        <v>252</v>
      </c>
    </row>
    <row r="481">
      <c r="A481" t="s">
        <v>270</v>
      </c>
      <c r="B481" t="s">
        <v>261</v>
      </c>
      <c r="C481" t="s">
        <v>256</v>
      </c>
      <c r="D481" t="n">
        <v>0.913771284057719</v>
      </c>
      <c r="E481" t="n">
        <v>2025</v>
      </c>
      <c r="F481" t="n">
        <v>1309266.43530154</v>
      </c>
      <c r="G481" t="n">
        <v>35521.7851929263</v>
      </c>
      <c r="H481" t="n">
        <v>-23.9964145494801</v>
      </c>
      <c r="I481" t="n">
        <v>-0.640257748593152</v>
      </c>
      <c r="J481" t="n">
        <v>3262.89828247826</v>
      </c>
      <c r="K481" t="n">
        <v>72.0439848927807</v>
      </c>
      <c r="L481" t="n">
        <v>466421.099349986</v>
      </c>
      <c r="M481" t="n">
        <v>14014.8496699783</v>
      </c>
      <c r="N481" t="n">
        <v>-0.0000183281369646916</v>
      </c>
      <c r="O481" t="n">
        <v>-0.0000180243685703232</v>
      </c>
      <c r="P481" t="s">
        <v>257</v>
      </c>
      <c r="Q481" t="s">
        <v>252</v>
      </c>
    </row>
    <row r="482">
      <c r="A482" t="s">
        <v>270</v>
      </c>
      <c r="B482" t="s">
        <v>261</v>
      </c>
      <c r="C482" t="s">
        <v>256</v>
      </c>
      <c r="D482" t="n">
        <v>0.965593764268064</v>
      </c>
      <c r="E482" t="n">
        <v>2030</v>
      </c>
      <c r="F482" t="n">
        <v>1376030.53423375</v>
      </c>
      <c r="G482" t="n">
        <v>37331.6723033239</v>
      </c>
      <c r="H482" t="n">
        <v>-26.263389261975</v>
      </c>
      <c r="I482" t="n">
        <v>-0.695840529175821</v>
      </c>
      <c r="J482" t="n">
        <v>3374.42755183215</v>
      </c>
      <c r="K482" t="n">
        <v>74.1890610188189</v>
      </c>
      <c r="L482" t="n">
        <v>494837.165821009</v>
      </c>
      <c r="M482" t="n">
        <v>14925.6156761126</v>
      </c>
      <c r="N482" t="n">
        <v>-0.0000190863419150796</v>
      </c>
      <c r="O482" t="n">
        <v>-0.0000186394149054465</v>
      </c>
      <c r="P482" t="s">
        <v>257</v>
      </c>
      <c r="Q482" t="s">
        <v>252</v>
      </c>
    </row>
    <row r="483">
      <c r="A483" t="s">
        <v>270</v>
      </c>
      <c r="B483" t="s">
        <v>261</v>
      </c>
      <c r="C483" t="s">
        <v>256</v>
      </c>
      <c r="D483" t="n">
        <v>1.08500668135844</v>
      </c>
      <c r="E483" t="n">
        <v>2035</v>
      </c>
      <c r="F483" t="n">
        <v>1427680.65902403</v>
      </c>
      <c r="G483" t="n">
        <v>38723.1176083849</v>
      </c>
      <c r="H483" t="n">
        <v>-31.1340650250101</v>
      </c>
      <c r="I483" t="n">
        <v>-0.821553689615485</v>
      </c>
      <c r="J483" t="n">
        <v>1816.40508800679</v>
      </c>
      <c r="K483" t="n">
        <v>59.6943364112385</v>
      </c>
      <c r="L483" t="n">
        <v>515862.154111344</v>
      </c>
      <c r="M483" t="n">
        <v>15502.3599527686</v>
      </c>
      <c r="N483" t="n">
        <v>-0.0000218074433019872</v>
      </c>
      <c r="O483" t="n">
        <v>-0.0000212161039801607</v>
      </c>
      <c r="P483" t="s">
        <v>257</v>
      </c>
      <c r="Q483" t="s">
        <v>252</v>
      </c>
    </row>
    <row r="484">
      <c r="A484" t="s">
        <v>270</v>
      </c>
      <c r="B484" t="s">
        <v>261</v>
      </c>
      <c r="C484" t="s">
        <v>256</v>
      </c>
      <c r="D484" t="n">
        <v>1.22921984132704</v>
      </c>
      <c r="E484" t="n">
        <v>2040</v>
      </c>
      <c r="F484" t="n">
        <v>1450427.53660479</v>
      </c>
      <c r="G484" t="n">
        <v>39324.130085725</v>
      </c>
      <c r="H484" t="n">
        <v>-36.9143034109833</v>
      </c>
      <c r="I484" t="n">
        <v>-0.972268984007097</v>
      </c>
      <c r="J484" t="n">
        <v>0</v>
      </c>
      <c r="K484" t="n">
        <v>0</v>
      </c>
      <c r="L484" t="n">
        <v>536591.778717786</v>
      </c>
      <c r="M484" t="n">
        <v>16296.7852111188</v>
      </c>
      <c r="N484" t="n">
        <v>-0.0000254506360913373</v>
      </c>
      <c r="O484" t="n">
        <v>-0.0000247244880404879</v>
      </c>
      <c r="P484" t="s">
        <v>257</v>
      </c>
      <c r="Q484" t="s">
        <v>252</v>
      </c>
    </row>
    <row r="485">
      <c r="A485" t="s">
        <v>270</v>
      </c>
      <c r="B485" t="s">
        <v>261</v>
      </c>
      <c r="C485" t="s">
        <v>256</v>
      </c>
      <c r="D485" t="n">
        <v>1.35085724597845</v>
      </c>
      <c r="E485" t="n">
        <v>2045</v>
      </c>
      <c r="F485" t="n">
        <v>1479374.74617263</v>
      </c>
      <c r="G485" t="n">
        <v>40086.4071668987</v>
      </c>
      <c r="H485" t="n">
        <v>-42.162417443223</v>
      </c>
      <c r="I485" t="n">
        <v>-1.10829451595351</v>
      </c>
      <c r="J485" t="n">
        <v>0</v>
      </c>
      <c r="K485" t="n">
        <v>0</v>
      </c>
      <c r="L485" t="n">
        <v>551491.930620885</v>
      </c>
      <c r="M485" t="n">
        <v>16808.1090079703</v>
      </c>
      <c r="N485" t="n">
        <v>-0.0000285001603226658</v>
      </c>
      <c r="O485" t="n">
        <v>-0.0000276476390448052</v>
      </c>
      <c r="P485" t="s">
        <v>257</v>
      </c>
      <c r="Q485" t="s">
        <v>252</v>
      </c>
    </row>
    <row r="486">
      <c r="A486" t="s">
        <v>270</v>
      </c>
      <c r="B486" t="s">
        <v>261</v>
      </c>
      <c r="C486" t="s">
        <v>256</v>
      </c>
      <c r="D486" t="n">
        <v>1.53164784556419</v>
      </c>
      <c r="E486" t="n">
        <v>2050</v>
      </c>
      <c r="F486" t="n">
        <v>1510112.60535576</v>
      </c>
      <c r="G486" t="n">
        <v>40890.3360179241</v>
      </c>
      <c r="H486" t="n">
        <v>-49.8849597515072</v>
      </c>
      <c r="I486" t="n">
        <v>-1.31030164910498</v>
      </c>
      <c r="J486" t="n">
        <v>0</v>
      </c>
      <c r="K486" t="n">
        <v>0</v>
      </c>
      <c r="L486" t="n">
        <v>568396.615683286</v>
      </c>
      <c r="M486" t="n">
        <v>17670.8394941967</v>
      </c>
      <c r="N486" t="n">
        <v>-0.0000330339337441364</v>
      </c>
      <c r="O486" t="n">
        <v>-0.0000320442866630055</v>
      </c>
      <c r="P486" t="s">
        <v>257</v>
      </c>
      <c r="Q486" t="s">
        <v>252</v>
      </c>
    </row>
    <row r="487">
      <c r="A487" t="s">
        <v>270</v>
      </c>
      <c r="B487" t="s">
        <v>261</v>
      </c>
      <c r="C487" t="s">
        <v>256</v>
      </c>
      <c r="D487" t="n">
        <v>1.64170092024739</v>
      </c>
      <c r="E487" t="n">
        <v>2055</v>
      </c>
      <c r="F487" t="n">
        <v>1542277.84736025</v>
      </c>
      <c r="G487" t="n">
        <v>41727.7996803439</v>
      </c>
      <c r="H487" t="n">
        <v>-54.6741833615785</v>
      </c>
      <c r="I487" t="n">
        <v>-1.43364251783763</v>
      </c>
      <c r="J487" t="n">
        <v>0</v>
      </c>
      <c r="K487" t="n">
        <v>0</v>
      </c>
      <c r="L487" t="n">
        <v>581245.193975755</v>
      </c>
      <c r="M487" t="n">
        <v>18164.5519132905</v>
      </c>
      <c r="N487" t="n">
        <v>-0.000035450281189708</v>
      </c>
      <c r="O487" t="n">
        <v>-0.0000343570120835523</v>
      </c>
      <c r="P487" t="s">
        <v>257</v>
      </c>
      <c r="Q487" t="s">
        <v>252</v>
      </c>
    </row>
    <row r="488">
      <c r="A488" t="s">
        <v>270</v>
      </c>
      <c r="B488" t="s">
        <v>261</v>
      </c>
      <c r="C488" t="s">
        <v>256</v>
      </c>
      <c r="D488" t="n">
        <v>1.79717289473674</v>
      </c>
      <c r="E488" t="n">
        <v>2060</v>
      </c>
      <c r="F488" t="n">
        <v>1579782.71802542</v>
      </c>
      <c r="G488" t="n">
        <v>42706.6802294234</v>
      </c>
      <c r="H488" t="n">
        <v>-61.5214395508363</v>
      </c>
      <c r="I488" t="n">
        <v>-1.61180201087099</v>
      </c>
      <c r="J488" t="n">
        <v>631.354998586398</v>
      </c>
      <c r="K488" t="n">
        <v>71.3220283275404</v>
      </c>
      <c r="L488" t="n">
        <v>597172.932688887</v>
      </c>
      <c r="M488" t="n">
        <v>18606.3910788105</v>
      </c>
      <c r="N488" t="n">
        <v>-0.0000389429754160954</v>
      </c>
      <c r="O488" t="n">
        <v>-0.0000377412152434296</v>
      </c>
      <c r="P488" t="s">
        <v>257</v>
      </c>
      <c r="Q488" t="s">
        <v>252</v>
      </c>
    </row>
    <row r="489">
      <c r="A489" t="s">
        <v>270</v>
      </c>
      <c r="B489" t="s">
        <v>261</v>
      </c>
      <c r="C489" t="s">
        <v>256</v>
      </c>
      <c r="D489" t="n">
        <v>1.90209664848524</v>
      </c>
      <c r="E489" t="n">
        <v>2065</v>
      </c>
      <c r="F489" t="n">
        <v>1610942.86448877</v>
      </c>
      <c r="G489" t="n">
        <v>43512.5662324957</v>
      </c>
      <c r="H489" t="n">
        <v>-66.4694935331721</v>
      </c>
      <c r="I489" t="n">
        <v>-1.73892410564851</v>
      </c>
      <c r="J489" t="n">
        <v>2023.44173356334</v>
      </c>
      <c r="K489" t="n">
        <v>122.279643939998</v>
      </c>
      <c r="L489" t="n">
        <v>610024.105464876</v>
      </c>
      <c r="M489" t="n">
        <v>19032.9936240449</v>
      </c>
      <c r="N489" t="n">
        <v>-0.0000412612358876341</v>
      </c>
      <c r="O489" t="n">
        <v>-0.000039963722120114</v>
      </c>
      <c r="P489" t="s">
        <v>257</v>
      </c>
      <c r="Q489" t="s">
        <v>252</v>
      </c>
    </row>
    <row r="490">
      <c r="A490" t="s">
        <v>270</v>
      </c>
      <c r="B490" t="s">
        <v>261</v>
      </c>
      <c r="C490" t="s">
        <v>256</v>
      </c>
      <c r="D490" t="n">
        <v>2.05392250035779</v>
      </c>
      <c r="E490" t="n">
        <v>2070</v>
      </c>
      <c r="F490" t="n">
        <v>1648438.14071074</v>
      </c>
      <c r="G490" t="n">
        <v>44488.5857528667</v>
      </c>
      <c r="H490" t="n">
        <v>-73.8176165073295</v>
      </c>
      <c r="I490" t="n">
        <v>-1.93017791291543</v>
      </c>
      <c r="J490" t="n">
        <v>2075.65158643443</v>
      </c>
      <c r="K490" t="n">
        <v>125.434764304148</v>
      </c>
      <c r="L490" t="n">
        <v>624661.428312203</v>
      </c>
      <c r="M490" t="n">
        <v>19439.480738193</v>
      </c>
      <c r="N490" t="n">
        <v>-0.0000447803376325073</v>
      </c>
      <c r="O490" t="n">
        <v>-0.000043385913043798</v>
      </c>
      <c r="P490" t="s">
        <v>257</v>
      </c>
      <c r="Q490" t="s">
        <v>252</v>
      </c>
    </row>
    <row r="491">
      <c r="A491" t="s">
        <v>270</v>
      </c>
      <c r="B491" t="s">
        <v>261</v>
      </c>
      <c r="C491" t="s">
        <v>256</v>
      </c>
      <c r="D491" t="n">
        <v>2.15113208653396</v>
      </c>
      <c r="E491" t="n">
        <v>2075</v>
      </c>
      <c r="F491" t="n">
        <v>1690638.62732027</v>
      </c>
      <c r="G491" t="n">
        <v>45590.7639780082</v>
      </c>
      <c r="H491" t="n">
        <v>-79.6407571600862</v>
      </c>
      <c r="I491" t="n">
        <v>-2.08055865707683</v>
      </c>
      <c r="J491" t="n">
        <v>2134.43612190929</v>
      </c>
      <c r="K491" t="n">
        <v>128.987202680709</v>
      </c>
      <c r="L491" t="n">
        <v>637769.07845263</v>
      </c>
      <c r="M491" t="n">
        <v>19781.9388322756</v>
      </c>
      <c r="N491" t="n">
        <v>-0.0000471069073385127</v>
      </c>
      <c r="O491" t="n">
        <v>-0.000045635529557707</v>
      </c>
      <c r="P491" t="s">
        <v>257</v>
      </c>
      <c r="Q491" t="s">
        <v>252</v>
      </c>
    </row>
    <row r="492">
      <c r="A492" t="s">
        <v>270</v>
      </c>
      <c r="B492" t="s">
        <v>261</v>
      </c>
      <c r="C492" t="s">
        <v>256</v>
      </c>
      <c r="D492" t="n">
        <v>2.28026617277747</v>
      </c>
      <c r="E492" t="n">
        <v>2080</v>
      </c>
      <c r="F492" t="n">
        <v>1728935.38209332</v>
      </c>
      <c r="G492" t="n">
        <v>46587.1457228507</v>
      </c>
      <c r="H492" t="n">
        <v>-86.871706904073</v>
      </c>
      <c r="I492" t="n">
        <v>-2.26862247301955</v>
      </c>
      <c r="J492" t="n">
        <v>2686.25210683685</v>
      </c>
      <c r="K492" t="n">
        <v>149.612378755025</v>
      </c>
      <c r="L492" t="n">
        <v>652899.484147478</v>
      </c>
      <c r="M492" t="n">
        <v>20289.6586581132</v>
      </c>
      <c r="N492" t="n">
        <v>-0.0000502457800353953</v>
      </c>
      <c r="O492" t="n">
        <v>-0.0000486963182186713</v>
      </c>
      <c r="P492" t="s">
        <v>257</v>
      </c>
      <c r="Q492" t="s">
        <v>252</v>
      </c>
    </row>
    <row r="493">
      <c r="A493" t="s">
        <v>270</v>
      </c>
      <c r="B493" t="s">
        <v>261</v>
      </c>
      <c r="C493" t="s">
        <v>256</v>
      </c>
      <c r="D493" t="n">
        <v>2.40858309610718</v>
      </c>
      <c r="E493" t="n">
        <v>2085</v>
      </c>
      <c r="F493" t="n">
        <v>1772027.91188992</v>
      </c>
      <c r="G493" t="n">
        <v>47712.2746142693</v>
      </c>
      <c r="H493" t="n">
        <v>-94.5810643259716</v>
      </c>
      <c r="I493" t="n">
        <v>-2.46908965584114</v>
      </c>
      <c r="J493" t="n">
        <v>4556.647188771</v>
      </c>
      <c r="K493" t="n">
        <v>208.14205003269</v>
      </c>
      <c r="L493" t="n">
        <v>668247.277420608</v>
      </c>
      <c r="M493" t="n">
        <v>20787.2250337316</v>
      </c>
      <c r="N493" t="n">
        <v>-0.0000533744777333095</v>
      </c>
      <c r="O493" t="n">
        <v>-0.0000517495691790537</v>
      </c>
      <c r="P493" t="s">
        <v>257</v>
      </c>
      <c r="Q493" t="s">
        <v>252</v>
      </c>
    </row>
    <row r="494">
      <c r="A494" t="s">
        <v>270</v>
      </c>
      <c r="B494" t="s">
        <v>261</v>
      </c>
      <c r="C494" t="s">
        <v>256</v>
      </c>
      <c r="D494" t="n">
        <v>2.52004645059278</v>
      </c>
      <c r="E494" t="n">
        <v>2090</v>
      </c>
      <c r="F494" t="n">
        <v>1813597.93587987</v>
      </c>
      <c r="G494" t="n">
        <v>48824.2908556513</v>
      </c>
      <c r="H494" t="n">
        <v>-101.233858234639</v>
      </c>
      <c r="I494" t="n">
        <v>-2.64491848934053</v>
      </c>
      <c r="J494" t="n">
        <v>4662.43686035055</v>
      </c>
      <c r="K494" t="n">
        <v>213.012320752552</v>
      </c>
      <c r="L494" t="n">
        <v>679894.015836294</v>
      </c>
      <c r="M494" t="n">
        <v>20662.1463135433</v>
      </c>
      <c r="N494" t="n">
        <v>-0.0000558193501612724</v>
      </c>
      <c r="O494" t="n">
        <v>-0.0000541721844390985</v>
      </c>
      <c r="P494" t="s">
        <v>257</v>
      </c>
      <c r="Q494" t="s">
        <v>252</v>
      </c>
    </row>
    <row r="495">
      <c r="A495" t="s">
        <v>270</v>
      </c>
      <c r="B495" t="s">
        <v>262</v>
      </c>
      <c r="C495" t="s">
        <v>256</v>
      </c>
      <c r="D495" t="n">
        <v>0.428627956548265</v>
      </c>
      <c r="E495" t="n">
        <v>2010</v>
      </c>
      <c r="F495" t="n">
        <v>1138973.33578902</v>
      </c>
      <c r="G495" t="n">
        <v>15679.1487384426</v>
      </c>
      <c r="H495" t="n">
        <v>-10.4680259853051</v>
      </c>
      <c r="I495" t="n">
        <v>-0.199766740937984</v>
      </c>
      <c r="J495" t="n">
        <v>3074.52347259252</v>
      </c>
      <c r="K495" t="n">
        <v>26.0593526777458</v>
      </c>
      <c r="L495" t="n">
        <v>386257.277066574</v>
      </c>
      <c r="M495" t="n">
        <v>3772.22581145739</v>
      </c>
      <c r="N495" t="n">
        <v>-0.00000919075596976413</v>
      </c>
      <c r="O495" t="n">
        <v>-0.000012740917524954</v>
      </c>
      <c r="P495" t="s">
        <v>257</v>
      </c>
      <c r="Q495" t="s">
        <v>252</v>
      </c>
    </row>
    <row r="496">
      <c r="A496" t="s">
        <v>270</v>
      </c>
      <c r="B496" t="s">
        <v>262</v>
      </c>
      <c r="C496" t="s">
        <v>256</v>
      </c>
      <c r="D496" t="n">
        <v>0.612859964817109</v>
      </c>
      <c r="E496" t="n">
        <v>2015</v>
      </c>
      <c r="F496" t="n">
        <v>1203225.0450648</v>
      </c>
      <c r="G496" t="n">
        <v>16590.1866640936</v>
      </c>
      <c r="H496" t="n">
        <v>-15.3329528693729</v>
      </c>
      <c r="I496" t="n">
        <v>-0.293135347782288</v>
      </c>
      <c r="J496" t="n">
        <v>3165.42055434672</v>
      </c>
      <c r="K496" t="n">
        <v>27.1791408043723</v>
      </c>
      <c r="L496" t="n">
        <v>418442.800791924</v>
      </c>
      <c r="M496" t="n">
        <v>4191.16480857205</v>
      </c>
      <c r="N496" t="n">
        <v>-0.0000127432128613539</v>
      </c>
      <c r="O496" t="n">
        <v>-0.0000176692013005933</v>
      </c>
      <c r="P496" t="s">
        <v>257</v>
      </c>
      <c r="Q496" t="s">
        <v>252</v>
      </c>
    </row>
    <row r="497">
      <c r="A497" t="s">
        <v>270</v>
      </c>
      <c r="B497" t="s">
        <v>262</v>
      </c>
      <c r="C497" t="s">
        <v>256</v>
      </c>
      <c r="D497" t="n">
        <v>0.762344119941005</v>
      </c>
      <c r="E497" t="n">
        <v>2020</v>
      </c>
      <c r="F497" t="n">
        <v>1260195.79306361</v>
      </c>
      <c r="G497" t="n">
        <v>17496.6758796969</v>
      </c>
      <c r="H497" t="n">
        <v>-19.5175671344364</v>
      </c>
      <c r="I497" t="n">
        <v>-0.378810715814435</v>
      </c>
      <c r="J497" t="n">
        <v>3214.12628758355</v>
      </c>
      <c r="K497" t="n">
        <v>27.7280527165946</v>
      </c>
      <c r="L497" t="n">
        <v>446011.886138993</v>
      </c>
      <c r="M497" t="n">
        <v>4549.46899761136</v>
      </c>
      <c r="N497" t="n">
        <v>-0.000015487725988188</v>
      </c>
      <c r="O497" t="n">
        <v>-0.0000216504391130664</v>
      </c>
      <c r="P497" t="s">
        <v>257</v>
      </c>
      <c r="Q497" t="s">
        <v>252</v>
      </c>
    </row>
    <row r="498">
      <c r="A498" t="s">
        <v>270</v>
      </c>
      <c r="B498" t="s">
        <v>262</v>
      </c>
      <c r="C498" t="s">
        <v>256</v>
      </c>
      <c r="D498" t="n">
        <v>0.913771284057719</v>
      </c>
      <c r="E498" t="n">
        <v>2025</v>
      </c>
      <c r="F498" t="n">
        <v>1326268.26521951</v>
      </c>
      <c r="G498" t="n">
        <v>18519.9552749555</v>
      </c>
      <c r="H498" t="n">
        <v>-24.1618733698757</v>
      </c>
      <c r="I498" t="n">
        <v>-0.474798928197543</v>
      </c>
      <c r="J498" t="n">
        <v>3306.2914256823</v>
      </c>
      <c r="K498" t="n">
        <v>28.6508416887403</v>
      </c>
      <c r="L498" t="n">
        <v>475516.71516929</v>
      </c>
      <c r="M498" t="n">
        <v>4919.2338506736</v>
      </c>
      <c r="N498" t="n">
        <v>-0.0000182179382584237</v>
      </c>
      <c r="O498" t="n">
        <v>-0.0000256371530680537</v>
      </c>
      <c r="P498" t="s">
        <v>257</v>
      </c>
      <c r="Q498" t="s">
        <v>252</v>
      </c>
    </row>
    <row r="499">
      <c r="A499" t="s">
        <v>270</v>
      </c>
      <c r="B499" t="s">
        <v>262</v>
      </c>
      <c r="C499" t="s">
        <v>256</v>
      </c>
      <c r="D499" t="n">
        <v>0.965593764268064</v>
      </c>
      <c r="E499" t="n">
        <v>2030</v>
      </c>
      <c r="F499" t="n">
        <v>1393797.25653987</v>
      </c>
      <c r="G499" t="n">
        <v>19564.9499972085</v>
      </c>
      <c r="H499" t="n">
        <v>-26.434281254051</v>
      </c>
      <c r="I499" t="n">
        <v>-0.524948537099797</v>
      </c>
      <c r="J499" t="n">
        <v>3418.86629239845</v>
      </c>
      <c r="K499" t="n">
        <v>29.7503204525194</v>
      </c>
      <c r="L499" t="n">
        <v>504483.507722217</v>
      </c>
      <c r="M499" t="n">
        <v>5279.27377490443</v>
      </c>
      <c r="N499" t="n">
        <v>-0.0000189656574010446</v>
      </c>
      <c r="O499" t="n">
        <v>-0.0000268310697024371</v>
      </c>
      <c r="P499" t="s">
        <v>257</v>
      </c>
      <c r="Q499" t="s">
        <v>252</v>
      </c>
    </row>
    <row r="500">
      <c r="A500" t="s">
        <v>270</v>
      </c>
      <c r="B500" t="s">
        <v>262</v>
      </c>
      <c r="C500" t="s">
        <v>256</v>
      </c>
      <c r="D500" t="n">
        <v>1.08500668135844</v>
      </c>
      <c r="E500" t="n">
        <v>2035</v>
      </c>
      <c r="F500" t="n">
        <v>1446011.90258042</v>
      </c>
      <c r="G500" t="n">
        <v>20391.8740519899</v>
      </c>
      <c r="H500" t="n">
        <v>-31.3343291762983</v>
      </c>
      <c r="I500" t="n">
        <v>-0.621289538327307</v>
      </c>
      <c r="J500" t="n">
        <v>1862.28998532553</v>
      </c>
      <c r="K500" t="n">
        <v>13.8094390924965</v>
      </c>
      <c r="L500" t="n">
        <v>525797.202399094</v>
      </c>
      <c r="M500" t="n">
        <v>5567.31166501905</v>
      </c>
      <c r="N500" t="n">
        <v>-0.0000216694821947053</v>
      </c>
      <c r="O500" t="n">
        <v>-0.0000304675056712936</v>
      </c>
      <c r="P500" t="s">
        <v>257</v>
      </c>
      <c r="Q500" t="s">
        <v>252</v>
      </c>
    </row>
    <row r="501">
      <c r="A501" t="s">
        <v>270</v>
      </c>
      <c r="B501" t="s">
        <v>262</v>
      </c>
      <c r="C501" t="s">
        <v>256</v>
      </c>
      <c r="D501" t="n">
        <v>1.22921984132704</v>
      </c>
      <c r="E501" t="n">
        <v>2040</v>
      </c>
      <c r="F501" t="n">
        <v>1468961.02065375</v>
      </c>
      <c r="G501" t="n">
        <v>20790.6460367592</v>
      </c>
      <c r="H501" t="n">
        <v>-37.1552555234436</v>
      </c>
      <c r="I501" t="n">
        <v>-0.731316871546773</v>
      </c>
      <c r="J501" t="n">
        <v>0</v>
      </c>
      <c r="K501" t="n">
        <v>0</v>
      </c>
      <c r="L501" t="n">
        <v>546981.932120808</v>
      </c>
      <c r="M501" t="n">
        <v>5906.63180809602</v>
      </c>
      <c r="N501" t="n">
        <v>-0.0000252935612320794</v>
      </c>
      <c r="O501" t="n">
        <v>-0.0000351752836469708</v>
      </c>
      <c r="P501" t="s">
        <v>257</v>
      </c>
      <c r="Q501" t="s">
        <v>252</v>
      </c>
    </row>
    <row r="502">
      <c r="A502" t="s">
        <v>270</v>
      </c>
      <c r="B502" t="s">
        <v>262</v>
      </c>
      <c r="C502" t="s">
        <v>256</v>
      </c>
      <c r="D502" t="n">
        <v>1.35085724597845</v>
      </c>
      <c r="E502" t="n">
        <v>2045</v>
      </c>
      <c r="F502" t="n">
        <v>1498198.47441037</v>
      </c>
      <c r="G502" t="n">
        <v>21262.6789291602</v>
      </c>
      <c r="H502" t="n">
        <v>-42.4390143937862</v>
      </c>
      <c r="I502" t="n">
        <v>-0.831697565390249</v>
      </c>
      <c r="J502" t="n">
        <v>0</v>
      </c>
      <c r="K502" t="n">
        <v>0</v>
      </c>
      <c r="L502" t="n">
        <v>562200.754547095</v>
      </c>
      <c r="M502" t="n">
        <v>6099.2850817599</v>
      </c>
      <c r="N502" t="n">
        <v>-0.0000283266971089986</v>
      </c>
      <c r="O502" t="n">
        <v>-0.000039115370558958</v>
      </c>
      <c r="P502" t="s">
        <v>257</v>
      </c>
      <c r="Q502" t="s">
        <v>252</v>
      </c>
    </row>
    <row r="503">
      <c r="A503" t="s">
        <v>270</v>
      </c>
      <c r="B503" t="s">
        <v>262</v>
      </c>
      <c r="C503" t="s">
        <v>256</v>
      </c>
      <c r="D503" t="n">
        <v>1.53164784556419</v>
      </c>
      <c r="E503" t="n">
        <v>2050</v>
      </c>
      <c r="F503" t="n">
        <v>1529255.10402884</v>
      </c>
      <c r="G503" t="n">
        <v>21747.8373448379</v>
      </c>
      <c r="H503" t="n">
        <v>-50.2182764814818</v>
      </c>
      <c r="I503" t="n">
        <v>-0.976984919130425</v>
      </c>
      <c r="J503" t="n">
        <v>0</v>
      </c>
      <c r="K503" t="n">
        <v>0</v>
      </c>
      <c r="L503" t="n">
        <v>579692.073990475</v>
      </c>
      <c r="M503" t="n">
        <v>6375.38118700775</v>
      </c>
      <c r="N503" t="n">
        <v>-0.0000328383906316095</v>
      </c>
      <c r="O503" t="n">
        <v>-0.0000449233136904218</v>
      </c>
      <c r="P503" t="s">
        <v>257</v>
      </c>
      <c r="Q503" t="s">
        <v>252</v>
      </c>
    </row>
    <row r="504">
      <c r="A504" t="s">
        <v>270</v>
      </c>
      <c r="B504" t="s">
        <v>262</v>
      </c>
      <c r="C504" t="s">
        <v>256</v>
      </c>
      <c r="D504" t="n">
        <v>1.64170092024739</v>
      </c>
      <c r="E504" t="n">
        <v>2055</v>
      </c>
      <c r="F504" t="n">
        <v>1561761.71144375</v>
      </c>
      <c r="G504" t="n">
        <v>22243.9355968491</v>
      </c>
      <c r="H504" t="n">
        <v>-55.0405566037082</v>
      </c>
      <c r="I504" t="n">
        <v>-1.06726927570801</v>
      </c>
      <c r="J504" t="n">
        <v>0</v>
      </c>
      <c r="K504" t="n">
        <v>0</v>
      </c>
      <c r="L504" t="n">
        <v>592860.981778446</v>
      </c>
      <c r="M504" t="n">
        <v>6548.76411059883</v>
      </c>
      <c r="N504" t="n">
        <v>-0.0000352426085236951</v>
      </c>
      <c r="O504" t="n">
        <v>-0.0000479802358292742</v>
      </c>
      <c r="P504" t="s">
        <v>257</v>
      </c>
      <c r="Q504" t="s">
        <v>252</v>
      </c>
    </row>
    <row r="505">
      <c r="A505" t="s">
        <v>270</v>
      </c>
      <c r="B505" t="s">
        <v>262</v>
      </c>
      <c r="C505" t="s">
        <v>256</v>
      </c>
      <c r="D505" t="n">
        <v>1.79717289473674</v>
      </c>
      <c r="E505" t="n">
        <v>2060</v>
      </c>
      <c r="F505" t="n">
        <v>1599680.17662652</v>
      </c>
      <c r="G505" t="n">
        <v>22809.2216283223</v>
      </c>
      <c r="H505" t="n">
        <v>-61.9385768279778</v>
      </c>
      <c r="I505" t="n">
        <v>-1.19466473372943</v>
      </c>
      <c r="J505" t="n">
        <v>697.508763991653</v>
      </c>
      <c r="K505" t="n">
        <v>5.16826292228551</v>
      </c>
      <c r="L505" t="n">
        <v>609070.547067312</v>
      </c>
      <c r="M505" t="n">
        <v>6708.77670038541</v>
      </c>
      <c r="N505" t="n">
        <v>-0.0000387193501132188</v>
      </c>
      <c r="O505" t="n">
        <v>-0.0000523763920223393</v>
      </c>
      <c r="P505" t="s">
        <v>257</v>
      </c>
      <c r="Q505" t="s">
        <v>252</v>
      </c>
    </row>
    <row r="506">
      <c r="A506" t="s">
        <v>270</v>
      </c>
      <c r="B506" t="s">
        <v>262</v>
      </c>
      <c r="C506" t="s">
        <v>256</v>
      </c>
      <c r="D506" t="n">
        <v>1.90209664848524</v>
      </c>
      <c r="E506" t="n">
        <v>2065</v>
      </c>
      <c r="F506" t="n">
        <v>1631179.27678306</v>
      </c>
      <c r="G506" t="n">
        <v>23276.1539382079</v>
      </c>
      <c r="H506" t="n">
        <v>-66.9213494090649</v>
      </c>
      <c r="I506" t="n">
        <v>-1.28706822975572</v>
      </c>
      <c r="J506" t="n">
        <v>2140.43923710924</v>
      </c>
      <c r="K506" t="n">
        <v>5.28214039409169</v>
      </c>
      <c r="L506" t="n">
        <v>622178.321212926</v>
      </c>
      <c r="M506" t="n">
        <v>6878.77787599434</v>
      </c>
      <c r="N506" t="n">
        <v>-0.0000410263607204748</v>
      </c>
      <c r="O506" t="n">
        <v>-0.0000552955713032553</v>
      </c>
      <c r="P506" t="s">
        <v>257</v>
      </c>
      <c r="Q506" t="s">
        <v>252</v>
      </c>
    </row>
    <row r="507">
      <c r="A507" t="s">
        <v>270</v>
      </c>
      <c r="B507" t="s">
        <v>262</v>
      </c>
      <c r="C507" t="s">
        <v>256</v>
      </c>
      <c r="D507" t="n">
        <v>2.05392250035779</v>
      </c>
      <c r="E507" t="n">
        <v>2070</v>
      </c>
      <c r="F507" t="n">
        <v>1669097.74256774</v>
      </c>
      <c r="G507" t="n">
        <v>23828.9838958714</v>
      </c>
      <c r="H507" t="n">
        <v>-74.3258812478316</v>
      </c>
      <c r="I507" t="n">
        <v>-1.42191317241335</v>
      </c>
      <c r="J507" t="n">
        <v>2195.66791792339</v>
      </c>
      <c r="K507" t="n">
        <v>5.41843281519064</v>
      </c>
      <c r="L507" t="n">
        <v>637018.667465857</v>
      </c>
      <c r="M507" t="n">
        <v>7082.24158453925</v>
      </c>
      <c r="N507" t="n">
        <v>-0.0000445305744248918</v>
      </c>
      <c r="O507" t="n">
        <v>-0.0000596715822473532</v>
      </c>
      <c r="P507" t="s">
        <v>257</v>
      </c>
      <c r="Q507" t="s">
        <v>252</v>
      </c>
    </row>
    <row r="508">
      <c r="A508" t="s">
        <v>270</v>
      </c>
      <c r="B508" t="s">
        <v>262</v>
      </c>
      <c r="C508" t="s">
        <v>256</v>
      </c>
      <c r="D508" t="n">
        <v>2.15113208653396</v>
      </c>
      <c r="E508" t="n">
        <v>2075</v>
      </c>
      <c r="F508" t="n">
        <v>1711783.50846613</v>
      </c>
      <c r="G508" t="n">
        <v>24445.882832142</v>
      </c>
      <c r="H508" t="n">
        <v>-80.1930064683928</v>
      </c>
      <c r="I508" t="n">
        <v>-1.52830934877028</v>
      </c>
      <c r="J508" t="n">
        <v>2257.85143632105</v>
      </c>
      <c r="K508" t="n">
        <v>5.57188826895005</v>
      </c>
      <c r="L508" t="n">
        <v>650311.793826554</v>
      </c>
      <c r="M508" t="n">
        <v>7239.223458351</v>
      </c>
      <c r="N508" t="n">
        <v>-0.0000468476335189435</v>
      </c>
      <c r="O508" t="n">
        <v>-0.0000625180673271013</v>
      </c>
      <c r="P508" t="s">
        <v>257</v>
      </c>
      <c r="Q508" t="s">
        <v>252</v>
      </c>
    </row>
    <row r="509">
      <c r="A509" t="s">
        <v>270</v>
      </c>
      <c r="B509" t="s">
        <v>262</v>
      </c>
      <c r="C509" t="s">
        <v>256</v>
      </c>
      <c r="D509" t="n">
        <v>2.28026617277747</v>
      </c>
      <c r="E509" t="n">
        <v>2080</v>
      </c>
      <c r="F509" t="n">
        <v>1750519.0574644</v>
      </c>
      <c r="G509" t="n">
        <v>25003.4703517687</v>
      </c>
      <c r="H509" t="n">
        <v>-87.4813189541271</v>
      </c>
      <c r="I509" t="n">
        <v>-1.65901042296538</v>
      </c>
      <c r="J509" t="n">
        <v>2830.15129470819</v>
      </c>
      <c r="K509" t="n">
        <v>5.71319088367878</v>
      </c>
      <c r="L509" t="n">
        <v>665753.135808301</v>
      </c>
      <c r="M509" t="n">
        <v>7436.00699729049</v>
      </c>
      <c r="N509" t="n">
        <v>-0.0000499745024660529</v>
      </c>
      <c r="O509" t="n">
        <v>-0.0000663512064375508</v>
      </c>
      <c r="P509" t="s">
        <v>257</v>
      </c>
      <c r="Q509" t="s">
        <v>252</v>
      </c>
    </row>
    <row r="510">
      <c r="A510" t="s">
        <v>270</v>
      </c>
      <c r="B510" t="s">
        <v>262</v>
      </c>
      <c r="C510" t="s">
        <v>256</v>
      </c>
      <c r="D510" t="n">
        <v>2.40858309610718</v>
      </c>
      <c r="E510" t="n">
        <v>2085</v>
      </c>
      <c r="F510" t="n">
        <v>1794112.37175208</v>
      </c>
      <c r="G510" t="n">
        <v>25627.8147521084</v>
      </c>
      <c r="H510" t="n">
        <v>-95.2519347058565</v>
      </c>
      <c r="I510" t="n">
        <v>-1.79821927595618</v>
      </c>
      <c r="J510" t="n">
        <v>4750.20278858514</v>
      </c>
      <c r="K510" t="n">
        <v>14.5864502185556</v>
      </c>
      <c r="L510" t="n">
        <v>681383.236476653</v>
      </c>
      <c r="M510" t="n">
        <v>7651.26597768659</v>
      </c>
      <c r="N510" t="n">
        <v>-0.0000530913984015595</v>
      </c>
      <c r="O510" t="n">
        <v>-0.0000701667033787281</v>
      </c>
      <c r="P510" t="s">
        <v>257</v>
      </c>
      <c r="Q510" t="s">
        <v>252</v>
      </c>
    </row>
    <row r="511">
      <c r="A511" t="s">
        <v>270</v>
      </c>
      <c r="B511" t="s">
        <v>262</v>
      </c>
      <c r="C511" t="s">
        <v>256</v>
      </c>
      <c r="D511" t="n">
        <v>2.52004645059278</v>
      </c>
      <c r="E511" t="n">
        <v>2090</v>
      </c>
      <c r="F511" t="n">
        <v>1836193.28549121</v>
      </c>
      <c r="G511" t="n">
        <v>26228.9412443017</v>
      </c>
      <c r="H511" t="n">
        <v>-101.960058568645</v>
      </c>
      <c r="I511" t="n">
        <v>-1.91871815533457</v>
      </c>
      <c r="J511" t="n">
        <v>4860.51285134694</v>
      </c>
      <c r="K511" t="n">
        <v>14.9363297561598</v>
      </c>
      <c r="L511" t="n">
        <v>692747.033840753</v>
      </c>
      <c r="M511" t="n">
        <v>7809.12830908437</v>
      </c>
      <c r="N511" t="n">
        <v>-0.0000555279552399457</v>
      </c>
      <c r="O511" t="n">
        <v>-0.0000731527108724383</v>
      </c>
      <c r="P511" t="s">
        <v>257</v>
      </c>
      <c r="Q511" t="s">
        <v>252</v>
      </c>
    </row>
    <row r="512">
      <c r="A512" t="s">
        <v>270</v>
      </c>
      <c r="B512" t="s">
        <v>263</v>
      </c>
      <c r="C512" t="s">
        <v>256</v>
      </c>
      <c r="D512" t="n">
        <v>0.428627956548265</v>
      </c>
      <c r="E512" t="n">
        <v>2010</v>
      </c>
      <c r="F512" t="n">
        <v>1153877.51809363</v>
      </c>
      <c r="G512" t="n">
        <v>774.966433840732</v>
      </c>
      <c r="H512" t="n">
        <v>-10.6618473215328</v>
      </c>
      <c r="I512" t="n">
        <v>-0.00594540471037744</v>
      </c>
      <c r="J512" t="n">
        <v>3100.09512851063</v>
      </c>
      <c r="K512" t="n">
        <v>0.48769675963647</v>
      </c>
      <c r="L512" t="n">
        <v>389712.646568183</v>
      </c>
      <c r="M512" t="n">
        <v>316.856309848283</v>
      </c>
      <c r="N512" t="n">
        <v>-0.00000924001651331909</v>
      </c>
      <c r="O512" t="n">
        <v>-0.00000767182222449561</v>
      </c>
      <c r="P512" t="s">
        <v>257</v>
      </c>
      <c r="Q512" t="s">
        <v>252</v>
      </c>
    </row>
    <row r="513">
      <c r="A513" t="s">
        <v>270</v>
      </c>
      <c r="B513" t="s">
        <v>263</v>
      </c>
      <c r="C513" t="s">
        <v>256</v>
      </c>
      <c r="D513" t="n">
        <v>0.612859964817109</v>
      </c>
      <c r="E513" t="n">
        <v>2015</v>
      </c>
      <c r="F513" t="n">
        <v>1218986.55802337</v>
      </c>
      <c r="G513" t="n">
        <v>828.673705518466</v>
      </c>
      <c r="H513" t="n">
        <v>-15.6174912237018</v>
      </c>
      <c r="I513" t="n">
        <v>-0.00859699345334889</v>
      </c>
      <c r="J513" t="n">
        <v>3192.11616440598</v>
      </c>
      <c r="K513" t="n">
        <v>0.483530745109964</v>
      </c>
      <c r="L513" t="n">
        <v>422284.860751656</v>
      </c>
      <c r="M513" t="n">
        <v>349.104848840014</v>
      </c>
      <c r="N513" t="n">
        <v>-0.0000128118650045051</v>
      </c>
      <c r="O513" t="n">
        <v>-0.0000103744011618784</v>
      </c>
      <c r="P513" t="s">
        <v>257</v>
      </c>
      <c r="Q513" t="s">
        <v>252</v>
      </c>
    </row>
    <row r="514">
      <c r="A514" t="s">
        <v>270</v>
      </c>
      <c r="B514" t="s">
        <v>263</v>
      </c>
      <c r="C514" t="s">
        <v>256</v>
      </c>
      <c r="D514" t="n">
        <v>0.762344119941005</v>
      </c>
      <c r="E514" t="n">
        <v>2020</v>
      </c>
      <c r="F514" t="n">
        <v>1276818.17004343</v>
      </c>
      <c r="G514" t="n">
        <v>874.298899874309</v>
      </c>
      <c r="H514" t="n">
        <v>-19.8855555133435</v>
      </c>
      <c r="I514" t="n">
        <v>-0.0108223369073422</v>
      </c>
      <c r="J514" t="n">
        <v>3241.3707867955</v>
      </c>
      <c r="K514" t="n">
        <v>0.483553504641382</v>
      </c>
      <c r="L514" t="n">
        <v>450185.089306265</v>
      </c>
      <c r="M514" t="n">
        <v>376.265830339091</v>
      </c>
      <c r="N514" t="n">
        <v>-0.0000155743049244569</v>
      </c>
      <c r="O514" t="n">
        <v>-0.0000123783032426302</v>
      </c>
      <c r="P514" t="s">
        <v>257</v>
      </c>
      <c r="Q514" t="s">
        <v>252</v>
      </c>
    </row>
    <row r="515">
      <c r="A515" t="s">
        <v>270</v>
      </c>
      <c r="B515" t="s">
        <v>263</v>
      </c>
      <c r="C515" t="s">
        <v>256</v>
      </c>
      <c r="D515" t="n">
        <v>0.913771284057719</v>
      </c>
      <c r="E515" t="n">
        <v>2025</v>
      </c>
      <c r="F515" t="n">
        <v>1343862.931957</v>
      </c>
      <c r="G515" t="n">
        <v>925.288537459587</v>
      </c>
      <c r="H515" t="n">
        <v>-24.6234173822282</v>
      </c>
      <c r="I515" t="n">
        <v>-0.013254915845082</v>
      </c>
      <c r="J515" t="n">
        <v>3334.45222503508</v>
      </c>
      <c r="K515" t="n">
        <v>0.490042335955968</v>
      </c>
      <c r="L515" t="n">
        <v>480031.268807714</v>
      </c>
      <c r="M515" t="n">
        <v>404.68021225028</v>
      </c>
      <c r="N515" t="n">
        <v>-0.0000183228637360882</v>
      </c>
      <c r="O515" t="n">
        <v>-0.0000143251702668596</v>
      </c>
      <c r="P515" t="s">
        <v>257</v>
      </c>
      <c r="Q515" t="s">
        <v>252</v>
      </c>
    </row>
    <row r="516">
      <c r="A516" t="s">
        <v>270</v>
      </c>
      <c r="B516" t="s">
        <v>263</v>
      </c>
      <c r="C516" t="s">
        <v>256</v>
      </c>
      <c r="D516" t="n">
        <v>0.965593764268064</v>
      </c>
      <c r="E516" t="n">
        <v>2030</v>
      </c>
      <c r="F516" t="n">
        <v>1412385.20641108</v>
      </c>
      <c r="G516" t="n">
        <v>977.000125994636</v>
      </c>
      <c r="H516" t="n">
        <v>-26.9448643135307</v>
      </c>
      <c r="I516" t="n">
        <v>-0.0143654776201029</v>
      </c>
      <c r="J516" t="n">
        <v>3448.11715771989</v>
      </c>
      <c r="K516" t="n">
        <v>0.49945513107712</v>
      </c>
      <c r="L516" t="n">
        <v>509330.254452522</v>
      </c>
      <c r="M516" t="n">
        <v>432.527044599234</v>
      </c>
      <c r="N516" t="n">
        <v>-0.0000190775605629562</v>
      </c>
      <c r="O516" t="n">
        <v>-0.0000147036599462852</v>
      </c>
      <c r="P516" t="s">
        <v>257</v>
      </c>
      <c r="Q516" t="s">
        <v>252</v>
      </c>
    </row>
    <row r="517">
      <c r="A517" t="s">
        <v>270</v>
      </c>
      <c r="B517" t="s">
        <v>263</v>
      </c>
      <c r="C517" t="s">
        <v>256</v>
      </c>
      <c r="D517" t="n">
        <v>1.08500668135844</v>
      </c>
      <c r="E517" t="n">
        <v>2035</v>
      </c>
      <c r="F517" t="n">
        <v>1465386.10840497</v>
      </c>
      <c r="G517" t="n">
        <v>1017.66822743746</v>
      </c>
      <c r="H517" t="n">
        <v>-31.9383067193576</v>
      </c>
      <c r="I517" t="n">
        <v>-0.0173119952679906</v>
      </c>
      <c r="J517" t="n">
        <v>1875.59425063916</v>
      </c>
      <c r="K517" t="n">
        <v>0.505173778868354</v>
      </c>
      <c r="L517" t="n">
        <v>530909.650293844</v>
      </c>
      <c r="M517" t="n">
        <v>454.863770268382</v>
      </c>
      <c r="N517" t="n">
        <v>-0.0000217951477335359</v>
      </c>
      <c r="O517" t="n">
        <v>-0.0000170114333937526</v>
      </c>
      <c r="P517" t="s">
        <v>257</v>
      </c>
      <c r="Q517" t="s">
        <v>252</v>
      </c>
    </row>
    <row r="518">
      <c r="A518" t="s">
        <v>270</v>
      </c>
      <c r="B518" t="s">
        <v>263</v>
      </c>
      <c r="C518" t="s">
        <v>256</v>
      </c>
      <c r="D518" t="n">
        <v>1.22921984132704</v>
      </c>
      <c r="E518" t="n">
        <v>2040</v>
      </c>
      <c r="F518" t="n">
        <v>1488714.55879668</v>
      </c>
      <c r="G518" t="n">
        <v>1037.10789382873</v>
      </c>
      <c r="H518" t="n">
        <v>-37.8655058624168</v>
      </c>
      <c r="I518" t="n">
        <v>-0.0210665325736223</v>
      </c>
      <c r="J518" t="n">
        <v>0</v>
      </c>
      <c r="K518" t="n">
        <v>0</v>
      </c>
      <c r="L518" t="n">
        <v>552402.439773871</v>
      </c>
      <c r="M518" t="n">
        <v>486.124155032969</v>
      </c>
      <c r="N518" t="n">
        <v>-0.0000254350342976582</v>
      </c>
      <c r="O518" t="n">
        <v>-0.0000203127685161572</v>
      </c>
      <c r="P518" t="s">
        <v>257</v>
      </c>
      <c r="Q518" t="s">
        <v>252</v>
      </c>
    </row>
    <row r="519">
      <c r="A519" t="s">
        <v>270</v>
      </c>
      <c r="B519" t="s">
        <v>263</v>
      </c>
      <c r="C519" t="s">
        <v>256</v>
      </c>
      <c r="D519" t="n">
        <v>1.35085724597845</v>
      </c>
      <c r="E519" t="n">
        <v>2045</v>
      </c>
      <c r="F519" t="n">
        <v>1518400.77927137</v>
      </c>
      <c r="G519" t="n">
        <v>1060.37406816018</v>
      </c>
      <c r="H519" t="n">
        <v>-43.2462664019912</v>
      </c>
      <c r="I519" t="n">
        <v>-0.0244455571853192</v>
      </c>
      <c r="J519" t="n">
        <v>0</v>
      </c>
      <c r="K519" t="n">
        <v>0</v>
      </c>
      <c r="L519" t="n">
        <v>567795.090908206</v>
      </c>
      <c r="M519" t="n">
        <v>504.948720648441</v>
      </c>
      <c r="N519" t="n">
        <v>-0.0000284814569330923</v>
      </c>
      <c r="O519" t="n">
        <v>-0.0000230537108736861</v>
      </c>
      <c r="P519" t="s">
        <v>257</v>
      </c>
      <c r="Q519" t="s">
        <v>252</v>
      </c>
    </row>
    <row r="520">
      <c r="A520" t="s">
        <v>270</v>
      </c>
      <c r="B520" t="s">
        <v>263</v>
      </c>
      <c r="C520" t="s">
        <v>256</v>
      </c>
      <c r="D520" t="n">
        <v>1.53164784556419</v>
      </c>
      <c r="E520" t="n">
        <v>2050</v>
      </c>
      <c r="F520" t="n">
        <v>1549918.50757678</v>
      </c>
      <c r="G520" t="n">
        <v>1084.43379689895</v>
      </c>
      <c r="H520" t="n">
        <v>-51.1657582073106</v>
      </c>
      <c r="I520" t="n">
        <v>-0.0295031933015909</v>
      </c>
      <c r="J520" t="n">
        <v>0</v>
      </c>
      <c r="K520" t="n">
        <v>0</v>
      </c>
      <c r="L520" t="n">
        <v>585541.575201709</v>
      </c>
      <c r="M520" t="n">
        <v>525.879975773853</v>
      </c>
      <c r="N520" t="n">
        <v>-0.0000330119022111077</v>
      </c>
      <c r="O520" t="n">
        <v>-0.0000272060806164086</v>
      </c>
      <c r="P520" t="s">
        <v>257</v>
      </c>
      <c r="Q520" t="s">
        <v>252</v>
      </c>
    </row>
    <row r="521">
      <c r="A521" t="s">
        <v>270</v>
      </c>
      <c r="B521" t="s">
        <v>263</v>
      </c>
      <c r="C521" t="s">
        <v>256</v>
      </c>
      <c r="D521" t="n">
        <v>1.64170092024739</v>
      </c>
      <c r="E521" t="n">
        <v>2055</v>
      </c>
      <c r="F521" t="n">
        <v>1582896.46786286</v>
      </c>
      <c r="G521" t="n">
        <v>1109.17917773553</v>
      </c>
      <c r="H521" t="n">
        <v>-56.0752171127895</v>
      </c>
      <c r="I521" t="n">
        <v>-0.032608766626689</v>
      </c>
      <c r="J521" t="n">
        <v>0</v>
      </c>
      <c r="K521" t="n">
        <v>0</v>
      </c>
      <c r="L521" t="n">
        <v>598869.150005519</v>
      </c>
      <c r="M521" t="n">
        <v>540.595883525676</v>
      </c>
      <c r="N521" t="n">
        <v>-0.0000354257010810689</v>
      </c>
      <c r="O521" t="n">
        <v>-0.0000293990071949081</v>
      </c>
      <c r="P521" t="s">
        <v>257</v>
      </c>
      <c r="Q521" t="s">
        <v>252</v>
      </c>
    </row>
    <row r="522">
      <c r="A522" t="s">
        <v>270</v>
      </c>
      <c r="B522" t="s">
        <v>263</v>
      </c>
      <c r="C522" t="s">
        <v>256</v>
      </c>
      <c r="D522" t="n">
        <v>1.79717289473674</v>
      </c>
      <c r="E522" t="n">
        <v>2060</v>
      </c>
      <c r="F522" t="n">
        <v>1621351.91325905</v>
      </c>
      <c r="G522" t="n">
        <v>1137.48499579554</v>
      </c>
      <c r="H522" t="n">
        <v>-63.0961314711116</v>
      </c>
      <c r="I522" t="n">
        <v>-0.0371100905956317</v>
      </c>
      <c r="J522" t="n">
        <v>702.677026913939</v>
      </c>
      <c r="K522" t="n">
        <v>0</v>
      </c>
      <c r="L522" t="n">
        <v>615222.518459969</v>
      </c>
      <c r="M522" t="n">
        <v>556.805307728925</v>
      </c>
      <c r="N522" t="n">
        <v>-0.000038915753548089</v>
      </c>
      <c r="O522" t="n">
        <v>-0.0000326246858049125</v>
      </c>
      <c r="P522" t="s">
        <v>257</v>
      </c>
      <c r="Q522" t="s">
        <v>252</v>
      </c>
    </row>
    <row r="523">
      <c r="A523" t="s">
        <v>270</v>
      </c>
      <c r="B523" t="s">
        <v>263</v>
      </c>
      <c r="C523" t="s">
        <v>256</v>
      </c>
      <c r="D523" t="n">
        <v>1.90209664848524</v>
      </c>
      <c r="E523" t="n">
        <v>2065</v>
      </c>
      <c r="F523" t="n">
        <v>1653294.47476523</v>
      </c>
      <c r="G523" t="n">
        <v>1160.95595603688</v>
      </c>
      <c r="H523" t="n">
        <v>-68.168092120513</v>
      </c>
      <c r="I523" t="n">
        <v>-0.0403255183076147</v>
      </c>
      <c r="J523" t="n">
        <v>2145.72137750333</v>
      </c>
      <c r="K523" t="n">
        <v>0</v>
      </c>
      <c r="L523" t="n">
        <v>628486.662569158</v>
      </c>
      <c r="M523" t="n">
        <v>570.43651976292</v>
      </c>
      <c r="N523" t="n">
        <v>-0.0000412316699541339</v>
      </c>
      <c r="O523" t="n">
        <v>-0.0000347347529403893</v>
      </c>
      <c r="P523" t="s">
        <v>257</v>
      </c>
      <c r="Q523" t="s">
        <v>252</v>
      </c>
    </row>
    <row r="524">
      <c r="A524" t="s">
        <v>270</v>
      </c>
      <c r="B524" t="s">
        <v>263</v>
      </c>
      <c r="C524" t="s">
        <v>256</v>
      </c>
      <c r="D524" t="n">
        <v>2.05392250035779</v>
      </c>
      <c r="E524" t="n">
        <v>2070</v>
      </c>
      <c r="F524" t="n">
        <v>1691737.96569418</v>
      </c>
      <c r="G524" t="n">
        <v>1188.76076942539</v>
      </c>
      <c r="H524" t="n">
        <v>-75.7025987621431</v>
      </c>
      <c r="I524" t="n">
        <v>-0.0451956581019054</v>
      </c>
      <c r="J524" t="n">
        <v>2201.08635073858</v>
      </c>
      <c r="K524" t="n">
        <v>0</v>
      </c>
      <c r="L524" t="n">
        <v>643514.350369269</v>
      </c>
      <c r="M524" t="n">
        <v>586.558681127152</v>
      </c>
      <c r="N524" t="n">
        <v>-0.0000447484186660547</v>
      </c>
      <c r="O524" t="n">
        <v>-0.000038019136620526</v>
      </c>
      <c r="P524" t="s">
        <v>257</v>
      </c>
      <c r="Q524" t="s">
        <v>252</v>
      </c>
    </row>
    <row r="525">
      <c r="A525" t="s">
        <v>270</v>
      </c>
      <c r="B525" t="s">
        <v>263</v>
      </c>
      <c r="C525" t="s">
        <v>256</v>
      </c>
      <c r="D525" t="n">
        <v>2.15113208653396</v>
      </c>
      <c r="E525" t="n">
        <v>2075</v>
      </c>
      <c r="F525" t="n">
        <v>1735009.62221221</v>
      </c>
      <c r="G525" t="n">
        <v>1219.76908607091</v>
      </c>
      <c r="H525" t="n">
        <v>-81.672287989756</v>
      </c>
      <c r="I525" t="n">
        <v>-0.0490278274070391</v>
      </c>
      <c r="J525" t="n">
        <v>2263.42332459</v>
      </c>
      <c r="K525" t="n">
        <v>0</v>
      </c>
      <c r="L525" t="n">
        <v>656953.769287757</v>
      </c>
      <c r="M525" t="n">
        <v>597.247997148832</v>
      </c>
      <c r="N525" t="n">
        <v>-0.000047073103770814</v>
      </c>
      <c r="O525" t="n">
        <v>-0.0000401943515103882</v>
      </c>
      <c r="P525" t="s">
        <v>257</v>
      </c>
      <c r="Q525" t="s">
        <v>252</v>
      </c>
    </row>
    <row r="526">
      <c r="A526" t="s">
        <v>270</v>
      </c>
      <c r="B526" t="s">
        <v>263</v>
      </c>
      <c r="C526" t="s">
        <v>256</v>
      </c>
      <c r="D526" t="n">
        <v>2.28026617277747</v>
      </c>
      <c r="E526" t="n">
        <v>2080</v>
      </c>
      <c r="F526" t="n">
        <v>1774274.71266271</v>
      </c>
      <c r="G526" t="n">
        <v>1247.81515346135</v>
      </c>
      <c r="H526" t="n">
        <v>-89.0864696298649</v>
      </c>
      <c r="I526" t="n">
        <v>-0.0538597472275933</v>
      </c>
      <c r="J526" t="n">
        <v>2835.86448559187</v>
      </c>
      <c r="K526" t="n">
        <v>0</v>
      </c>
      <c r="L526" t="n">
        <v>672576.126458861</v>
      </c>
      <c r="M526" t="n">
        <v>613.016346730636</v>
      </c>
      <c r="N526" t="n">
        <v>-0.000050210076824107</v>
      </c>
      <c r="O526" t="n">
        <v>-0.0000431632418296816</v>
      </c>
      <c r="P526" t="s">
        <v>257</v>
      </c>
      <c r="Q526" t="s">
        <v>252</v>
      </c>
    </row>
    <row r="527">
      <c r="A527" t="s">
        <v>270</v>
      </c>
      <c r="B527" t="s">
        <v>263</v>
      </c>
      <c r="C527" t="s">
        <v>256</v>
      </c>
      <c r="D527" t="n">
        <v>2.40858309610718</v>
      </c>
      <c r="E527" t="n">
        <v>2085</v>
      </c>
      <c r="F527" t="n">
        <v>1818461.01160033</v>
      </c>
      <c r="G527" t="n">
        <v>1279.17490386318</v>
      </c>
      <c r="H527" t="n">
        <v>-96.9911492735951</v>
      </c>
      <c r="I527" t="n">
        <v>-0.059004708217605</v>
      </c>
      <c r="J527" t="n">
        <v>4764.78923880369</v>
      </c>
      <c r="K527" t="n">
        <v>0</v>
      </c>
      <c r="L527" t="n">
        <v>688404.869978776</v>
      </c>
      <c r="M527" t="n">
        <v>629.632475563356</v>
      </c>
      <c r="N527" t="n">
        <v>-0.0000533369418727535</v>
      </c>
      <c r="O527" t="n">
        <v>-0.0000461271621569558</v>
      </c>
      <c r="P527" t="s">
        <v>257</v>
      </c>
      <c r="Q527" t="s">
        <v>252</v>
      </c>
    </row>
    <row r="528">
      <c r="A528" t="s">
        <v>270</v>
      </c>
      <c r="B528" t="s">
        <v>263</v>
      </c>
      <c r="C528" t="s">
        <v>256</v>
      </c>
      <c r="D528" t="n">
        <v>2.52004645059278</v>
      </c>
      <c r="E528" t="n">
        <v>2090</v>
      </c>
      <c r="F528" t="n">
        <v>1861113.01175332</v>
      </c>
      <c r="G528" t="n">
        <v>1309.21498219821</v>
      </c>
      <c r="H528" t="n">
        <v>-103.815299423754</v>
      </c>
      <c r="I528" t="n">
        <v>-0.0634773002253638</v>
      </c>
      <c r="J528" t="n">
        <v>4875.4491811031</v>
      </c>
      <c r="K528" t="n">
        <v>0</v>
      </c>
      <c r="L528" t="n">
        <v>699917.036511153</v>
      </c>
      <c r="M528" t="n">
        <v>639.125638684565</v>
      </c>
      <c r="N528" t="n">
        <v>-0.0000557812979481304</v>
      </c>
      <c r="O528" t="n">
        <v>-0.0000484850090233337</v>
      </c>
      <c r="P528" t="s">
        <v>257</v>
      </c>
      <c r="Q528" t="s">
        <v>252</v>
      </c>
    </row>
    <row r="529">
      <c r="A529" t="s">
        <v>270</v>
      </c>
      <c r="B529" t="s">
        <v>264</v>
      </c>
      <c r="C529" t="s">
        <v>256</v>
      </c>
      <c r="D529" t="n">
        <v>0.428627956548265</v>
      </c>
      <c r="E529" t="n">
        <v>2010</v>
      </c>
      <c r="F529" t="n">
        <v>234100.520389687</v>
      </c>
      <c r="G529" t="n">
        <v>920551.964137781</v>
      </c>
      <c r="H529" t="n">
        <v>-2.61773727145636</v>
      </c>
      <c r="I529" t="n">
        <v>-8.05005545478677</v>
      </c>
      <c r="J529" t="n">
        <v>576.809681095082</v>
      </c>
      <c r="K529" t="n">
        <v>2523.77314417518</v>
      </c>
      <c r="L529" t="n">
        <v>64344.980106671</v>
      </c>
      <c r="M529" t="n">
        <v>325684.52277136</v>
      </c>
      <c r="N529" t="n">
        <v>-0.0000111821078701527</v>
      </c>
      <c r="O529" t="n">
        <v>-0.00000874481372958312</v>
      </c>
      <c r="P529" t="s">
        <v>257</v>
      </c>
      <c r="Q529" t="s">
        <v>252</v>
      </c>
    </row>
    <row r="530">
      <c r="A530" t="s">
        <v>270</v>
      </c>
      <c r="B530" t="s">
        <v>264</v>
      </c>
      <c r="C530" t="s">
        <v>256</v>
      </c>
      <c r="D530" t="n">
        <v>0.612859964817109</v>
      </c>
      <c r="E530" t="n">
        <v>2015</v>
      </c>
      <c r="F530" t="n">
        <v>247234.979454898</v>
      </c>
      <c r="G530" t="n">
        <v>972580.252273993</v>
      </c>
      <c r="H530" t="n">
        <v>-3.83856072274393</v>
      </c>
      <c r="I530" t="n">
        <v>-11.7875274944112</v>
      </c>
      <c r="J530" t="n">
        <v>601.895716060682</v>
      </c>
      <c r="K530" t="n">
        <v>2590.70397909041</v>
      </c>
      <c r="L530" t="n">
        <v>70312.5622387399</v>
      </c>
      <c r="M530" t="n">
        <v>352321.403361756</v>
      </c>
      <c r="N530" t="n">
        <v>-0.0000155259612988711</v>
      </c>
      <c r="O530" t="n">
        <v>-0.0000121198507442967</v>
      </c>
      <c r="P530" t="s">
        <v>257</v>
      </c>
      <c r="Q530" t="s">
        <v>252</v>
      </c>
    </row>
    <row r="531">
      <c r="A531" t="s">
        <v>270</v>
      </c>
      <c r="B531" t="s">
        <v>264</v>
      </c>
      <c r="C531" t="s">
        <v>256</v>
      </c>
      <c r="D531" t="n">
        <v>0.762344119941005</v>
      </c>
      <c r="E531" t="n">
        <v>2020</v>
      </c>
      <c r="F531" t="n">
        <v>259226.103159042</v>
      </c>
      <c r="G531" t="n">
        <v>1018466.36578427</v>
      </c>
      <c r="H531" t="n">
        <v>-4.90418475956018</v>
      </c>
      <c r="I531" t="n">
        <v>-14.9921930906907</v>
      </c>
      <c r="J531" t="n">
        <v>613.757049577692</v>
      </c>
      <c r="K531" t="n">
        <v>2628.09729072245</v>
      </c>
      <c r="L531" t="n">
        <v>75439.7994136648</v>
      </c>
      <c r="M531" t="n">
        <v>375121.555722939</v>
      </c>
      <c r="N531" t="n">
        <v>-0.0000189185606688356</v>
      </c>
      <c r="O531" t="n">
        <v>-0.0000147203615105601</v>
      </c>
      <c r="P531" t="s">
        <v>257</v>
      </c>
      <c r="Q531" t="s">
        <v>252</v>
      </c>
    </row>
    <row r="532">
      <c r="A532" t="s">
        <v>270</v>
      </c>
      <c r="B532" t="s">
        <v>264</v>
      </c>
      <c r="C532" t="s">
        <v>256</v>
      </c>
      <c r="D532" t="n">
        <v>0.913771284057719</v>
      </c>
      <c r="E532" t="n">
        <v>2025</v>
      </c>
      <c r="F532" t="n">
        <v>273035.852731675</v>
      </c>
      <c r="G532" t="n">
        <v>1071752.36776279</v>
      </c>
      <c r="H532" t="n">
        <v>-6.08529294256641</v>
      </c>
      <c r="I532" t="n">
        <v>-18.5513793555068</v>
      </c>
      <c r="J532" t="n">
        <v>633.782984704209</v>
      </c>
      <c r="K532" t="n">
        <v>2701.15928266683</v>
      </c>
      <c r="L532" t="n">
        <v>80873.957568459</v>
      </c>
      <c r="M532" t="n">
        <v>399561.991451505</v>
      </c>
      <c r="N532" t="n">
        <v>-0.0000222875233478832</v>
      </c>
      <c r="O532" t="n">
        <v>-0.0000173093896626808</v>
      </c>
      <c r="P532" t="s">
        <v>257</v>
      </c>
      <c r="Q532" t="s">
        <v>252</v>
      </c>
    </row>
    <row r="533">
      <c r="A533" t="s">
        <v>270</v>
      </c>
      <c r="B533" t="s">
        <v>264</v>
      </c>
      <c r="C533" t="s">
        <v>256</v>
      </c>
      <c r="D533" t="n">
        <v>0.965593764268064</v>
      </c>
      <c r="E533" t="n">
        <v>2030</v>
      </c>
      <c r="F533" t="n">
        <v>287176.659187275</v>
      </c>
      <c r="G533" t="n">
        <v>1126185.5473498</v>
      </c>
      <c r="H533" t="n">
        <v>-6.66877594936634</v>
      </c>
      <c r="I533" t="n">
        <v>-20.2904538417845</v>
      </c>
      <c r="J533" t="n">
        <v>657.701107116723</v>
      </c>
      <c r="K533" t="n">
        <v>2790.91550573424</v>
      </c>
      <c r="L533" t="n">
        <v>86208.5862910407</v>
      </c>
      <c r="M533" t="n">
        <v>423554.195206081</v>
      </c>
      <c r="N533" t="n">
        <v>-0.0000232218592146009</v>
      </c>
      <c r="O533" t="n">
        <v>-0.0000180169723271028</v>
      </c>
      <c r="P533" t="s">
        <v>257</v>
      </c>
      <c r="Q533" t="s">
        <v>252</v>
      </c>
    </row>
    <row r="534">
      <c r="A534" t="s">
        <v>270</v>
      </c>
      <c r="B534" t="s">
        <v>264</v>
      </c>
      <c r="C534" t="s">
        <v>256</v>
      </c>
      <c r="D534" t="n">
        <v>1.08500668135844</v>
      </c>
      <c r="E534" t="n">
        <v>2035</v>
      </c>
      <c r="F534" t="n">
        <v>298030.01593726</v>
      </c>
      <c r="G534" t="n">
        <v>1168373.76069515</v>
      </c>
      <c r="H534" t="n">
        <v>-7.83966750594522</v>
      </c>
      <c r="I534" t="n">
        <v>-24.1159512086804</v>
      </c>
      <c r="J534" t="n">
        <v>438.704826609616</v>
      </c>
      <c r="K534" t="n">
        <v>1437.39459780841</v>
      </c>
      <c r="L534" t="n">
        <v>89540.0265008365</v>
      </c>
      <c r="M534" t="n">
        <v>441824.487563276</v>
      </c>
      <c r="N534" t="n">
        <v>-0.0000263049595232569</v>
      </c>
      <c r="O534" t="n">
        <v>-0.0000206406134919806</v>
      </c>
      <c r="P534" t="s">
        <v>257</v>
      </c>
      <c r="Q534" t="s">
        <v>252</v>
      </c>
    </row>
    <row r="535">
      <c r="A535" t="s">
        <v>270</v>
      </c>
      <c r="B535" t="s">
        <v>264</v>
      </c>
      <c r="C535" t="s">
        <v>256</v>
      </c>
      <c r="D535" t="n">
        <v>1.22921984132704</v>
      </c>
      <c r="E535" t="n">
        <v>2040</v>
      </c>
      <c r="F535" t="n">
        <v>302658.11185202</v>
      </c>
      <c r="G535" t="n">
        <v>1187093.55483849</v>
      </c>
      <c r="H535" t="n">
        <v>-9.1825687816566</v>
      </c>
      <c r="I535" t="n">
        <v>-28.7040036133338</v>
      </c>
      <c r="J535" t="n">
        <v>0</v>
      </c>
      <c r="K535" t="n">
        <v>0</v>
      </c>
      <c r="L535" t="n">
        <v>93214.288304315</v>
      </c>
      <c r="M535" t="n">
        <v>459674.275624589</v>
      </c>
      <c r="N535" t="n">
        <v>-0.0000303397411867364</v>
      </c>
      <c r="O535" t="n">
        <v>-0.0000241800686191402</v>
      </c>
      <c r="P535" t="s">
        <v>257</v>
      </c>
      <c r="Q535" t="s">
        <v>252</v>
      </c>
    </row>
    <row r="536">
      <c r="A536" t="s">
        <v>270</v>
      </c>
      <c r="B536" t="s">
        <v>264</v>
      </c>
      <c r="C536" t="s">
        <v>256</v>
      </c>
      <c r="D536" t="n">
        <v>1.35085724597845</v>
      </c>
      <c r="E536" t="n">
        <v>2045</v>
      </c>
      <c r="F536" t="n">
        <v>308443.334005327</v>
      </c>
      <c r="G536" t="n">
        <v>1211017.8193342</v>
      </c>
      <c r="H536" t="n">
        <v>-10.3971137982714</v>
      </c>
      <c r="I536" t="n">
        <v>-32.873598160905</v>
      </c>
      <c r="J536" t="n">
        <v>0</v>
      </c>
      <c r="K536" t="n">
        <v>0</v>
      </c>
      <c r="L536" t="n">
        <v>99030.6947608048</v>
      </c>
      <c r="M536" t="n">
        <v>469269.34486805</v>
      </c>
      <c r="N536" t="n">
        <v>-0.0000337083433227701</v>
      </c>
      <c r="O536" t="n">
        <v>-0.000027145428940904</v>
      </c>
      <c r="P536" t="s">
        <v>257</v>
      </c>
      <c r="Q536" t="s">
        <v>252</v>
      </c>
    </row>
    <row r="537">
      <c r="A537" t="s">
        <v>270</v>
      </c>
      <c r="B537" t="s">
        <v>264</v>
      </c>
      <c r="C537" t="s">
        <v>256</v>
      </c>
      <c r="D537" t="n">
        <v>1.53164784556419</v>
      </c>
      <c r="E537" t="n">
        <v>2050</v>
      </c>
      <c r="F537" t="n">
        <v>314519.482968372</v>
      </c>
      <c r="G537" t="n">
        <v>1236483.45840531</v>
      </c>
      <c r="H537" t="n">
        <v>-12.1789978717343</v>
      </c>
      <c r="I537" t="n">
        <v>-39.0162635288779</v>
      </c>
      <c r="J537" t="n">
        <v>0</v>
      </c>
      <c r="K537" t="n">
        <v>0</v>
      </c>
      <c r="L537" t="n">
        <v>104412.898656101</v>
      </c>
      <c r="M537" t="n">
        <v>481654.556521382</v>
      </c>
      <c r="N537" t="n">
        <v>-0.0000387225546627236</v>
      </c>
      <c r="O537" t="n">
        <v>-0.0000315542138988233</v>
      </c>
      <c r="P537" t="s">
        <v>257</v>
      </c>
      <c r="Q537" t="s">
        <v>252</v>
      </c>
    </row>
    <row r="538">
      <c r="A538" t="s">
        <v>270</v>
      </c>
      <c r="B538" t="s">
        <v>264</v>
      </c>
      <c r="C538" t="s">
        <v>256</v>
      </c>
      <c r="D538" t="n">
        <v>1.64170092024739</v>
      </c>
      <c r="E538" t="n">
        <v>2055</v>
      </c>
      <c r="F538" t="n">
        <v>320835.825204633</v>
      </c>
      <c r="G538" t="n">
        <v>1263169.82183597</v>
      </c>
      <c r="H538" t="n">
        <v>-13.2753335540581</v>
      </c>
      <c r="I538" t="n">
        <v>-42.8324923253581</v>
      </c>
      <c r="J538" t="n">
        <v>0</v>
      </c>
      <c r="K538" t="n">
        <v>0</v>
      </c>
      <c r="L538" t="n">
        <v>106919.582390655</v>
      </c>
      <c r="M538" t="n">
        <v>492490.16349839</v>
      </c>
      <c r="N538" t="n">
        <v>-0.0000413773416531366</v>
      </c>
      <c r="O538" t="n">
        <v>-0.0000339087362482289</v>
      </c>
      <c r="P538" t="s">
        <v>257</v>
      </c>
      <c r="Q538" t="s">
        <v>252</v>
      </c>
    </row>
    <row r="539">
      <c r="A539" t="s">
        <v>270</v>
      </c>
      <c r="B539" t="s">
        <v>264</v>
      </c>
      <c r="C539" t="s">
        <v>256</v>
      </c>
      <c r="D539" t="n">
        <v>1.79717289473674</v>
      </c>
      <c r="E539" t="n">
        <v>2060</v>
      </c>
      <c r="F539" t="n">
        <v>328208.341597414</v>
      </c>
      <c r="G539" t="n">
        <v>1294281.05665743</v>
      </c>
      <c r="H539" t="n">
        <v>-14.8435281188439</v>
      </c>
      <c r="I539" t="n">
        <v>-48.2897134428634</v>
      </c>
      <c r="J539" t="n">
        <v>134.33400922696</v>
      </c>
      <c r="K539" t="n">
        <v>568.343017686979</v>
      </c>
      <c r="L539" t="n">
        <v>109312.496897216</v>
      </c>
      <c r="M539" t="n">
        <v>506466.826870482</v>
      </c>
      <c r="N539" t="n">
        <v>-0.000045225931938839</v>
      </c>
      <c r="O539" t="n">
        <v>-0.0000373100673879714</v>
      </c>
      <c r="P539" t="s">
        <v>257</v>
      </c>
      <c r="Q539" t="s">
        <v>252</v>
      </c>
    </row>
    <row r="540">
      <c r="A540" t="s">
        <v>270</v>
      </c>
      <c r="B540" t="s">
        <v>264</v>
      </c>
      <c r="C540" t="s">
        <v>256</v>
      </c>
      <c r="D540" t="n">
        <v>1.90209664848524</v>
      </c>
      <c r="E540" t="n">
        <v>2065</v>
      </c>
      <c r="F540" t="n">
        <v>334218.362093778</v>
      </c>
      <c r="G540" t="n">
        <v>1320237.06862749</v>
      </c>
      <c r="H540" t="n">
        <v>-15.96565569736</v>
      </c>
      <c r="I540" t="n">
        <v>-52.2427619414607</v>
      </c>
      <c r="J540" t="n">
        <v>322.51406975431</v>
      </c>
      <c r="K540" t="n">
        <v>1823.20730774902</v>
      </c>
      <c r="L540" t="n">
        <v>111855.770255349</v>
      </c>
      <c r="M540" t="n">
        <v>517201.328833571</v>
      </c>
      <c r="N540" t="n">
        <v>-0.0000477701332665863</v>
      </c>
      <c r="O540" t="n">
        <v>-0.0000395707431512826</v>
      </c>
      <c r="P540" t="s">
        <v>257</v>
      </c>
      <c r="Q540" t="s">
        <v>252</v>
      </c>
    </row>
    <row r="541">
      <c r="A541" t="s">
        <v>270</v>
      </c>
      <c r="B541" t="s">
        <v>264</v>
      </c>
      <c r="C541" t="s">
        <v>256</v>
      </c>
      <c r="D541" t="n">
        <v>2.05392250035779</v>
      </c>
      <c r="E541" t="n">
        <v>2070</v>
      </c>
      <c r="F541" t="n">
        <v>341516.166321754</v>
      </c>
      <c r="G541" t="n">
        <v>1351410.56014186</v>
      </c>
      <c r="H541" t="n">
        <v>-17.6369606558426</v>
      </c>
      <c r="I541" t="n">
        <v>-58.1108337644024</v>
      </c>
      <c r="J541" t="n">
        <v>330.83573864718</v>
      </c>
      <c r="K541" t="n">
        <v>1870.2506120914</v>
      </c>
      <c r="L541" t="n">
        <v>114355.195582745</v>
      </c>
      <c r="M541" t="n">
        <v>529745.713467652</v>
      </c>
      <c r="N541" t="n">
        <v>-0.0000516431208683287</v>
      </c>
      <c r="O541" t="n">
        <v>-0.0000430001329561185</v>
      </c>
      <c r="P541" t="s">
        <v>257</v>
      </c>
      <c r="Q541" t="s">
        <v>252</v>
      </c>
    </row>
    <row r="542">
      <c r="A542" t="s">
        <v>270</v>
      </c>
      <c r="B542" t="s">
        <v>264</v>
      </c>
      <c r="C542" t="s">
        <v>256</v>
      </c>
      <c r="D542" t="n">
        <v>2.15113208653396</v>
      </c>
      <c r="E542" t="n">
        <v>2075</v>
      </c>
      <c r="F542" t="n">
        <v>349770.702001675</v>
      </c>
      <c r="G542" t="n">
        <v>1386458.6892966</v>
      </c>
      <c r="H542" t="n">
        <v>-18.9543188579387</v>
      </c>
      <c r="I542" t="n">
        <v>-62.7669969592244</v>
      </c>
      <c r="J542" t="n">
        <v>340.205338700466</v>
      </c>
      <c r="K542" t="n">
        <v>1923.21798588954</v>
      </c>
      <c r="L542" t="n">
        <v>116209.754553974</v>
      </c>
      <c r="M542" t="n">
        <v>541341.262730932</v>
      </c>
      <c r="N542" t="n">
        <v>-0.0000541906990764707</v>
      </c>
      <c r="O542" t="n">
        <v>-0.0000452714512475437</v>
      </c>
      <c r="P542" t="s">
        <v>257</v>
      </c>
      <c r="Q542" t="s">
        <v>252</v>
      </c>
    </row>
    <row r="543">
      <c r="A543" t="s">
        <v>270</v>
      </c>
      <c r="B543" t="s">
        <v>264</v>
      </c>
      <c r="C543" t="s">
        <v>256</v>
      </c>
      <c r="D543" t="n">
        <v>2.28026617277747</v>
      </c>
      <c r="E543" t="n">
        <v>2080</v>
      </c>
      <c r="F543" t="n">
        <v>357205.36459181</v>
      </c>
      <c r="G543" t="n">
        <v>1418317.16322436</v>
      </c>
      <c r="H543" t="n">
        <v>-20.5883789331711</v>
      </c>
      <c r="I543" t="n">
        <v>-68.5519504439214</v>
      </c>
      <c r="J543" t="n">
        <v>395.924367683051</v>
      </c>
      <c r="K543" t="n">
        <v>2439.94011790882</v>
      </c>
      <c r="L543" t="n">
        <v>118896.615899794</v>
      </c>
      <c r="M543" t="n">
        <v>554292.526905798</v>
      </c>
      <c r="N543" t="n">
        <v>-0.0000576373732704101</v>
      </c>
      <c r="O543" t="n">
        <v>-0.0000483333010566393</v>
      </c>
      <c r="P543" t="s">
        <v>257</v>
      </c>
      <c r="Q543" t="s">
        <v>252</v>
      </c>
    </row>
    <row r="544">
      <c r="A544" t="s">
        <v>270</v>
      </c>
      <c r="B544" t="s">
        <v>264</v>
      </c>
      <c r="C544" t="s">
        <v>256</v>
      </c>
      <c r="D544" t="n">
        <v>2.40858309610718</v>
      </c>
      <c r="E544" t="n">
        <v>2085</v>
      </c>
      <c r="F544" t="n">
        <v>365616.323108274</v>
      </c>
      <c r="G544" t="n">
        <v>1454123.86339592</v>
      </c>
      <c r="H544" t="n">
        <v>-22.3291323609604</v>
      </c>
      <c r="I544" t="n">
        <v>-74.7210216208523</v>
      </c>
      <c r="J544" t="n">
        <v>615.44623464203</v>
      </c>
      <c r="K544" t="n">
        <v>4149.34300416166</v>
      </c>
      <c r="L544" t="n">
        <v>121641.419065943</v>
      </c>
      <c r="M544" t="n">
        <v>567393.083388396</v>
      </c>
      <c r="N544" t="n">
        <v>-0.0000610725805979615</v>
      </c>
      <c r="O544" t="n">
        <v>-0.0000513855961667193</v>
      </c>
      <c r="P544" t="s">
        <v>257</v>
      </c>
      <c r="Q544" t="s">
        <v>252</v>
      </c>
    </row>
    <row r="545">
      <c r="A545" t="s">
        <v>270</v>
      </c>
      <c r="B545" t="s">
        <v>264</v>
      </c>
      <c r="C545" t="s">
        <v>256</v>
      </c>
      <c r="D545" t="n">
        <v>2.52004645059278</v>
      </c>
      <c r="E545" t="n">
        <v>2090</v>
      </c>
      <c r="F545" t="n">
        <v>374093.199612046</v>
      </c>
      <c r="G545" t="n">
        <v>1488329.02712347</v>
      </c>
      <c r="H545" t="n">
        <v>-23.8599748619024</v>
      </c>
      <c r="I545" t="n">
        <v>-80.0188018620772</v>
      </c>
      <c r="J545" t="n">
        <v>629.876694620452</v>
      </c>
      <c r="K545" t="n">
        <v>4245.57248648265</v>
      </c>
      <c r="L545" t="n">
        <v>122728.892781402</v>
      </c>
      <c r="M545" t="n">
        <v>577827.269368436</v>
      </c>
      <c r="N545" t="n">
        <v>-0.0000637808302493775</v>
      </c>
      <c r="O545" t="n">
        <v>-0.0000537641881625674</v>
      </c>
      <c r="P545" t="s">
        <v>257</v>
      </c>
      <c r="Q545" t="s">
        <v>252</v>
      </c>
    </row>
    <row r="546">
      <c r="A546" t="s">
        <v>270</v>
      </c>
      <c r="B546" t="s">
        <v>265</v>
      </c>
      <c r="C546" t="s">
        <v>256</v>
      </c>
      <c r="D546" t="n">
        <v>0.428627956548265</v>
      </c>
      <c r="E546" t="n">
        <v>2010</v>
      </c>
      <c r="F546" t="n">
        <v>810770.576380896</v>
      </c>
      <c r="G546" t="n">
        <v>343881.908146572</v>
      </c>
      <c r="H546" t="n">
        <v>-7.56830052840092</v>
      </c>
      <c r="I546" t="n">
        <v>-3.09949219784221</v>
      </c>
      <c r="J546" t="n">
        <v>2091.30491055802</v>
      </c>
      <c r="K546" t="n">
        <v>1009.27791471225</v>
      </c>
      <c r="L546" t="n">
        <v>270522.57167609</v>
      </c>
      <c r="M546" t="n">
        <v>119506.931201941</v>
      </c>
      <c r="N546" t="n">
        <v>-0.00000933470052919801</v>
      </c>
      <c r="O546" t="n">
        <v>-0.00000901324589754551</v>
      </c>
      <c r="P546" t="s">
        <v>257</v>
      </c>
      <c r="Q546" t="s">
        <v>252</v>
      </c>
    </row>
    <row r="547">
      <c r="A547" t="s">
        <v>270</v>
      </c>
      <c r="B547" t="s">
        <v>265</v>
      </c>
      <c r="C547" t="s">
        <v>256</v>
      </c>
      <c r="D547" t="n">
        <v>0.612859964817109</v>
      </c>
      <c r="E547" t="n">
        <v>2015</v>
      </c>
      <c r="F547" t="n">
        <v>856360.831758752</v>
      </c>
      <c r="G547" t="n">
        <v>363454.399970139</v>
      </c>
      <c r="H547" t="n">
        <v>-11.0801408529087</v>
      </c>
      <c r="I547" t="n">
        <v>-4.54594736424643</v>
      </c>
      <c r="J547" t="n">
        <v>2146.73416492875</v>
      </c>
      <c r="K547" t="n">
        <v>1045.86553022234</v>
      </c>
      <c r="L547" t="n">
        <v>293517.689534103</v>
      </c>
      <c r="M547" t="n">
        <v>129116.276066393</v>
      </c>
      <c r="N547" t="n">
        <v>-0.0000129386357268967</v>
      </c>
      <c r="O547" t="n">
        <v>-0.0000125076140627818</v>
      </c>
      <c r="P547" t="s">
        <v>257</v>
      </c>
      <c r="Q547" t="s">
        <v>252</v>
      </c>
    </row>
    <row r="548">
      <c r="A548" t="s">
        <v>270</v>
      </c>
      <c r="B548" t="s">
        <v>265</v>
      </c>
      <c r="C548" t="s">
        <v>256</v>
      </c>
      <c r="D548" t="n">
        <v>0.762344119941005</v>
      </c>
      <c r="E548" t="n">
        <v>2020</v>
      </c>
      <c r="F548" t="n">
        <v>896584.358436766</v>
      </c>
      <c r="G548" t="n">
        <v>381108.110506542</v>
      </c>
      <c r="H548" t="n">
        <v>-14.0961651214213</v>
      </c>
      <c r="I548" t="n">
        <v>-5.80021272882953</v>
      </c>
      <c r="J548" t="n">
        <v>2177.63933329387</v>
      </c>
      <c r="K548" t="n">
        <v>1064.21500700627</v>
      </c>
      <c r="L548" t="n">
        <v>313180.209999919</v>
      </c>
      <c r="M548" t="n">
        <v>137381.145136685</v>
      </c>
      <c r="N548" t="n">
        <v>-0.0000157220734321069</v>
      </c>
      <c r="O548" t="n">
        <v>-0.0000152193368992339</v>
      </c>
      <c r="P548" t="s">
        <v>257</v>
      </c>
      <c r="Q548" t="s">
        <v>252</v>
      </c>
    </row>
    <row r="549">
      <c r="A549" t="s">
        <v>270</v>
      </c>
      <c r="B549" t="s">
        <v>265</v>
      </c>
      <c r="C549" t="s">
        <v>256</v>
      </c>
      <c r="D549" t="n">
        <v>0.913771284057719</v>
      </c>
      <c r="E549" t="n">
        <v>2025</v>
      </c>
      <c r="F549" t="n">
        <v>943221.000625285</v>
      </c>
      <c r="G549" t="n">
        <v>401567.219869178</v>
      </c>
      <c r="H549" t="n">
        <v>-17.4399095717565</v>
      </c>
      <c r="I549" t="n">
        <v>-7.1967627263167</v>
      </c>
      <c r="J549" t="n">
        <v>2238.08102250677</v>
      </c>
      <c r="K549" t="n">
        <v>1096.86124486426</v>
      </c>
      <c r="L549" t="n">
        <v>334156.63744187</v>
      </c>
      <c r="M549" t="n">
        <v>146279.311578094</v>
      </c>
      <c r="N549" t="n">
        <v>-0.0000184897384178206</v>
      </c>
      <c r="O549" t="n">
        <v>-0.0000179216887490499</v>
      </c>
      <c r="P549" t="s">
        <v>257</v>
      </c>
      <c r="Q549" t="s">
        <v>252</v>
      </c>
    </row>
    <row r="550">
      <c r="A550" t="s">
        <v>270</v>
      </c>
      <c r="B550" t="s">
        <v>265</v>
      </c>
      <c r="C550" t="s">
        <v>256</v>
      </c>
      <c r="D550" t="n">
        <v>0.965593764268064</v>
      </c>
      <c r="E550" t="n">
        <v>2030</v>
      </c>
      <c r="F550" t="n">
        <v>990891.901220127</v>
      </c>
      <c r="G550" t="n">
        <v>422470.305316947</v>
      </c>
      <c r="H550" t="n">
        <v>-19.0692987957419</v>
      </c>
      <c r="I550" t="n">
        <v>-7.88993099540887</v>
      </c>
      <c r="J550" t="n">
        <v>2312.34297748854</v>
      </c>
      <c r="K550" t="n">
        <v>1136.27363536243</v>
      </c>
      <c r="L550" t="n">
        <v>354730.844519646</v>
      </c>
      <c r="M550" t="n">
        <v>155031.936977475</v>
      </c>
      <c r="N550" t="n">
        <v>-0.0000192445803344049</v>
      </c>
      <c r="O550" t="n">
        <v>-0.0000186757054782576</v>
      </c>
      <c r="P550" t="s">
        <v>257</v>
      </c>
      <c r="Q550" t="s">
        <v>252</v>
      </c>
    </row>
    <row r="551">
      <c r="A551" t="s">
        <v>270</v>
      </c>
      <c r="B551" t="s">
        <v>265</v>
      </c>
      <c r="C551" t="s">
        <v>256</v>
      </c>
      <c r="D551" t="n">
        <v>1.08500668135844</v>
      </c>
      <c r="E551" t="n">
        <v>2035</v>
      </c>
      <c r="F551" t="n">
        <v>1027752.72030409</v>
      </c>
      <c r="G551" t="n">
        <v>438651.056328322</v>
      </c>
      <c r="H551" t="n">
        <v>-22.5736217485926</v>
      </c>
      <c r="I551" t="n">
        <v>-9.38199696603299</v>
      </c>
      <c r="J551" t="n">
        <v>1204.3392132748</v>
      </c>
      <c r="K551" t="n">
        <v>671.760211143232</v>
      </c>
      <c r="L551" t="n">
        <v>370080.14522547</v>
      </c>
      <c r="M551" t="n">
        <v>161284.368838643</v>
      </c>
      <c r="N551" t="n">
        <v>-0.0000219640593526365</v>
      </c>
      <c r="O551" t="n">
        <v>-0.0000213882921987329</v>
      </c>
      <c r="P551" t="s">
        <v>257</v>
      </c>
      <c r="Q551" t="s">
        <v>252</v>
      </c>
    </row>
    <row r="552">
      <c r="A552" t="s">
        <v>270</v>
      </c>
      <c r="B552" t="s">
        <v>265</v>
      </c>
      <c r="C552" t="s">
        <v>256</v>
      </c>
      <c r="D552" t="n">
        <v>1.22921984132704</v>
      </c>
      <c r="E552" t="n">
        <v>2040</v>
      </c>
      <c r="F552" t="n">
        <v>1043867.12452488</v>
      </c>
      <c r="G552" t="n">
        <v>445884.542165634</v>
      </c>
      <c r="H552" t="n">
        <v>-26.7237709391623</v>
      </c>
      <c r="I552" t="n">
        <v>-11.1628014558281</v>
      </c>
      <c r="J552" t="n">
        <v>0</v>
      </c>
      <c r="K552" t="n">
        <v>0</v>
      </c>
      <c r="L552" t="n">
        <v>385278.002263302</v>
      </c>
      <c r="M552" t="n">
        <v>167610.561665602</v>
      </c>
      <c r="N552" t="n">
        <v>-0.0000256007400858857</v>
      </c>
      <c r="O552" t="n">
        <v>-0.0000250351837756272</v>
      </c>
      <c r="P552" t="s">
        <v>257</v>
      </c>
      <c r="Q552" t="s">
        <v>252</v>
      </c>
    </row>
    <row r="553">
      <c r="A553" t="s">
        <v>270</v>
      </c>
      <c r="B553" t="s">
        <v>265</v>
      </c>
      <c r="C553" t="s">
        <v>256</v>
      </c>
      <c r="D553" t="n">
        <v>1.35085724597845</v>
      </c>
      <c r="E553" t="n">
        <v>2045</v>
      </c>
      <c r="F553" t="n">
        <v>1064461.66255684</v>
      </c>
      <c r="G553" t="n">
        <v>454999.490782688</v>
      </c>
      <c r="H553" t="n">
        <v>-30.4872413490969</v>
      </c>
      <c r="I553" t="n">
        <v>-12.7834706100796</v>
      </c>
      <c r="J553" t="n">
        <v>0</v>
      </c>
      <c r="K553" t="n">
        <v>0</v>
      </c>
      <c r="L553" t="n">
        <v>394928.170420858</v>
      </c>
      <c r="M553" t="n">
        <v>173371.869207997</v>
      </c>
      <c r="N553" t="n">
        <v>-0.0000286409951823596</v>
      </c>
      <c r="O553" t="n">
        <v>-0.0000280955712457821</v>
      </c>
      <c r="P553" t="s">
        <v>257</v>
      </c>
      <c r="Q553" t="s">
        <v>252</v>
      </c>
    </row>
    <row r="554">
      <c r="A554" t="s">
        <v>270</v>
      </c>
      <c r="B554" t="s">
        <v>265</v>
      </c>
      <c r="C554" t="s">
        <v>256</v>
      </c>
      <c r="D554" t="n">
        <v>1.53164784556419</v>
      </c>
      <c r="E554" t="n">
        <v>2050</v>
      </c>
      <c r="F554" t="n">
        <v>1086343.29280436</v>
      </c>
      <c r="G554" t="n">
        <v>464659.64856932</v>
      </c>
      <c r="H554" t="n">
        <v>-36.026509732779</v>
      </c>
      <c r="I554" t="n">
        <v>-15.1687516678332</v>
      </c>
      <c r="J554" t="n">
        <v>0</v>
      </c>
      <c r="K554" t="n">
        <v>0</v>
      </c>
      <c r="L554" t="n">
        <v>405373.593042003</v>
      </c>
      <c r="M554" t="n">
        <v>180693.862135479</v>
      </c>
      <c r="N554" t="n">
        <v>-0.0000331630986000546</v>
      </c>
      <c r="O554" t="n">
        <v>-0.0000326448653644395</v>
      </c>
      <c r="P554" t="s">
        <v>257</v>
      </c>
      <c r="Q554" t="s">
        <v>252</v>
      </c>
    </row>
    <row r="555">
      <c r="A555" t="s">
        <v>270</v>
      </c>
      <c r="B555" t="s">
        <v>265</v>
      </c>
      <c r="C555" t="s">
        <v>256</v>
      </c>
      <c r="D555" t="n">
        <v>1.64170092024739</v>
      </c>
      <c r="E555" t="n">
        <v>2055</v>
      </c>
      <c r="F555" t="n">
        <v>1109259.38438771</v>
      </c>
      <c r="G555" t="n">
        <v>474746.262652891</v>
      </c>
      <c r="H555" t="n">
        <v>-39.448712888191</v>
      </c>
      <c r="I555" t="n">
        <v>-16.6591129912252</v>
      </c>
      <c r="J555" t="n">
        <v>0</v>
      </c>
      <c r="K555" t="n">
        <v>0</v>
      </c>
      <c r="L555" t="n">
        <v>414952.359563568</v>
      </c>
      <c r="M555" t="n">
        <v>184457.386325477</v>
      </c>
      <c r="N555" t="n">
        <v>-0.0000355631094434834</v>
      </c>
      <c r="O555" t="n">
        <v>-0.0000350905616363017</v>
      </c>
      <c r="P555" t="s">
        <v>257</v>
      </c>
      <c r="Q555" t="s">
        <v>252</v>
      </c>
    </row>
    <row r="556">
      <c r="A556" t="s">
        <v>270</v>
      </c>
      <c r="B556" t="s">
        <v>265</v>
      </c>
      <c r="C556" t="s">
        <v>256</v>
      </c>
      <c r="D556" t="n">
        <v>1.79717289473674</v>
      </c>
      <c r="E556" t="n">
        <v>2060</v>
      </c>
      <c r="F556" t="n">
        <v>1136039.08071059</v>
      </c>
      <c r="G556" t="n">
        <v>486450.317544246</v>
      </c>
      <c r="H556" t="n">
        <v>-44.3473554552419</v>
      </c>
      <c r="I556" t="n">
        <v>-18.7858861064653</v>
      </c>
      <c r="J556" t="n">
        <v>411.792753839665</v>
      </c>
      <c r="K556" t="n">
        <v>290.884273074273</v>
      </c>
      <c r="L556" t="n">
        <v>426687.365368558</v>
      </c>
      <c r="M556" t="n">
        <v>189091.95839914</v>
      </c>
      <c r="N556" t="n">
        <v>-0.0000390368220673382</v>
      </c>
      <c r="O556" t="n">
        <v>-0.0000386183037176384</v>
      </c>
      <c r="P556" t="s">
        <v>257</v>
      </c>
      <c r="Q556" t="s">
        <v>252</v>
      </c>
    </row>
    <row r="557">
      <c r="A557" t="s">
        <v>270</v>
      </c>
      <c r="B557" t="s">
        <v>265</v>
      </c>
      <c r="C557" t="s">
        <v>256</v>
      </c>
      <c r="D557" t="n">
        <v>1.90209664848524</v>
      </c>
      <c r="E557" t="n">
        <v>2065</v>
      </c>
      <c r="F557" t="n">
        <v>1158283.51013653</v>
      </c>
      <c r="G557" t="n">
        <v>496171.920584737</v>
      </c>
      <c r="H557" t="n">
        <v>-47.8809918257662</v>
      </c>
      <c r="I557" t="n">
        <v>-20.3274258130544</v>
      </c>
      <c r="J557" t="n">
        <v>1042.95954121576</v>
      </c>
      <c r="K557" t="n">
        <v>1102.76183628758</v>
      </c>
      <c r="L557" t="n">
        <v>436305.232593652</v>
      </c>
      <c r="M557" t="n">
        <v>192751.866495269</v>
      </c>
      <c r="N557" t="n">
        <v>-0.0000413378861105624</v>
      </c>
      <c r="O557" t="n">
        <v>-0.0000409685130692172</v>
      </c>
      <c r="P557" t="s">
        <v>257</v>
      </c>
      <c r="Q557" t="s">
        <v>252</v>
      </c>
    </row>
    <row r="558">
      <c r="A558" t="s">
        <v>270</v>
      </c>
      <c r="B558" t="s">
        <v>265</v>
      </c>
      <c r="C558" t="s">
        <v>256</v>
      </c>
      <c r="D558" t="n">
        <v>2.05392250035779</v>
      </c>
      <c r="E558" t="n">
        <v>2070</v>
      </c>
      <c r="F558" t="n">
        <v>1185105.85052234</v>
      </c>
      <c r="G558" t="n">
        <v>507820.875941273</v>
      </c>
      <c r="H558" t="n">
        <v>-53.1328071810188</v>
      </c>
      <c r="I558" t="n">
        <v>-22.6149872392262</v>
      </c>
      <c r="J558" t="n">
        <v>1069.87050351042</v>
      </c>
      <c r="K558" t="n">
        <v>1131.21584722815</v>
      </c>
      <c r="L558" t="n">
        <v>446786.088674998</v>
      </c>
      <c r="M558" t="n">
        <v>197314.820375399</v>
      </c>
      <c r="N558" t="n">
        <v>-0.0000448338071722458</v>
      </c>
      <c r="O558" t="n">
        <v>-0.0000445333941762597</v>
      </c>
      <c r="P558" t="s">
        <v>257</v>
      </c>
      <c r="Q558" t="s">
        <v>252</v>
      </c>
    </row>
    <row r="559">
      <c r="A559" t="s">
        <v>270</v>
      </c>
      <c r="B559" t="s">
        <v>265</v>
      </c>
      <c r="C559" t="s">
        <v>256</v>
      </c>
      <c r="D559" t="n">
        <v>2.15113208653396</v>
      </c>
      <c r="E559" t="n">
        <v>2075</v>
      </c>
      <c r="F559" t="n">
        <v>1215329.00067978</v>
      </c>
      <c r="G559" t="n">
        <v>520900.390618501</v>
      </c>
      <c r="H559" t="n">
        <v>-57.2880959673551</v>
      </c>
      <c r="I559" t="n">
        <v>-24.4332198498079</v>
      </c>
      <c r="J559" t="n">
        <v>1100.17030959452</v>
      </c>
      <c r="K559" t="n">
        <v>1163.25301499548</v>
      </c>
      <c r="L559" t="n">
        <v>457179.302429547</v>
      </c>
      <c r="M559" t="n">
        <v>200371.714855359</v>
      </c>
      <c r="N559" t="n">
        <v>-0.0000471379321445567</v>
      </c>
      <c r="O559" t="n">
        <v>-0.0000469057429978056</v>
      </c>
      <c r="P559" t="s">
        <v>257</v>
      </c>
      <c r="Q559" t="s">
        <v>252</v>
      </c>
    </row>
    <row r="560">
      <c r="A560" t="s">
        <v>270</v>
      </c>
      <c r="B560" t="s">
        <v>265</v>
      </c>
      <c r="C560" t="s">
        <v>256</v>
      </c>
      <c r="D560" t="n">
        <v>2.28026617277747</v>
      </c>
      <c r="E560" t="n">
        <v>2080</v>
      </c>
      <c r="F560" t="n">
        <v>1242760.57328092</v>
      </c>
      <c r="G560" t="n">
        <v>532761.954535244</v>
      </c>
      <c r="H560" t="n">
        <v>-62.4489730584234</v>
      </c>
      <c r="I560" t="n">
        <v>-26.6913563186691</v>
      </c>
      <c r="J560" t="n">
        <v>1439.21490351557</v>
      </c>
      <c r="K560" t="n">
        <v>1396.6495820763</v>
      </c>
      <c r="L560" t="n">
        <v>467939.157066179</v>
      </c>
      <c r="M560" t="n">
        <v>205249.985739413</v>
      </c>
      <c r="N560" t="n">
        <v>-0.0000502502045857122</v>
      </c>
      <c r="O560" t="n">
        <v>-0.000050099966957951</v>
      </c>
      <c r="P560" t="s">
        <v>257</v>
      </c>
      <c r="Q560" t="s">
        <v>252</v>
      </c>
    </row>
    <row r="561">
      <c r="A561" t="s">
        <v>270</v>
      </c>
      <c r="B561" t="s">
        <v>265</v>
      </c>
      <c r="C561" t="s">
        <v>256</v>
      </c>
      <c r="D561" t="n">
        <v>2.40858309610718</v>
      </c>
      <c r="E561" t="n">
        <v>2085</v>
      </c>
      <c r="F561" t="n">
        <v>1273653.95614968</v>
      </c>
      <c r="G561" t="n">
        <v>546086.23035451</v>
      </c>
      <c r="H561" t="n">
        <v>-67.9519569211686</v>
      </c>
      <c r="I561" t="n">
        <v>-29.0981970606441</v>
      </c>
      <c r="J561" t="n">
        <v>2311.16280041237</v>
      </c>
      <c r="K561" t="n">
        <v>2453.62643839133</v>
      </c>
      <c r="L561" t="n">
        <v>479334.520499993</v>
      </c>
      <c r="M561" t="n">
        <v>209699.981954346</v>
      </c>
      <c r="N561" t="n">
        <v>-0.0000533519772722183</v>
      </c>
      <c r="O561" t="n">
        <v>-0.0000532849858560873</v>
      </c>
      <c r="P561" t="s">
        <v>257</v>
      </c>
      <c r="Q561" t="s">
        <v>252</v>
      </c>
    </row>
    <row r="562">
      <c r="A562" t="s">
        <v>270</v>
      </c>
      <c r="B562" t="s">
        <v>265</v>
      </c>
      <c r="C562" t="s">
        <v>256</v>
      </c>
      <c r="D562" t="n">
        <v>2.52004645059278</v>
      </c>
      <c r="E562" t="n">
        <v>2090</v>
      </c>
      <c r="F562" t="n">
        <v>1303518.53826578</v>
      </c>
      <c r="G562" t="n">
        <v>558903.688469737</v>
      </c>
      <c r="H562" t="n">
        <v>-72.7143976700444</v>
      </c>
      <c r="I562" t="n">
        <v>-31.1643790539352</v>
      </c>
      <c r="J562" t="n">
        <v>2364.40609477237</v>
      </c>
      <c r="K562" t="n">
        <v>2511.04308633073</v>
      </c>
      <c r="L562" t="n">
        <v>487705.42691025</v>
      </c>
      <c r="M562" t="n">
        <v>212850.735239587</v>
      </c>
      <c r="N562" t="n">
        <v>-0.0000557831711137647</v>
      </c>
      <c r="O562" t="n">
        <v>-0.0000557598378698527</v>
      </c>
      <c r="P562" t="s">
        <v>257</v>
      </c>
      <c r="Q562" t="s">
        <v>252</v>
      </c>
    </row>
    <row r="563">
      <c r="A563" t="s">
        <v>270</v>
      </c>
      <c r="B563" t="s">
        <v>266</v>
      </c>
      <c r="C563" t="s">
        <v>256</v>
      </c>
      <c r="D563" t="n">
        <v>0.428627956548265</v>
      </c>
      <c r="E563" t="n">
        <v>2010</v>
      </c>
      <c r="F563" t="n">
        <v>920551.964137781</v>
      </c>
      <c r="G563" t="n">
        <v>234100.520389687</v>
      </c>
      <c r="H563" t="n">
        <v>-8.05005545478677</v>
      </c>
      <c r="I563" t="n">
        <v>-2.61773727145636</v>
      </c>
      <c r="J563" t="n">
        <v>2523.77314417518</v>
      </c>
      <c r="K563" t="n">
        <v>576.809681095082</v>
      </c>
      <c r="L563" t="n">
        <v>325684.52277136</v>
      </c>
      <c r="M563" t="n">
        <v>64344.980106671</v>
      </c>
      <c r="N563" t="n">
        <v>-0.00000874481372958312</v>
      </c>
      <c r="O563" t="n">
        <v>-0.0000111821078701527</v>
      </c>
      <c r="P563" t="s">
        <v>257</v>
      </c>
      <c r="Q563" t="s">
        <v>252</v>
      </c>
    </row>
    <row r="564">
      <c r="A564" t="s">
        <v>270</v>
      </c>
      <c r="B564" t="s">
        <v>266</v>
      </c>
      <c r="C564" t="s">
        <v>256</v>
      </c>
      <c r="D564" t="n">
        <v>0.612859964817109</v>
      </c>
      <c r="E564" t="n">
        <v>2015</v>
      </c>
      <c r="F564" t="n">
        <v>972580.252273993</v>
      </c>
      <c r="G564" t="n">
        <v>247234.979454898</v>
      </c>
      <c r="H564" t="n">
        <v>-11.7875274944112</v>
      </c>
      <c r="I564" t="n">
        <v>-3.83856072274393</v>
      </c>
      <c r="J564" t="n">
        <v>2590.70397909041</v>
      </c>
      <c r="K564" t="n">
        <v>601.895716060682</v>
      </c>
      <c r="L564" t="n">
        <v>352321.403361756</v>
      </c>
      <c r="M564" t="n">
        <v>70312.5622387399</v>
      </c>
      <c r="N564" t="n">
        <v>-0.0000121198507442967</v>
      </c>
      <c r="O564" t="n">
        <v>-0.0000155259612988711</v>
      </c>
      <c r="P564" t="s">
        <v>257</v>
      </c>
      <c r="Q564" t="s">
        <v>252</v>
      </c>
    </row>
    <row r="565">
      <c r="A565" t="s">
        <v>270</v>
      </c>
      <c r="B565" t="s">
        <v>266</v>
      </c>
      <c r="C565" t="s">
        <v>256</v>
      </c>
      <c r="D565" t="n">
        <v>0.762344119941005</v>
      </c>
      <c r="E565" t="n">
        <v>2020</v>
      </c>
      <c r="F565" t="n">
        <v>1018466.36578427</v>
      </c>
      <c r="G565" t="n">
        <v>259226.103159042</v>
      </c>
      <c r="H565" t="n">
        <v>-14.9921930906907</v>
      </c>
      <c r="I565" t="n">
        <v>-4.90418475956018</v>
      </c>
      <c r="J565" t="n">
        <v>2628.09729072245</v>
      </c>
      <c r="K565" t="n">
        <v>613.757049577692</v>
      </c>
      <c r="L565" t="n">
        <v>375121.555722939</v>
      </c>
      <c r="M565" t="n">
        <v>75439.7994136648</v>
      </c>
      <c r="N565" t="n">
        <v>-0.0000147203615105601</v>
      </c>
      <c r="O565" t="n">
        <v>-0.0000189185606688356</v>
      </c>
      <c r="P565" t="s">
        <v>257</v>
      </c>
      <c r="Q565" t="s">
        <v>252</v>
      </c>
    </row>
    <row r="566">
      <c r="A566" t="s">
        <v>270</v>
      </c>
      <c r="B566" t="s">
        <v>266</v>
      </c>
      <c r="C566" t="s">
        <v>256</v>
      </c>
      <c r="D566" t="n">
        <v>0.913771284057719</v>
      </c>
      <c r="E566" t="n">
        <v>2025</v>
      </c>
      <c r="F566" t="n">
        <v>1071752.36776279</v>
      </c>
      <c r="G566" t="n">
        <v>273035.852731675</v>
      </c>
      <c r="H566" t="n">
        <v>-18.5513793555068</v>
      </c>
      <c r="I566" t="n">
        <v>-6.08529294256641</v>
      </c>
      <c r="J566" t="n">
        <v>2701.15928266683</v>
      </c>
      <c r="K566" t="n">
        <v>633.782984704209</v>
      </c>
      <c r="L566" t="n">
        <v>399561.991451505</v>
      </c>
      <c r="M566" t="n">
        <v>80873.957568459</v>
      </c>
      <c r="N566" t="n">
        <v>-0.0000173093896626808</v>
      </c>
      <c r="O566" t="n">
        <v>-0.0000222875233478832</v>
      </c>
      <c r="P566" t="s">
        <v>257</v>
      </c>
      <c r="Q566" t="s">
        <v>252</v>
      </c>
    </row>
    <row r="567">
      <c r="A567" t="s">
        <v>270</v>
      </c>
      <c r="B567" t="s">
        <v>266</v>
      </c>
      <c r="C567" t="s">
        <v>256</v>
      </c>
      <c r="D567" t="n">
        <v>0.965593764268064</v>
      </c>
      <c r="E567" t="n">
        <v>2030</v>
      </c>
      <c r="F567" t="n">
        <v>1126185.5473498</v>
      </c>
      <c r="G567" t="n">
        <v>287176.659187275</v>
      </c>
      <c r="H567" t="n">
        <v>-20.2904538417845</v>
      </c>
      <c r="I567" t="n">
        <v>-6.66877594936634</v>
      </c>
      <c r="J567" t="n">
        <v>2790.91550573424</v>
      </c>
      <c r="K567" t="n">
        <v>657.701107116723</v>
      </c>
      <c r="L567" t="n">
        <v>423554.195206081</v>
      </c>
      <c r="M567" t="n">
        <v>86208.5862910407</v>
      </c>
      <c r="N567" t="n">
        <v>-0.0000180169723271028</v>
      </c>
      <c r="O567" t="n">
        <v>-0.0000232218592146009</v>
      </c>
      <c r="P567" t="s">
        <v>257</v>
      </c>
      <c r="Q567" t="s">
        <v>252</v>
      </c>
    </row>
    <row r="568">
      <c r="A568" t="s">
        <v>270</v>
      </c>
      <c r="B568" t="s">
        <v>266</v>
      </c>
      <c r="C568" t="s">
        <v>256</v>
      </c>
      <c r="D568" t="n">
        <v>1.08500668135844</v>
      </c>
      <c r="E568" t="n">
        <v>2035</v>
      </c>
      <c r="F568" t="n">
        <v>1168373.76069515</v>
      </c>
      <c r="G568" t="n">
        <v>298030.01593726</v>
      </c>
      <c r="H568" t="n">
        <v>-24.1159512086804</v>
      </c>
      <c r="I568" t="n">
        <v>-7.83966750594522</v>
      </c>
      <c r="J568" t="n">
        <v>1437.39459780841</v>
      </c>
      <c r="K568" t="n">
        <v>438.704826609616</v>
      </c>
      <c r="L568" t="n">
        <v>441824.487563276</v>
      </c>
      <c r="M568" t="n">
        <v>89540.0265008365</v>
      </c>
      <c r="N568" t="n">
        <v>-0.0000206406134919806</v>
      </c>
      <c r="O568" t="n">
        <v>-0.0000263049595232569</v>
      </c>
      <c r="P568" t="s">
        <v>257</v>
      </c>
      <c r="Q568" t="s">
        <v>252</v>
      </c>
    </row>
    <row r="569">
      <c r="A569" t="s">
        <v>270</v>
      </c>
      <c r="B569" t="s">
        <v>266</v>
      </c>
      <c r="C569" t="s">
        <v>256</v>
      </c>
      <c r="D569" t="n">
        <v>1.22921984132704</v>
      </c>
      <c r="E569" t="n">
        <v>2040</v>
      </c>
      <c r="F569" t="n">
        <v>1187093.55483849</v>
      </c>
      <c r="G569" t="n">
        <v>302658.11185202</v>
      </c>
      <c r="H569" t="n">
        <v>-28.7040036133338</v>
      </c>
      <c r="I569" t="n">
        <v>-9.1825687816566</v>
      </c>
      <c r="J569" t="n">
        <v>0</v>
      </c>
      <c r="K569" t="n">
        <v>0</v>
      </c>
      <c r="L569" t="n">
        <v>459674.275624589</v>
      </c>
      <c r="M569" t="n">
        <v>93214.288304315</v>
      </c>
      <c r="N569" t="n">
        <v>-0.0000241800686191402</v>
      </c>
      <c r="O569" t="n">
        <v>-0.0000303397411867364</v>
      </c>
      <c r="P569" t="s">
        <v>257</v>
      </c>
      <c r="Q569" t="s">
        <v>252</v>
      </c>
    </row>
    <row r="570">
      <c r="A570" t="s">
        <v>270</v>
      </c>
      <c r="B570" t="s">
        <v>266</v>
      </c>
      <c r="C570" t="s">
        <v>256</v>
      </c>
      <c r="D570" t="n">
        <v>1.35085724597845</v>
      </c>
      <c r="E570" t="n">
        <v>2045</v>
      </c>
      <c r="F570" t="n">
        <v>1211017.8193342</v>
      </c>
      <c r="G570" t="n">
        <v>308443.334005327</v>
      </c>
      <c r="H570" t="n">
        <v>-32.873598160905</v>
      </c>
      <c r="I570" t="n">
        <v>-10.3971137982714</v>
      </c>
      <c r="J570" t="n">
        <v>0</v>
      </c>
      <c r="K570" t="n">
        <v>0</v>
      </c>
      <c r="L570" t="n">
        <v>469269.34486805</v>
      </c>
      <c r="M570" t="n">
        <v>99030.6947608048</v>
      </c>
      <c r="N570" t="n">
        <v>-0.000027145428940904</v>
      </c>
      <c r="O570" t="n">
        <v>-0.0000337083433227701</v>
      </c>
      <c r="P570" t="s">
        <v>257</v>
      </c>
      <c r="Q570" t="s">
        <v>252</v>
      </c>
    </row>
    <row r="571">
      <c r="A571" t="s">
        <v>270</v>
      </c>
      <c r="B571" t="s">
        <v>266</v>
      </c>
      <c r="C571" t="s">
        <v>256</v>
      </c>
      <c r="D571" t="n">
        <v>1.53164784556419</v>
      </c>
      <c r="E571" t="n">
        <v>2050</v>
      </c>
      <c r="F571" t="n">
        <v>1236483.45840531</v>
      </c>
      <c r="G571" t="n">
        <v>314519.482968372</v>
      </c>
      <c r="H571" t="n">
        <v>-39.0162635288779</v>
      </c>
      <c r="I571" t="n">
        <v>-12.1789978717343</v>
      </c>
      <c r="J571" t="n">
        <v>0</v>
      </c>
      <c r="K571" t="n">
        <v>0</v>
      </c>
      <c r="L571" t="n">
        <v>481654.556521382</v>
      </c>
      <c r="M571" t="n">
        <v>104412.898656101</v>
      </c>
      <c r="N571" t="n">
        <v>-0.0000315542138988233</v>
      </c>
      <c r="O571" t="n">
        <v>-0.0000387225546627236</v>
      </c>
      <c r="P571" t="s">
        <v>257</v>
      </c>
      <c r="Q571" t="s">
        <v>252</v>
      </c>
    </row>
    <row r="572">
      <c r="A572" t="s">
        <v>270</v>
      </c>
      <c r="B572" t="s">
        <v>266</v>
      </c>
      <c r="C572" t="s">
        <v>256</v>
      </c>
      <c r="D572" t="n">
        <v>1.64170092024739</v>
      </c>
      <c r="E572" t="n">
        <v>2055</v>
      </c>
      <c r="F572" t="n">
        <v>1263169.82183597</v>
      </c>
      <c r="G572" t="n">
        <v>320835.825204633</v>
      </c>
      <c r="H572" t="n">
        <v>-42.8324923253581</v>
      </c>
      <c r="I572" t="n">
        <v>-13.2753335540581</v>
      </c>
      <c r="J572" t="n">
        <v>0</v>
      </c>
      <c r="K572" t="n">
        <v>0</v>
      </c>
      <c r="L572" t="n">
        <v>492490.16349839</v>
      </c>
      <c r="M572" t="n">
        <v>106919.582390655</v>
      </c>
      <c r="N572" t="n">
        <v>-0.0000339087362482289</v>
      </c>
      <c r="O572" t="n">
        <v>-0.0000413773416531366</v>
      </c>
      <c r="P572" t="s">
        <v>257</v>
      </c>
      <c r="Q572" t="s">
        <v>252</v>
      </c>
    </row>
    <row r="573">
      <c r="A573" t="s">
        <v>270</v>
      </c>
      <c r="B573" t="s">
        <v>266</v>
      </c>
      <c r="C573" t="s">
        <v>256</v>
      </c>
      <c r="D573" t="n">
        <v>1.79717289473674</v>
      </c>
      <c r="E573" t="n">
        <v>2060</v>
      </c>
      <c r="F573" t="n">
        <v>1294281.05665743</v>
      </c>
      <c r="G573" t="n">
        <v>328208.341597414</v>
      </c>
      <c r="H573" t="n">
        <v>-48.2897134428634</v>
      </c>
      <c r="I573" t="n">
        <v>-14.8435281188439</v>
      </c>
      <c r="J573" t="n">
        <v>568.343017686979</v>
      </c>
      <c r="K573" t="n">
        <v>134.33400922696</v>
      </c>
      <c r="L573" t="n">
        <v>506466.826870482</v>
      </c>
      <c r="M573" t="n">
        <v>109312.496897216</v>
      </c>
      <c r="N573" t="n">
        <v>-0.0000373100673879714</v>
      </c>
      <c r="O573" t="n">
        <v>-0.000045225931938839</v>
      </c>
      <c r="P573" t="s">
        <v>257</v>
      </c>
      <c r="Q573" t="s">
        <v>252</v>
      </c>
    </row>
    <row r="574">
      <c r="A574" t="s">
        <v>270</v>
      </c>
      <c r="B574" t="s">
        <v>266</v>
      </c>
      <c r="C574" t="s">
        <v>256</v>
      </c>
      <c r="D574" t="n">
        <v>1.90209664848524</v>
      </c>
      <c r="E574" t="n">
        <v>2065</v>
      </c>
      <c r="F574" t="n">
        <v>1320237.06862749</v>
      </c>
      <c r="G574" t="n">
        <v>334218.362093778</v>
      </c>
      <c r="H574" t="n">
        <v>-52.2427619414607</v>
      </c>
      <c r="I574" t="n">
        <v>-15.96565569736</v>
      </c>
      <c r="J574" t="n">
        <v>1823.20730774902</v>
      </c>
      <c r="K574" t="n">
        <v>322.51406975431</v>
      </c>
      <c r="L574" t="n">
        <v>517201.328833571</v>
      </c>
      <c r="M574" t="n">
        <v>111855.770255349</v>
      </c>
      <c r="N574" t="n">
        <v>-0.0000395707431512826</v>
      </c>
      <c r="O574" t="n">
        <v>-0.0000477701332665863</v>
      </c>
      <c r="P574" t="s">
        <v>257</v>
      </c>
      <c r="Q574" t="s">
        <v>252</v>
      </c>
    </row>
    <row r="575">
      <c r="A575" t="s">
        <v>270</v>
      </c>
      <c r="B575" t="s">
        <v>266</v>
      </c>
      <c r="C575" t="s">
        <v>256</v>
      </c>
      <c r="D575" t="n">
        <v>2.05392250035779</v>
      </c>
      <c r="E575" t="n">
        <v>2070</v>
      </c>
      <c r="F575" t="n">
        <v>1351410.56014186</v>
      </c>
      <c r="G575" t="n">
        <v>341516.166321754</v>
      </c>
      <c r="H575" t="n">
        <v>-58.1108337644024</v>
      </c>
      <c r="I575" t="n">
        <v>-17.6369606558426</v>
      </c>
      <c r="J575" t="n">
        <v>1870.2506120914</v>
      </c>
      <c r="K575" t="n">
        <v>330.83573864718</v>
      </c>
      <c r="L575" t="n">
        <v>529745.713467652</v>
      </c>
      <c r="M575" t="n">
        <v>114355.195582745</v>
      </c>
      <c r="N575" t="n">
        <v>-0.0000430001329561185</v>
      </c>
      <c r="O575" t="n">
        <v>-0.0000516431208683287</v>
      </c>
      <c r="P575" t="s">
        <v>257</v>
      </c>
      <c r="Q575" t="s">
        <v>252</v>
      </c>
    </row>
    <row r="576">
      <c r="A576" t="s">
        <v>270</v>
      </c>
      <c r="B576" t="s">
        <v>266</v>
      </c>
      <c r="C576" t="s">
        <v>256</v>
      </c>
      <c r="D576" t="n">
        <v>2.15113208653396</v>
      </c>
      <c r="E576" t="n">
        <v>2075</v>
      </c>
      <c r="F576" t="n">
        <v>1386458.6892966</v>
      </c>
      <c r="G576" t="n">
        <v>349770.702001675</v>
      </c>
      <c r="H576" t="n">
        <v>-62.7669969592244</v>
      </c>
      <c r="I576" t="n">
        <v>-18.9543188579387</v>
      </c>
      <c r="J576" t="n">
        <v>1923.21798588954</v>
      </c>
      <c r="K576" t="n">
        <v>340.205338700466</v>
      </c>
      <c r="L576" t="n">
        <v>541341.262730932</v>
      </c>
      <c r="M576" t="n">
        <v>116209.754553974</v>
      </c>
      <c r="N576" t="n">
        <v>-0.0000452714512475437</v>
      </c>
      <c r="O576" t="n">
        <v>-0.0000541906990764707</v>
      </c>
      <c r="P576" t="s">
        <v>257</v>
      </c>
      <c r="Q576" t="s">
        <v>252</v>
      </c>
    </row>
    <row r="577">
      <c r="A577" t="s">
        <v>270</v>
      </c>
      <c r="B577" t="s">
        <v>266</v>
      </c>
      <c r="C577" t="s">
        <v>256</v>
      </c>
      <c r="D577" t="n">
        <v>2.28026617277747</v>
      </c>
      <c r="E577" t="n">
        <v>2080</v>
      </c>
      <c r="F577" t="n">
        <v>1418317.16322436</v>
      </c>
      <c r="G577" t="n">
        <v>357205.36459181</v>
      </c>
      <c r="H577" t="n">
        <v>-68.5519504439214</v>
      </c>
      <c r="I577" t="n">
        <v>-20.5883789331711</v>
      </c>
      <c r="J577" t="n">
        <v>2439.94011790882</v>
      </c>
      <c r="K577" t="n">
        <v>395.924367683051</v>
      </c>
      <c r="L577" t="n">
        <v>554292.526905798</v>
      </c>
      <c r="M577" t="n">
        <v>118896.615899794</v>
      </c>
      <c r="N577" t="n">
        <v>-0.0000483333010566393</v>
      </c>
      <c r="O577" t="n">
        <v>-0.0000576373732704101</v>
      </c>
      <c r="P577" t="s">
        <v>257</v>
      </c>
      <c r="Q577" t="s">
        <v>252</v>
      </c>
    </row>
    <row r="578">
      <c r="A578" t="s">
        <v>270</v>
      </c>
      <c r="B578" t="s">
        <v>266</v>
      </c>
      <c r="C578" t="s">
        <v>256</v>
      </c>
      <c r="D578" t="n">
        <v>2.40858309610718</v>
      </c>
      <c r="E578" t="n">
        <v>2085</v>
      </c>
      <c r="F578" t="n">
        <v>1454123.86339592</v>
      </c>
      <c r="G578" t="n">
        <v>365616.323108274</v>
      </c>
      <c r="H578" t="n">
        <v>-74.7210216208523</v>
      </c>
      <c r="I578" t="n">
        <v>-22.3291323609604</v>
      </c>
      <c r="J578" t="n">
        <v>4149.34300416166</v>
      </c>
      <c r="K578" t="n">
        <v>615.44623464203</v>
      </c>
      <c r="L578" t="n">
        <v>567393.083388396</v>
      </c>
      <c r="M578" t="n">
        <v>121641.419065943</v>
      </c>
      <c r="N578" t="n">
        <v>-0.0000513855961667193</v>
      </c>
      <c r="O578" t="n">
        <v>-0.0000610725805979615</v>
      </c>
      <c r="P578" t="s">
        <v>257</v>
      </c>
      <c r="Q578" t="s">
        <v>252</v>
      </c>
    </row>
    <row r="579">
      <c r="A579" t="s">
        <v>270</v>
      </c>
      <c r="B579" t="s">
        <v>266</v>
      </c>
      <c r="C579" t="s">
        <v>256</v>
      </c>
      <c r="D579" t="n">
        <v>2.52004645059278</v>
      </c>
      <c r="E579" t="n">
        <v>2090</v>
      </c>
      <c r="F579" t="n">
        <v>1488329.02712347</v>
      </c>
      <c r="G579" t="n">
        <v>374093.199612046</v>
      </c>
      <c r="H579" t="n">
        <v>-80.0188018620772</v>
      </c>
      <c r="I579" t="n">
        <v>-23.8599748619024</v>
      </c>
      <c r="J579" t="n">
        <v>4245.57248648265</v>
      </c>
      <c r="K579" t="n">
        <v>629.876694620452</v>
      </c>
      <c r="L579" t="n">
        <v>577827.269368436</v>
      </c>
      <c r="M579" t="n">
        <v>122728.892781402</v>
      </c>
      <c r="N579" t="n">
        <v>-0.0000537641881625674</v>
      </c>
      <c r="O579" t="n">
        <v>-0.0000637808302493775</v>
      </c>
      <c r="P579" t="s">
        <v>257</v>
      </c>
      <c r="Q579" t="s">
        <v>252</v>
      </c>
    </row>
    <row r="580">
      <c r="A580" t="s">
        <v>270</v>
      </c>
      <c r="B580" t="s">
        <v>267</v>
      </c>
      <c r="C580" t="s">
        <v>256</v>
      </c>
      <c r="D580" t="n">
        <v>0.428627956548265</v>
      </c>
      <c r="E580" t="n">
        <v>2010</v>
      </c>
      <c r="F580" t="n">
        <v>0</v>
      </c>
      <c r="G580" t="n">
        <v>0</v>
      </c>
      <c r="H580" t="n">
        <v>0</v>
      </c>
      <c r="I580" t="n">
        <v>0</v>
      </c>
      <c r="J580" t="n">
        <v>0</v>
      </c>
      <c r="K580" t="n">
        <v>0</v>
      </c>
      <c r="L580" t="n">
        <v>0</v>
      </c>
      <c r="M580" t="n">
        <v>0</v>
      </c>
      <c r="N580" t="n">
        <v>0</v>
      </c>
      <c r="O580" t="n">
        <v>0</v>
      </c>
      <c r="P580" t="s">
        <v>257</v>
      </c>
      <c r="Q580" t="s">
        <v>252</v>
      </c>
    </row>
    <row r="581">
      <c r="A581" t="s">
        <v>270</v>
      </c>
      <c r="B581" t="s">
        <v>267</v>
      </c>
      <c r="C581" t="s">
        <v>256</v>
      </c>
      <c r="D581" t="n">
        <v>0.612859964817109</v>
      </c>
      <c r="E581" t="n">
        <v>2015</v>
      </c>
      <c r="F581" t="n">
        <v>0</v>
      </c>
      <c r="G581" t="n">
        <v>0</v>
      </c>
      <c r="H581" t="n">
        <v>0</v>
      </c>
      <c r="I581" t="n">
        <v>0</v>
      </c>
      <c r="J581" t="n">
        <v>0</v>
      </c>
      <c r="K581" t="n">
        <v>0</v>
      </c>
      <c r="L581" t="n">
        <v>0</v>
      </c>
      <c r="M581" t="n">
        <v>0</v>
      </c>
      <c r="N581" t="n">
        <v>0</v>
      </c>
      <c r="O581" t="n">
        <v>0</v>
      </c>
      <c r="P581" t="s">
        <v>257</v>
      </c>
      <c r="Q581" t="s">
        <v>252</v>
      </c>
    </row>
    <row r="582">
      <c r="A582" t="s">
        <v>270</v>
      </c>
      <c r="B582" t="s">
        <v>267</v>
      </c>
      <c r="C582" t="s">
        <v>256</v>
      </c>
      <c r="D582" t="n">
        <v>0.762344119941005</v>
      </c>
      <c r="E582" t="n">
        <v>2020</v>
      </c>
      <c r="F582" t="n">
        <v>0</v>
      </c>
      <c r="G582" t="n">
        <v>0</v>
      </c>
      <c r="H582" t="n">
        <v>0</v>
      </c>
      <c r="I582" t="n">
        <v>0</v>
      </c>
      <c r="J582" t="n">
        <v>0</v>
      </c>
      <c r="K582" t="n">
        <v>0</v>
      </c>
      <c r="L582" t="n">
        <v>0</v>
      </c>
      <c r="M582" t="n">
        <v>0</v>
      </c>
      <c r="N582" t="n">
        <v>0</v>
      </c>
      <c r="O582" t="n">
        <v>0</v>
      </c>
      <c r="P582" t="s">
        <v>257</v>
      </c>
      <c r="Q582" t="s">
        <v>252</v>
      </c>
    </row>
    <row r="583">
      <c r="A583" t="s">
        <v>270</v>
      </c>
      <c r="B583" t="s">
        <v>267</v>
      </c>
      <c r="C583" t="s">
        <v>256</v>
      </c>
      <c r="D583" t="n">
        <v>0.913771284057719</v>
      </c>
      <c r="E583" t="n">
        <v>2025</v>
      </c>
      <c r="F583" t="n">
        <v>0</v>
      </c>
      <c r="G583" t="n">
        <v>0</v>
      </c>
      <c r="H583" t="n">
        <v>0</v>
      </c>
      <c r="I583" t="n">
        <v>0</v>
      </c>
      <c r="J583" t="n">
        <v>0</v>
      </c>
      <c r="K583" t="n">
        <v>0</v>
      </c>
      <c r="L583" t="n">
        <v>0</v>
      </c>
      <c r="M583" t="n">
        <v>0</v>
      </c>
      <c r="N583" t="n">
        <v>0</v>
      </c>
      <c r="O583" t="n">
        <v>0</v>
      </c>
      <c r="P583" t="s">
        <v>257</v>
      </c>
      <c r="Q583" t="s">
        <v>252</v>
      </c>
    </row>
    <row r="584">
      <c r="A584" t="s">
        <v>270</v>
      </c>
      <c r="B584" t="s">
        <v>267</v>
      </c>
      <c r="C584" t="s">
        <v>256</v>
      </c>
      <c r="D584" t="n">
        <v>0.965593764268064</v>
      </c>
      <c r="E584" t="n">
        <v>2030</v>
      </c>
      <c r="F584" t="n">
        <v>0</v>
      </c>
      <c r="G584" t="n">
        <v>0</v>
      </c>
      <c r="H584" t="n">
        <v>0</v>
      </c>
      <c r="I584" t="n">
        <v>0</v>
      </c>
      <c r="J584" t="n">
        <v>0</v>
      </c>
      <c r="K584" t="n">
        <v>0</v>
      </c>
      <c r="L584" t="n">
        <v>0</v>
      </c>
      <c r="M584" t="n">
        <v>0</v>
      </c>
      <c r="N584" t="n">
        <v>0</v>
      </c>
      <c r="O584" t="n">
        <v>0</v>
      </c>
      <c r="P584" t="s">
        <v>257</v>
      </c>
      <c r="Q584" t="s">
        <v>252</v>
      </c>
    </row>
    <row r="585">
      <c r="A585" t="s">
        <v>270</v>
      </c>
      <c r="B585" t="s">
        <v>267</v>
      </c>
      <c r="C585" t="s">
        <v>256</v>
      </c>
      <c r="D585" t="n">
        <v>1.08500668135844</v>
      </c>
      <c r="E585" t="n">
        <v>2035</v>
      </c>
      <c r="F585" t="n">
        <v>0</v>
      </c>
      <c r="G585" t="n">
        <v>0</v>
      </c>
      <c r="H585" t="n">
        <v>0</v>
      </c>
      <c r="I585" t="n">
        <v>0</v>
      </c>
      <c r="J585" t="n">
        <v>0</v>
      </c>
      <c r="K585" t="n">
        <v>0</v>
      </c>
      <c r="L585" t="n">
        <v>0</v>
      </c>
      <c r="M585" t="n">
        <v>0</v>
      </c>
      <c r="N585" t="n">
        <v>0</v>
      </c>
      <c r="O585" t="n">
        <v>0</v>
      </c>
      <c r="P585" t="s">
        <v>257</v>
      </c>
      <c r="Q585" t="s">
        <v>252</v>
      </c>
    </row>
    <row r="586">
      <c r="A586" t="s">
        <v>270</v>
      </c>
      <c r="B586" t="s">
        <v>267</v>
      </c>
      <c r="C586" t="s">
        <v>256</v>
      </c>
      <c r="D586" t="n">
        <v>1.22921984132704</v>
      </c>
      <c r="E586" t="n">
        <v>2040</v>
      </c>
      <c r="F586" t="n">
        <v>0</v>
      </c>
      <c r="G586" t="n">
        <v>0</v>
      </c>
      <c r="H586" t="n">
        <v>0</v>
      </c>
      <c r="I586" t="n">
        <v>0</v>
      </c>
      <c r="J586" t="n">
        <v>0</v>
      </c>
      <c r="K586" t="n">
        <v>0</v>
      </c>
      <c r="L586" t="n">
        <v>0</v>
      </c>
      <c r="M586" t="n">
        <v>0</v>
      </c>
      <c r="N586" t="n">
        <v>0</v>
      </c>
      <c r="O586" t="n">
        <v>0</v>
      </c>
      <c r="P586" t="s">
        <v>257</v>
      </c>
      <c r="Q586" t="s">
        <v>252</v>
      </c>
    </row>
    <row r="587">
      <c r="A587" t="s">
        <v>270</v>
      </c>
      <c r="B587" t="s">
        <v>267</v>
      </c>
      <c r="C587" t="s">
        <v>256</v>
      </c>
      <c r="D587" t="n">
        <v>1.35085724597845</v>
      </c>
      <c r="E587" t="n">
        <v>2045</v>
      </c>
      <c r="F587" t="n">
        <v>0</v>
      </c>
      <c r="G587" t="n">
        <v>0</v>
      </c>
      <c r="H587" t="n">
        <v>0</v>
      </c>
      <c r="I587" t="n">
        <v>0</v>
      </c>
      <c r="J587" t="n">
        <v>0</v>
      </c>
      <c r="K587" t="n">
        <v>0</v>
      </c>
      <c r="L587" t="n">
        <v>0</v>
      </c>
      <c r="M587" t="n">
        <v>0</v>
      </c>
      <c r="N587" t="n">
        <v>0</v>
      </c>
      <c r="O587" t="n">
        <v>0</v>
      </c>
      <c r="P587" t="s">
        <v>257</v>
      </c>
      <c r="Q587" t="s">
        <v>252</v>
      </c>
    </row>
    <row r="588">
      <c r="A588" t="s">
        <v>270</v>
      </c>
      <c r="B588" t="s">
        <v>267</v>
      </c>
      <c r="C588" t="s">
        <v>256</v>
      </c>
      <c r="D588" t="n">
        <v>1.53164784556419</v>
      </c>
      <c r="E588" t="n">
        <v>2050</v>
      </c>
      <c r="F588" t="n">
        <v>0</v>
      </c>
      <c r="G588" t="n">
        <v>0</v>
      </c>
      <c r="H588" t="n">
        <v>0</v>
      </c>
      <c r="I588" t="n">
        <v>0</v>
      </c>
      <c r="J588" t="n">
        <v>0</v>
      </c>
      <c r="K588" t="n">
        <v>0</v>
      </c>
      <c r="L588" t="n">
        <v>0</v>
      </c>
      <c r="M588" t="n">
        <v>0</v>
      </c>
      <c r="N588" t="n">
        <v>0</v>
      </c>
      <c r="O588" t="n">
        <v>0</v>
      </c>
      <c r="P588" t="s">
        <v>257</v>
      </c>
      <c r="Q588" t="s">
        <v>252</v>
      </c>
    </row>
    <row r="589">
      <c r="A589" t="s">
        <v>270</v>
      </c>
      <c r="B589" t="s">
        <v>267</v>
      </c>
      <c r="C589" t="s">
        <v>256</v>
      </c>
      <c r="D589" t="n">
        <v>1.64170092024739</v>
      </c>
      <c r="E589" t="n">
        <v>2055</v>
      </c>
      <c r="F589" t="n">
        <v>0</v>
      </c>
      <c r="G589" t="n">
        <v>0</v>
      </c>
      <c r="H589" t="n">
        <v>0</v>
      </c>
      <c r="I589" t="n">
        <v>0</v>
      </c>
      <c r="J589" t="n">
        <v>0</v>
      </c>
      <c r="K589" t="n">
        <v>0</v>
      </c>
      <c r="L589" t="n">
        <v>0</v>
      </c>
      <c r="M589" t="n">
        <v>0</v>
      </c>
      <c r="N589" t="n">
        <v>0</v>
      </c>
      <c r="O589" t="n">
        <v>0</v>
      </c>
      <c r="P589" t="s">
        <v>257</v>
      </c>
      <c r="Q589" t="s">
        <v>252</v>
      </c>
    </row>
    <row r="590">
      <c r="A590" t="s">
        <v>270</v>
      </c>
      <c r="B590" t="s">
        <v>267</v>
      </c>
      <c r="C590" t="s">
        <v>256</v>
      </c>
      <c r="D590" t="n">
        <v>1.79717289473674</v>
      </c>
      <c r="E590" t="n">
        <v>2060</v>
      </c>
      <c r="F590" t="n">
        <v>0</v>
      </c>
      <c r="G590" t="n">
        <v>0</v>
      </c>
      <c r="H590" t="n">
        <v>0</v>
      </c>
      <c r="I590" t="n">
        <v>0</v>
      </c>
      <c r="J590" t="n">
        <v>0</v>
      </c>
      <c r="K590" t="n">
        <v>0</v>
      </c>
      <c r="L590" t="n">
        <v>0</v>
      </c>
      <c r="M590" t="n">
        <v>0</v>
      </c>
      <c r="N590" t="n">
        <v>0</v>
      </c>
      <c r="O590" t="n">
        <v>0</v>
      </c>
      <c r="P590" t="s">
        <v>257</v>
      </c>
      <c r="Q590" t="s">
        <v>252</v>
      </c>
    </row>
    <row r="591">
      <c r="A591" t="s">
        <v>270</v>
      </c>
      <c r="B591" t="s">
        <v>267</v>
      </c>
      <c r="C591" t="s">
        <v>256</v>
      </c>
      <c r="D591" t="n">
        <v>1.90209664848524</v>
      </c>
      <c r="E591" t="n">
        <v>2065</v>
      </c>
      <c r="F591" t="n">
        <v>0</v>
      </c>
      <c r="G591" t="n">
        <v>0</v>
      </c>
      <c r="H591" t="n">
        <v>0</v>
      </c>
      <c r="I591" t="n">
        <v>0</v>
      </c>
      <c r="J591" t="n">
        <v>0</v>
      </c>
      <c r="K591" t="n">
        <v>0</v>
      </c>
      <c r="L591" t="n">
        <v>0</v>
      </c>
      <c r="M591" t="n">
        <v>0</v>
      </c>
      <c r="N591" t="n">
        <v>0</v>
      </c>
      <c r="O591" t="n">
        <v>0</v>
      </c>
      <c r="P591" t="s">
        <v>257</v>
      </c>
      <c r="Q591" t="s">
        <v>252</v>
      </c>
    </row>
    <row r="592">
      <c r="A592" t="s">
        <v>270</v>
      </c>
      <c r="B592" t="s">
        <v>267</v>
      </c>
      <c r="C592" t="s">
        <v>256</v>
      </c>
      <c r="D592" t="n">
        <v>2.05392250035779</v>
      </c>
      <c r="E592" t="n">
        <v>2070</v>
      </c>
      <c r="F592" t="n">
        <v>0</v>
      </c>
      <c r="G592" t="n">
        <v>0</v>
      </c>
      <c r="H592" t="n">
        <v>0</v>
      </c>
      <c r="I592" t="n">
        <v>0</v>
      </c>
      <c r="J592" t="n">
        <v>0</v>
      </c>
      <c r="K592" t="n">
        <v>0</v>
      </c>
      <c r="L592" t="n">
        <v>0</v>
      </c>
      <c r="M592" t="n">
        <v>0</v>
      </c>
      <c r="N592" t="n">
        <v>0</v>
      </c>
      <c r="O592" t="n">
        <v>0</v>
      </c>
      <c r="P592" t="s">
        <v>257</v>
      </c>
      <c r="Q592" t="s">
        <v>252</v>
      </c>
    </row>
    <row r="593">
      <c r="A593" t="s">
        <v>270</v>
      </c>
      <c r="B593" t="s">
        <v>267</v>
      </c>
      <c r="C593" t="s">
        <v>256</v>
      </c>
      <c r="D593" t="n">
        <v>2.15113208653396</v>
      </c>
      <c r="E593" t="n">
        <v>2075</v>
      </c>
      <c r="F593" t="n">
        <v>0</v>
      </c>
      <c r="G593" t="n">
        <v>0</v>
      </c>
      <c r="H593" t="n">
        <v>0</v>
      </c>
      <c r="I593" t="n">
        <v>0</v>
      </c>
      <c r="J593" t="n">
        <v>0</v>
      </c>
      <c r="K593" t="n">
        <v>0</v>
      </c>
      <c r="L593" t="n">
        <v>0</v>
      </c>
      <c r="M593" t="n">
        <v>0</v>
      </c>
      <c r="N593" t="n">
        <v>0</v>
      </c>
      <c r="O593" t="n">
        <v>0</v>
      </c>
      <c r="P593" t="s">
        <v>257</v>
      </c>
      <c r="Q593" t="s">
        <v>252</v>
      </c>
    </row>
    <row r="594">
      <c r="A594" t="s">
        <v>270</v>
      </c>
      <c r="B594" t="s">
        <v>267</v>
      </c>
      <c r="C594" t="s">
        <v>256</v>
      </c>
      <c r="D594" t="n">
        <v>2.28026617277747</v>
      </c>
      <c r="E594" t="n">
        <v>2080</v>
      </c>
      <c r="F594" t="n">
        <v>0</v>
      </c>
      <c r="G594" t="n">
        <v>0</v>
      </c>
      <c r="H594" t="n">
        <v>0</v>
      </c>
      <c r="I594" t="n">
        <v>0</v>
      </c>
      <c r="J594" t="n">
        <v>0</v>
      </c>
      <c r="K594" t="n">
        <v>0</v>
      </c>
      <c r="L594" t="n">
        <v>0</v>
      </c>
      <c r="M594" t="n">
        <v>0</v>
      </c>
      <c r="N594" t="n">
        <v>0</v>
      </c>
      <c r="O594" t="n">
        <v>0</v>
      </c>
      <c r="P594" t="s">
        <v>257</v>
      </c>
      <c r="Q594" t="s">
        <v>252</v>
      </c>
    </row>
    <row r="595">
      <c r="A595" t="s">
        <v>270</v>
      </c>
      <c r="B595" t="s">
        <v>267</v>
      </c>
      <c r="C595" t="s">
        <v>256</v>
      </c>
      <c r="D595" t="n">
        <v>2.40858309610718</v>
      </c>
      <c r="E595" t="n">
        <v>2085</v>
      </c>
      <c r="F595" t="n">
        <v>0</v>
      </c>
      <c r="G595" t="n">
        <v>0</v>
      </c>
      <c r="H595" t="n">
        <v>0</v>
      </c>
      <c r="I595" t="n">
        <v>0</v>
      </c>
      <c r="J595" t="n">
        <v>0</v>
      </c>
      <c r="K595" t="n">
        <v>0</v>
      </c>
      <c r="L595" t="n">
        <v>0</v>
      </c>
      <c r="M595" t="n">
        <v>0</v>
      </c>
      <c r="N595" t="n">
        <v>0</v>
      </c>
      <c r="O595" t="n">
        <v>0</v>
      </c>
      <c r="P595" t="s">
        <v>257</v>
      </c>
      <c r="Q595" t="s">
        <v>252</v>
      </c>
    </row>
    <row r="596">
      <c r="A596" t="s">
        <v>270</v>
      </c>
      <c r="B596" t="s">
        <v>267</v>
      </c>
      <c r="C596" t="s">
        <v>256</v>
      </c>
      <c r="D596" t="n">
        <v>2.52004645059278</v>
      </c>
      <c r="E596" t="n">
        <v>2090</v>
      </c>
      <c r="F596" t="n">
        <v>0</v>
      </c>
      <c r="G596" t="n">
        <v>0</v>
      </c>
      <c r="H596" t="n">
        <v>0</v>
      </c>
      <c r="I596" t="n">
        <v>0</v>
      </c>
      <c r="J596" t="n">
        <v>0</v>
      </c>
      <c r="K596" t="n">
        <v>0</v>
      </c>
      <c r="L596" t="n">
        <v>0</v>
      </c>
      <c r="M596" t="n">
        <v>0</v>
      </c>
      <c r="N596" t="n">
        <v>0</v>
      </c>
      <c r="O596" t="n">
        <v>0</v>
      </c>
      <c r="P596" t="s">
        <v>257</v>
      </c>
      <c r="Q596" t="s">
        <v>252</v>
      </c>
    </row>
    <row r="597">
      <c r="A597" t="s">
        <v>270</v>
      </c>
      <c r="B597" t="s">
        <v>268</v>
      </c>
      <c r="C597" t="s">
        <v>256</v>
      </c>
      <c r="D597" t="n">
        <v>0.428627956548265</v>
      </c>
      <c r="E597" t="n">
        <v>2010</v>
      </c>
      <c r="F597" t="n">
        <v>0</v>
      </c>
      <c r="G597" t="n">
        <v>0</v>
      </c>
      <c r="H597" t="n">
        <v>0</v>
      </c>
      <c r="I597" t="n">
        <v>0</v>
      </c>
      <c r="J597" t="n">
        <v>0</v>
      </c>
      <c r="K597" t="n">
        <v>0</v>
      </c>
      <c r="L597" t="n">
        <v>0</v>
      </c>
      <c r="M597" t="n">
        <v>0</v>
      </c>
      <c r="N597" t="n">
        <v>0</v>
      </c>
      <c r="O597" t="n">
        <v>0</v>
      </c>
      <c r="P597" t="s">
        <v>257</v>
      </c>
      <c r="Q597" t="s">
        <v>252</v>
      </c>
    </row>
    <row r="598">
      <c r="A598" t="s">
        <v>270</v>
      </c>
      <c r="B598" t="s">
        <v>268</v>
      </c>
      <c r="C598" t="s">
        <v>256</v>
      </c>
      <c r="D598" t="n">
        <v>0.612859964817109</v>
      </c>
      <c r="E598" t="n">
        <v>2015</v>
      </c>
      <c r="F598" t="n">
        <v>0</v>
      </c>
      <c r="G598" t="n">
        <v>0</v>
      </c>
      <c r="H598" t="n">
        <v>0</v>
      </c>
      <c r="I598" t="n">
        <v>0</v>
      </c>
      <c r="J598" t="n">
        <v>0</v>
      </c>
      <c r="K598" t="n">
        <v>0</v>
      </c>
      <c r="L598" t="n">
        <v>0</v>
      </c>
      <c r="M598" t="n">
        <v>0</v>
      </c>
      <c r="N598" t="n">
        <v>0</v>
      </c>
      <c r="O598" t="n">
        <v>0</v>
      </c>
      <c r="P598" t="s">
        <v>257</v>
      </c>
      <c r="Q598" t="s">
        <v>252</v>
      </c>
    </row>
    <row r="599">
      <c r="A599" t="s">
        <v>270</v>
      </c>
      <c r="B599" t="s">
        <v>268</v>
      </c>
      <c r="C599" t="s">
        <v>256</v>
      </c>
      <c r="D599" t="n">
        <v>0.762344119941005</v>
      </c>
      <c r="E599" t="n">
        <v>2020</v>
      </c>
      <c r="F599" t="n">
        <v>0</v>
      </c>
      <c r="G599" t="n">
        <v>0</v>
      </c>
      <c r="H599" t="n">
        <v>0</v>
      </c>
      <c r="I599" t="n">
        <v>0</v>
      </c>
      <c r="J599" t="n">
        <v>0</v>
      </c>
      <c r="K599" t="n">
        <v>0</v>
      </c>
      <c r="L599" t="n">
        <v>0</v>
      </c>
      <c r="M599" t="n">
        <v>0</v>
      </c>
      <c r="N599" t="n">
        <v>0</v>
      </c>
      <c r="O599" t="n">
        <v>0</v>
      </c>
      <c r="P599" t="s">
        <v>257</v>
      </c>
      <c r="Q599" t="s">
        <v>252</v>
      </c>
    </row>
    <row r="600">
      <c r="A600" t="s">
        <v>270</v>
      </c>
      <c r="B600" t="s">
        <v>268</v>
      </c>
      <c r="C600" t="s">
        <v>256</v>
      </c>
      <c r="D600" t="n">
        <v>0.913771284057719</v>
      </c>
      <c r="E600" t="n">
        <v>2025</v>
      </c>
      <c r="F600" t="n">
        <v>0</v>
      </c>
      <c r="G600" t="n">
        <v>0</v>
      </c>
      <c r="H600" t="n">
        <v>0</v>
      </c>
      <c r="I600" t="n">
        <v>0</v>
      </c>
      <c r="J600" t="n">
        <v>0</v>
      </c>
      <c r="K600" t="n">
        <v>0</v>
      </c>
      <c r="L600" t="n">
        <v>0</v>
      </c>
      <c r="M600" t="n">
        <v>0</v>
      </c>
      <c r="N600" t="n">
        <v>0</v>
      </c>
      <c r="O600" t="n">
        <v>0</v>
      </c>
      <c r="P600" t="s">
        <v>257</v>
      </c>
      <c r="Q600" t="s">
        <v>252</v>
      </c>
    </row>
    <row r="601">
      <c r="A601" t="s">
        <v>270</v>
      </c>
      <c r="B601" t="s">
        <v>268</v>
      </c>
      <c r="C601" t="s">
        <v>256</v>
      </c>
      <c r="D601" t="n">
        <v>0.965593764268064</v>
      </c>
      <c r="E601" t="n">
        <v>2030</v>
      </c>
      <c r="F601" t="n">
        <v>0</v>
      </c>
      <c r="G601" t="n">
        <v>0</v>
      </c>
      <c r="H601" t="n">
        <v>0</v>
      </c>
      <c r="I601" t="n">
        <v>0</v>
      </c>
      <c r="J601" t="n">
        <v>0</v>
      </c>
      <c r="K601" t="n">
        <v>0</v>
      </c>
      <c r="L601" t="n">
        <v>0</v>
      </c>
      <c r="M601" t="n">
        <v>0</v>
      </c>
      <c r="N601" t="n">
        <v>0</v>
      </c>
      <c r="O601" t="n">
        <v>0</v>
      </c>
      <c r="P601" t="s">
        <v>257</v>
      </c>
      <c r="Q601" t="s">
        <v>252</v>
      </c>
    </row>
    <row r="602">
      <c r="A602" t="s">
        <v>270</v>
      </c>
      <c r="B602" t="s">
        <v>268</v>
      </c>
      <c r="C602" t="s">
        <v>256</v>
      </c>
      <c r="D602" t="n">
        <v>1.08500668135844</v>
      </c>
      <c r="E602" t="n">
        <v>2035</v>
      </c>
      <c r="F602" t="n">
        <v>0</v>
      </c>
      <c r="G602" t="n">
        <v>0</v>
      </c>
      <c r="H602" t="n">
        <v>0</v>
      </c>
      <c r="I602" t="n">
        <v>0</v>
      </c>
      <c r="J602" t="n">
        <v>0</v>
      </c>
      <c r="K602" t="n">
        <v>0</v>
      </c>
      <c r="L602" t="n">
        <v>0</v>
      </c>
      <c r="M602" t="n">
        <v>0</v>
      </c>
      <c r="N602" t="n">
        <v>0</v>
      </c>
      <c r="O602" t="n">
        <v>0</v>
      </c>
      <c r="P602" t="s">
        <v>257</v>
      </c>
      <c r="Q602" t="s">
        <v>252</v>
      </c>
    </row>
    <row r="603">
      <c r="A603" t="s">
        <v>270</v>
      </c>
      <c r="B603" t="s">
        <v>268</v>
      </c>
      <c r="C603" t="s">
        <v>256</v>
      </c>
      <c r="D603" t="n">
        <v>1.22921984132704</v>
      </c>
      <c r="E603" t="n">
        <v>2040</v>
      </c>
      <c r="F603" t="n">
        <v>0</v>
      </c>
      <c r="G603" t="n">
        <v>0</v>
      </c>
      <c r="H603" t="n">
        <v>0</v>
      </c>
      <c r="I603" t="n">
        <v>0</v>
      </c>
      <c r="J603" t="n">
        <v>0</v>
      </c>
      <c r="K603" t="n">
        <v>0</v>
      </c>
      <c r="L603" t="n">
        <v>0</v>
      </c>
      <c r="M603" t="n">
        <v>0</v>
      </c>
      <c r="N603" t="n">
        <v>0</v>
      </c>
      <c r="O603" t="n">
        <v>0</v>
      </c>
      <c r="P603" t="s">
        <v>257</v>
      </c>
      <c r="Q603" t="s">
        <v>252</v>
      </c>
    </row>
    <row r="604">
      <c r="A604" t="s">
        <v>270</v>
      </c>
      <c r="B604" t="s">
        <v>268</v>
      </c>
      <c r="C604" t="s">
        <v>256</v>
      </c>
      <c r="D604" t="n">
        <v>1.35085724597845</v>
      </c>
      <c r="E604" t="n">
        <v>2045</v>
      </c>
      <c r="F604" t="n">
        <v>0</v>
      </c>
      <c r="G604" t="n">
        <v>0</v>
      </c>
      <c r="H604" t="n">
        <v>0</v>
      </c>
      <c r="I604" t="n">
        <v>0</v>
      </c>
      <c r="J604" t="n">
        <v>0</v>
      </c>
      <c r="K604" t="n">
        <v>0</v>
      </c>
      <c r="L604" t="n">
        <v>0</v>
      </c>
      <c r="M604" t="n">
        <v>0</v>
      </c>
      <c r="N604" t="n">
        <v>0</v>
      </c>
      <c r="O604" t="n">
        <v>0</v>
      </c>
      <c r="P604" t="s">
        <v>257</v>
      </c>
      <c r="Q604" t="s">
        <v>252</v>
      </c>
    </row>
    <row r="605">
      <c r="A605" t="s">
        <v>270</v>
      </c>
      <c r="B605" t="s">
        <v>268</v>
      </c>
      <c r="C605" t="s">
        <v>256</v>
      </c>
      <c r="D605" t="n">
        <v>1.53164784556419</v>
      </c>
      <c r="E605" t="n">
        <v>2050</v>
      </c>
      <c r="F605" t="n">
        <v>0</v>
      </c>
      <c r="G605" t="n">
        <v>0</v>
      </c>
      <c r="H605" t="n">
        <v>0</v>
      </c>
      <c r="I605" t="n">
        <v>0</v>
      </c>
      <c r="J605" t="n">
        <v>0</v>
      </c>
      <c r="K605" t="n">
        <v>0</v>
      </c>
      <c r="L605" t="n">
        <v>0</v>
      </c>
      <c r="M605" t="n">
        <v>0</v>
      </c>
      <c r="N605" t="n">
        <v>0</v>
      </c>
      <c r="O605" t="n">
        <v>0</v>
      </c>
      <c r="P605" t="s">
        <v>257</v>
      </c>
      <c r="Q605" t="s">
        <v>252</v>
      </c>
    </row>
    <row r="606">
      <c r="A606" t="s">
        <v>270</v>
      </c>
      <c r="B606" t="s">
        <v>268</v>
      </c>
      <c r="C606" t="s">
        <v>256</v>
      </c>
      <c r="D606" t="n">
        <v>1.64170092024739</v>
      </c>
      <c r="E606" t="n">
        <v>2055</v>
      </c>
      <c r="F606" t="n">
        <v>0</v>
      </c>
      <c r="G606" t="n">
        <v>0</v>
      </c>
      <c r="H606" t="n">
        <v>0</v>
      </c>
      <c r="I606" t="n">
        <v>0</v>
      </c>
      <c r="J606" t="n">
        <v>0</v>
      </c>
      <c r="K606" t="n">
        <v>0</v>
      </c>
      <c r="L606" t="n">
        <v>0</v>
      </c>
      <c r="M606" t="n">
        <v>0</v>
      </c>
      <c r="N606" t="n">
        <v>0</v>
      </c>
      <c r="O606" t="n">
        <v>0</v>
      </c>
      <c r="P606" t="s">
        <v>257</v>
      </c>
      <c r="Q606" t="s">
        <v>252</v>
      </c>
    </row>
    <row r="607">
      <c r="A607" t="s">
        <v>270</v>
      </c>
      <c r="B607" t="s">
        <v>268</v>
      </c>
      <c r="C607" t="s">
        <v>256</v>
      </c>
      <c r="D607" t="n">
        <v>1.79717289473674</v>
      </c>
      <c r="E607" t="n">
        <v>2060</v>
      </c>
      <c r="F607" t="n">
        <v>0</v>
      </c>
      <c r="G607" t="n">
        <v>0</v>
      </c>
      <c r="H607" t="n">
        <v>0</v>
      </c>
      <c r="I607" t="n">
        <v>0</v>
      </c>
      <c r="J607" t="n">
        <v>0</v>
      </c>
      <c r="K607" t="n">
        <v>0</v>
      </c>
      <c r="L607" t="n">
        <v>0</v>
      </c>
      <c r="M607" t="n">
        <v>0</v>
      </c>
      <c r="N607" t="n">
        <v>0</v>
      </c>
      <c r="O607" t="n">
        <v>0</v>
      </c>
      <c r="P607" t="s">
        <v>257</v>
      </c>
      <c r="Q607" t="s">
        <v>252</v>
      </c>
    </row>
    <row r="608">
      <c r="A608" t="s">
        <v>270</v>
      </c>
      <c r="B608" t="s">
        <v>268</v>
      </c>
      <c r="C608" t="s">
        <v>256</v>
      </c>
      <c r="D608" t="n">
        <v>1.90209664848524</v>
      </c>
      <c r="E608" t="n">
        <v>2065</v>
      </c>
      <c r="F608" t="n">
        <v>0</v>
      </c>
      <c r="G608" t="n">
        <v>0</v>
      </c>
      <c r="H608" t="n">
        <v>0</v>
      </c>
      <c r="I608" t="n">
        <v>0</v>
      </c>
      <c r="J608" t="n">
        <v>0</v>
      </c>
      <c r="K608" t="n">
        <v>0</v>
      </c>
      <c r="L608" t="n">
        <v>0</v>
      </c>
      <c r="M608" t="n">
        <v>0</v>
      </c>
      <c r="N608" t="n">
        <v>0</v>
      </c>
      <c r="O608" t="n">
        <v>0</v>
      </c>
      <c r="P608" t="s">
        <v>257</v>
      </c>
      <c r="Q608" t="s">
        <v>252</v>
      </c>
    </row>
    <row r="609">
      <c r="A609" t="s">
        <v>270</v>
      </c>
      <c r="B609" t="s">
        <v>268</v>
      </c>
      <c r="C609" t="s">
        <v>256</v>
      </c>
      <c r="D609" t="n">
        <v>2.05392250035779</v>
      </c>
      <c r="E609" t="n">
        <v>2070</v>
      </c>
      <c r="F609" t="n">
        <v>0</v>
      </c>
      <c r="G609" t="n">
        <v>0</v>
      </c>
      <c r="H609" t="n">
        <v>0</v>
      </c>
      <c r="I609" t="n">
        <v>0</v>
      </c>
      <c r="J609" t="n">
        <v>0</v>
      </c>
      <c r="K609" t="n">
        <v>0</v>
      </c>
      <c r="L609" t="n">
        <v>0</v>
      </c>
      <c r="M609" t="n">
        <v>0</v>
      </c>
      <c r="N609" t="n">
        <v>0</v>
      </c>
      <c r="O609" t="n">
        <v>0</v>
      </c>
      <c r="P609" t="s">
        <v>257</v>
      </c>
      <c r="Q609" t="s">
        <v>252</v>
      </c>
    </row>
    <row r="610">
      <c r="A610" t="s">
        <v>270</v>
      </c>
      <c r="B610" t="s">
        <v>268</v>
      </c>
      <c r="C610" t="s">
        <v>256</v>
      </c>
      <c r="D610" t="n">
        <v>2.15113208653396</v>
      </c>
      <c r="E610" t="n">
        <v>2075</v>
      </c>
      <c r="F610" t="n">
        <v>0</v>
      </c>
      <c r="G610" t="n">
        <v>0</v>
      </c>
      <c r="H610" t="n">
        <v>0</v>
      </c>
      <c r="I610" t="n">
        <v>0</v>
      </c>
      <c r="J610" t="n">
        <v>0</v>
      </c>
      <c r="K610" t="n">
        <v>0</v>
      </c>
      <c r="L610" t="n">
        <v>0</v>
      </c>
      <c r="M610" t="n">
        <v>0</v>
      </c>
      <c r="N610" t="n">
        <v>0</v>
      </c>
      <c r="O610" t="n">
        <v>0</v>
      </c>
      <c r="P610" t="s">
        <v>257</v>
      </c>
      <c r="Q610" t="s">
        <v>252</v>
      </c>
    </row>
    <row r="611">
      <c r="A611" t="s">
        <v>270</v>
      </c>
      <c r="B611" t="s">
        <v>268</v>
      </c>
      <c r="C611" t="s">
        <v>256</v>
      </c>
      <c r="D611" t="n">
        <v>2.28026617277747</v>
      </c>
      <c r="E611" t="n">
        <v>2080</v>
      </c>
      <c r="F611" t="n">
        <v>0</v>
      </c>
      <c r="G611" t="n">
        <v>0</v>
      </c>
      <c r="H611" t="n">
        <v>0</v>
      </c>
      <c r="I611" t="n">
        <v>0</v>
      </c>
      <c r="J611" t="n">
        <v>0</v>
      </c>
      <c r="K611" t="n">
        <v>0</v>
      </c>
      <c r="L611" t="n">
        <v>0</v>
      </c>
      <c r="M611" t="n">
        <v>0</v>
      </c>
      <c r="N611" t="n">
        <v>0</v>
      </c>
      <c r="O611" t="n">
        <v>0</v>
      </c>
      <c r="P611" t="s">
        <v>257</v>
      </c>
      <c r="Q611" t="s">
        <v>252</v>
      </c>
    </row>
    <row r="612">
      <c r="A612" t="s">
        <v>270</v>
      </c>
      <c r="B612" t="s">
        <v>268</v>
      </c>
      <c r="C612" t="s">
        <v>256</v>
      </c>
      <c r="D612" t="n">
        <v>2.40858309610718</v>
      </c>
      <c r="E612" t="n">
        <v>2085</v>
      </c>
      <c r="F612" t="n">
        <v>0</v>
      </c>
      <c r="G612" t="n">
        <v>0</v>
      </c>
      <c r="H612" t="n">
        <v>0</v>
      </c>
      <c r="I612" t="n">
        <v>0</v>
      </c>
      <c r="J612" t="n">
        <v>0</v>
      </c>
      <c r="K612" t="n">
        <v>0</v>
      </c>
      <c r="L612" t="n">
        <v>0</v>
      </c>
      <c r="M612" t="n">
        <v>0</v>
      </c>
      <c r="N612" t="n">
        <v>0</v>
      </c>
      <c r="O612" t="n">
        <v>0</v>
      </c>
      <c r="P612" t="s">
        <v>257</v>
      </c>
      <c r="Q612" t="s">
        <v>252</v>
      </c>
    </row>
    <row r="613">
      <c r="A613" t="s">
        <v>270</v>
      </c>
      <c r="B613" t="s">
        <v>268</v>
      </c>
      <c r="C613" t="s">
        <v>256</v>
      </c>
      <c r="D613" t="n">
        <v>2.52004645059278</v>
      </c>
      <c r="E613" t="n">
        <v>2090</v>
      </c>
      <c r="F613" t="n">
        <v>0</v>
      </c>
      <c r="G613" t="n">
        <v>0</v>
      </c>
      <c r="H613" t="n">
        <v>0</v>
      </c>
      <c r="I613" t="n">
        <v>0</v>
      </c>
      <c r="J613" t="n">
        <v>0</v>
      </c>
      <c r="K613" t="n">
        <v>0</v>
      </c>
      <c r="L613" t="n">
        <v>0</v>
      </c>
      <c r="M613" t="n">
        <v>0</v>
      </c>
      <c r="N613" t="n">
        <v>0</v>
      </c>
      <c r="O613" t="n">
        <v>0</v>
      </c>
      <c r="P613" t="s">
        <v>257</v>
      </c>
      <c r="Q613" t="s">
        <v>252</v>
      </c>
    </row>
    <row r="614">
      <c r="A614" t="s">
        <v>271</v>
      </c>
      <c r="B614" t="s">
        <v>255</v>
      </c>
      <c r="C614" t="s">
        <v>256</v>
      </c>
      <c r="D614" t="n">
        <v>0.428627956548265</v>
      </c>
      <c r="E614" t="n">
        <v>2010</v>
      </c>
      <c r="F614" t="n">
        <v>2691618.3696236</v>
      </c>
      <c r="G614" t="n">
        <v>36528.2254738069</v>
      </c>
      <c r="H614" t="n">
        <v>-3.24485656774579</v>
      </c>
      <c r="I614" t="n">
        <v>-0.0201113600820734</v>
      </c>
      <c r="J614" t="n">
        <v>11062.4519980585</v>
      </c>
      <c r="K614" t="n">
        <v>255.461444735786</v>
      </c>
      <c r="L614" t="n">
        <v>869409.563908248</v>
      </c>
      <c r="M614" t="n">
        <v>12515.0188156415</v>
      </c>
      <c r="N614" t="n">
        <v>-0.00000120554109912675</v>
      </c>
      <c r="O614" t="n">
        <v>-0.000000550570410174854</v>
      </c>
      <c r="P614" t="s">
        <v>257</v>
      </c>
      <c r="Q614" t="s">
        <v>252</v>
      </c>
    </row>
    <row r="615">
      <c r="A615" t="s">
        <v>271</v>
      </c>
      <c r="B615" t="s">
        <v>255</v>
      </c>
      <c r="C615" t="s">
        <v>256</v>
      </c>
      <c r="D615" t="n">
        <v>0.612859964817109</v>
      </c>
      <c r="E615" t="n">
        <v>2015</v>
      </c>
      <c r="F615" t="n">
        <v>2779557.24233917</v>
      </c>
      <c r="G615" t="n">
        <v>37692.8767859184</v>
      </c>
      <c r="H615" t="n">
        <v>-4.81872929510207</v>
      </c>
      <c r="I615" t="n">
        <v>-0.0314375770484682</v>
      </c>
      <c r="J615" t="n">
        <v>11127.9146591643</v>
      </c>
      <c r="K615" t="n">
        <v>256.29184656426</v>
      </c>
      <c r="L615" t="n">
        <v>904286.174819474</v>
      </c>
      <c r="M615" t="n">
        <v>12985.689707199</v>
      </c>
      <c r="N615" t="n">
        <v>-0.00000173363196904224</v>
      </c>
      <c r="O615" t="n">
        <v>-0.000000834045573836723</v>
      </c>
      <c r="P615" t="s">
        <v>257</v>
      </c>
      <c r="Q615" t="s">
        <v>252</v>
      </c>
    </row>
    <row r="616">
      <c r="A616" t="s">
        <v>271</v>
      </c>
      <c r="B616" t="s">
        <v>255</v>
      </c>
      <c r="C616" t="s">
        <v>256</v>
      </c>
      <c r="D616" t="n">
        <v>0.762344119941005</v>
      </c>
      <c r="E616" t="n">
        <v>2020</v>
      </c>
      <c r="F616" t="n">
        <v>2851032.43314674</v>
      </c>
      <c r="G616" t="n">
        <v>38621.1191399852</v>
      </c>
      <c r="H616" t="n">
        <v>-6.20792199941872</v>
      </c>
      <c r="I616" t="n">
        <v>-0.0427327270449582</v>
      </c>
      <c r="J616" t="n">
        <v>11052.9569070752</v>
      </c>
      <c r="K616" t="n">
        <v>254.905283252262</v>
      </c>
      <c r="L616" t="n">
        <v>932505.516351503</v>
      </c>
      <c r="M616" t="n">
        <v>13354.0549167141</v>
      </c>
      <c r="N616" t="n">
        <v>-0.00000217742945581538</v>
      </c>
      <c r="O616" t="n">
        <v>-0.00000110646009221199</v>
      </c>
      <c r="P616" t="s">
        <v>257</v>
      </c>
      <c r="Q616" t="s">
        <v>252</v>
      </c>
    </row>
    <row r="617">
      <c r="A617" t="s">
        <v>271</v>
      </c>
      <c r="B617" t="s">
        <v>255</v>
      </c>
      <c r="C617" t="s">
        <v>256</v>
      </c>
      <c r="D617" t="n">
        <v>0.913771284057719</v>
      </c>
      <c r="E617" t="n">
        <v>2025</v>
      </c>
      <c r="F617" t="n">
        <v>2943207.57773467</v>
      </c>
      <c r="G617" t="n">
        <v>39854.0326987494</v>
      </c>
      <c r="H617" t="n">
        <v>-7.71999026550355</v>
      </c>
      <c r="I617" t="n">
        <v>-0.0555005722330426</v>
      </c>
      <c r="J617" t="n">
        <v>11084.8921856229</v>
      </c>
      <c r="K617" t="n">
        <v>256.273438442855</v>
      </c>
      <c r="L617" t="n">
        <v>967838.039131346</v>
      </c>
      <c r="M617" t="n">
        <v>13832.7074302953</v>
      </c>
      <c r="N617" t="n">
        <v>-0.00000262298531843462</v>
      </c>
      <c r="O617" t="n">
        <v>-0.00000139259614334547</v>
      </c>
      <c r="P617" t="s">
        <v>257</v>
      </c>
      <c r="Q617" t="s">
        <v>252</v>
      </c>
    </row>
    <row r="618">
      <c r="A618" t="s">
        <v>271</v>
      </c>
      <c r="B618" t="s">
        <v>255</v>
      </c>
      <c r="C618" t="s">
        <v>256</v>
      </c>
      <c r="D618" t="n">
        <v>0.965593764268064</v>
      </c>
      <c r="E618" t="n">
        <v>2030</v>
      </c>
      <c r="F618" t="n">
        <v>3042568.75200595</v>
      </c>
      <c r="G618" t="n">
        <v>41188.0453540387</v>
      </c>
      <c r="H618" t="n">
        <v>-8.48238027394296</v>
      </c>
      <c r="I618" t="n">
        <v>-0.0632465176671618</v>
      </c>
      <c r="J618" t="n">
        <v>11149.1589880293</v>
      </c>
      <c r="K618" t="n">
        <v>258.583757186149</v>
      </c>
      <c r="L618" t="n">
        <v>1004793.5521597</v>
      </c>
      <c r="M618" t="n">
        <v>14340.1560229978</v>
      </c>
      <c r="N618" t="n">
        <v>-0.00000278790093678264</v>
      </c>
      <c r="O618" t="n">
        <v>-0.00000153555521082673</v>
      </c>
      <c r="P618" t="s">
        <v>257</v>
      </c>
      <c r="Q618" t="s">
        <v>252</v>
      </c>
    </row>
    <row r="619">
      <c r="A619" t="s">
        <v>271</v>
      </c>
      <c r="B619" t="s">
        <v>255</v>
      </c>
      <c r="C619" t="s">
        <v>256</v>
      </c>
      <c r="D619" t="n">
        <v>1.08500668135844</v>
      </c>
      <c r="E619" t="n">
        <v>2035</v>
      </c>
      <c r="F619" t="n">
        <v>3113830.20990586</v>
      </c>
      <c r="G619" t="n">
        <v>42126.8841291108</v>
      </c>
      <c r="H619" t="n">
        <v>-1.76419901154373</v>
      </c>
      <c r="I619" t="n">
        <v>0.0176020251917525</v>
      </c>
      <c r="J619" t="n">
        <v>12597.7334523917</v>
      </c>
      <c r="K619" t="n">
        <v>264.41744937525</v>
      </c>
      <c r="L619" t="n">
        <v>1024679.87653656</v>
      </c>
      <c r="M619" t="n">
        <v>15211.7721806598</v>
      </c>
      <c r="N619" t="n">
        <v>-0.000000566568789117462</v>
      </c>
      <c r="O619" t="n">
        <v>0.000000417833541588446</v>
      </c>
      <c r="P619" t="s">
        <v>257</v>
      </c>
      <c r="Q619" t="s">
        <v>252</v>
      </c>
    </row>
    <row r="620">
      <c r="A620" t="s">
        <v>271</v>
      </c>
      <c r="B620" t="s">
        <v>255</v>
      </c>
      <c r="C620" t="s">
        <v>256</v>
      </c>
      <c r="D620" t="n">
        <v>1.22921984132704</v>
      </c>
      <c r="E620" t="n">
        <v>2040</v>
      </c>
      <c r="F620" t="n">
        <v>3124857.89427894</v>
      </c>
      <c r="G620" t="n">
        <v>42248.1432207506</v>
      </c>
      <c r="H620" t="n">
        <v>10.5766519551797</v>
      </c>
      <c r="I620" t="n">
        <v>0.163966290280251</v>
      </c>
      <c r="J620" t="n">
        <v>20579.2979994792</v>
      </c>
      <c r="K620" t="n">
        <v>477.094479725834</v>
      </c>
      <c r="L620" t="n">
        <v>981241.351278448</v>
      </c>
      <c r="M620" t="n">
        <v>14662.0823506878</v>
      </c>
      <c r="N620" t="n">
        <v>0.00000338468254013843</v>
      </c>
      <c r="O620" t="n">
        <v>0.00000388102950284729</v>
      </c>
      <c r="P620" t="s">
        <v>257</v>
      </c>
      <c r="Q620" t="s">
        <v>252</v>
      </c>
    </row>
    <row r="621">
      <c r="A621" t="s">
        <v>271</v>
      </c>
      <c r="B621" t="s">
        <v>255</v>
      </c>
      <c r="C621" t="s">
        <v>256</v>
      </c>
      <c r="D621" t="n">
        <v>1.35085724597845</v>
      </c>
      <c r="E621" t="n">
        <v>2045</v>
      </c>
      <c r="F621" t="n">
        <v>3151991.36838097</v>
      </c>
      <c r="G621" t="n">
        <v>42595.7845415372</v>
      </c>
      <c r="H621" t="n">
        <v>21.1714683925881</v>
      </c>
      <c r="I621" t="n">
        <v>0.290039851239529</v>
      </c>
      <c r="J621" t="n">
        <v>33338.3488915195</v>
      </c>
      <c r="K621" t="n">
        <v>715.969729794291</v>
      </c>
      <c r="L621" t="n">
        <v>963054.293172699</v>
      </c>
      <c r="M621" t="n">
        <v>11530.2128731356</v>
      </c>
      <c r="N621" t="n">
        <v>0.00000671685481279186</v>
      </c>
      <c r="O621" t="n">
        <v>0.00000680912100484256</v>
      </c>
      <c r="P621" t="s">
        <v>257</v>
      </c>
      <c r="Q621" t="s">
        <v>252</v>
      </c>
    </row>
    <row r="622">
      <c r="A622" t="s">
        <v>271</v>
      </c>
      <c r="B622" t="s">
        <v>255</v>
      </c>
      <c r="C622" t="s">
        <v>256</v>
      </c>
      <c r="D622" t="n">
        <v>1.53164784556419</v>
      </c>
      <c r="E622" t="n">
        <v>2050</v>
      </c>
      <c r="F622" t="n">
        <v>3184115.46936837</v>
      </c>
      <c r="G622" t="n">
        <v>43028.1765681926</v>
      </c>
      <c r="H622" t="n">
        <v>36.7230694237153</v>
      </c>
      <c r="I622" t="n">
        <v>0.475182653013662</v>
      </c>
      <c r="J622" t="n">
        <v>82736.0651238784</v>
      </c>
      <c r="K622" t="n">
        <v>1268.1474162144</v>
      </c>
      <c r="L622" t="n">
        <v>949923.990459229</v>
      </c>
      <c r="M622" t="n">
        <v>10773.4952868104</v>
      </c>
      <c r="N622" t="n">
        <v>0.0000115332090739159</v>
      </c>
      <c r="O622" t="n">
        <v>0.0000110435228939013</v>
      </c>
      <c r="P622" t="s">
        <v>257</v>
      </c>
      <c r="Q622" t="s">
        <v>252</v>
      </c>
    </row>
    <row r="623">
      <c r="A623" t="s">
        <v>271</v>
      </c>
      <c r="B623" t="s">
        <v>255</v>
      </c>
      <c r="C623" t="s">
        <v>256</v>
      </c>
      <c r="D623" t="n">
        <v>1.64170092024739</v>
      </c>
      <c r="E623" t="n">
        <v>2055</v>
      </c>
      <c r="F623" t="n">
        <v>3219612.24084759</v>
      </c>
      <c r="G623" t="n">
        <v>43521.0953996343</v>
      </c>
      <c r="H623" t="n">
        <v>45.2479671525446</v>
      </c>
      <c r="I623" t="n">
        <v>0.573801942235623</v>
      </c>
      <c r="J623" t="n">
        <v>103929.101326872</v>
      </c>
      <c r="K623" t="n">
        <v>1537.80845057753</v>
      </c>
      <c r="L623" t="n">
        <v>962678.423701086</v>
      </c>
      <c r="M623" t="n">
        <v>11162.9995960886</v>
      </c>
      <c r="N623" t="n">
        <v>0.000014053856106794</v>
      </c>
      <c r="O623" t="n">
        <v>0.0000131844554225178</v>
      </c>
      <c r="P623" t="s">
        <v>257</v>
      </c>
      <c r="Q623" t="s">
        <v>252</v>
      </c>
    </row>
    <row r="624">
      <c r="A624" t="s">
        <v>271</v>
      </c>
      <c r="B624" t="s">
        <v>255</v>
      </c>
      <c r="C624" t="s">
        <v>256</v>
      </c>
      <c r="D624" t="n">
        <v>1.79717289473674</v>
      </c>
      <c r="E624" t="n">
        <v>2060</v>
      </c>
      <c r="F624" t="n">
        <v>3266734.3990046</v>
      </c>
      <c r="G624" t="n">
        <v>44175.5809723049</v>
      </c>
      <c r="H624" t="n">
        <v>57.5399035881155</v>
      </c>
      <c r="I624" t="n">
        <v>0.716578717841344</v>
      </c>
      <c r="J624" t="n">
        <v>203985.739828121</v>
      </c>
      <c r="K624" t="n">
        <v>2169.39193162598</v>
      </c>
      <c r="L624" t="n">
        <v>986543.631889354</v>
      </c>
      <c r="M624" t="n">
        <v>11115.7349206612</v>
      </c>
      <c r="N624" t="n">
        <v>0.0000176138909871731</v>
      </c>
      <c r="O624" t="n">
        <v>0.0000162211498314101</v>
      </c>
      <c r="P624" t="s">
        <v>257</v>
      </c>
      <c r="Q624" t="s">
        <v>252</v>
      </c>
    </row>
    <row r="625">
      <c r="A625" t="s">
        <v>271</v>
      </c>
      <c r="B625" t="s">
        <v>255</v>
      </c>
      <c r="C625" t="s">
        <v>256</v>
      </c>
      <c r="D625" t="n">
        <v>1.90209664848524</v>
      </c>
      <c r="E625" t="n">
        <v>2065</v>
      </c>
      <c r="F625" t="n">
        <v>3301333.29168362</v>
      </c>
      <c r="G625" t="n">
        <v>44656.9770371581</v>
      </c>
      <c r="H625" t="n">
        <v>66.0609873650215</v>
      </c>
      <c r="I625" t="n">
        <v>0.815775760468478</v>
      </c>
      <c r="J625" t="n">
        <v>290035.167568811</v>
      </c>
      <c r="K625" t="n">
        <v>2631.10046441996</v>
      </c>
      <c r="L625" t="n">
        <v>1001858.32477852</v>
      </c>
      <c r="M625" t="n">
        <v>12514.1042148664</v>
      </c>
      <c r="N625" t="n">
        <v>0.0000200103962636659</v>
      </c>
      <c r="O625" t="n">
        <v>0.0000182675992553121</v>
      </c>
      <c r="P625" t="s">
        <v>257</v>
      </c>
      <c r="Q625" t="s">
        <v>252</v>
      </c>
    </row>
    <row r="626">
      <c r="A626" t="s">
        <v>271</v>
      </c>
      <c r="B626" t="s">
        <v>255</v>
      </c>
      <c r="C626" t="s">
        <v>256</v>
      </c>
      <c r="D626" t="n">
        <v>2.05392250035779</v>
      </c>
      <c r="E626" t="n">
        <v>2070</v>
      </c>
      <c r="F626" t="n">
        <v>3349401.57373486</v>
      </c>
      <c r="G626" t="n">
        <v>45314.1717533433</v>
      </c>
      <c r="H626" t="n">
        <v>78.7076964892718</v>
      </c>
      <c r="I626" t="n">
        <v>0.960312350710806</v>
      </c>
      <c r="J626" t="n">
        <v>451113.163066313</v>
      </c>
      <c r="K626" t="n">
        <v>4311.48082339679</v>
      </c>
      <c r="L626" t="n">
        <v>1027102.41873915</v>
      </c>
      <c r="M626" t="n">
        <v>12718.2640078564</v>
      </c>
      <c r="N626" t="n">
        <v>0.000023499032515682</v>
      </c>
      <c r="O626" t="n">
        <v>0.0000211923182870479</v>
      </c>
      <c r="P626" t="s">
        <v>257</v>
      </c>
      <c r="Q626" t="s">
        <v>252</v>
      </c>
    </row>
    <row r="627">
      <c r="A627" t="s">
        <v>271</v>
      </c>
      <c r="B627" t="s">
        <v>255</v>
      </c>
      <c r="C627" t="s">
        <v>256</v>
      </c>
      <c r="D627" t="n">
        <v>2.15113208653396</v>
      </c>
      <c r="E627" t="n">
        <v>2075</v>
      </c>
      <c r="F627" t="n">
        <v>3407988.18366289</v>
      </c>
      <c r="G627" t="n">
        <v>46105.5537604439</v>
      </c>
      <c r="H627" t="n">
        <v>87.7533402129758</v>
      </c>
      <c r="I627" t="n">
        <v>1.06083432412172</v>
      </c>
      <c r="J627" t="n">
        <v>570865.19308072</v>
      </c>
      <c r="K627" t="n">
        <v>5076.28926251916</v>
      </c>
      <c r="L627" t="n">
        <v>1054433.23385476</v>
      </c>
      <c r="M627" t="n">
        <v>12755.7694582715</v>
      </c>
      <c r="N627" t="n">
        <v>0.0000257493088249675</v>
      </c>
      <c r="O627" t="n">
        <v>0.0000230088186259214</v>
      </c>
      <c r="P627" t="s">
        <v>257</v>
      </c>
      <c r="Q627" t="s">
        <v>252</v>
      </c>
    </row>
    <row r="628">
      <c r="A628" t="s">
        <v>271</v>
      </c>
      <c r="B628" t="s">
        <v>255</v>
      </c>
      <c r="C628" t="s">
        <v>256</v>
      </c>
      <c r="D628" t="n">
        <v>2.28026617277747</v>
      </c>
      <c r="E628" t="n">
        <v>2080</v>
      </c>
      <c r="F628" t="n">
        <v>3459486.90288017</v>
      </c>
      <c r="G628" t="n">
        <v>46794.6322167035</v>
      </c>
      <c r="H628" t="n">
        <v>99.435256679763</v>
      </c>
      <c r="I628" t="n">
        <v>1.18990903796159</v>
      </c>
      <c r="J628" t="n">
        <v>694687.030157243</v>
      </c>
      <c r="K628" t="n">
        <v>5734.41143588088</v>
      </c>
      <c r="L628" t="n">
        <v>1074797.17026151</v>
      </c>
      <c r="M628" t="n">
        <v>11825.4372127898</v>
      </c>
      <c r="N628" t="n">
        <v>0.0000287427758714678</v>
      </c>
      <c r="O628" t="n">
        <v>0.0000254283233267266</v>
      </c>
      <c r="P628" t="s">
        <v>257</v>
      </c>
      <c r="Q628" t="s">
        <v>252</v>
      </c>
    </row>
    <row r="629">
      <c r="A629" t="s">
        <v>271</v>
      </c>
      <c r="B629" t="s">
        <v>255</v>
      </c>
      <c r="C629" t="s">
        <v>256</v>
      </c>
      <c r="D629" t="n">
        <v>2.40858309610718</v>
      </c>
      <c r="E629" t="n">
        <v>2085</v>
      </c>
      <c r="F629" t="n">
        <v>3521193.77134702</v>
      </c>
      <c r="G629" t="n">
        <v>47614.9596502661</v>
      </c>
      <c r="H629" t="n">
        <v>111.690358827049</v>
      </c>
      <c r="I629" t="n">
        <v>1.32542591867443</v>
      </c>
      <c r="J629" t="n">
        <v>797768.364903609</v>
      </c>
      <c r="K629" t="n">
        <v>6755.13981101383</v>
      </c>
      <c r="L629" t="n">
        <v>1105180.10900547</v>
      </c>
      <c r="M629" t="n">
        <v>12015.4853261155</v>
      </c>
      <c r="N629" t="n">
        <v>0.0000317194582518879</v>
      </c>
      <c r="O629" t="n">
        <v>0.0000278363339675122</v>
      </c>
      <c r="P629" t="s">
        <v>257</v>
      </c>
      <c r="Q629" t="s">
        <v>252</v>
      </c>
    </row>
    <row r="630">
      <c r="A630" t="s">
        <v>271</v>
      </c>
      <c r="B630" t="s">
        <v>255</v>
      </c>
      <c r="C630" t="s">
        <v>256</v>
      </c>
      <c r="D630" t="n">
        <v>2.52004645059278</v>
      </c>
      <c r="E630" t="n">
        <v>2090</v>
      </c>
      <c r="F630" t="n">
        <v>3598977.45178179</v>
      </c>
      <c r="G630" t="n">
        <v>48662.9618691626</v>
      </c>
      <c r="H630" t="n">
        <v>124.117169899291</v>
      </c>
      <c r="I630" t="n">
        <v>1.46352025600096</v>
      </c>
      <c r="J630" t="n">
        <v>856247.099312422</v>
      </c>
      <c r="K630" t="n">
        <v>8995.9962886145</v>
      </c>
      <c r="L630" t="n">
        <v>1134146.31248762</v>
      </c>
      <c r="M630" t="n">
        <v>12325.9575265802</v>
      </c>
      <c r="N630" t="n">
        <v>0.0000344867873061674</v>
      </c>
      <c r="O630" t="n">
        <v>0.0000300746234874861</v>
      </c>
      <c r="P630" t="s">
        <v>257</v>
      </c>
      <c r="Q630" t="s">
        <v>252</v>
      </c>
    </row>
    <row r="631">
      <c r="A631" t="s">
        <v>271</v>
      </c>
      <c r="B631" t="s">
        <v>258</v>
      </c>
      <c r="C631" t="s">
        <v>256</v>
      </c>
      <c r="D631" t="n">
        <v>0.428627956548265</v>
      </c>
      <c r="E631" t="n">
        <v>2010</v>
      </c>
      <c r="F631" t="n">
        <v>2569058.05173179</v>
      </c>
      <c r="G631" t="n">
        <v>159088.54336562</v>
      </c>
      <c r="H631" t="n">
        <v>-2.6568997873435</v>
      </c>
      <c r="I631" t="n">
        <v>-0.60806814048436</v>
      </c>
      <c r="J631" t="n">
        <v>10947.594260399</v>
      </c>
      <c r="K631" t="n">
        <v>370.319182395332</v>
      </c>
      <c r="L631" t="n">
        <v>855737.393813119</v>
      </c>
      <c r="M631" t="n">
        <v>26187.1889107701</v>
      </c>
      <c r="N631" t="n">
        <v>-0.00000103419219567752</v>
      </c>
      <c r="O631" t="n">
        <v>-0.00000382219943448024</v>
      </c>
      <c r="P631" t="s">
        <v>257</v>
      </c>
      <c r="Q631" t="s">
        <v>252</v>
      </c>
    </row>
    <row r="632">
      <c r="A632" t="s">
        <v>271</v>
      </c>
      <c r="B632" t="s">
        <v>258</v>
      </c>
      <c r="C632" t="s">
        <v>256</v>
      </c>
      <c r="D632" t="n">
        <v>0.612859964817109</v>
      </c>
      <c r="E632" t="n">
        <v>2015</v>
      </c>
      <c r="F632" t="n">
        <v>2652686.25549419</v>
      </c>
      <c r="G632" t="n">
        <v>164563.863630895</v>
      </c>
      <c r="H632" t="n">
        <v>-3.94737806562026</v>
      </c>
      <c r="I632" t="n">
        <v>-0.902788806530275</v>
      </c>
      <c r="J632" t="n">
        <v>11011.5366426653</v>
      </c>
      <c r="K632" t="n">
        <v>372.669863063239</v>
      </c>
      <c r="L632" t="n">
        <v>890094.084196587</v>
      </c>
      <c r="M632" t="n">
        <v>27177.7803300857</v>
      </c>
      <c r="N632" t="n">
        <v>-0.00000148806820159924</v>
      </c>
      <c r="O632" t="n">
        <v>-0.00000548594804844376</v>
      </c>
      <c r="P632" t="s">
        <v>257</v>
      </c>
      <c r="Q632" t="s">
        <v>252</v>
      </c>
    </row>
    <row r="633">
      <c r="A633" t="s">
        <v>271</v>
      </c>
      <c r="B633" t="s">
        <v>258</v>
      </c>
      <c r="C633" t="s">
        <v>256</v>
      </c>
      <c r="D633" t="n">
        <v>0.762344119941005</v>
      </c>
      <c r="E633" t="n">
        <v>2020</v>
      </c>
      <c r="F633" t="n">
        <v>2720592.92039175</v>
      </c>
      <c r="G633" t="n">
        <v>169060.631894976</v>
      </c>
      <c r="H633" t="n">
        <v>-5.09280400040932</v>
      </c>
      <c r="I633" t="n">
        <v>-1.15785072605436</v>
      </c>
      <c r="J633" t="n">
        <v>10939.1730001831</v>
      </c>
      <c r="K633" t="n">
        <v>368.689190144444</v>
      </c>
      <c r="L633" t="n">
        <v>917853.190264225</v>
      </c>
      <c r="M633" t="n">
        <v>28006.3810039915</v>
      </c>
      <c r="N633" t="n">
        <v>-0.00000187194635486884</v>
      </c>
      <c r="O633" t="n">
        <v>-0.00000684873061857264</v>
      </c>
      <c r="P633" t="s">
        <v>257</v>
      </c>
      <c r="Q633" t="s">
        <v>252</v>
      </c>
    </row>
    <row r="634">
      <c r="A634" t="s">
        <v>271</v>
      </c>
      <c r="B634" t="s">
        <v>258</v>
      </c>
      <c r="C634" t="s">
        <v>256</v>
      </c>
      <c r="D634" t="n">
        <v>0.913771284057719</v>
      </c>
      <c r="E634" t="n">
        <v>2025</v>
      </c>
      <c r="F634" t="n">
        <v>2808513.35198823</v>
      </c>
      <c r="G634" t="n">
        <v>174548.258445186</v>
      </c>
      <c r="H634" t="n">
        <v>-6.33907602792046</v>
      </c>
      <c r="I634" t="n">
        <v>-1.43641480981613</v>
      </c>
      <c r="J634" t="n">
        <v>10973.3033607268</v>
      </c>
      <c r="K634" t="n">
        <v>367.862263339022</v>
      </c>
      <c r="L634" t="n">
        <v>952649.727906367</v>
      </c>
      <c r="M634" t="n">
        <v>29021.0186552738</v>
      </c>
      <c r="N634" t="n">
        <v>-0.000002257093071476</v>
      </c>
      <c r="O634" t="n">
        <v>-0.00000822932765191242</v>
      </c>
      <c r="P634" t="s">
        <v>257</v>
      </c>
      <c r="Q634" t="s">
        <v>252</v>
      </c>
    </row>
    <row r="635">
      <c r="A635" t="s">
        <v>271</v>
      </c>
      <c r="B635" t="s">
        <v>258</v>
      </c>
      <c r="C635" t="s">
        <v>256</v>
      </c>
      <c r="D635" t="n">
        <v>0.965593764268064</v>
      </c>
      <c r="E635" t="n">
        <v>2030</v>
      </c>
      <c r="F635" t="n">
        <v>2903288.75654537</v>
      </c>
      <c r="G635" t="n">
        <v>180468.040814613</v>
      </c>
      <c r="H635" t="n">
        <v>-6.97271142349642</v>
      </c>
      <c r="I635" t="n">
        <v>-1.5729153681137</v>
      </c>
      <c r="J635" t="n">
        <v>11039.6931054949</v>
      </c>
      <c r="K635" t="n">
        <v>368.049639720618</v>
      </c>
      <c r="L635" t="n">
        <v>989035.760916059</v>
      </c>
      <c r="M635" t="n">
        <v>30097.9472666422</v>
      </c>
      <c r="N635" t="n">
        <v>-0.00000240165963780787</v>
      </c>
      <c r="O635" t="n">
        <v>-0.00000871575577046072</v>
      </c>
      <c r="P635" t="s">
        <v>257</v>
      </c>
      <c r="Q635" t="s">
        <v>252</v>
      </c>
    </row>
    <row r="636">
      <c r="A636" t="s">
        <v>271</v>
      </c>
      <c r="B636" t="s">
        <v>258</v>
      </c>
      <c r="C636" t="s">
        <v>256</v>
      </c>
      <c r="D636" t="n">
        <v>1.08500668135844</v>
      </c>
      <c r="E636" t="n">
        <v>2035</v>
      </c>
      <c r="F636" t="n">
        <v>2971128.59146259</v>
      </c>
      <c r="G636" t="n">
        <v>184828.502572379</v>
      </c>
      <c r="H636" t="n">
        <v>-0.815633554545</v>
      </c>
      <c r="I636" t="n">
        <v>-0.930963431806983</v>
      </c>
      <c r="J636" t="n">
        <v>12501.6532573546</v>
      </c>
      <c r="K636" t="n">
        <v>360.497644412355</v>
      </c>
      <c r="L636" t="n">
        <v>1010743.54999705</v>
      </c>
      <c r="M636" t="n">
        <v>29148.0987201621</v>
      </c>
      <c r="N636" t="n">
        <v>-0.000000274519775713743</v>
      </c>
      <c r="O636" t="n">
        <v>-0.00000503690404266742</v>
      </c>
      <c r="P636" t="s">
        <v>257</v>
      </c>
      <c r="Q636" t="s">
        <v>252</v>
      </c>
    </row>
    <row r="637">
      <c r="A637" t="s">
        <v>271</v>
      </c>
      <c r="B637" t="s">
        <v>258</v>
      </c>
      <c r="C637" t="s">
        <v>256</v>
      </c>
      <c r="D637" t="n">
        <v>1.22921984132704</v>
      </c>
      <c r="E637" t="n">
        <v>2040</v>
      </c>
      <c r="F637" t="n">
        <v>2981490.19963633</v>
      </c>
      <c r="G637" t="n">
        <v>185615.837863363</v>
      </c>
      <c r="H637" t="n">
        <v>10.415038744712</v>
      </c>
      <c r="I637" t="n">
        <v>0.325579500747942</v>
      </c>
      <c r="J637" t="n">
        <v>20458.7806265517</v>
      </c>
      <c r="K637" t="n">
        <v>597.611852653306</v>
      </c>
      <c r="L637" t="n">
        <v>965402.320644089</v>
      </c>
      <c r="M637" t="n">
        <v>30501.1129850469</v>
      </c>
      <c r="N637" t="n">
        <v>0.00000349323259421828</v>
      </c>
      <c r="O637" t="n">
        <v>0.00000175405021735058</v>
      </c>
      <c r="P637" t="s">
        <v>257</v>
      </c>
      <c r="Q637" t="s">
        <v>252</v>
      </c>
    </row>
    <row r="638">
      <c r="A638" t="s">
        <v>271</v>
      </c>
      <c r="B638" t="s">
        <v>258</v>
      </c>
      <c r="C638" t="s">
        <v>256</v>
      </c>
      <c r="D638" t="n">
        <v>1.35085724597845</v>
      </c>
      <c r="E638" t="n">
        <v>2045</v>
      </c>
      <c r="F638" t="n">
        <v>3007288.68174111</v>
      </c>
      <c r="G638" t="n">
        <v>187298.471181394</v>
      </c>
      <c r="H638" t="n">
        <v>20.0590822770038</v>
      </c>
      <c r="I638" t="n">
        <v>1.40242596682379</v>
      </c>
      <c r="J638" t="n">
        <v>33216.7754227916</v>
      </c>
      <c r="K638" t="n">
        <v>837.54319852216</v>
      </c>
      <c r="L638" t="n">
        <v>896048.973434476</v>
      </c>
      <c r="M638" t="n">
        <v>78535.5326113582</v>
      </c>
      <c r="N638" t="n">
        <v>0.00000667015521283123</v>
      </c>
      <c r="O638" t="n">
        <v>0.000007487653038372</v>
      </c>
      <c r="P638" t="s">
        <v>257</v>
      </c>
      <c r="Q638" t="s">
        <v>252</v>
      </c>
    </row>
    <row r="639">
      <c r="A639" t="s">
        <v>271</v>
      </c>
      <c r="B639" t="s">
        <v>258</v>
      </c>
      <c r="C639" t="s">
        <v>256</v>
      </c>
      <c r="D639" t="n">
        <v>1.53164784556419</v>
      </c>
      <c r="E639" t="n">
        <v>2050</v>
      </c>
      <c r="F639" t="n">
        <v>3037977.69471428</v>
      </c>
      <c r="G639" t="n">
        <v>189165.951222286</v>
      </c>
      <c r="H639" t="n">
        <v>34.2059608829757</v>
      </c>
      <c r="I639" t="n">
        <v>2.99229119375322</v>
      </c>
      <c r="J639" t="n">
        <v>81632.2858362414</v>
      </c>
      <c r="K639" t="n">
        <v>2371.92670385144</v>
      </c>
      <c r="L639" t="n">
        <v>860075.544446074</v>
      </c>
      <c r="M639" t="n">
        <v>100621.941299966</v>
      </c>
      <c r="N639" t="n">
        <v>0.0000112594509638731</v>
      </c>
      <c r="O639" t="n">
        <v>0.0000158183392646441</v>
      </c>
      <c r="P639" t="s">
        <v>257</v>
      </c>
      <c r="Q639" t="s">
        <v>252</v>
      </c>
    </row>
    <row r="640">
      <c r="A640" t="s">
        <v>271</v>
      </c>
      <c r="B640" t="s">
        <v>258</v>
      </c>
      <c r="C640" t="s">
        <v>256</v>
      </c>
      <c r="D640" t="n">
        <v>1.64170092024739</v>
      </c>
      <c r="E640" t="n">
        <v>2055</v>
      </c>
      <c r="F640" t="n">
        <v>3071983.16143436</v>
      </c>
      <c r="G640" t="n">
        <v>191150.174812868</v>
      </c>
      <c r="H640" t="n">
        <v>41.9385632578899</v>
      </c>
      <c r="I640" t="n">
        <v>3.88320583689034</v>
      </c>
      <c r="J640" t="n">
        <v>101511.988507988</v>
      </c>
      <c r="K640" t="n">
        <v>3954.92126946125</v>
      </c>
      <c r="L640" t="n">
        <v>868694.392031158</v>
      </c>
      <c r="M640" t="n">
        <v>105147.031266016</v>
      </c>
      <c r="N640" t="n">
        <v>0.000013651950891003</v>
      </c>
      <c r="O640" t="n">
        <v>0.0000203149478711799</v>
      </c>
      <c r="P640" t="s">
        <v>257</v>
      </c>
      <c r="Q640" t="s">
        <v>252</v>
      </c>
    </row>
    <row r="641">
      <c r="A641" t="s">
        <v>271</v>
      </c>
      <c r="B641" t="s">
        <v>258</v>
      </c>
      <c r="C641" t="s">
        <v>256</v>
      </c>
      <c r="D641" t="n">
        <v>1.79717289473674</v>
      </c>
      <c r="E641" t="n">
        <v>2060</v>
      </c>
      <c r="F641" t="n">
        <v>3117095.16728156</v>
      </c>
      <c r="G641" t="n">
        <v>193814.812695344</v>
      </c>
      <c r="H641" t="n">
        <v>53.0880625117727</v>
      </c>
      <c r="I641" t="n">
        <v>5.16841979418415</v>
      </c>
      <c r="J641" t="n">
        <v>187687.907705806</v>
      </c>
      <c r="K641" t="n">
        <v>18467.2240539409</v>
      </c>
      <c r="L641" t="n">
        <v>888617.812203564</v>
      </c>
      <c r="M641" t="n">
        <v>109041.554606451</v>
      </c>
      <c r="N641" t="n">
        <v>0.0000170312613708459</v>
      </c>
      <c r="O641" t="n">
        <v>0.0000266667945669784</v>
      </c>
      <c r="P641" t="s">
        <v>257</v>
      </c>
      <c r="Q641" t="s">
        <v>252</v>
      </c>
    </row>
    <row r="642">
      <c r="A642" t="s">
        <v>271</v>
      </c>
      <c r="B642" t="s">
        <v>258</v>
      </c>
      <c r="C642" t="s">
        <v>256</v>
      </c>
      <c r="D642" t="n">
        <v>1.90209664848524</v>
      </c>
      <c r="E642" t="n">
        <v>2065</v>
      </c>
      <c r="F642" t="n">
        <v>3150208.80865873</v>
      </c>
      <c r="G642" t="n">
        <v>195781.460062042</v>
      </c>
      <c r="H642" t="n">
        <v>60.8172774018591</v>
      </c>
      <c r="I642" t="n">
        <v>6.05948572363089</v>
      </c>
      <c r="J642" t="n">
        <v>260981.172798782</v>
      </c>
      <c r="K642" t="n">
        <v>31685.0952344487</v>
      </c>
      <c r="L642" t="n">
        <v>903154.58895367</v>
      </c>
      <c r="M642" t="n">
        <v>111217.840039721</v>
      </c>
      <c r="N642" t="n">
        <v>0.0000193057924397568</v>
      </c>
      <c r="O642" t="n">
        <v>0.0000309502530102222</v>
      </c>
      <c r="P642" t="s">
        <v>257</v>
      </c>
      <c r="Q642" t="s">
        <v>252</v>
      </c>
    </row>
    <row r="643">
      <c r="A643" t="s">
        <v>271</v>
      </c>
      <c r="B643" t="s">
        <v>258</v>
      </c>
      <c r="C643" t="s">
        <v>256</v>
      </c>
      <c r="D643" t="n">
        <v>2.05392250035779</v>
      </c>
      <c r="E643" t="n">
        <v>2070</v>
      </c>
      <c r="F643" t="n">
        <v>3196113.95973761</v>
      </c>
      <c r="G643" t="n">
        <v>198601.785750588</v>
      </c>
      <c r="H643" t="n">
        <v>72.265139610693</v>
      </c>
      <c r="I643" t="n">
        <v>7.40286922928963</v>
      </c>
      <c r="J643" t="n">
        <v>397349.299046968</v>
      </c>
      <c r="K643" t="n">
        <v>58075.3448427425</v>
      </c>
      <c r="L643" t="n">
        <v>926428.489220637</v>
      </c>
      <c r="M643" t="n">
        <v>113392.193526371</v>
      </c>
      <c r="N643" t="n">
        <v>0.0000226103138126607</v>
      </c>
      <c r="O643" t="n">
        <v>0.0000372749378929877</v>
      </c>
      <c r="P643" t="s">
        <v>257</v>
      </c>
      <c r="Q643" t="s">
        <v>252</v>
      </c>
    </row>
    <row r="644">
      <c r="A644" t="s">
        <v>271</v>
      </c>
      <c r="B644" t="s">
        <v>258</v>
      </c>
      <c r="C644" t="s">
        <v>256</v>
      </c>
      <c r="D644" t="n">
        <v>2.15113208653396</v>
      </c>
      <c r="E644" t="n">
        <v>2075</v>
      </c>
      <c r="F644" t="n">
        <v>3251987.53679571</v>
      </c>
      <c r="G644" t="n">
        <v>202106.20062762</v>
      </c>
      <c r="H644" t="n">
        <v>80.4335152872987</v>
      </c>
      <c r="I644" t="n">
        <v>8.38065924979881</v>
      </c>
      <c r="J644" t="n">
        <v>502604.688155426</v>
      </c>
      <c r="K644" t="n">
        <v>73336.7941878133</v>
      </c>
      <c r="L644" t="n">
        <v>951295.54379861</v>
      </c>
      <c r="M644" t="n">
        <v>115893.459514422</v>
      </c>
      <c r="N644" t="n">
        <v>0.0000247336480774316</v>
      </c>
      <c r="O644" t="n">
        <v>0.000041466611235942</v>
      </c>
      <c r="P644" t="s">
        <v>257</v>
      </c>
      <c r="Q644" t="s">
        <v>252</v>
      </c>
    </row>
    <row r="645">
      <c r="A645" t="s">
        <v>271</v>
      </c>
      <c r="B645" t="s">
        <v>258</v>
      </c>
      <c r="C645" t="s">
        <v>256</v>
      </c>
      <c r="D645" t="n">
        <v>2.28026617277747</v>
      </c>
      <c r="E645" t="n">
        <v>2080</v>
      </c>
      <c r="F645" t="n">
        <v>3301048.19721522</v>
      </c>
      <c r="G645" t="n">
        <v>205233.337881655</v>
      </c>
      <c r="H645" t="n">
        <v>90.9714551111687</v>
      </c>
      <c r="I645" t="n">
        <v>9.65371060655594</v>
      </c>
      <c r="J645" t="n">
        <v>608342.793475114</v>
      </c>
      <c r="K645" t="n">
        <v>92078.6481180099</v>
      </c>
      <c r="L645" t="n">
        <v>968705.008968656</v>
      </c>
      <c r="M645" t="n">
        <v>117917.598505645</v>
      </c>
      <c r="N645" t="n">
        <v>0.0000275583540973175</v>
      </c>
      <c r="O645" t="n">
        <v>0.0000470377313266845</v>
      </c>
      <c r="P645" t="s">
        <v>257</v>
      </c>
      <c r="Q645" t="s">
        <v>252</v>
      </c>
    </row>
    <row r="646">
      <c r="A646" t="s">
        <v>271</v>
      </c>
      <c r="B646" t="s">
        <v>258</v>
      </c>
      <c r="C646" t="s">
        <v>256</v>
      </c>
      <c r="D646" t="n">
        <v>2.40858309610718</v>
      </c>
      <c r="E646" t="n">
        <v>2085</v>
      </c>
      <c r="F646" t="n">
        <v>3359807.28310793</v>
      </c>
      <c r="G646" t="n">
        <v>209001.447889356</v>
      </c>
      <c r="H646" t="n">
        <v>102.027589807329</v>
      </c>
      <c r="I646" t="n">
        <v>10.9881949383952</v>
      </c>
      <c r="J646" t="n">
        <v>700605.549321462</v>
      </c>
      <c r="K646" t="n">
        <v>103917.955393161</v>
      </c>
      <c r="L646" t="n">
        <v>995327.144574631</v>
      </c>
      <c r="M646" t="n">
        <v>121868.449756957</v>
      </c>
      <c r="N646" t="n">
        <v>0.00003036709585109</v>
      </c>
      <c r="O646" t="n">
        <v>0.0000525747311770407</v>
      </c>
      <c r="P646" t="s">
        <v>257</v>
      </c>
      <c r="Q646" t="s">
        <v>252</v>
      </c>
    </row>
    <row r="647">
      <c r="A647" t="s">
        <v>271</v>
      </c>
      <c r="B647" t="s">
        <v>258</v>
      </c>
      <c r="C647" t="s">
        <v>256</v>
      </c>
      <c r="D647" t="n">
        <v>2.52004645059278</v>
      </c>
      <c r="E647" t="n">
        <v>2090</v>
      </c>
      <c r="F647" t="n">
        <v>3433993.51670624</v>
      </c>
      <c r="G647" t="n">
        <v>213646.896944708</v>
      </c>
      <c r="H647" t="n">
        <v>113.280618029423</v>
      </c>
      <c r="I647" t="n">
        <v>12.300072125869</v>
      </c>
      <c r="J647" t="n">
        <v>755583.534716935</v>
      </c>
      <c r="K647" t="n">
        <v>109659.560884101</v>
      </c>
      <c r="L647" t="n">
        <v>1020928.38201889</v>
      </c>
      <c r="M647" t="n">
        <v>125543.887995308</v>
      </c>
      <c r="N647" t="n">
        <v>0.0000329880116192174</v>
      </c>
      <c r="O647" t="n">
        <v>0.0000575719671184938</v>
      </c>
      <c r="P647" t="s">
        <v>257</v>
      </c>
      <c r="Q647" t="s">
        <v>252</v>
      </c>
    </row>
    <row r="648">
      <c r="A648" t="s">
        <v>271</v>
      </c>
      <c r="B648" t="s">
        <v>259</v>
      </c>
      <c r="C648" t="s">
        <v>256</v>
      </c>
      <c r="D648" t="n">
        <v>0.428627956548265</v>
      </c>
      <c r="E648" t="n">
        <v>2010</v>
      </c>
      <c r="F648" t="n">
        <v>2655433.54354573</v>
      </c>
      <c r="G648" t="n">
        <v>72713.0515516736</v>
      </c>
      <c r="H648" t="n">
        <v>-2.94947200363812</v>
      </c>
      <c r="I648" t="n">
        <v>-0.315495924189737</v>
      </c>
      <c r="J648" t="n">
        <v>10949.5167775794</v>
      </c>
      <c r="K648" t="n">
        <v>368.39666521496</v>
      </c>
      <c r="L648" t="n">
        <v>872578.720421736</v>
      </c>
      <c r="M648" t="n">
        <v>9345.86230215302</v>
      </c>
      <c r="N648" t="n">
        <v>-0.00000111073086758547</v>
      </c>
      <c r="O648" t="n">
        <v>-0.00000433891739456883</v>
      </c>
      <c r="P648" t="s">
        <v>257</v>
      </c>
      <c r="Q648" t="s">
        <v>252</v>
      </c>
    </row>
    <row r="649">
      <c r="A649" t="s">
        <v>271</v>
      </c>
      <c r="B649" t="s">
        <v>259</v>
      </c>
      <c r="C649" t="s">
        <v>256</v>
      </c>
      <c r="D649" t="n">
        <v>0.612859964817109</v>
      </c>
      <c r="E649" t="n">
        <v>2015</v>
      </c>
      <c r="F649" t="n">
        <v>2742118.6455108</v>
      </c>
      <c r="G649" t="n">
        <v>75131.4736142853</v>
      </c>
      <c r="H649" t="n">
        <v>-4.38181088113765</v>
      </c>
      <c r="I649" t="n">
        <v>-0.468355991012886</v>
      </c>
      <c r="J649" t="n">
        <v>11013.662162613</v>
      </c>
      <c r="K649" t="n">
        <v>370.544343115571</v>
      </c>
      <c r="L649" t="n">
        <v>907613.236736839</v>
      </c>
      <c r="M649" t="n">
        <v>9658.62778983419</v>
      </c>
      <c r="N649" t="n">
        <v>-0.00000159796545941265</v>
      </c>
      <c r="O649" t="n">
        <v>-0.00000623381877769843</v>
      </c>
      <c r="P649" t="s">
        <v>257</v>
      </c>
      <c r="Q649" t="s">
        <v>252</v>
      </c>
    </row>
    <row r="650">
      <c r="A650" t="s">
        <v>271</v>
      </c>
      <c r="B650" t="s">
        <v>259</v>
      </c>
      <c r="C650" t="s">
        <v>256</v>
      </c>
      <c r="D650" t="n">
        <v>0.762344119941005</v>
      </c>
      <c r="E650" t="n">
        <v>2020</v>
      </c>
      <c r="F650" t="n">
        <v>2812553.65794294</v>
      </c>
      <c r="G650" t="n">
        <v>77099.8943437912</v>
      </c>
      <c r="H650" t="n">
        <v>-5.64980524498018</v>
      </c>
      <c r="I650" t="n">
        <v>-0.600849481483502</v>
      </c>
      <c r="J650" t="n">
        <v>10942.0810349263</v>
      </c>
      <c r="K650" t="n">
        <v>365.781155401252</v>
      </c>
      <c r="L650" t="n">
        <v>935949.593323008</v>
      </c>
      <c r="M650" t="n">
        <v>9909.97794520876</v>
      </c>
      <c r="N650" t="n">
        <v>-0.00000200878131836687</v>
      </c>
      <c r="O650" t="n">
        <v>-0.00000779312976492928</v>
      </c>
      <c r="P650" t="s">
        <v>257</v>
      </c>
      <c r="Q650" t="s">
        <v>252</v>
      </c>
    </row>
    <row r="651">
      <c r="A651" t="s">
        <v>271</v>
      </c>
      <c r="B651" t="s">
        <v>259</v>
      </c>
      <c r="C651" t="s">
        <v>256</v>
      </c>
      <c r="D651" t="n">
        <v>0.913771284057719</v>
      </c>
      <c r="E651" t="n">
        <v>2025</v>
      </c>
      <c r="F651" t="n">
        <v>2903523.63432748</v>
      </c>
      <c r="G651" t="n">
        <v>79537.9761059418</v>
      </c>
      <c r="H651" t="n">
        <v>-7.02979871726744</v>
      </c>
      <c r="I651" t="n">
        <v>-0.745692120469148</v>
      </c>
      <c r="J651" t="n">
        <v>10977.2164465932</v>
      </c>
      <c r="K651" t="n">
        <v>363.949177472634</v>
      </c>
      <c r="L651" t="n">
        <v>971435.778353367</v>
      </c>
      <c r="M651" t="n">
        <v>10234.9682082738</v>
      </c>
      <c r="N651" t="n">
        <v>-0.00000242112674205792</v>
      </c>
      <c r="O651" t="n">
        <v>-0.0000093752966441579</v>
      </c>
      <c r="P651" t="s">
        <v>257</v>
      </c>
      <c r="Q651" t="s">
        <v>252</v>
      </c>
    </row>
    <row r="652">
      <c r="A652" t="s">
        <v>271</v>
      </c>
      <c r="B652" t="s">
        <v>259</v>
      </c>
      <c r="C652" t="s">
        <v>256</v>
      </c>
      <c r="D652" t="n">
        <v>0.965593764268064</v>
      </c>
      <c r="E652" t="n">
        <v>2030</v>
      </c>
      <c r="F652" t="n">
        <v>3001572.03993219</v>
      </c>
      <c r="G652" t="n">
        <v>82184.7574277925</v>
      </c>
      <c r="H652" t="n">
        <v>-7.72872509289409</v>
      </c>
      <c r="I652" t="n">
        <v>-0.816901698716038</v>
      </c>
      <c r="J652" t="n">
        <v>11044.7115424169</v>
      </c>
      <c r="K652" t="n">
        <v>363.031202798608</v>
      </c>
      <c r="L652" t="n">
        <v>1008549.80350066</v>
      </c>
      <c r="M652" t="n">
        <v>10583.9046820443</v>
      </c>
      <c r="N652" t="n">
        <v>-0.00000257489241972972</v>
      </c>
      <c r="O652" t="n">
        <v>-0.00000993982003820803</v>
      </c>
      <c r="P652" t="s">
        <v>257</v>
      </c>
      <c r="Q652" t="s">
        <v>252</v>
      </c>
    </row>
    <row r="653">
      <c r="A653" t="s">
        <v>271</v>
      </c>
      <c r="B653" t="s">
        <v>259</v>
      </c>
      <c r="C653" t="s">
        <v>256</v>
      </c>
      <c r="D653" t="n">
        <v>1.08500668135844</v>
      </c>
      <c r="E653" t="n">
        <v>2035</v>
      </c>
      <c r="F653" t="n">
        <v>3071834.4801212</v>
      </c>
      <c r="G653" t="n">
        <v>84122.6139137679</v>
      </c>
      <c r="H653" t="n">
        <v>-1.20919443716729</v>
      </c>
      <c r="I653" t="n">
        <v>-0.537402549184693</v>
      </c>
      <c r="J653" t="n">
        <v>12496.0746396761</v>
      </c>
      <c r="K653" t="n">
        <v>366.0762620909</v>
      </c>
      <c r="L653" t="n">
        <v>1029346.39021594</v>
      </c>
      <c r="M653" t="n">
        <v>10545.2585012784</v>
      </c>
      <c r="N653" t="n">
        <v>-0.000000393639190194772</v>
      </c>
      <c r="O653" t="n">
        <v>-0.00000638832442529154</v>
      </c>
      <c r="P653" t="s">
        <v>257</v>
      </c>
      <c r="Q653" t="s">
        <v>252</v>
      </c>
    </row>
    <row r="654">
      <c r="A654" t="s">
        <v>271</v>
      </c>
      <c r="B654" t="s">
        <v>259</v>
      </c>
      <c r="C654" t="s">
        <v>256</v>
      </c>
      <c r="D654" t="n">
        <v>1.22921984132704</v>
      </c>
      <c r="E654" t="n">
        <v>2040</v>
      </c>
      <c r="F654" t="n">
        <v>3082669.97464202</v>
      </c>
      <c r="G654" t="n">
        <v>84436.062857675</v>
      </c>
      <c r="H654" t="n">
        <v>10.7178219325594</v>
      </c>
      <c r="I654" t="n">
        <v>0.0227963129005073</v>
      </c>
      <c r="J654" t="n">
        <v>20606.3253948208</v>
      </c>
      <c r="K654" t="n">
        <v>450.067084384267</v>
      </c>
      <c r="L654" t="n">
        <v>984584.637932865</v>
      </c>
      <c r="M654" t="n">
        <v>11318.7956962706</v>
      </c>
      <c r="N654" t="n">
        <v>0.00000347679836658612</v>
      </c>
      <c r="O654" t="n">
        <v>0.000000269983134326534</v>
      </c>
      <c r="P654" t="s">
        <v>257</v>
      </c>
      <c r="Q654" t="s">
        <v>252</v>
      </c>
    </row>
    <row r="655">
      <c r="A655" t="s">
        <v>271</v>
      </c>
      <c r="B655" t="s">
        <v>259</v>
      </c>
      <c r="C655" t="s">
        <v>256</v>
      </c>
      <c r="D655" t="n">
        <v>1.35085724597845</v>
      </c>
      <c r="E655" t="n">
        <v>2045</v>
      </c>
      <c r="F655" t="n">
        <v>3109425.60209279</v>
      </c>
      <c r="G655" t="n">
        <v>85161.5508297184</v>
      </c>
      <c r="H655" t="n">
        <v>20.9598428415849</v>
      </c>
      <c r="I655" t="n">
        <v>0.501665402242767</v>
      </c>
      <c r="J655" t="n">
        <v>33503.6085033896</v>
      </c>
      <c r="K655" t="n">
        <v>550.710117924202</v>
      </c>
      <c r="L655" t="n">
        <v>942202.340009515</v>
      </c>
      <c r="M655" t="n">
        <v>32382.1660363197</v>
      </c>
      <c r="N655" t="n">
        <v>0.00000674074428006186</v>
      </c>
      <c r="O655" t="n">
        <v>0.00000589074996116326</v>
      </c>
      <c r="P655" t="s">
        <v>257</v>
      </c>
      <c r="Q655" t="s">
        <v>252</v>
      </c>
    </row>
    <row r="656">
      <c r="A656" t="s">
        <v>271</v>
      </c>
      <c r="B656" t="s">
        <v>259</v>
      </c>
      <c r="C656" t="s">
        <v>256</v>
      </c>
      <c r="D656" t="n">
        <v>1.53164784556419</v>
      </c>
      <c r="E656" t="n">
        <v>2050</v>
      </c>
      <c r="F656" t="n">
        <v>3141165.24214071</v>
      </c>
      <c r="G656" t="n">
        <v>85978.403795856</v>
      </c>
      <c r="H656" t="n">
        <v>35.9895388369026</v>
      </c>
      <c r="I656" t="n">
        <v>1.20871323982631</v>
      </c>
      <c r="J656" t="n">
        <v>82941.3031219089</v>
      </c>
      <c r="K656" t="n">
        <v>1062.90941818399</v>
      </c>
      <c r="L656" t="n">
        <v>922265.235488052</v>
      </c>
      <c r="M656" t="n">
        <v>38432.2502579869</v>
      </c>
      <c r="N656" t="n">
        <v>0.0000114573847800429</v>
      </c>
      <c r="O656" t="n">
        <v>0.0000140583354245124</v>
      </c>
      <c r="P656" t="s">
        <v>257</v>
      </c>
      <c r="Q656" t="s">
        <v>252</v>
      </c>
    </row>
    <row r="657">
      <c r="A657" t="s">
        <v>271</v>
      </c>
      <c r="B657" t="s">
        <v>259</v>
      </c>
      <c r="C657" t="s">
        <v>256</v>
      </c>
      <c r="D657" t="n">
        <v>1.64170092024739</v>
      </c>
      <c r="E657" t="n">
        <v>2055</v>
      </c>
      <c r="F657" t="n">
        <v>3176278.46327058</v>
      </c>
      <c r="G657" t="n">
        <v>86854.872976641</v>
      </c>
      <c r="H657" t="n">
        <v>44.2193138509648</v>
      </c>
      <c r="I657" t="n">
        <v>1.60245524381547</v>
      </c>
      <c r="J657" t="n">
        <v>103653.760095915</v>
      </c>
      <c r="K657" t="n">
        <v>1813.14968153446</v>
      </c>
      <c r="L657" t="n">
        <v>934153.138151744</v>
      </c>
      <c r="M657" t="n">
        <v>39688.2851454308</v>
      </c>
      <c r="N657" t="n">
        <v>0.0000139217371405883</v>
      </c>
      <c r="O657" t="n">
        <v>0.0000184498023990713</v>
      </c>
      <c r="P657" t="s">
        <v>257</v>
      </c>
      <c r="Q657" t="s">
        <v>252</v>
      </c>
    </row>
    <row r="658">
      <c r="A658" t="s">
        <v>271</v>
      </c>
      <c r="B658" t="s">
        <v>259</v>
      </c>
      <c r="C658" t="s">
        <v>256</v>
      </c>
      <c r="D658" t="n">
        <v>1.79717289473674</v>
      </c>
      <c r="E658" t="n">
        <v>2060</v>
      </c>
      <c r="F658" t="n">
        <v>3222866.18348915</v>
      </c>
      <c r="G658" t="n">
        <v>88043.7964877523</v>
      </c>
      <c r="H658" t="n">
        <v>56.0856181192147</v>
      </c>
      <c r="I658" t="n">
        <v>2.17086418674218</v>
      </c>
      <c r="J658" t="n">
        <v>196931.805674783</v>
      </c>
      <c r="K658" t="n">
        <v>9223.32608496389</v>
      </c>
      <c r="L658" t="n">
        <v>956630.838036963</v>
      </c>
      <c r="M658" t="n">
        <v>41028.528773052</v>
      </c>
      <c r="N658" t="n">
        <v>0.0000174024036140697</v>
      </c>
      <c r="O658" t="n">
        <v>0.0000246566399149334</v>
      </c>
      <c r="P658" t="s">
        <v>257</v>
      </c>
      <c r="Q658" t="s">
        <v>252</v>
      </c>
    </row>
    <row r="659">
      <c r="A659" t="s">
        <v>271</v>
      </c>
      <c r="B659" t="s">
        <v>259</v>
      </c>
      <c r="C659" t="s">
        <v>256</v>
      </c>
      <c r="D659" t="n">
        <v>1.90209664848524</v>
      </c>
      <c r="E659" t="n">
        <v>2065</v>
      </c>
      <c r="F659" t="n">
        <v>3257073.96820298</v>
      </c>
      <c r="G659" t="n">
        <v>88916.3005177946</v>
      </c>
      <c r="H659" t="n">
        <v>64.3124206822521</v>
      </c>
      <c r="I659" t="n">
        <v>2.56434244323788</v>
      </c>
      <c r="J659" t="n">
        <v>277857.381688356</v>
      </c>
      <c r="K659" t="n">
        <v>14808.8863448744</v>
      </c>
      <c r="L659" t="n">
        <v>972611.504967961</v>
      </c>
      <c r="M659" t="n">
        <v>41760.9240254308</v>
      </c>
      <c r="N659" t="n">
        <v>0.0000197454590562262</v>
      </c>
      <c r="O659" t="n">
        <v>0.0000288399587961341</v>
      </c>
      <c r="P659" t="s">
        <v>257</v>
      </c>
      <c r="Q659" t="s">
        <v>252</v>
      </c>
    </row>
    <row r="660">
      <c r="A660" t="s">
        <v>271</v>
      </c>
      <c r="B660" t="s">
        <v>259</v>
      </c>
      <c r="C660" t="s">
        <v>256</v>
      </c>
      <c r="D660" t="n">
        <v>2.05392250035779</v>
      </c>
      <c r="E660" t="n">
        <v>2070</v>
      </c>
      <c r="F660" t="n">
        <v>3304539.39224976</v>
      </c>
      <c r="G660" t="n">
        <v>90176.353238445</v>
      </c>
      <c r="H660" t="n">
        <v>76.5110381828184</v>
      </c>
      <c r="I660" t="n">
        <v>3.1569706571642</v>
      </c>
      <c r="J660" t="n">
        <v>430293.38032339</v>
      </c>
      <c r="K660" t="n">
        <v>25131.26356632</v>
      </c>
      <c r="L660" t="n">
        <v>996905.287159281</v>
      </c>
      <c r="M660" t="n">
        <v>42915.3955877275</v>
      </c>
      <c r="N660" t="n">
        <v>0.0000231533140026299</v>
      </c>
      <c r="O660" t="n">
        <v>0.0000350088525848513</v>
      </c>
      <c r="P660" t="s">
        <v>257</v>
      </c>
      <c r="Q660" t="s">
        <v>252</v>
      </c>
    </row>
    <row r="661">
      <c r="A661" t="s">
        <v>271</v>
      </c>
      <c r="B661" t="s">
        <v>259</v>
      </c>
      <c r="C661" t="s">
        <v>256</v>
      </c>
      <c r="D661" t="n">
        <v>2.15113208653396</v>
      </c>
      <c r="E661" t="n">
        <v>2075</v>
      </c>
      <c r="F661" t="n">
        <v>3362347.57885973</v>
      </c>
      <c r="G661" t="n">
        <v>91746.1585636035</v>
      </c>
      <c r="H661" t="n">
        <v>85.22851351957</v>
      </c>
      <c r="I661" t="n">
        <v>3.58566101752753</v>
      </c>
      <c r="J661" t="n">
        <v>545181.126342845</v>
      </c>
      <c r="K661" t="n">
        <v>30760.3560003939</v>
      </c>
      <c r="L661" t="n">
        <v>1022857.29096184</v>
      </c>
      <c r="M661" t="n">
        <v>44331.7123511918</v>
      </c>
      <c r="N661" t="n">
        <v>0.0000253479188336839</v>
      </c>
      <c r="O661" t="n">
        <v>0.0000390824103555437</v>
      </c>
      <c r="P661" t="s">
        <v>257</v>
      </c>
      <c r="Q661" t="s">
        <v>252</v>
      </c>
    </row>
    <row r="662">
      <c r="A662" t="s">
        <v>271</v>
      </c>
      <c r="B662" t="s">
        <v>259</v>
      </c>
      <c r="C662" t="s">
        <v>256</v>
      </c>
      <c r="D662" t="n">
        <v>2.28026617277747</v>
      </c>
      <c r="E662" t="n">
        <v>2080</v>
      </c>
      <c r="F662" t="n">
        <v>3413137.58656166</v>
      </c>
      <c r="G662" t="n">
        <v>93143.9485352104</v>
      </c>
      <c r="H662" t="n">
        <v>96.4803973859389</v>
      </c>
      <c r="I662" t="n">
        <v>4.14476833178573</v>
      </c>
      <c r="J662" t="n">
        <v>664294.416319633</v>
      </c>
      <c r="K662" t="n">
        <v>36127.0252734904</v>
      </c>
      <c r="L662" t="n">
        <v>1041036.11479802</v>
      </c>
      <c r="M662" t="n">
        <v>45586.4926762847</v>
      </c>
      <c r="N662" t="n">
        <v>0.0000282673624895185</v>
      </c>
      <c r="O662" t="n">
        <v>0.0000444985250997698</v>
      </c>
      <c r="P662" t="s">
        <v>257</v>
      </c>
      <c r="Q662" t="s">
        <v>252</v>
      </c>
    </row>
    <row r="663">
      <c r="A663" t="s">
        <v>271</v>
      </c>
      <c r="B663" t="s">
        <v>259</v>
      </c>
      <c r="C663" t="s">
        <v>256</v>
      </c>
      <c r="D663" t="n">
        <v>2.40858309610718</v>
      </c>
      <c r="E663" t="n">
        <v>2085</v>
      </c>
      <c r="F663" t="n">
        <v>3473977.01153866</v>
      </c>
      <c r="G663" t="n">
        <v>94831.7194586269</v>
      </c>
      <c r="H663" t="n">
        <v>108.285456073532</v>
      </c>
      <c r="I663" t="n">
        <v>4.73032867219185</v>
      </c>
      <c r="J663" t="n">
        <v>764912.061474401</v>
      </c>
      <c r="K663" t="n">
        <v>39611.4432402223</v>
      </c>
      <c r="L663" t="n">
        <v>1069705.90305302</v>
      </c>
      <c r="M663" t="n">
        <v>47489.6912785716</v>
      </c>
      <c r="N663" t="n">
        <v>0.000031170458443987</v>
      </c>
      <c r="O663" t="n">
        <v>0.0000498812918208827</v>
      </c>
      <c r="P663" t="s">
        <v>257</v>
      </c>
      <c r="Q663" t="s">
        <v>252</v>
      </c>
    </row>
    <row r="664">
      <c r="A664" t="s">
        <v>271</v>
      </c>
      <c r="B664" t="s">
        <v>259</v>
      </c>
      <c r="C664" t="s">
        <v>256</v>
      </c>
      <c r="D664" t="n">
        <v>2.52004645059278</v>
      </c>
      <c r="E664" t="n">
        <v>2090</v>
      </c>
      <c r="F664" t="n">
        <v>3550705.52328618</v>
      </c>
      <c r="G664" t="n">
        <v>96934.8903647695</v>
      </c>
      <c r="H664" t="n">
        <v>120.271854309499</v>
      </c>
      <c r="I664" t="n">
        <v>5.30883584579296</v>
      </c>
      <c r="J664" t="n">
        <v>823297.823394775</v>
      </c>
      <c r="K664" t="n">
        <v>41945.2722062613</v>
      </c>
      <c r="L664" t="n">
        <v>1097025.62098587</v>
      </c>
      <c r="M664" t="n">
        <v>49446.6490283296</v>
      </c>
      <c r="N664" t="n">
        <v>0.0000338726637623801</v>
      </c>
      <c r="O664" t="n">
        <v>0.0000547670279072439</v>
      </c>
      <c r="P664" t="s">
        <v>257</v>
      </c>
      <c r="Q664" t="s">
        <v>252</v>
      </c>
    </row>
    <row r="665">
      <c r="A665" t="s">
        <v>271</v>
      </c>
      <c r="B665" t="s">
        <v>260</v>
      </c>
      <c r="C665" t="s">
        <v>256</v>
      </c>
      <c r="D665" t="n">
        <v>0.428627956548265</v>
      </c>
      <c r="E665" t="n">
        <v>2010</v>
      </c>
      <c r="F665" t="n">
        <v>2393113.91238467</v>
      </c>
      <c r="G665" t="n">
        <v>335032.682712735</v>
      </c>
      <c r="H665" t="n">
        <v>-2.88918906645321</v>
      </c>
      <c r="I665" t="n">
        <v>-0.375778861374647</v>
      </c>
      <c r="J665" t="n">
        <v>10031.7514433183</v>
      </c>
      <c r="K665" t="n">
        <v>1286.16199947607</v>
      </c>
      <c r="L665" t="n">
        <v>769424.382542256</v>
      </c>
      <c r="M665" t="n">
        <v>112500.200181633</v>
      </c>
      <c r="N665" t="n">
        <v>-0.00000120729274586608</v>
      </c>
      <c r="O665" t="n">
        <v>-0.00000112161851892178</v>
      </c>
      <c r="P665" t="s">
        <v>257</v>
      </c>
      <c r="Q665" t="s">
        <v>252</v>
      </c>
    </row>
    <row r="666">
      <c r="A666" t="s">
        <v>271</v>
      </c>
      <c r="B666" t="s">
        <v>260</v>
      </c>
      <c r="C666" t="s">
        <v>256</v>
      </c>
      <c r="D666" t="n">
        <v>0.612859964817109</v>
      </c>
      <c r="E666" t="n">
        <v>2015</v>
      </c>
      <c r="F666" t="n">
        <v>2469902.09250445</v>
      </c>
      <c r="G666" t="n">
        <v>347348.026620632</v>
      </c>
      <c r="H666" t="n">
        <v>-4.29431985906923</v>
      </c>
      <c r="I666" t="n">
        <v>-0.555847013081303</v>
      </c>
      <c r="J666" t="n">
        <v>10088.4254200261</v>
      </c>
      <c r="K666" t="n">
        <v>1295.78108570247</v>
      </c>
      <c r="L666" t="n">
        <v>800052.433552302</v>
      </c>
      <c r="M666" t="n">
        <v>117219.430974371</v>
      </c>
      <c r="N666" t="n">
        <v>-0.00000173865995421496</v>
      </c>
      <c r="O666" t="n">
        <v>-0.00000160025959694998</v>
      </c>
      <c r="P666" t="s">
        <v>257</v>
      </c>
      <c r="Q666" t="s">
        <v>252</v>
      </c>
    </row>
    <row r="667">
      <c r="A667" t="s">
        <v>271</v>
      </c>
      <c r="B667" t="s">
        <v>260</v>
      </c>
      <c r="C667" t="s">
        <v>256</v>
      </c>
      <c r="D667" t="n">
        <v>0.762344119941005</v>
      </c>
      <c r="E667" t="n">
        <v>2020</v>
      </c>
      <c r="F667" t="n">
        <v>2532224.21719297</v>
      </c>
      <c r="G667" t="n">
        <v>357429.335093754</v>
      </c>
      <c r="H667" t="n">
        <v>-5.53789236658166</v>
      </c>
      <c r="I667" t="n">
        <v>-0.71276235988202</v>
      </c>
      <c r="J667" t="n">
        <v>10016.0459014182</v>
      </c>
      <c r="K667" t="n">
        <v>1291.81628890926</v>
      </c>
      <c r="L667" t="n">
        <v>824745.737924762</v>
      </c>
      <c r="M667" t="n">
        <v>121113.833343455</v>
      </c>
      <c r="N667" t="n">
        <v>-0.00000218696761881558</v>
      </c>
      <c r="O667" t="n">
        <v>-0.00000199413503565694</v>
      </c>
      <c r="P667" t="s">
        <v>257</v>
      </c>
      <c r="Q667" t="s">
        <v>252</v>
      </c>
    </row>
    <row r="668">
      <c r="A668" t="s">
        <v>271</v>
      </c>
      <c r="B668" t="s">
        <v>260</v>
      </c>
      <c r="C668" t="s">
        <v>256</v>
      </c>
      <c r="D668" t="n">
        <v>0.913771284057719</v>
      </c>
      <c r="E668" t="n">
        <v>2025</v>
      </c>
      <c r="F668" t="n">
        <v>2612679.68199332</v>
      </c>
      <c r="G668" t="n">
        <v>370381.928440101</v>
      </c>
      <c r="H668" t="n">
        <v>-6.8912504256246</v>
      </c>
      <c r="I668" t="n">
        <v>-0.88424041211199</v>
      </c>
      <c r="J668" t="n">
        <v>10040.1486551474</v>
      </c>
      <c r="K668" t="n">
        <v>1301.01696891837</v>
      </c>
      <c r="L668" t="n">
        <v>855661.97695285</v>
      </c>
      <c r="M668" t="n">
        <v>126008.769608791</v>
      </c>
      <c r="N668" t="n">
        <v>-0.0000026376177964407</v>
      </c>
      <c r="O668" t="n">
        <v>-0.00000238737461040838</v>
      </c>
      <c r="P668" t="s">
        <v>257</v>
      </c>
      <c r="Q668" t="s">
        <v>252</v>
      </c>
    </row>
    <row r="669">
      <c r="A669" t="s">
        <v>271</v>
      </c>
      <c r="B669" t="s">
        <v>260</v>
      </c>
      <c r="C669" t="s">
        <v>256</v>
      </c>
      <c r="D669" t="n">
        <v>0.965593764268064</v>
      </c>
      <c r="E669" t="n">
        <v>2030</v>
      </c>
      <c r="F669" t="n">
        <v>2699211.01366955</v>
      </c>
      <c r="G669" t="n">
        <v>384545.783690441</v>
      </c>
      <c r="H669" t="n">
        <v>-7.57436676808611</v>
      </c>
      <c r="I669" t="n">
        <v>-0.971260023524014</v>
      </c>
      <c r="J669" t="n">
        <v>10093.1934197414</v>
      </c>
      <c r="K669" t="n">
        <v>1314.54932547405</v>
      </c>
      <c r="L669" t="n">
        <v>887930.773623866</v>
      </c>
      <c r="M669" t="n">
        <v>131202.934558835</v>
      </c>
      <c r="N669" t="n">
        <v>-0.00000280614102777717</v>
      </c>
      <c r="O669" t="n">
        <v>-0.00000252573312390255</v>
      </c>
      <c r="P669" t="s">
        <v>257</v>
      </c>
      <c r="Q669" t="s">
        <v>252</v>
      </c>
    </row>
    <row r="670">
      <c r="A670" t="s">
        <v>271</v>
      </c>
      <c r="B670" t="s">
        <v>260</v>
      </c>
      <c r="C670" t="s">
        <v>256</v>
      </c>
      <c r="D670" t="n">
        <v>1.08500668135844</v>
      </c>
      <c r="E670" t="n">
        <v>2035</v>
      </c>
      <c r="F670" t="n">
        <v>2760794.75246595</v>
      </c>
      <c r="G670" t="n">
        <v>395162.341569024</v>
      </c>
      <c r="H670" t="n">
        <v>-1.52331810613108</v>
      </c>
      <c r="I670" t="n">
        <v>-0.223278880220907</v>
      </c>
      <c r="J670" t="n">
        <v>11494.7179664103</v>
      </c>
      <c r="K670" t="n">
        <v>1367.43293535664</v>
      </c>
      <c r="L670" t="n">
        <v>908854.971701448</v>
      </c>
      <c r="M670" t="n">
        <v>131036.677015767</v>
      </c>
      <c r="N670" t="n">
        <v>-0.000000551767966369265</v>
      </c>
      <c r="O670" t="n">
        <v>-0.000000565030765164412</v>
      </c>
      <c r="P670" t="s">
        <v>257</v>
      </c>
      <c r="Q670" t="s">
        <v>252</v>
      </c>
    </row>
    <row r="671">
      <c r="A671" t="s">
        <v>271</v>
      </c>
      <c r="B671" t="s">
        <v>260</v>
      </c>
      <c r="C671" t="s">
        <v>256</v>
      </c>
      <c r="D671" t="n">
        <v>1.22921984132704</v>
      </c>
      <c r="E671" t="n">
        <v>2040</v>
      </c>
      <c r="F671" t="n">
        <v>2769169.37393302</v>
      </c>
      <c r="G671" t="n">
        <v>397936.663566673</v>
      </c>
      <c r="H671" t="n">
        <v>9.58029982835255</v>
      </c>
      <c r="I671" t="n">
        <v>1.16031841710738</v>
      </c>
      <c r="J671" t="n">
        <v>18683.1521486006</v>
      </c>
      <c r="K671" t="n">
        <v>2373.24033060446</v>
      </c>
      <c r="L671" t="n">
        <v>874499.058882868</v>
      </c>
      <c r="M671" t="n">
        <v>121404.374746268</v>
      </c>
      <c r="N671" t="n">
        <v>0.00000345962941759166</v>
      </c>
      <c r="O671" t="n">
        <v>0.00000291583692416663</v>
      </c>
      <c r="P671" t="s">
        <v>257</v>
      </c>
      <c r="Q671" t="s">
        <v>252</v>
      </c>
    </row>
    <row r="672">
      <c r="A672" t="s">
        <v>271</v>
      </c>
      <c r="B672" t="s">
        <v>260</v>
      </c>
      <c r="C672" t="s">
        <v>256</v>
      </c>
      <c r="D672" t="n">
        <v>1.35085724597845</v>
      </c>
      <c r="E672" t="n">
        <v>2045</v>
      </c>
      <c r="F672" t="n">
        <v>2791988.18358321</v>
      </c>
      <c r="G672" t="n">
        <v>402598.969339295</v>
      </c>
      <c r="H672" t="n">
        <v>19.1068133167028</v>
      </c>
      <c r="I672" t="n">
        <v>2.35469492712484</v>
      </c>
      <c r="J672" t="n">
        <v>29398.0658965185</v>
      </c>
      <c r="K672" t="n">
        <v>4656.25272479526</v>
      </c>
      <c r="L672" t="n">
        <v>867206.262722172</v>
      </c>
      <c r="M672" t="n">
        <v>107378.243323662</v>
      </c>
      <c r="N672" t="n">
        <v>0.00000684344347481489</v>
      </c>
      <c r="O672" t="n">
        <v>0.00000584873560652459</v>
      </c>
      <c r="P672" t="s">
        <v>257</v>
      </c>
      <c r="Q672" t="s">
        <v>252</v>
      </c>
    </row>
    <row r="673">
      <c r="A673" t="s">
        <v>271</v>
      </c>
      <c r="B673" t="s">
        <v>260</v>
      </c>
      <c r="C673" t="s">
        <v>256</v>
      </c>
      <c r="D673" t="n">
        <v>1.53164784556419</v>
      </c>
      <c r="E673" t="n">
        <v>2050</v>
      </c>
      <c r="F673" t="n">
        <v>2819316.85627508</v>
      </c>
      <c r="G673" t="n">
        <v>407826.789661482</v>
      </c>
      <c r="H673" t="n">
        <v>33.0941744503837</v>
      </c>
      <c r="I673" t="n">
        <v>4.10407762634519</v>
      </c>
      <c r="J673" t="n">
        <v>73105.7887216751</v>
      </c>
      <c r="K673" t="n">
        <v>10898.4238184177</v>
      </c>
      <c r="L673" t="n">
        <v>865813.5463416</v>
      </c>
      <c r="M673" t="n">
        <v>94883.9394044395</v>
      </c>
      <c r="N673" t="n">
        <v>0.0000117383664687155</v>
      </c>
      <c r="O673" t="n">
        <v>0.0000100632860086307</v>
      </c>
      <c r="P673" t="s">
        <v>257</v>
      </c>
      <c r="Q673" t="s">
        <v>252</v>
      </c>
    </row>
    <row r="674">
      <c r="A674" t="s">
        <v>271</v>
      </c>
      <c r="B674" t="s">
        <v>260</v>
      </c>
      <c r="C674" t="s">
        <v>256</v>
      </c>
      <c r="D674" t="n">
        <v>1.64170092024739</v>
      </c>
      <c r="E674" t="n">
        <v>2055</v>
      </c>
      <c r="F674" t="n">
        <v>2849701.64077201</v>
      </c>
      <c r="G674" t="n">
        <v>413431.695475215</v>
      </c>
      <c r="H674" t="n">
        <v>40.7737658108332</v>
      </c>
      <c r="I674" t="n">
        <v>5.0480032839471</v>
      </c>
      <c r="J674" t="n">
        <v>92301.7923541428</v>
      </c>
      <c r="K674" t="n">
        <v>13165.1174233064</v>
      </c>
      <c r="L674" t="n">
        <v>881575.05744659</v>
      </c>
      <c r="M674" t="n">
        <v>92266.3658505848</v>
      </c>
      <c r="N674" t="n">
        <v>0.0000143080823716644</v>
      </c>
      <c r="O674" t="n">
        <v>0.0000122100055201252</v>
      </c>
      <c r="P674" t="s">
        <v>257</v>
      </c>
      <c r="Q674" t="s">
        <v>252</v>
      </c>
    </row>
    <row r="675">
      <c r="A675" t="s">
        <v>271</v>
      </c>
      <c r="B675" t="s">
        <v>260</v>
      </c>
      <c r="C675" t="s">
        <v>256</v>
      </c>
      <c r="D675" t="n">
        <v>1.79717289473674</v>
      </c>
      <c r="E675" t="n">
        <v>2060</v>
      </c>
      <c r="F675" t="n">
        <v>2890464.14743554</v>
      </c>
      <c r="G675" t="n">
        <v>420445.832541368</v>
      </c>
      <c r="H675" t="n">
        <v>51.8487289611405</v>
      </c>
      <c r="I675" t="n">
        <v>6.40775334481642</v>
      </c>
      <c r="J675" t="n">
        <v>182930.151252807</v>
      </c>
      <c r="K675" t="n">
        <v>23224.9805069403</v>
      </c>
      <c r="L675" t="n">
        <v>904330.716150753</v>
      </c>
      <c r="M675" t="n">
        <v>93328.6506592615</v>
      </c>
      <c r="N675" t="n">
        <v>0.0000179378557617265</v>
      </c>
      <c r="O675" t="n">
        <v>0.0000152403778296125</v>
      </c>
      <c r="P675" t="s">
        <v>257</v>
      </c>
      <c r="Q675" t="s">
        <v>252</v>
      </c>
    </row>
    <row r="676">
      <c r="A676" t="s">
        <v>271</v>
      </c>
      <c r="B676" t="s">
        <v>260</v>
      </c>
      <c r="C676" t="s">
        <v>256</v>
      </c>
      <c r="D676" t="n">
        <v>1.90209664848524</v>
      </c>
      <c r="E676" t="n">
        <v>2065</v>
      </c>
      <c r="F676" t="n">
        <v>2920256.18985888</v>
      </c>
      <c r="G676" t="n">
        <v>425734.078861891</v>
      </c>
      <c r="H676" t="n">
        <v>59.5203475909519</v>
      </c>
      <c r="I676" t="n">
        <v>7.35641553453814</v>
      </c>
      <c r="J676" t="n">
        <v>260204.788661463</v>
      </c>
      <c r="K676" t="n">
        <v>32461.4793717679</v>
      </c>
      <c r="L676" t="n">
        <v>920700.174178889</v>
      </c>
      <c r="M676" t="n">
        <v>93672.2548145019</v>
      </c>
      <c r="N676" t="n">
        <v>0.0000203818924509593</v>
      </c>
      <c r="O676" t="n">
        <v>0.0000172793673323121</v>
      </c>
      <c r="P676" t="s">
        <v>257</v>
      </c>
      <c r="Q676" t="s">
        <v>252</v>
      </c>
    </row>
    <row r="677">
      <c r="A677" t="s">
        <v>271</v>
      </c>
      <c r="B677" t="s">
        <v>260</v>
      </c>
      <c r="C677" t="s">
        <v>256</v>
      </c>
      <c r="D677" t="n">
        <v>2.05392250035779</v>
      </c>
      <c r="E677" t="n">
        <v>2070</v>
      </c>
      <c r="F677" t="n">
        <v>2962067.09507541</v>
      </c>
      <c r="G677" t="n">
        <v>432648.650412793</v>
      </c>
      <c r="H677" t="n">
        <v>70.9273035329071</v>
      </c>
      <c r="I677" t="n">
        <v>8.74070530707549</v>
      </c>
      <c r="J677" t="n">
        <v>408155.316331252</v>
      </c>
      <c r="K677" t="n">
        <v>47269.3275584578</v>
      </c>
      <c r="L677" t="n">
        <v>944640.244788284</v>
      </c>
      <c r="M677" t="n">
        <v>95180.4379587241</v>
      </c>
      <c r="N677" t="n">
        <v>0.0000239452049046517</v>
      </c>
      <c r="O677" t="n">
        <v>0.0000202027795504179</v>
      </c>
      <c r="P677" t="s">
        <v>257</v>
      </c>
      <c r="Q677" t="s">
        <v>252</v>
      </c>
    </row>
    <row r="678">
      <c r="A678" t="s">
        <v>271</v>
      </c>
      <c r="B678" t="s">
        <v>260</v>
      </c>
      <c r="C678" t="s">
        <v>256</v>
      </c>
      <c r="D678" t="n">
        <v>2.15113208653396</v>
      </c>
      <c r="E678" t="n">
        <v>2075</v>
      </c>
      <c r="F678" t="n">
        <v>3013262.82058578</v>
      </c>
      <c r="G678" t="n">
        <v>440830.916837551</v>
      </c>
      <c r="H678" t="n">
        <v>79.1003485276561</v>
      </c>
      <c r="I678" t="n">
        <v>9.71382600944138</v>
      </c>
      <c r="J678" t="n">
        <v>516481.076945201</v>
      </c>
      <c r="K678" t="n">
        <v>59460.4053980386</v>
      </c>
      <c r="L678" t="n">
        <v>969686.813856769</v>
      </c>
      <c r="M678" t="n">
        <v>97502.1894562633</v>
      </c>
      <c r="N678" t="n">
        <v>0.0000262507299354256</v>
      </c>
      <c r="O678" t="n">
        <v>0.0000220352648564824</v>
      </c>
      <c r="P678" t="s">
        <v>257</v>
      </c>
      <c r="Q678" t="s">
        <v>252</v>
      </c>
    </row>
    <row r="679">
      <c r="A679" t="s">
        <v>271</v>
      </c>
      <c r="B679" t="s">
        <v>260</v>
      </c>
      <c r="C679" t="s">
        <v>256</v>
      </c>
      <c r="D679" t="n">
        <v>2.28026617277747</v>
      </c>
      <c r="E679" t="n">
        <v>2080</v>
      </c>
      <c r="F679" t="n">
        <v>3058251.04359047</v>
      </c>
      <c r="G679" t="n">
        <v>448030.491506408</v>
      </c>
      <c r="H679" t="n">
        <v>89.6604562878927</v>
      </c>
      <c r="I679" t="n">
        <v>10.964709429832</v>
      </c>
      <c r="J679" t="n">
        <v>631486.193185361</v>
      </c>
      <c r="K679" t="n">
        <v>68935.2484077631</v>
      </c>
      <c r="L679" t="n">
        <v>986382.489988746</v>
      </c>
      <c r="M679" t="n">
        <v>100240.117485556</v>
      </c>
      <c r="N679" t="n">
        <v>0.0000293175592879481</v>
      </c>
      <c r="O679" t="n">
        <v>0.0000244731321588525</v>
      </c>
      <c r="P679" t="s">
        <v>257</v>
      </c>
      <c r="Q679" t="s">
        <v>252</v>
      </c>
    </row>
    <row r="680">
      <c r="A680" t="s">
        <v>271</v>
      </c>
      <c r="B680" t="s">
        <v>260</v>
      </c>
      <c r="C680" t="s">
        <v>256</v>
      </c>
      <c r="D680" t="n">
        <v>2.40858309610718</v>
      </c>
      <c r="E680" t="n">
        <v>2085</v>
      </c>
      <c r="F680" t="n">
        <v>3112311.72029282</v>
      </c>
      <c r="G680" t="n">
        <v>456497.010704471</v>
      </c>
      <c r="H680" t="n">
        <v>100.737237019491</v>
      </c>
      <c r="I680" t="n">
        <v>12.2785477262333</v>
      </c>
      <c r="J680" t="n">
        <v>726502.778134511</v>
      </c>
      <c r="K680" t="n">
        <v>78020.7265801123</v>
      </c>
      <c r="L680" t="n">
        <v>1014471.90120508</v>
      </c>
      <c r="M680" t="n">
        <v>102723.693126506</v>
      </c>
      <c r="N680" t="n">
        <v>0.0000323673353034229</v>
      </c>
      <c r="O680" t="n">
        <v>0.0000268973233960172</v>
      </c>
      <c r="P680" t="s">
        <v>257</v>
      </c>
      <c r="Q680" t="s">
        <v>252</v>
      </c>
    </row>
    <row r="681">
      <c r="A681" t="s">
        <v>271</v>
      </c>
      <c r="B681" t="s">
        <v>260</v>
      </c>
      <c r="C681" t="s">
        <v>256</v>
      </c>
      <c r="D681" t="n">
        <v>2.52004645059278</v>
      </c>
      <c r="E681" t="n">
        <v>2090</v>
      </c>
      <c r="F681" t="n">
        <v>3180973.45252946</v>
      </c>
      <c r="G681" t="n">
        <v>466666.961121488</v>
      </c>
      <c r="H681" t="n">
        <v>111.963246315516</v>
      </c>
      <c r="I681" t="n">
        <v>13.6174438397761</v>
      </c>
      <c r="J681" t="n">
        <v>781994.820785973</v>
      </c>
      <c r="K681" t="n">
        <v>83248.2748150635</v>
      </c>
      <c r="L681" t="n">
        <v>1041414.60836812</v>
      </c>
      <c r="M681" t="n">
        <v>105057.661646073</v>
      </c>
      <c r="N681" t="n">
        <v>0.0000351977933756361</v>
      </c>
      <c r="O681" t="n">
        <v>0.0000291802183875431</v>
      </c>
      <c r="P681" t="s">
        <v>257</v>
      </c>
      <c r="Q681" t="s">
        <v>252</v>
      </c>
    </row>
    <row r="682">
      <c r="A682" t="s">
        <v>271</v>
      </c>
      <c r="B682" t="s">
        <v>261</v>
      </c>
      <c r="C682" t="s">
        <v>256</v>
      </c>
      <c r="D682" t="n">
        <v>0.428627956548265</v>
      </c>
      <c r="E682" t="n">
        <v>2010</v>
      </c>
      <c r="F682" t="n">
        <v>2592182.18172991</v>
      </c>
      <c r="G682" t="n">
        <v>135964.413367501</v>
      </c>
      <c r="H682" t="n">
        <v>-2.99352746922944</v>
      </c>
      <c r="I682" t="n">
        <v>-0.271440458598426</v>
      </c>
      <c r="J682" t="n">
        <v>10800.999675238</v>
      </c>
      <c r="K682" t="n">
        <v>516.913767556359</v>
      </c>
      <c r="L682" t="n">
        <v>843356.387472263</v>
      </c>
      <c r="M682" t="n">
        <v>38568.1952516259</v>
      </c>
      <c r="N682" t="n">
        <v>-0.00000115482912054881</v>
      </c>
      <c r="O682" t="n">
        <v>-0.00000199640811794438</v>
      </c>
      <c r="P682" t="s">
        <v>257</v>
      </c>
      <c r="Q682" t="s">
        <v>252</v>
      </c>
    </row>
    <row r="683">
      <c r="A683" t="s">
        <v>271</v>
      </c>
      <c r="B683" t="s">
        <v>261</v>
      </c>
      <c r="C683" t="s">
        <v>256</v>
      </c>
      <c r="D683" t="n">
        <v>0.612859964817109</v>
      </c>
      <c r="E683" t="n">
        <v>2015</v>
      </c>
      <c r="F683" t="n">
        <v>2677187.27403694</v>
      </c>
      <c r="G683" t="n">
        <v>140062.845088143</v>
      </c>
      <c r="H683" t="n">
        <v>-4.44539992868294</v>
      </c>
      <c r="I683" t="n">
        <v>-0.404766943467598</v>
      </c>
      <c r="J683" t="n">
        <v>10864.7021873984</v>
      </c>
      <c r="K683" t="n">
        <v>519.50431833017</v>
      </c>
      <c r="L683" t="n">
        <v>877445.057941671</v>
      </c>
      <c r="M683" t="n">
        <v>39826.8065850015</v>
      </c>
      <c r="N683" t="n">
        <v>-0.00000166047402503139</v>
      </c>
      <c r="O683" t="n">
        <v>-0.00000288989519820817</v>
      </c>
      <c r="P683" t="s">
        <v>257</v>
      </c>
      <c r="Q683" t="s">
        <v>252</v>
      </c>
    </row>
    <row r="684">
      <c r="A684" t="s">
        <v>271</v>
      </c>
      <c r="B684" t="s">
        <v>261</v>
      </c>
      <c r="C684" t="s">
        <v>256</v>
      </c>
      <c r="D684" t="n">
        <v>0.762344119941005</v>
      </c>
      <c r="E684" t="n">
        <v>2020</v>
      </c>
      <c r="F684" t="n">
        <v>2746274.7912199</v>
      </c>
      <c r="G684" t="n">
        <v>143378.761066831</v>
      </c>
      <c r="H684" t="n">
        <v>-5.72879108728324</v>
      </c>
      <c r="I684" t="n">
        <v>-0.521863639180439</v>
      </c>
      <c r="J684" t="n">
        <v>10793.0266183344</v>
      </c>
      <c r="K684" t="n">
        <v>514.835571993079</v>
      </c>
      <c r="L684" t="n">
        <v>905010.120849629</v>
      </c>
      <c r="M684" t="n">
        <v>40849.4504185881</v>
      </c>
      <c r="N684" t="n">
        <v>-0.00000208602252971871</v>
      </c>
      <c r="O684" t="n">
        <v>-0.00000363975553490235</v>
      </c>
      <c r="P684" t="s">
        <v>257</v>
      </c>
      <c r="Q684" t="s">
        <v>252</v>
      </c>
    </row>
    <row r="685">
      <c r="A685" t="s">
        <v>271</v>
      </c>
      <c r="B685" t="s">
        <v>261</v>
      </c>
      <c r="C685" t="s">
        <v>256</v>
      </c>
      <c r="D685" t="n">
        <v>0.913771284057719</v>
      </c>
      <c r="E685" t="n">
        <v>2025</v>
      </c>
      <c r="F685" t="n">
        <v>2835358.99794379</v>
      </c>
      <c r="G685" t="n">
        <v>147702.612489628</v>
      </c>
      <c r="H685" t="n">
        <v>-7.125449405609</v>
      </c>
      <c r="I685" t="n">
        <v>-0.650041432127587</v>
      </c>
      <c r="J685" t="n">
        <v>10826.2679574054</v>
      </c>
      <c r="K685" t="n">
        <v>514.897666660408</v>
      </c>
      <c r="L685" t="n">
        <v>939474.797660224</v>
      </c>
      <c r="M685" t="n">
        <v>42195.9489014171</v>
      </c>
      <c r="N685" t="n">
        <v>-0.00000251306780226998</v>
      </c>
      <c r="O685" t="n">
        <v>-0.00000440101512878275</v>
      </c>
      <c r="P685" t="s">
        <v>257</v>
      </c>
      <c r="Q685" t="s">
        <v>252</v>
      </c>
    </row>
    <row r="686">
      <c r="A686" t="s">
        <v>271</v>
      </c>
      <c r="B686" t="s">
        <v>261</v>
      </c>
      <c r="C686" t="s">
        <v>256</v>
      </c>
      <c r="D686" t="n">
        <v>0.965593764268064</v>
      </c>
      <c r="E686" t="n">
        <v>2030</v>
      </c>
      <c r="F686" t="n">
        <v>2931348.51393758</v>
      </c>
      <c r="G686" t="n">
        <v>152408.283422411</v>
      </c>
      <c r="H686" t="n">
        <v>-7.83072167640038</v>
      </c>
      <c r="I686" t="n">
        <v>-0.714905115209747</v>
      </c>
      <c r="J686" t="n">
        <v>10891.3548546203</v>
      </c>
      <c r="K686" t="n">
        <v>516.387890595151</v>
      </c>
      <c r="L686" t="n">
        <v>975502.65693235</v>
      </c>
      <c r="M686" t="n">
        <v>43631.0512503513</v>
      </c>
      <c r="N686" t="n">
        <v>-0.00000267137177280966</v>
      </c>
      <c r="O686" t="n">
        <v>-0.00000469072349058834</v>
      </c>
      <c r="P686" t="s">
        <v>257</v>
      </c>
      <c r="Q686" t="s">
        <v>252</v>
      </c>
    </row>
    <row r="687">
      <c r="A687" t="s">
        <v>271</v>
      </c>
      <c r="B687" t="s">
        <v>261</v>
      </c>
      <c r="C687" t="s">
        <v>256</v>
      </c>
      <c r="D687" t="n">
        <v>1.08500668135844</v>
      </c>
      <c r="E687" t="n">
        <v>2035</v>
      </c>
      <c r="F687" t="n">
        <v>3000197.23449149</v>
      </c>
      <c r="G687" t="n">
        <v>155759.859543485</v>
      </c>
      <c r="H687" t="n">
        <v>-1.41249946326669</v>
      </c>
      <c r="I687" t="n">
        <v>-0.334097523085293</v>
      </c>
      <c r="J687" t="n">
        <v>12318.1547199177</v>
      </c>
      <c r="K687" t="n">
        <v>543.99618184926</v>
      </c>
      <c r="L687" t="n">
        <v>996337.457610716</v>
      </c>
      <c r="M687" t="n">
        <v>43554.1911064995</v>
      </c>
      <c r="N687" t="n">
        <v>-0.000000470802201611288</v>
      </c>
      <c r="O687" t="n">
        <v>-0.00000214495264739257</v>
      </c>
      <c r="P687" t="s">
        <v>257</v>
      </c>
      <c r="Q687" t="s">
        <v>252</v>
      </c>
    </row>
    <row r="688">
      <c r="A688" t="s">
        <v>271</v>
      </c>
      <c r="B688" t="s">
        <v>261</v>
      </c>
      <c r="C688" t="s">
        <v>256</v>
      </c>
      <c r="D688" t="n">
        <v>1.22921984132704</v>
      </c>
      <c r="E688" t="n">
        <v>2040</v>
      </c>
      <c r="F688" t="n">
        <v>3010973.66393523</v>
      </c>
      <c r="G688" t="n">
        <v>156132.373564459</v>
      </c>
      <c r="H688" t="n">
        <v>10.3504079234394</v>
      </c>
      <c r="I688" t="n">
        <v>0.390210322020529</v>
      </c>
      <c r="J688" t="n">
        <v>20110.9763079295</v>
      </c>
      <c r="K688" t="n">
        <v>945.416171275565</v>
      </c>
      <c r="L688" t="n">
        <v>953766.027878016</v>
      </c>
      <c r="M688" t="n">
        <v>42137.4057511201</v>
      </c>
      <c r="N688" t="n">
        <v>0.0000034375617586478</v>
      </c>
      <c r="O688" t="n">
        <v>0.00000249922750235671</v>
      </c>
      <c r="P688" t="s">
        <v>257</v>
      </c>
      <c r="Q688" t="s">
        <v>252</v>
      </c>
    </row>
    <row r="689">
      <c r="A689" t="s">
        <v>271</v>
      </c>
      <c r="B689" t="s">
        <v>261</v>
      </c>
      <c r="C689" t="s">
        <v>256</v>
      </c>
      <c r="D689" t="n">
        <v>1.35085724597845</v>
      </c>
      <c r="E689" t="n">
        <v>2045</v>
      </c>
      <c r="F689" t="n">
        <v>3037258.55975648</v>
      </c>
      <c r="G689" t="n">
        <v>157328.593166021</v>
      </c>
      <c r="H689" t="n">
        <v>20.4508131988124</v>
      </c>
      <c r="I689" t="n">
        <v>1.01069504501525</v>
      </c>
      <c r="J689" t="n">
        <v>32551.8277703611</v>
      </c>
      <c r="K689" t="n">
        <v>1502.49085095268</v>
      </c>
      <c r="L689" t="n">
        <v>924805.025260649</v>
      </c>
      <c r="M689" t="n">
        <v>49779.4807851849</v>
      </c>
      <c r="N689" t="n">
        <v>0.00000673331321533984</v>
      </c>
      <c r="O689" t="n">
        <v>0.00000642410273095566</v>
      </c>
      <c r="P689" t="s">
        <v>257</v>
      </c>
      <c r="Q689" t="s">
        <v>252</v>
      </c>
    </row>
    <row r="690">
      <c r="A690" t="s">
        <v>271</v>
      </c>
      <c r="B690" t="s">
        <v>261</v>
      </c>
      <c r="C690" t="s">
        <v>256</v>
      </c>
      <c r="D690" t="n">
        <v>1.53164784556419</v>
      </c>
      <c r="E690" t="n">
        <v>2050</v>
      </c>
      <c r="F690" t="n">
        <v>3068370.26185343</v>
      </c>
      <c r="G690" t="n">
        <v>158773.384083133</v>
      </c>
      <c r="H690" t="n">
        <v>35.2735271317857</v>
      </c>
      <c r="I690" t="n">
        <v>1.92472494494319</v>
      </c>
      <c r="J690" t="n">
        <v>80584.1083213728</v>
      </c>
      <c r="K690" t="n">
        <v>3420.10421872003</v>
      </c>
      <c r="L690" t="n">
        <v>907033.052012208</v>
      </c>
      <c r="M690" t="n">
        <v>53664.4337338315</v>
      </c>
      <c r="N690" t="n">
        <v>0.0000114958509311321</v>
      </c>
      <c r="O690" t="n">
        <v>0.0000121224659665591</v>
      </c>
      <c r="P690" t="s">
        <v>257</v>
      </c>
      <c r="Q690" t="s">
        <v>252</v>
      </c>
    </row>
    <row r="691">
      <c r="A691" t="s">
        <v>271</v>
      </c>
      <c r="B691" t="s">
        <v>261</v>
      </c>
      <c r="C691" t="s">
        <v>256</v>
      </c>
      <c r="D691" t="n">
        <v>1.64170092024739</v>
      </c>
      <c r="E691" t="n">
        <v>2055</v>
      </c>
      <c r="F691" t="n">
        <v>3102746.41414182</v>
      </c>
      <c r="G691" t="n">
        <v>160386.92210541</v>
      </c>
      <c r="H691" t="n">
        <v>43.3920790999544</v>
      </c>
      <c r="I691" t="n">
        <v>2.42968999482584</v>
      </c>
      <c r="J691" t="n">
        <v>100804.320208438</v>
      </c>
      <c r="K691" t="n">
        <v>4662.58956901109</v>
      </c>
      <c r="L691" t="n">
        <v>919010.740416887</v>
      </c>
      <c r="M691" t="n">
        <v>54830.682880288</v>
      </c>
      <c r="N691" t="n">
        <v>0.0000139850549507302</v>
      </c>
      <c r="O691" t="n">
        <v>0.0000151489283722834</v>
      </c>
      <c r="P691" t="s">
        <v>257</v>
      </c>
      <c r="Q691" t="s">
        <v>252</v>
      </c>
    </row>
    <row r="692">
      <c r="A692" t="s">
        <v>271</v>
      </c>
      <c r="B692" t="s">
        <v>261</v>
      </c>
      <c r="C692" t="s">
        <v>256</v>
      </c>
      <c r="D692" t="n">
        <v>1.79717289473674</v>
      </c>
      <c r="E692" t="n">
        <v>2060</v>
      </c>
      <c r="F692" t="n">
        <v>3148316.27474783</v>
      </c>
      <c r="G692" t="n">
        <v>162593.705229074</v>
      </c>
      <c r="H692" t="n">
        <v>55.0976739389463</v>
      </c>
      <c r="I692" t="n">
        <v>3.15880836701062</v>
      </c>
      <c r="J692" t="n">
        <v>195791.688741285</v>
      </c>
      <c r="K692" t="n">
        <v>10363.4430184623</v>
      </c>
      <c r="L692" t="n">
        <v>941506.273561213</v>
      </c>
      <c r="M692" t="n">
        <v>56153.0932488022</v>
      </c>
      <c r="N692" t="n">
        <v>0.0000175006794523398</v>
      </c>
      <c r="O692" t="n">
        <v>0.0000194276178315776</v>
      </c>
      <c r="P692" t="s">
        <v>257</v>
      </c>
      <c r="Q692" t="s">
        <v>252</v>
      </c>
    </row>
    <row r="693">
      <c r="A693" t="s">
        <v>271</v>
      </c>
      <c r="B693" t="s">
        <v>261</v>
      </c>
      <c r="C693" t="s">
        <v>256</v>
      </c>
      <c r="D693" t="n">
        <v>1.90209664848524</v>
      </c>
      <c r="E693" t="n">
        <v>2065</v>
      </c>
      <c r="F693" t="n">
        <v>3181789.05758597</v>
      </c>
      <c r="G693" t="n">
        <v>164201.211134802</v>
      </c>
      <c r="H693" t="n">
        <v>63.2131023323375</v>
      </c>
      <c r="I693" t="n">
        <v>3.66366079315245</v>
      </c>
      <c r="J693" t="n">
        <v>276568.246192206</v>
      </c>
      <c r="K693" t="n">
        <v>16098.0218410245</v>
      </c>
      <c r="L693" t="n">
        <v>957364.874998316</v>
      </c>
      <c r="M693" t="n">
        <v>57007.553995075</v>
      </c>
      <c r="N693" t="n">
        <v>0.0000198671568693801</v>
      </c>
      <c r="O693" t="n">
        <v>0.0000223120205255048</v>
      </c>
      <c r="P693" t="s">
        <v>257</v>
      </c>
      <c r="Q693" t="s">
        <v>252</v>
      </c>
    </row>
    <row r="694">
      <c r="A694" t="s">
        <v>271</v>
      </c>
      <c r="B694" t="s">
        <v>261</v>
      </c>
      <c r="C694" t="s">
        <v>256</v>
      </c>
      <c r="D694" t="n">
        <v>2.05392250035779</v>
      </c>
      <c r="E694" t="n">
        <v>2070</v>
      </c>
      <c r="F694" t="n">
        <v>3228213.55304404</v>
      </c>
      <c r="G694" t="n">
        <v>166502.192444163</v>
      </c>
      <c r="H694" t="n">
        <v>75.2488278745446</v>
      </c>
      <c r="I694" t="n">
        <v>4.41918096543795</v>
      </c>
      <c r="J694" t="n">
        <v>428621.644586372</v>
      </c>
      <c r="K694" t="n">
        <v>26802.9993033381</v>
      </c>
      <c r="L694" t="n">
        <v>981674.091684707</v>
      </c>
      <c r="M694" t="n">
        <v>58146.591062301</v>
      </c>
      <c r="N694" t="n">
        <v>0.0000233097428773226</v>
      </c>
      <c r="O694" t="n">
        <v>0.0000265412779289374</v>
      </c>
      <c r="P694" t="s">
        <v>257</v>
      </c>
      <c r="Q694" t="s">
        <v>252</v>
      </c>
    </row>
    <row r="695">
      <c r="A695" t="s">
        <v>271</v>
      </c>
      <c r="B695" t="s">
        <v>261</v>
      </c>
      <c r="C695" t="s">
        <v>256</v>
      </c>
      <c r="D695" t="n">
        <v>2.15113208653396</v>
      </c>
      <c r="E695" t="n">
        <v>2075</v>
      </c>
      <c r="F695" t="n">
        <v>3284745.40026093</v>
      </c>
      <c r="G695" t="n">
        <v>169348.337162407</v>
      </c>
      <c r="H695" t="n">
        <v>83.8510720892289</v>
      </c>
      <c r="I695" t="n">
        <v>4.96310244786862</v>
      </c>
      <c r="J695" t="n">
        <v>541298.931994968</v>
      </c>
      <c r="K695" t="n">
        <v>34642.5503482713</v>
      </c>
      <c r="L695" t="n">
        <v>1007904.06530645</v>
      </c>
      <c r="M695" t="n">
        <v>59284.9380065774</v>
      </c>
      <c r="N695" t="n">
        <v>0.0000255274189843049</v>
      </c>
      <c r="O695" t="n">
        <v>0.0000293070633643657</v>
      </c>
      <c r="P695" t="s">
        <v>257</v>
      </c>
      <c r="Q695" t="s">
        <v>252</v>
      </c>
    </row>
    <row r="696">
      <c r="A696" t="s">
        <v>271</v>
      </c>
      <c r="B696" t="s">
        <v>261</v>
      </c>
      <c r="C696" t="s">
        <v>256</v>
      </c>
      <c r="D696" t="n">
        <v>2.28026617277747</v>
      </c>
      <c r="E696" t="n">
        <v>2080</v>
      </c>
      <c r="F696" t="n">
        <v>3334423.63878612</v>
      </c>
      <c r="G696" t="n">
        <v>171857.896310749</v>
      </c>
      <c r="H696" t="n">
        <v>94.9562458247232</v>
      </c>
      <c r="I696" t="n">
        <v>5.66891989300143</v>
      </c>
      <c r="J696" t="n">
        <v>658180.62471251</v>
      </c>
      <c r="K696" t="n">
        <v>42240.8168806133</v>
      </c>
      <c r="L696" t="n">
        <v>1026136.84918799</v>
      </c>
      <c r="M696" t="n">
        <v>60485.7582863148</v>
      </c>
      <c r="N696" t="n">
        <v>0.0000284775589760668</v>
      </c>
      <c r="O696" t="n">
        <v>0.000032986089174227</v>
      </c>
      <c r="P696" t="s">
        <v>257</v>
      </c>
      <c r="Q696" t="s">
        <v>252</v>
      </c>
    </row>
    <row r="697">
      <c r="A697" t="s">
        <v>271</v>
      </c>
      <c r="B697" t="s">
        <v>261</v>
      </c>
      <c r="C697" t="s">
        <v>256</v>
      </c>
      <c r="D697" t="n">
        <v>2.40858309610718</v>
      </c>
      <c r="E697" t="n">
        <v>2085</v>
      </c>
      <c r="F697" t="n">
        <v>3393921.97625671</v>
      </c>
      <c r="G697" t="n">
        <v>174886.754740572</v>
      </c>
      <c r="H697" t="n">
        <v>106.606883544786</v>
      </c>
      <c r="I697" t="n">
        <v>6.4089012009375</v>
      </c>
      <c r="J697" t="n">
        <v>756692.624318958</v>
      </c>
      <c r="K697" t="n">
        <v>47830.8803956644</v>
      </c>
      <c r="L697" t="n">
        <v>1054633.46812097</v>
      </c>
      <c r="M697" t="n">
        <v>62562.1262106173</v>
      </c>
      <c r="N697" t="n">
        <v>0.0000314111179604568</v>
      </c>
      <c r="O697" t="n">
        <v>0.0000366460067856168</v>
      </c>
      <c r="P697" t="s">
        <v>257</v>
      </c>
      <c r="Q697" t="s">
        <v>252</v>
      </c>
    </row>
    <row r="698">
      <c r="A698" t="s">
        <v>271</v>
      </c>
      <c r="B698" t="s">
        <v>261</v>
      </c>
      <c r="C698" t="s">
        <v>256</v>
      </c>
      <c r="D698" t="n">
        <v>2.52004645059278</v>
      </c>
      <c r="E698" t="n">
        <v>2090</v>
      </c>
      <c r="F698" t="n">
        <v>3468895.57827371</v>
      </c>
      <c r="G698" t="n">
        <v>178744.835377235</v>
      </c>
      <c r="H698" t="n">
        <v>118.427990478375</v>
      </c>
      <c r="I698" t="n">
        <v>7.15269967691671</v>
      </c>
      <c r="J698" t="n">
        <v>814175.907861532</v>
      </c>
      <c r="K698" t="n">
        <v>51067.1877395042</v>
      </c>
      <c r="L698" t="n">
        <v>1081540.05325258</v>
      </c>
      <c r="M698" t="n">
        <v>64932.216761615</v>
      </c>
      <c r="N698" t="n">
        <v>0.0000341399698567203</v>
      </c>
      <c r="O698" t="n">
        <v>0.0000400162592772047</v>
      </c>
      <c r="P698" t="s">
        <v>257</v>
      </c>
      <c r="Q698" t="s">
        <v>252</v>
      </c>
    </row>
    <row r="699">
      <c r="A699" t="s">
        <v>271</v>
      </c>
      <c r="B699" t="s">
        <v>262</v>
      </c>
      <c r="C699" t="s">
        <v>256</v>
      </c>
      <c r="D699" t="n">
        <v>0.428627956548265</v>
      </c>
      <c r="E699" t="n">
        <v>2010</v>
      </c>
      <c r="F699" t="n">
        <v>2611802.01139388</v>
      </c>
      <c r="G699" t="n">
        <v>116344.583703531</v>
      </c>
      <c r="H699" t="n">
        <v>-3.04461485849486</v>
      </c>
      <c r="I699" t="n">
        <v>-0.220353069332998</v>
      </c>
      <c r="J699" t="n">
        <v>11112.7013519037</v>
      </c>
      <c r="K699" t="n">
        <v>205.212090890659</v>
      </c>
      <c r="L699" t="n">
        <v>846078.835485057</v>
      </c>
      <c r="M699" t="n">
        <v>35845.7472388324</v>
      </c>
      <c r="N699" t="n">
        <v>-0.00000116571426364359</v>
      </c>
      <c r="O699" t="n">
        <v>-0.00000189396929636623</v>
      </c>
      <c r="P699" t="s">
        <v>257</v>
      </c>
      <c r="Q699" t="s">
        <v>252</v>
      </c>
    </row>
    <row r="700">
      <c r="A700" t="s">
        <v>271</v>
      </c>
      <c r="B700" t="s">
        <v>262</v>
      </c>
      <c r="C700" t="s">
        <v>256</v>
      </c>
      <c r="D700" t="n">
        <v>0.612859964817109</v>
      </c>
      <c r="E700" t="n">
        <v>2015</v>
      </c>
      <c r="F700" t="n">
        <v>2696103.34163196</v>
      </c>
      <c r="G700" t="n">
        <v>121146.777493122</v>
      </c>
      <c r="H700" t="n">
        <v>-4.52467035330722</v>
      </c>
      <c r="I700" t="n">
        <v>-0.325496518843319</v>
      </c>
      <c r="J700" t="n">
        <v>11177.8879452081</v>
      </c>
      <c r="K700" t="n">
        <v>206.318560520489</v>
      </c>
      <c r="L700" t="n">
        <v>879670.469597727</v>
      </c>
      <c r="M700" t="n">
        <v>37601.3949289453</v>
      </c>
      <c r="N700" t="n">
        <v>-0.00000167822586153853</v>
      </c>
      <c r="O700" t="n">
        <v>-0.00000268679469300616</v>
      </c>
      <c r="P700" t="s">
        <v>257</v>
      </c>
      <c r="Q700" t="s">
        <v>252</v>
      </c>
    </row>
    <row r="701">
      <c r="A701" t="s">
        <v>271</v>
      </c>
      <c r="B701" t="s">
        <v>262</v>
      </c>
      <c r="C701" t="s">
        <v>256</v>
      </c>
      <c r="D701" t="n">
        <v>0.762344119941005</v>
      </c>
      <c r="E701" t="n">
        <v>2020</v>
      </c>
      <c r="F701" t="n">
        <v>2764476.78020522</v>
      </c>
      <c r="G701" t="n">
        <v>125176.772081505</v>
      </c>
      <c r="H701" t="n">
        <v>-5.83491802491651</v>
      </c>
      <c r="I701" t="n">
        <v>-0.415736701547173</v>
      </c>
      <c r="J701" t="n">
        <v>11103.1777464037</v>
      </c>
      <c r="K701" t="n">
        <v>204.684443923795</v>
      </c>
      <c r="L701" t="n">
        <v>906751.052462769</v>
      </c>
      <c r="M701" t="n">
        <v>39108.5188054484</v>
      </c>
      <c r="N701" t="n">
        <v>-0.00000211067716925564</v>
      </c>
      <c r="O701" t="n">
        <v>-0.00000332119685333057</v>
      </c>
      <c r="P701" t="s">
        <v>257</v>
      </c>
      <c r="Q701" t="s">
        <v>252</v>
      </c>
    </row>
    <row r="702">
      <c r="A702" t="s">
        <v>271</v>
      </c>
      <c r="B702" t="s">
        <v>262</v>
      </c>
      <c r="C702" t="s">
        <v>256</v>
      </c>
      <c r="D702" t="n">
        <v>0.913771284057719</v>
      </c>
      <c r="E702" t="n">
        <v>2025</v>
      </c>
      <c r="F702" t="n">
        <v>2852866.01674963</v>
      </c>
      <c r="G702" t="n">
        <v>130195.593683786</v>
      </c>
      <c r="H702" t="n">
        <v>-7.26036779573298</v>
      </c>
      <c r="I702" t="n">
        <v>-0.515123042003609</v>
      </c>
      <c r="J702" t="n">
        <v>11136.3579625602</v>
      </c>
      <c r="K702" t="n">
        <v>204.807661505639</v>
      </c>
      <c r="L702" t="n">
        <v>940759.103468876</v>
      </c>
      <c r="M702" t="n">
        <v>40911.6430927647</v>
      </c>
      <c r="N702" t="n">
        <v>-0.00000254493823162609</v>
      </c>
      <c r="O702" t="n">
        <v>-0.0000039565320716976</v>
      </c>
      <c r="P702" t="s">
        <v>257</v>
      </c>
      <c r="Q702" t="s">
        <v>252</v>
      </c>
    </row>
    <row r="703">
      <c r="A703" t="s">
        <v>271</v>
      </c>
      <c r="B703" t="s">
        <v>262</v>
      </c>
      <c r="C703" t="s">
        <v>256</v>
      </c>
      <c r="D703" t="n">
        <v>0.965593764268064</v>
      </c>
      <c r="E703" t="n">
        <v>2030</v>
      </c>
      <c r="F703" t="n">
        <v>2948096.9520841</v>
      </c>
      <c r="G703" t="n">
        <v>135659.845275882</v>
      </c>
      <c r="H703" t="n">
        <v>-7.9801873452054</v>
      </c>
      <c r="I703" t="n">
        <v>-0.56543944640472</v>
      </c>
      <c r="J703" t="n">
        <v>11202.3080254859</v>
      </c>
      <c r="K703" t="n">
        <v>205.434719729557</v>
      </c>
      <c r="L703" t="n">
        <v>976342.315624385</v>
      </c>
      <c r="M703" t="n">
        <v>42791.392558317</v>
      </c>
      <c r="N703" t="n">
        <v>-0.00000270689447291208</v>
      </c>
      <c r="O703" t="n">
        <v>-0.00000416806789993622</v>
      </c>
      <c r="P703" t="s">
        <v>257</v>
      </c>
      <c r="Q703" t="s">
        <v>252</v>
      </c>
    </row>
    <row r="704">
      <c r="A704" t="s">
        <v>271</v>
      </c>
      <c r="B704" t="s">
        <v>262</v>
      </c>
      <c r="C704" t="s">
        <v>256</v>
      </c>
      <c r="D704" t="n">
        <v>1.08500668135844</v>
      </c>
      <c r="E704" t="n">
        <v>2035</v>
      </c>
      <c r="F704" t="n">
        <v>3016086.44603118</v>
      </c>
      <c r="G704" t="n">
        <v>139870.648003795</v>
      </c>
      <c r="H704" t="n">
        <v>-1.46847010437375</v>
      </c>
      <c r="I704" t="n">
        <v>-0.278126881978228</v>
      </c>
      <c r="J704" t="n">
        <v>12648.0416994536</v>
      </c>
      <c r="K704" t="n">
        <v>214.109202313394</v>
      </c>
      <c r="L704" t="n">
        <v>996212.848604642</v>
      </c>
      <c r="M704" t="n">
        <v>43678.8001125741</v>
      </c>
      <c r="N704" t="n">
        <v>-0.000000486879315513682</v>
      </c>
      <c r="O704" t="n">
        <v>-0.00000198845780689227</v>
      </c>
      <c r="P704" t="s">
        <v>257</v>
      </c>
      <c r="Q704" t="s">
        <v>252</v>
      </c>
    </row>
    <row r="705">
      <c r="A705" t="s">
        <v>271</v>
      </c>
      <c r="B705" t="s">
        <v>262</v>
      </c>
      <c r="C705" t="s">
        <v>256</v>
      </c>
      <c r="D705" t="n">
        <v>1.22921984132704</v>
      </c>
      <c r="E705" t="n">
        <v>2040</v>
      </c>
      <c r="F705" t="n">
        <v>3025841.2003834</v>
      </c>
      <c r="G705" t="n">
        <v>141264.837116287</v>
      </c>
      <c r="H705" t="n">
        <v>10.4650744931781</v>
      </c>
      <c r="I705" t="n">
        <v>0.275543752281865</v>
      </c>
      <c r="J705" t="n">
        <v>20689.4403823501</v>
      </c>
      <c r="K705" t="n">
        <v>366.952096854927</v>
      </c>
      <c r="L705" t="n">
        <v>955056.235093883</v>
      </c>
      <c r="M705" t="n">
        <v>40847.1985352531</v>
      </c>
      <c r="N705" t="n">
        <v>0.00000345856699018179</v>
      </c>
      <c r="O705" t="n">
        <v>0.00000195054734006483</v>
      </c>
      <c r="P705" t="s">
        <v>257</v>
      </c>
      <c r="Q705" t="s">
        <v>252</v>
      </c>
    </row>
    <row r="706">
      <c r="A706" t="s">
        <v>271</v>
      </c>
      <c r="B706" t="s">
        <v>262</v>
      </c>
      <c r="C706" t="s">
        <v>256</v>
      </c>
      <c r="D706" t="n">
        <v>1.35085724597845</v>
      </c>
      <c r="E706" t="n">
        <v>2045</v>
      </c>
      <c r="F706" t="n">
        <v>3051299.64002371</v>
      </c>
      <c r="G706" t="n">
        <v>143287.512898799</v>
      </c>
      <c r="H706" t="n">
        <v>20.7067961351964</v>
      </c>
      <c r="I706" t="n">
        <v>0.754712108631204</v>
      </c>
      <c r="J706" t="n">
        <v>32290.2365043164</v>
      </c>
      <c r="K706" t="n">
        <v>1764.08211699737</v>
      </c>
      <c r="L706" t="n">
        <v>935510.72569044</v>
      </c>
      <c r="M706" t="n">
        <v>39073.7803553938</v>
      </c>
      <c r="N706" t="n">
        <v>0.00000678622179991328</v>
      </c>
      <c r="O706" t="n">
        <v>0.00000526711709459458</v>
      </c>
      <c r="P706" t="s">
        <v>257</v>
      </c>
      <c r="Q706" t="s">
        <v>252</v>
      </c>
    </row>
    <row r="707">
      <c r="A707" t="s">
        <v>271</v>
      </c>
      <c r="B707" t="s">
        <v>262</v>
      </c>
      <c r="C707" t="s">
        <v>256</v>
      </c>
      <c r="D707" t="n">
        <v>1.53164784556419</v>
      </c>
      <c r="E707" t="n">
        <v>2050</v>
      </c>
      <c r="F707" t="n">
        <v>3081662.83459902</v>
      </c>
      <c r="G707" t="n">
        <v>145480.811337541</v>
      </c>
      <c r="H707" t="n">
        <v>35.7390757225318</v>
      </c>
      <c r="I707" t="n">
        <v>1.45917635419715</v>
      </c>
      <c r="J707" t="n">
        <v>79995.6993896239</v>
      </c>
      <c r="K707" t="n">
        <v>4008.51315046899</v>
      </c>
      <c r="L707" t="n">
        <v>924307.263459136</v>
      </c>
      <c r="M707" t="n">
        <v>36390.2222869034</v>
      </c>
      <c r="N707" t="n">
        <v>0.0000115973348288707</v>
      </c>
      <c r="O707" t="n">
        <v>0.0000100300262335739</v>
      </c>
      <c r="P707" t="s">
        <v>257</v>
      </c>
      <c r="Q707" t="s">
        <v>252</v>
      </c>
    </row>
    <row r="708">
      <c r="A708" t="s">
        <v>271</v>
      </c>
      <c r="B708" t="s">
        <v>262</v>
      </c>
      <c r="C708" t="s">
        <v>256</v>
      </c>
      <c r="D708" t="n">
        <v>1.64170092024739</v>
      </c>
      <c r="E708" t="n">
        <v>2055</v>
      </c>
      <c r="F708" t="n">
        <v>3115349.82375178</v>
      </c>
      <c r="G708" t="n">
        <v>147783.512495448</v>
      </c>
      <c r="H708" t="n">
        <v>43.9800200891153</v>
      </c>
      <c r="I708" t="n">
        <v>1.84174900566497</v>
      </c>
      <c r="J708" t="n">
        <v>100743.219709336</v>
      </c>
      <c r="K708" t="n">
        <v>4723.69006811322</v>
      </c>
      <c r="L708" t="n">
        <v>937749.953476666</v>
      </c>
      <c r="M708" t="n">
        <v>36091.4698205083</v>
      </c>
      <c r="N708" t="n">
        <v>0.000014117201141845</v>
      </c>
      <c r="O708" t="n">
        <v>0.0000124624795727581</v>
      </c>
      <c r="P708" t="s">
        <v>257</v>
      </c>
      <c r="Q708" t="s">
        <v>252</v>
      </c>
    </row>
    <row r="709">
      <c r="A709" t="s">
        <v>271</v>
      </c>
      <c r="B709" t="s">
        <v>262</v>
      </c>
      <c r="C709" t="s">
        <v>256</v>
      </c>
      <c r="D709" t="n">
        <v>1.79717289473674</v>
      </c>
      <c r="E709" t="n">
        <v>2060</v>
      </c>
      <c r="F709" t="n">
        <v>3160341.53869637</v>
      </c>
      <c r="G709" t="n">
        <v>150568.441280536</v>
      </c>
      <c r="H709" t="n">
        <v>55.8632400640813</v>
      </c>
      <c r="I709" t="n">
        <v>2.39324224187559</v>
      </c>
      <c r="J709" t="n">
        <v>196521.393889226</v>
      </c>
      <c r="K709" t="n">
        <v>9633.73787052069</v>
      </c>
      <c r="L709" t="n">
        <v>961166.70216987</v>
      </c>
      <c r="M709" t="n">
        <v>36492.664640145</v>
      </c>
      <c r="N709" t="n">
        <v>0.0000176763300358748</v>
      </c>
      <c r="O709" t="n">
        <v>0.0000158947135370589</v>
      </c>
      <c r="P709" t="s">
        <v>257</v>
      </c>
      <c r="Q709" t="s">
        <v>252</v>
      </c>
    </row>
    <row r="710">
      <c r="A710" t="s">
        <v>271</v>
      </c>
      <c r="B710" t="s">
        <v>262</v>
      </c>
      <c r="C710" t="s">
        <v>256</v>
      </c>
      <c r="D710" t="n">
        <v>1.90209664848524</v>
      </c>
      <c r="E710" t="n">
        <v>2065</v>
      </c>
      <c r="F710" t="n">
        <v>3193273.62993836</v>
      </c>
      <c r="G710" t="n">
        <v>152716.638782417</v>
      </c>
      <c r="H710" t="n">
        <v>64.0970857526737</v>
      </c>
      <c r="I710" t="n">
        <v>2.77967737281628</v>
      </c>
      <c r="J710" t="n">
        <v>278445.097913956</v>
      </c>
      <c r="K710" t="n">
        <v>14221.1701192749</v>
      </c>
      <c r="L710" t="n">
        <v>977439.839183533</v>
      </c>
      <c r="M710" t="n">
        <v>36932.5898098586</v>
      </c>
      <c r="N710" t="n">
        <v>0.0000200725315712801</v>
      </c>
      <c r="O710" t="n">
        <v>0.0000182015358311848</v>
      </c>
      <c r="P710" t="s">
        <v>257</v>
      </c>
      <c r="Q710" t="s">
        <v>252</v>
      </c>
    </row>
    <row r="711">
      <c r="A711" t="s">
        <v>271</v>
      </c>
      <c r="B711" t="s">
        <v>262</v>
      </c>
      <c r="C711" t="s">
        <v>256</v>
      </c>
      <c r="D711" t="n">
        <v>2.05392250035779</v>
      </c>
      <c r="E711" t="n">
        <v>2070</v>
      </c>
      <c r="F711" t="n">
        <v>3239283.2773503</v>
      </c>
      <c r="G711" t="n">
        <v>155432.468137902</v>
      </c>
      <c r="H711" t="n">
        <v>76.3236984316497</v>
      </c>
      <c r="I711" t="n">
        <v>3.34431040833289</v>
      </c>
      <c r="J711" t="n">
        <v>434528.16159583</v>
      </c>
      <c r="K711" t="n">
        <v>20896.4822938804</v>
      </c>
      <c r="L711" t="n">
        <v>1002346.84479929</v>
      </c>
      <c r="M711" t="n">
        <v>37473.8379477154</v>
      </c>
      <c r="N711" t="n">
        <v>0.0000235619091930983</v>
      </c>
      <c r="O711" t="n">
        <v>0.0000215161635686423</v>
      </c>
      <c r="P711" t="s">
        <v>257</v>
      </c>
      <c r="Q711" t="s">
        <v>252</v>
      </c>
    </row>
    <row r="712">
      <c r="A712" t="s">
        <v>271</v>
      </c>
      <c r="B712" t="s">
        <v>262</v>
      </c>
      <c r="C712" t="s">
        <v>256</v>
      </c>
      <c r="D712" t="n">
        <v>2.15113208653396</v>
      </c>
      <c r="E712" t="n">
        <v>2075</v>
      </c>
      <c r="F712" t="n">
        <v>3295501.01800091</v>
      </c>
      <c r="G712" t="n">
        <v>158592.719422422</v>
      </c>
      <c r="H712" t="n">
        <v>85.0717110712725</v>
      </c>
      <c r="I712" t="n">
        <v>3.74246346582505</v>
      </c>
      <c r="J712" t="n">
        <v>550231.728906694</v>
      </c>
      <c r="K712" t="n">
        <v>25709.7534365455</v>
      </c>
      <c r="L712" t="n">
        <v>1028842.22762326</v>
      </c>
      <c r="M712" t="n">
        <v>38346.7756897705</v>
      </c>
      <c r="N712" t="n">
        <v>0.0000258145000127713</v>
      </c>
      <c r="O712" t="n">
        <v>0.0000235979525381412</v>
      </c>
      <c r="P712" t="s">
        <v>257</v>
      </c>
      <c r="Q712" t="s">
        <v>252</v>
      </c>
    </row>
    <row r="713">
      <c r="A713" t="s">
        <v>271</v>
      </c>
      <c r="B713" t="s">
        <v>262</v>
      </c>
      <c r="C713" t="s">
        <v>256</v>
      </c>
      <c r="D713" t="n">
        <v>2.28026617277747</v>
      </c>
      <c r="E713" t="n">
        <v>2080</v>
      </c>
      <c r="F713" t="n">
        <v>3344890.57778429</v>
      </c>
      <c r="G713" t="n">
        <v>161390.957312588</v>
      </c>
      <c r="H713" t="n">
        <v>96.3695746769769</v>
      </c>
      <c r="I713" t="n">
        <v>4.25559104074775</v>
      </c>
      <c r="J713" t="n">
        <v>671360.774829799</v>
      </c>
      <c r="K713" t="n">
        <v>29060.6667633245</v>
      </c>
      <c r="L713" t="n">
        <v>1047452.13894424</v>
      </c>
      <c r="M713" t="n">
        <v>39170.4685300608</v>
      </c>
      <c r="N713" t="n">
        <v>0.0000288109797423669</v>
      </c>
      <c r="O713" t="n">
        <v>0.000026368212393123</v>
      </c>
      <c r="P713" t="s">
        <v>257</v>
      </c>
      <c r="Q713" t="s">
        <v>252</v>
      </c>
    </row>
    <row r="714">
      <c r="A714" t="s">
        <v>271</v>
      </c>
      <c r="B714" t="s">
        <v>262</v>
      </c>
      <c r="C714" t="s">
        <v>256</v>
      </c>
      <c r="D714" t="n">
        <v>2.40858309610718</v>
      </c>
      <c r="E714" t="n">
        <v>2085</v>
      </c>
      <c r="F714" t="n">
        <v>3404170.94775503</v>
      </c>
      <c r="G714" t="n">
        <v>164637.78324226</v>
      </c>
      <c r="H714" t="n">
        <v>108.221259711221</v>
      </c>
      <c r="I714" t="n">
        <v>4.79452503450296</v>
      </c>
      <c r="J714" t="n">
        <v>771272.366670116</v>
      </c>
      <c r="K714" t="n">
        <v>33251.1380445065</v>
      </c>
      <c r="L714" t="n">
        <v>1077141.93603643</v>
      </c>
      <c r="M714" t="n">
        <v>40053.6582951558</v>
      </c>
      <c r="N714" t="n">
        <v>0.0000317907829460181</v>
      </c>
      <c r="O714" t="n">
        <v>0.0000291216568887347</v>
      </c>
      <c r="P714" t="s">
        <v>257</v>
      </c>
      <c r="Q714" t="s">
        <v>252</v>
      </c>
    </row>
    <row r="715">
      <c r="A715" t="s">
        <v>271</v>
      </c>
      <c r="B715" t="s">
        <v>262</v>
      </c>
      <c r="C715" t="s">
        <v>256</v>
      </c>
      <c r="D715" t="n">
        <v>2.52004645059278</v>
      </c>
      <c r="E715" t="n">
        <v>2090</v>
      </c>
      <c r="F715" t="n">
        <v>3479296.36878099</v>
      </c>
      <c r="G715" t="n">
        <v>168344.044869964</v>
      </c>
      <c r="H715" t="n">
        <v>120.249486169668</v>
      </c>
      <c r="I715" t="n">
        <v>5.33120398562411</v>
      </c>
      <c r="J715" t="n">
        <v>830061.169473669</v>
      </c>
      <c r="K715" t="n">
        <v>35181.9261273676</v>
      </c>
      <c r="L715" t="n">
        <v>1105481.37999075</v>
      </c>
      <c r="M715" t="n">
        <v>40990.8900234441</v>
      </c>
      <c r="N715" t="n">
        <v>0.000034561438125433</v>
      </c>
      <c r="O715" t="n">
        <v>0.0000316685035680482</v>
      </c>
      <c r="P715" t="s">
        <v>257</v>
      </c>
      <c r="Q715" t="s">
        <v>252</v>
      </c>
    </row>
    <row r="716">
      <c r="A716" t="s">
        <v>271</v>
      </c>
      <c r="B716" t="s">
        <v>263</v>
      </c>
      <c r="C716" t="s">
        <v>256</v>
      </c>
      <c r="D716" t="n">
        <v>0.428627956548265</v>
      </c>
      <c r="E716" t="n">
        <v>2010</v>
      </c>
      <c r="F716" t="n">
        <v>2713928.14061147</v>
      </c>
      <c r="G716" t="n">
        <v>14218.4544859351</v>
      </c>
      <c r="H716" t="n">
        <v>-3.21713506407675</v>
      </c>
      <c r="I716" t="n">
        <v>-0.0478328637511147</v>
      </c>
      <c r="J716" t="n">
        <v>11285.9736679134</v>
      </c>
      <c r="K716" t="n">
        <v>31.9397748808743</v>
      </c>
      <c r="L716" t="n">
        <v>878742.445213388</v>
      </c>
      <c r="M716" t="n">
        <v>3182.13751050057</v>
      </c>
      <c r="N716" t="n">
        <v>-0.00000118541645076568</v>
      </c>
      <c r="O716" t="n">
        <v>-0.00000336413945681867</v>
      </c>
      <c r="P716" t="s">
        <v>257</v>
      </c>
      <c r="Q716" t="s">
        <v>252</v>
      </c>
    </row>
    <row r="717">
      <c r="A717" t="s">
        <v>271</v>
      </c>
      <c r="B717" t="s">
        <v>263</v>
      </c>
      <c r="C717" t="s">
        <v>256</v>
      </c>
      <c r="D717" t="n">
        <v>0.612859964817109</v>
      </c>
      <c r="E717" t="n">
        <v>2015</v>
      </c>
      <c r="F717" t="n">
        <v>2802613.70912449</v>
      </c>
      <c r="G717" t="n">
        <v>14636.4100005985</v>
      </c>
      <c r="H717" t="n">
        <v>-4.77930017226961</v>
      </c>
      <c r="I717" t="n">
        <v>-0.0708666998809245</v>
      </c>
      <c r="J717" t="n">
        <v>11352.0592809803</v>
      </c>
      <c r="K717" t="n">
        <v>32.1472247482343</v>
      </c>
      <c r="L717" t="n">
        <v>913990.576395875</v>
      </c>
      <c r="M717" t="n">
        <v>3281.28813079804</v>
      </c>
      <c r="N717" t="n">
        <v>-0.00000170530107546024</v>
      </c>
      <c r="O717" t="n">
        <v>-0.00000484180887786192</v>
      </c>
      <c r="P717" t="s">
        <v>257</v>
      </c>
      <c r="Q717" t="s">
        <v>252</v>
      </c>
    </row>
    <row r="718">
      <c r="A718" t="s">
        <v>271</v>
      </c>
      <c r="B718" t="s">
        <v>263</v>
      </c>
      <c r="C718" t="s">
        <v>256</v>
      </c>
      <c r="D718" t="n">
        <v>0.762344119941005</v>
      </c>
      <c r="E718" t="n">
        <v>2020</v>
      </c>
      <c r="F718" t="n">
        <v>2874676.20388936</v>
      </c>
      <c r="G718" t="n">
        <v>14977.3483973719</v>
      </c>
      <c r="H718" t="n">
        <v>-6.15990388856023</v>
      </c>
      <c r="I718" t="n">
        <v>-0.0907508379034503</v>
      </c>
      <c r="J718" t="n">
        <v>11276.1622139837</v>
      </c>
      <c r="K718" t="n">
        <v>31.6999763437729</v>
      </c>
      <c r="L718" t="n">
        <v>942492.800326042</v>
      </c>
      <c r="M718" t="n">
        <v>3366.77094217506</v>
      </c>
      <c r="N718" t="n">
        <v>-0.00000214281659973602</v>
      </c>
      <c r="O718" t="n">
        <v>-0.00000605920590852881</v>
      </c>
      <c r="P718" t="s">
        <v>257</v>
      </c>
      <c r="Q718" t="s">
        <v>252</v>
      </c>
    </row>
    <row r="719">
      <c r="A719" t="s">
        <v>271</v>
      </c>
      <c r="B719" t="s">
        <v>263</v>
      </c>
      <c r="C719" t="s">
        <v>256</v>
      </c>
      <c r="D719" t="n">
        <v>0.913771284057719</v>
      </c>
      <c r="E719" t="n">
        <v>2025</v>
      </c>
      <c r="F719" t="n">
        <v>2967644.61689364</v>
      </c>
      <c r="G719" t="n">
        <v>15416.9935397736</v>
      </c>
      <c r="H719" t="n">
        <v>-7.66308381808685</v>
      </c>
      <c r="I719" t="n">
        <v>-0.112407019649736</v>
      </c>
      <c r="J719" t="n">
        <v>11309.6569174396</v>
      </c>
      <c r="K719" t="n">
        <v>31.508706626145</v>
      </c>
      <c r="L719" t="n">
        <v>978191.515841188</v>
      </c>
      <c r="M719" t="n">
        <v>3479.23072045281</v>
      </c>
      <c r="N719" t="n">
        <v>-0.00000258221074533787</v>
      </c>
      <c r="O719" t="n">
        <v>-0.00000729111154906708</v>
      </c>
      <c r="P719" t="s">
        <v>257</v>
      </c>
      <c r="Q719" t="s">
        <v>252</v>
      </c>
    </row>
    <row r="720">
      <c r="A720" t="s">
        <v>271</v>
      </c>
      <c r="B720" t="s">
        <v>263</v>
      </c>
      <c r="C720" t="s">
        <v>256</v>
      </c>
      <c r="D720" t="n">
        <v>0.965593764268064</v>
      </c>
      <c r="E720" t="n">
        <v>2030</v>
      </c>
      <c r="F720" t="n">
        <v>3067859.35113748</v>
      </c>
      <c r="G720" t="n">
        <v>15897.4462225097</v>
      </c>
      <c r="H720" t="n">
        <v>-8.42271818366801</v>
      </c>
      <c r="I720" t="n">
        <v>-0.122908607942113</v>
      </c>
      <c r="J720" t="n">
        <v>11376.3394989371</v>
      </c>
      <c r="K720" t="n">
        <v>31.4032462783746</v>
      </c>
      <c r="L720" t="n">
        <v>1015532.64836885</v>
      </c>
      <c r="M720" t="n">
        <v>3601.05981384994</v>
      </c>
      <c r="N720" t="n">
        <v>-0.0000027454707728192</v>
      </c>
      <c r="O720" t="n">
        <v>-0.0000077313428975833</v>
      </c>
      <c r="P720" t="s">
        <v>257</v>
      </c>
      <c r="Q720" t="s">
        <v>252</v>
      </c>
    </row>
    <row r="721">
      <c r="A721" t="s">
        <v>271</v>
      </c>
      <c r="B721" t="s">
        <v>263</v>
      </c>
      <c r="C721" t="s">
        <v>256</v>
      </c>
      <c r="D721" t="n">
        <v>1.08500668135844</v>
      </c>
      <c r="E721" t="n">
        <v>2035</v>
      </c>
      <c r="F721" t="n">
        <v>3139715.60865607</v>
      </c>
      <c r="G721" t="n">
        <v>16241.4853789034</v>
      </c>
      <c r="H721" t="n">
        <v>-1.66868324471559</v>
      </c>
      <c r="I721" t="n">
        <v>-0.0779137416363919</v>
      </c>
      <c r="J721" t="n">
        <v>12828.282732183</v>
      </c>
      <c r="K721" t="n">
        <v>33.8681695839686</v>
      </c>
      <c r="L721" t="n">
        <v>1036494.29265582</v>
      </c>
      <c r="M721" t="n">
        <v>3397.35606139509</v>
      </c>
      <c r="N721" t="n">
        <v>-0.000000531475920976759</v>
      </c>
      <c r="O721" t="n">
        <v>-0.00000479720541679004</v>
      </c>
      <c r="P721" t="s">
        <v>257</v>
      </c>
      <c r="Q721" t="s">
        <v>252</v>
      </c>
    </row>
    <row r="722">
      <c r="A722" t="s">
        <v>271</v>
      </c>
      <c r="B722" t="s">
        <v>263</v>
      </c>
      <c r="C722" t="s">
        <v>256</v>
      </c>
      <c r="D722" t="n">
        <v>1.22921984132704</v>
      </c>
      <c r="E722" t="n">
        <v>2040</v>
      </c>
      <c r="F722" t="n">
        <v>3150829.72649469</v>
      </c>
      <c r="G722" t="n">
        <v>16276.3110049979</v>
      </c>
      <c r="H722" t="n">
        <v>10.7295695318962</v>
      </c>
      <c r="I722" t="n">
        <v>0.0110487135637179</v>
      </c>
      <c r="J722" t="n">
        <v>21004.4755300267</v>
      </c>
      <c r="K722" t="n">
        <v>51.9169491783321</v>
      </c>
      <c r="L722" t="n">
        <v>992683.208585705</v>
      </c>
      <c r="M722" t="n">
        <v>3220.22504343082</v>
      </c>
      <c r="N722" t="n">
        <v>0.00000340531557185507</v>
      </c>
      <c r="O722" t="n">
        <v>0.000000678821728113039</v>
      </c>
      <c r="P722" t="s">
        <v>257</v>
      </c>
      <c r="Q722" t="s">
        <v>252</v>
      </c>
    </row>
    <row r="723">
      <c r="A723" t="s">
        <v>271</v>
      </c>
      <c r="B723" t="s">
        <v>263</v>
      </c>
      <c r="C723" t="s">
        <v>256</v>
      </c>
      <c r="D723" t="n">
        <v>1.35085724597845</v>
      </c>
      <c r="E723" t="n">
        <v>2045</v>
      </c>
      <c r="F723" t="n">
        <v>3178191.32914512</v>
      </c>
      <c r="G723" t="n">
        <v>16395.8237773837</v>
      </c>
      <c r="H723" t="n">
        <v>21.3745051187086</v>
      </c>
      <c r="I723" t="n">
        <v>0.0870031251189938</v>
      </c>
      <c r="J723" t="n">
        <v>33951.7302633473</v>
      </c>
      <c r="K723" t="n">
        <v>102.588357966521</v>
      </c>
      <c r="L723" t="n">
        <v>969384.473489208</v>
      </c>
      <c r="M723" t="n">
        <v>5200.03255662584</v>
      </c>
      <c r="N723" t="n">
        <v>0.00000672536763998347</v>
      </c>
      <c r="O723" t="n">
        <v>0.00000530641987254129</v>
      </c>
      <c r="P723" t="s">
        <v>257</v>
      </c>
      <c r="Q723" t="s">
        <v>252</v>
      </c>
    </row>
    <row r="724">
      <c r="A724" t="s">
        <v>271</v>
      </c>
      <c r="B724" t="s">
        <v>263</v>
      </c>
      <c r="C724" t="s">
        <v>256</v>
      </c>
      <c r="D724" t="n">
        <v>1.53164784556419</v>
      </c>
      <c r="E724" t="n">
        <v>2050</v>
      </c>
      <c r="F724" t="n">
        <v>3210605.78239773</v>
      </c>
      <c r="G724" t="n">
        <v>16537.8635388374</v>
      </c>
      <c r="H724" t="n">
        <v>36.9993416299156</v>
      </c>
      <c r="I724" t="n">
        <v>0.198910446813311</v>
      </c>
      <c r="J724" t="n">
        <v>83781.2909930441</v>
      </c>
      <c r="K724" t="n">
        <v>222.92154704877</v>
      </c>
      <c r="L724" t="n">
        <v>954989.032029222</v>
      </c>
      <c r="M724" t="n">
        <v>5708.45371681724</v>
      </c>
      <c r="N724" t="n">
        <v>0.0000115240998545402</v>
      </c>
      <c r="O724" t="n">
        <v>0.0000120275781902657</v>
      </c>
      <c r="P724" t="s">
        <v>257</v>
      </c>
      <c r="Q724" t="s">
        <v>252</v>
      </c>
    </row>
    <row r="725">
      <c r="A725" t="s">
        <v>271</v>
      </c>
      <c r="B725" t="s">
        <v>263</v>
      </c>
      <c r="C725" t="s">
        <v>256</v>
      </c>
      <c r="D725" t="n">
        <v>1.64170092024739</v>
      </c>
      <c r="E725" t="n">
        <v>2055</v>
      </c>
      <c r="F725" t="n">
        <v>3246438.33703379</v>
      </c>
      <c r="G725" t="n">
        <v>16694.9992134364</v>
      </c>
      <c r="H725" t="n">
        <v>45.5606484140529</v>
      </c>
      <c r="I725" t="n">
        <v>0.261120680727406</v>
      </c>
      <c r="J725" t="n">
        <v>105102.173959163</v>
      </c>
      <c r="K725" t="n">
        <v>364.735818286625</v>
      </c>
      <c r="L725" t="n">
        <v>968027.760479181</v>
      </c>
      <c r="M725" t="n">
        <v>5813.66281799337</v>
      </c>
      <c r="N725" t="n">
        <v>0.0000140340409039405</v>
      </c>
      <c r="O725" t="n">
        <v>0.0000156406524725831</v>
      </c>
      <c r="P725" t="s">
        <v>257</v>
      </c>
      <c r="Q725" t="s">
        <v>252</v>
      </c>
    </row>
    <row r="726">
      <c r="A726" t="s">
        <v>271</v>
      </c>
      <c r="B726" t="s">
        <v>263</v>
      </c>
      <c r="C726" t="s">
        <v>256</v>
      </c>
      <c r="D726" t="n">
        <v>1.79717289473674</v>
      </c>
      <c r="E726" t="n">
        <v>2060</v>
      </c>
      <c r="F726" t="n">
        <v>3293995.94998272</v>
      </c>
      <c r="G726" t="n">
        <v>16914.0299941783</v>
      </c>
      <c r="H726" t="n">
        <v>57.9056287125472</v>
      </c>
      <c r="I726" t="n">
        <v>0.350853593409696</v>
      </c>
      <c r="J726" t="n">
        <v>204689.617993776</v>
      </c>
      <c r="K726" t="n">
        <v>1465.51376597161</v>
      </c>
      <c r="L726" t="n">
        <v>991518.33544422</v>
      </c>
      <c r="M726" t="n">
        <v>6141.03136579458</v>
      </c>
      <c r="N726" t="n">
        <v>0.0000175791438701832</v>
      </c>
      <c r="O726" t="n">
        <v>0.0000207433470042596</v>
      </c>
      <c r="P726" t="s">
        <v>257</v>
      </c>
      <c r="Q726" t="s">
        <v>252</v>
      </c>
    </row>
    <row r="727">
      <c r="A727" t="s">
        <v>271</v>
      </c>
      <c r="B727" t="s">
        <v>263</v>
      </c>
      <c r="C727" t="s">
        <v>256</v>
      </c>
      <c r="D727" t="n">
        <v>1.90209664848524</v>
      </c>
      <c r="E727" t="n">
        <v>2065</v>
      </c>
      <c r="F727" t="n">
        <v>3328917.44582795</v>
      </c>
      <c r="G727" t="n">
        <v>17072.8228928211</v>
      </c>
      <c r="H727" t="n">
        <v>66.4638445704272</v>
      </c>
      <c r="I727" t="n">
        <v>0.412918555062783</v>
      </c>
      <c r="J727" t="n">
        <v>290570.186359321</v>
      </c>
      <c r="K727" t="n">
        <v>2096.08167390983</v>
      </c>
      <c r="L727" t="n">
        <v>1007932.49706727</v>
      </c>
      <c r="M727" t="n">
        <v>6439.93192612307</v>
      </c>
      <c r="N727" t="n">
        <v>0.0000199656031283457</v>
      </c>
      <c r="O727" t="n">
        <v>0.0000241857223995693</v>
      </c>
      <c r="P727" t="s">
        <v>257</v>
      </c>
      <c r="Q727" t="s">
        <v>252</v>
      </c>
    </row>
    <row r="728">
      <c r="A728" t="s">
        <v>271</v>
      </c>
      <c r="B728" t="s">
        <v>263</v>
      </c>
      <c r="C728" t="s">
        <v>256</v>
      </c>
      <c r="D728" t="n">
        <v>2.05392250035779</v>
      </c>
      <c r="E728" t="n">
        <v>2070</v>
      </c>
      <c r="F728" t="n">
        <v>3377409.61038661</v>
      </c>
      <c r="G728" t="n">
        <v>17306.1351015908</v>
      </c>
      <c r="H728" t="n">
        <v>79.1617068600645</v>
      </c>
      <c r="I728" t="n">
        <v>0.506301979918065</v>
      </c>
      <c r="J728" t="n">
        <v>452009.033404044</v>
      </c>
      <c r="K728" t="n">
        <v>3415.61048566601</v>
      </c>
      <c r="L728" t="n">
        <v>1033208.21493983</v>
      </c>
      <c r="M728" t="n">
        <v>6612.46780717906</v>
      </c>
      <c r="N728" t="n">
        <v>0.0000234385863700444</v>
      </c>
      <c r="O728" t="n">
        <v>0.0000292556354695003</v>
      </c>
      <c r="P728" t="s">
        <v>257</v>
      </c>
      <c r="Q728" t="s">
        <v>252</v>
      </c>
    </row>
    <row r="729">
      <c r="A729" t="s">
        <v>271</v>
      </c>
      <c r="B729" t="s">
        <v>263</v>
      </c>
      <c r="C729" t="s">
        <v>256</v>
      </c>
      <c r="D729" t="n">
        <v>2.15113208653396</v>
      </c>
      <c r="E729" t="n">
        <v>2075</v>
      </c>
      <c r="F729" t="n">
        <v>3436495.02858259</v>
      </c>
      <c r="G729" t="n">
        <v>17598.7088407414</v>
      </c>
      <c r="H729" t="n">
        <v>88.2403667342863</v>
      </c>
      <c r="I729" t="n">
        <v>0.573807802811239</v>
      </c>
      <c r="J729" t="n">
        <v>571524.213865863</v>
      </c>
      <c r="K729" t="n">
        <v>4417.26847737639</v>
      </c>
      <c r="L729" t="n">
        <v>1060389.9981997</v>
      </c>
      <c r="M729" t="n">
        <v>6799.00511333258</v>
      </c>
      <c r="N729" t="n">
        <v>0.0000256774318019839</v>
      </c>
      <c r="O729" t="n">
        <v>0.0000326051080226329</v>
      </c>
      <c r="P729" t="s">
        <v>257</v>
      </c>
      <c r="Q729" t="s">
        <v>252</v>
      </c>
    </row>
    <row r="730">
      <c r="A730" t="s">
        <v>271</v>
      </c>
      <c r="B730" t="s">
        <v>263</v>
      </c>
      <c r="C730" t="s">
        <v>256</v>
      </c>
      <c r="D730" t="n">
        <v>2.28026617277747</v>
      </c>
      <c r="E730" t="n">
        <v>2080</v>
      </c>
      <c r="F730" t="n">
        <v>3488423.3025689</v>
      </c>
      <c r="G730" t="n">
        <v>17858.232527975</v>
      </c>
      <c r="H730" t="n">
        <v>99.9633962608194</v>
      </c>
      <c r="I730" t="n">
        <v>0.661769456905232</v>
      </c>
      <c r="J730" t="n">
        <v>695334.857624333</v>
      </c>
      <c r="K730" t="n">
        <v>5086.58396879032</v>
      </c>
      <c r="L730" t="n">
        <v>1079586.91804054</v>
      </c>
      <c r="M730" t="n">
        <v>7035.68943375647</v>
      </c>
      <c r="N730" t="n">
        <v>0.0000286557529263165</v>
      </c>
      <c r="O730" t="n">
        <v>0.0000370568283209757</v>
      </c>
      <c r="P730" t="s">
        <v>257</v>
      </c>
      <c r="Q730" t="s">
        <v>252</v>
      </c>
    </row>
    <row r="731">
      <c r="A731" t="s">
        <v>271</v>
      </c>
      <c r="B731" t="s">
        <v>263</v>
      </c>
      <c r="C731" t="s">
        <v>256</v>
      </c>
      <c r="D731" t="n">
        <v>2.40858309610718</v>
      </c>
      <c r="E731" t="n">
        <v>2085</v>
      </c>
      <c r="F731" t="n">
        <v>3550635.39847481</v>
      </c>
      <c r="G731" t="n">
        <v>18173.332522476</v>
      </c>
      <c r="H731" t="n">
        <v>112.261896906774</v>
      </c>
      <c r="I731" t="n">
        <v>0.753887838949908</v>
      </c>
      <c r="J731" t="n">
        <v>798927.974227333</v>
      </c>
      <c r="K731" t="n">
        <v>5595.53048729026</v>
      </c>
      <c r="L731" t="n">
        <v>1109822.77583724</v>
      </c>
      <c r="M731" t="n">
        <v>7372.81849434344</v>
      </c>
      <c r="N731" t="n">
        <v>0.000031617410493625</v>
      </c>
      <c r="O731" t="n">
        <v>0.0000414831918151243</v>
      </c>
      <c r="P731" t="s">
        <v>257</v>
      </c>
      <c r="Q731" t="s">
        <v>252</v>
      </c>
    </row>
    <row r="732">
      <c r="A732" t="s">
        <v>271</v>
      </c>
      <c r="B732" t="s">
        <v>263</v>
      </c>
      <c r="C732" t="s">
        <v>256</v>
      </c>
      <c r="D732" t="n">
        <v>2.52004645059278</v>
      </c>
      <c r="E732" t="n">
        <v>2090</v>
      </c>
      <c r="F732" t="n">
        <v>3629065.80124116</v>
      </c>
      <c r="G732" t="n">
        <v>18574.612409784</v>
      </c>
      <c r="H732" t="n">
        <v>124.734924820028</v>
      </c>
      <c r="I732" t="n">
        <v>0.845765335263417</v>
      </c>
      <c r="J732" t="n">
        <v>859362.429588335</v>
      </c>
      <c r="K732" t="n">
        <v>5880.66601270174</v>
      </c>
      <c r="L732" t="n">
        <v>1138868.77804639</v>
      </c>
      <c r="M732" t="n">
        <v>7603.49196781098</v>
      </c>
      <c r="N732" t="n">
        <v>0.0000343710838137375</v>
      </c>
      <c r="O732" t="n">
        <v>0.0000455334042296312</v>
      </c>
      <c r="P732" t="s">
        <v>257</v>
      </c>
      <c r="Q732" t="s">
        <v>252</v>
      </c>
    </row>
    <row r="733">
      <c r="A733" t="s">
        <v>271</v>
      </c>
      <c r="B733" t="s">
        <v>264</v>
      </c>
      <c r="C733" t="s">
        <v>256</v>
      </c>
      <c r="D733" t="n">
        <v>0.428627956548265</v>
      </c>
      <c r="E733" t="n">
        <v>2010</v>
      </c>
      <c r="F733" t="n">
        <v>869889.954660803</v>
      </c>
      <c r="G733" t="n">
        <v>1858256.6404366</v>
      </c>
      <c r="H733" t="n">
        <v>-1.85908067781336</v>
      </c>
      <c r="I733" t="n">
        <v>-1.40588725001451</v>
      </c>
      <c r="J733" t="n">
        <v>3034.40492515004</v>
      </c>
      <c r="K733" t="n">
        <v>8283.50851764428</v>
      </c>
      <c r="L733" t="n">
        <v>238144.350211156</v>
      </c>
      <c r="M733" t="n">
        <v>643780.232512733</v>
      </c>
      <c r="N733" t="n">
        <v>-0.00000213714466738298</v>
      </c>
      <c r="O733" t="n">
        <v>-0.000000756562478735007</v>
      </c>
      <c r="P733" t="s">
        <v>257</v>
      </c>
      <c r="Q733" t="s">
        <v>252</v>
      </c>
    </row>
    <row r="734">
      <c r="A734" t="s">
        <v>271</v>
      </c>
      <c r="B734" t="s">
        <v>264</v>
      </c>
      <c r="C734" t="s">
        <v>256</v>
      </c>
      <c r="D734" t="n">
        <v>0.612859964817109</v>
      </c>
      <c r="E734" t="n">
        <v>2015</v>
      </c>
      <c r="F734" t="n">
        <v>900582.273233595</v>
      </c>
      <c r="G734" t="n">
        <v>1916667.84589149</v>
      </c>
      <c r="H734" t="n">
        <v>-2.75955954986477</v>
      </c>
      <c r="I734" t="n">
        <v>-2.09060732228576</v>
      </c>
      <c r="J734" t="n">
        <v>3053.25724204444</v>
      </c>
      <c r="K734" t="n">
        <v>8330.94926368413</v>
      </c>
      <c r="L734" t="n">
        <v>247751.018446234</v>
      </c>
      <c r="M734" t="n">
        <v>669520.846080438</v>
      </c>
      <c r="N734" t="n">
        <v>-0.00000306419483470001</v>
      </c>
      <c r="O734" t="n">
        <v>-0.0000010907509753279</v>
      </c>
      <c r="P734" t="s">
        <v>257</v>
      </c>
      <c r="Q734" t="s">
        <v>252</v>
      </c>
    </row>
    <row r="735">
      <c r="A735" t="s">
        <v>271</v>
      </c>
      <c r="B735" t="s">
        <v>264</v>
      </c>
      <c r="C735" t="s">
        <v>256</v>
      </c>
      <c r="D735" t="n">
        <v>0.762344119941005</v>
      </c>
      <c r="E735" t="n">
        <v>2020</v>
      </c>
      <c r="F735" t="n">
        <v>925743.862018215</v>
      </c>
      <c r="G735" t="n">
        <v>1963909.69026851</v>
      </c>
      <c r="H735" t="n">
        <v>-3.54254647309591</v>
      </c>
      <c r="I735" t="n">
        <v>-2.70810825336777</v>
      </c>
      <c r="J735" t="n">
        <v>3032.41190996786</v>
      </c>
      <c r="K735" t="n">
        <v>8275.45028035964</v>
      </c>
      <c r="L735" t="n">
        <v>255708.98737558</v>
      </c>
      <c r="M735" t="n">
        <v>690150.583892637</v>
      </c>
      <c r="N735" t="n">
        <v>-0.00000382670263173314</v>
      </c>
      <c r="O735" t="n">
        <v>-0.00000137893726314753</v>
      </c>
      <c r="P735" t="s">
        <v>257</v>
      </c>
      <c r="Q735" t="s">
        <v>252</v>
      </c>
    </row>
    <row r="736">
      <c r="A736" t="s">
        <v>271</v>
      </c>
      <c r="B736" t="s">
        <v>264</v>
      </c>
      <c r="C736" t="s">
        <v>256</v>
      </c>
      <c r="D736" t="n">
        <v>0.913771284057719</v>
      </c>
      <c r="E736" t="n">
        <v>2025</v>
      </c>
      <c r="F736" t="n">
        <v>957637.395403166</v>
      </c>
      <c r="G736" t="n">
        <v>2025424.21503025</v>
      </c>
      <c r="H736" t="n">
        <v>-4.39941940841124</v>
      </c>
      <c r="I736" t="n">
        <v>-3.37607142932535</v>
      </c>
      <c r="J736" t="n">
        <v>3040.31588296507</v>
      </c>
      <c r="K736" t="n">
        <v>8300.84974110072</v>
      </c>
      <c r="L736" t="n">
        <v>265684.286617269</v>
      </c>
      <c r="M736" t="n">
        <v>715986.459944372</v>
      </c>
      <c r="N736" t="n">
        <v>-0.00000459403468319977</v>
      </c>
      <c r="O736" t="n">
        <v>-0.00000166684658170482</v>
      </c>
      <c r="P736" t="s">
        <v>257</v>
      </c>
      <c r="Q736" t="s">
        <v>252</v>
      </c>
    </row>
    <row r="737">
      <c r="A737" t="s">
        <v>271</v>
      </c>
      <c r="B737" t="s">
        <v>264</v>
      </c>
      <c r="C737" t="s">
        <v>256</v>
      </c>
      <c r="D737" t="n">
        <v>0.965593764268064</v>
      </c>
      <c r="E737" t="n">
        <v>2030</v>
      </c>
      <c r="F737" t="n">
        <v>992352.202207688</v>
      </c>
      <c r="G737" t="n">
        <v>2091404.5951523</v>
      </c>
      <c r="H737" t="n">
        <v>-4.82757677757749</v>
      </c>
      <c r="I737" t="n">
        <v>-3.71805001403263</v>
      </c>
      <c r="J737" t="n">
        <v>3057.43978178251</v>
      </c>
      <c r="K737" t="n">
        <v>8350.30296343299</v>
      </c>
      <c r="L737" t="n">
        <v>276248.446153038</v>
      </c>
      <c r="M737" t="n">
        <v>742885.262029664</v>
      </c>
      <c r="N737" t="n">
        <v>-0.00000486478164389374</v>
      </c>
      <c r="O737" t="n">
        <v>-0.00000177777653479903</v>
      </c>
      <c r="P737" t="s">
        <v>257</v>
      </c>
      <c r="Q737" t="s">
        <v>252</v>
      </c>
    </row>
    <row r="738">
      <c r="A738" t="s">
        <v>271</v>
      </c>
      <c r="B738" t="s">
        <v>264</v>
      </c>
      <c r="C738" t="s">
        <v>256</v>
      </c>
      <c r="D738" t="n">
        <v>1.08500668135844</v>
      </c>
      <c r="E738" t="n">
        <v>2035</v>
      </c>
      <c r="F738" t="n">
        <v>1018112.33511047</v>
      </c>
      <c r="G738" t="n">
        <v>2137844.75892451</v>
      </c>
      <c r="H738" t="n">
        <v>-2.36418098272074</v>
      </c>
      <c r="I738" t="n">
        <v>0.61758399636876</v>
      </c>
      <c r="J738" t="n">
        <v>3150.39784498177</v>
      </c>
      <c r="K738" t="n">
        <v>9711.75305678521</v>
      </c>
      <c r="L738" t="n">
        <v>276572.153698336</v>
      </c>
      <c r="M738" t="n">
        <v>763319.495018879</v>
      </c>
      <c r="N738" t="n">
        <v>-0.00000232212193211884</v>
      </c>
      <c r="O738" t="n">
        <v>0.000000288881591514367</v>
      </c>
      <c r="P738" t="s">
        <v>257</v>
      </c>
      <c r="Q738" t="s">
        <v>252</v>
      </c>
    </row>
    <row r="739">
      <c r="A739" t="s">
        <v>271</v>
      </c>
      <c r="B739" t="s">
        <v>264</v>
      </c>
      <c r="C739" t="s">
        <v>256</v>
      </c>
      <c r="D739" t="n">
        <v>1.22921984132704</v>
      </c>
      <c r="E739" t="n">
        <v>2040</v>
      </c>
      <c r="F739" t="n">
        <v>1023910.22919421</v>
      </c>
      <c r="G739" t="n">
        <v>2143195.80830548</v>
      </c>
      <c r="H739" t="n">
        <v>2.34946330890219</v>
      </c>
      <c r="I739" t="n">
        <v>8.39115493655774</v>
      </c>
      <c r="J739" t="n">
        <v>5262.29896467669</v>
      </c>
      <c r="K739" t="n">
        <v>15794.0935145284</v>
      </c>
      <c r="L739" t="n">
        <v>264091.195108077</v>
      </c>
      <c r="M739" t="n">
        <v>731812.238521059</v>
      </c>
      <c r="N739" t="n">
        <v>0.00000229459892275045</v>
      </c>
      <c r="O739" t="n">
        <v>0.00000391525352188524</v>
      </c>
      <c r="P739" t="s">
        <v>257</v>
      </c>
      <c r="Q739" t="s">
        <v>252</v>
      </c>
    </row>
    <row r="740">
      <c r="A740" t="s">
        <v>271</v>
      </c>
      <c r="B740" t="s">
        <v>264</v>
      </c>
      <c r="C740" t="s">
        <v>256</v>
      </c>
      <c r="D740" t="n">
        <v>1.35085724597845</v>
      </c>
      <c r="E740" t="n">
        <v>2045</v>
      </c>
      <c r="F740" t="n">
        <v>1034666.70573415</v>
      </c>
      <c r="G740" t="n">
        <v>2159920.44718836</v>
      </c>
      <c r="H740" t="n">
        <v>6.40123642619637</v>
      </c>
      <c r="I740" t="n">
        <v>15.0602718176313</v>
      </c>
      <c r="J740" t="n">
        <v>10129.6370969525</v>
      </c>
      <c r="K740" t="n">
        <v>23924.6815243613</v>
      </c>
      <c r="L740" t="n">
        <v>323879.44854168</v>
      </c>
      <c r="M740" t="n">
        <v>650705.057504154</v>
      </c>
      <c r="N740" t="n">
        <v>0.00000618676177625178</v>
      </c>
      <c r="O740" t="n">
        <v>0.00000697260486479293</v>
      </c>
      <c r="P740" t="s">
        <v>257</v>
      </c>
      <c r="Q740" t="s">
        <v>252</v>
      </c>
    </row>
    <row r="741">
      <c r="A741" t="s">
        <v>271</v>
      </c>
      <c r="B741" t="s">
        <v>264</v>
      </c>
      <c r="C741" t="s">
        <v>256</v>
      </c>
      <c r="D741" t="n">
        <v>1.53164784556419</v>
      </c>
      <c r="E741" t="n">
        <v>2050</v>
      </c>
      <c r="F741" t="n">
        <v>1046791.38020733</v>
      </c>
      <c r="G741" t="n">
        <v>2180352.26572924</v>
      </c>
      <c r="H741" t="n">
        <v>12.363076458892</v>
      </c>
      <c r="I741" t="n">
        <v>24.8351756178369</v>
      </c>
      <c r="J741" t="n">
        <v>23252.9462729053</v>
      </c>
      <c r="K741" t="n">
        <v>60751.2662671875</v>
      </c>
      <c r="L741" t="n">
        <v>340474.735986754</v>
      </c>
      <c r="M741" t="n">
        <v>620222.749759285</v>
      </c>
      <c r="N741" t="n">
        <v>0.0000118104492381695</v>
      </c>
      <c r="O741" t="n">
        <v>0.0000113904418144701</v>
      </c>
      <c r="P741" t="s">
        <v>257</v>
      </c>
      <c r="Q741" t="s">
        <v>252</v>
      </c>
    </row>
    <row r="742">
      <c r="A742" t="s">
        <v>271</v>
      </c>
      <c r="B742" t="s">
        <v>264</v>
      </c>
      <c r="C742" t="s">
        <v>256</v>
      </c>
      <c r="D742" t="n">
        <v>1.64170092024739</v>
      </c>
      <c r="E742" t="n">
        <v>2055</v>
      </c>
      <c r="F742" t="n">
        <v>1059823.27247865</v>
      </c>
      <c r="G742" t="n">
        <v>2203310.06376857</v>
      </c>
      <c r="H742" t="n">
        <v>15.6400259881068</v>
      </c>
      <c r="I742" t="n">
        <v>30.1817431066735</v>
      </c>
      <c r="J742" t="n">
        <v>30222.0122802906</v>
      </c>
      <c r="K742" t="n">
        <v>75244.8974971586</v>
      </c>
      <c r="L742" t="n">
        <v>345000.49737691</v>
      </c>
      <c r="M742" t="n">
        <v>628840.925920264</v>
      </c>
      <c r="N742" t="n">
        <v>0.0000147572018790725</v>
      </c>
      <c r="O742" t="n">
        <v>0.0000136983639311529</v>
      </c>
      <c r="P742" t="s">
        <v>257</v>
      </c>
      <c r="Q742" t="s">
        <v>252</v>
      </c>
    </row>
    <row r="743">
      <c r="A743" t="s">
        <v>271</v>
      </c>
      <c r="B743" t="s">
        <v>264</v>
      </c>
      <c r="C743" t="s">
        <v>256</v>
      </c>
      <c r="D743" t="n">
        <v>1.79717289473674</v>
      </c>
      <c r="E743" t="n">
        <v>2060</v>
      </c>
      <c r="F743" t="n">
        <v>1076556.19920056</v>
      </c>
      <c r="G743" t="n">
        <v>2234353.78077635</v>
      </c>
      <c r="H743" t="n">
        <v>20.36652024588</v>
      </c>
      <c r="I743" t="n">
        <v>37.8899620600769</v>
      </c>
      <c r="J743" t="n">
        <v>74547.6172324257</v>
      </c>
      <c r="K743" t="n">
        <v>131607.514527321</v>
      </c>
      <c r="L743" t="n">
        <v>353301.258214167</v>
      </c>
      <c r="M743" t="n">
        <v>644358.108595848</v>
      </c>
      <c r="N743" t="n">
        <v>0.0000189182137086796</v>
      </c>
      <c r="O743" t="n">
        <v>0.0000169579063020681</v>
      </c>
      <c r="P743" t="s">
        <v>257</v>
      </c>
      <c r="Q743" t="s">
        <v>252</v>
      </c>
    </row>
    <row r="744">
      <c r="A744" t="s">
        <v>271</v>
      </c>
      <c r="B744" t="s">
        <v>264</v>
      </c>
      <c r="C744" t="s">
        <v>256</v>
      </c>
      <c r="D744" t="n">
        <v>1.90209664848524</v>
      </c>
      <c r="E744" t="n">
        <v>2065</v>
      </c>
      <c r="F744" t="n">
        <v>1089079.48928893</v>
      </c>
      <c r="G744" t="n">
        <v>2256910.77943185</v>
      </c>
      <c r="H744" t="n">
        <v>23.6522761829069</v>
      </c>
      <c r="I744" t="n">
        <v>43.2244869425831</v>
      </c>
      <c r="J744" t="n">
        <v>114001.83504972</v>
      </c>
      <c r="K744" t="n">
        <v>178664.432983511</v>
      </c>
      <c r="L744" t="n">
        <v>359545.198825577</v>
      </c>
      <c r="M744" t="n">
        <v>654827.230167814</v>
      </c>
      <c r="N744" t="n">
        <v>0.0000217176766393331</v>
      </c>
      <c r="O744" t="n">
        <v>0.0000191520583518434</v>
      </c>
      <c r="P744" t="s">
        <v>257</v>
      </c>
      <c r="Q744" t="s">
        <v>252</v>
      </c>
    </row>
    <row r="745">
      <c r="A745" t="s">
        <v>271</v>
      </c>
      <c r="B745" t="s">
        <v>264</v>
      </c>
      <c r="C745" t="s">
        <v>256</v>
      </c>
      <c r="D745" t="n">
        <v>2.05392250035779</v>
      </c>
      <c r="E745" t="n">
        <v>2070</v>
      </c>
      <c r="F745" t="n">
        <v>1105981.75683883</v>
      </c>
      <c r="G745" t="n">
        <v>2288733.98864938</v>
      </c>
      <c r="H745" t="n">
        <v>28.530650897929</v>
      </c>
      <c r="I745" t="n">
        <v>51.1373579420536</v>
      </c>
      <c r="J745" t="n">
        <v>185902.508873802</v>
      </c>
      <c r="K745" t="n">
        <v>269522.135015908</v>
      </c>
      <c r="L745" t="n">
        <v>366439.187897874</v>
      </c>
      <c r="M745" t="n">
        <v>673381.494849134</v>
      </c>
      <c r="N745" t="n">
        <v>0.0000257966740604084</v>
      </c>
      <c r="O745" t="n">
        <v>0.0000223430762140386</v>
      </c>
      <c r="P745" t="s">
        <v>257</v>
      </c>
      <c r="Q745" t="s">
        <v>252</v>
      </c>
    </row>
    <row r="746">
      <c r="A746" t="s">
        <v>271</v>
      </c>
      <c r="B746" t="s">
        <v>264</v>
      </c>
      <c r="C746" t="s">
        <v>256</v>
      </c>
      <c r="D746" t="n">
        <v>2.15113208653396</v>
      </c>
      <c r="E746" t="n">
        <v>2075</v>
      </c>
      <c r="F746" t="n">
        <v>1126328.59521479</v>
      </c>
      <c r="G746" t="n">
        <v>2327765.14220855</v>
      </c>
      <c r="H746" t="n">
        <v>32.0203543173944</v>
      </c>
      <c r="I746" t="n">
        <v>56.7938202197032</v>
      </c>
      <c r="J746" t="n">
        <v>233403.417110958</v>
      </c>
      <c r="K746" t="n">
        <v>342538.065232281</v>
      </c>
      <c r="L746" t="n">
        <v>374913.849589829</v>
      </c>
      <c r="M746" t="n">
        <v>692275.153723203</v>
      </c>
      <c r="N746" t="n">
        <v>0.0000284289633180166</v>
      </c>
      <c r="O746" t="n">
        <v>0.0000243984322945132</v>
      </c>
      <c r="P746" t="s">
        <v>257</v>
      </c>
      <c r="Q746" t="s">
        <v>252</v>
      </c>
    </row>
    <row r="747">
      <c r="A747" t="s">
        <v>271</v>
      </c>
      <c r="B747" t="s">
        <v>264</v>
      </c>
      <c r="C747" t="s">
        <v>256</v>
      </c>
      <c r="D747" t="n">
        <v>2.28026617277747</v>
      </c>
      <c r="E747" t="n">
        <v>2080</v>
      </c>
      <c r="F747" t="n">
        <v>1144309.49629129</v>
      </c>
      <c r="G747" t="n">
        <v>2361972.03880559</v>
      </c>
      <c r="H747" t="n">
        <v>36.5393777967896</v>
      </c>
      <c r="I747" t="n">
        <v>64.085787920935</v>
      </c>
      <c r="J747" t="n">
        <v>279263.400847872</v>
      </c>
      <c r="K747" t="n">
        <v>421158.040745251</v>
      </c>
      <c r="L747" t="n">
        <v>382261.562130407</v>
      </c>
      <c r="M747" t="n">
        <v>704361.045343894</v>
      </c>
      <c r="N747" t="n">
        <v>0.0000319313768829271</v>
      </c>
      <c r="O747" t="n">
        <v>0.0000271323228505881</v>
      </c>
      <c r="P747" t="s">
        <v>257</v>
      </c>
      <c r="Q747" t="s">
        <v>252</v>
      </c>
    </row>
    <row r="748">
      <c r="A748" t="s">
        <v>271</v>
      </c>
      <c r="B748" t="s">
        <v>264</v>
      </c>
      <c r="C748" t="s">
        <v>256</v>
      </c>
      <c r="D748" t="n">
        <v>2.40858309610718</v>
      </c>
      <c r="E748" t="n">
        <v>2085</v>
      </c>
      <c r="F748" t="n">
        <v>1165643.00820803</v>
      </c>
      <c r="G748" t="n">
        <v>2403165.72278926</v>
      </c>
      <c r="H748" t="n">
        <v>41.2798113298851</v>
      </c>
      <c r="I748" t="n">
        <v>71.7359734158388</v>
      </c>
      <c r="J748" t="n">
        <v>314982.81395197</v>
      </c>
      <c r="K748" t="n">
        <v>489540.690762653</v>
      </c>
      <c r="L748" t="n">
        <v>394085.922488267</v>
      </c>
      <c r="M748" t="n">
        <v>723109.671843322</v>
      </c>
      <c r="N748" t="n">
        <v>0.0000354137682285296</v>
      </c>
      <c r="O748" t="n">
        <v>0.0000298506144356028</v>
      </c>
      <c r="P748" t="s">
        <v>257</v>
      </c>
      <c r="Q748" t="s">
        <v>252</v>
      </c>
    </row>
    <row r="749">
      <c r="A749" t="s">
        <v>271</v>
      </c>
      <c r="B749" t="s">
        <v>264</v>
      </c>
      <c r="C749" t="s">
        <v>256</v>
      </c>
      <c r="D749" t="n">
        <v>2.52004645059278</v>
      </c>
      <c r="E749" t="n">
        <v>2090</v>
      </c>
      <c r="F749" t="n">
        <v>1191575.20295711</v>
      </c>
      <c r="G749" t="n">
        <v>2456065.21069384</v>
      </c>
      <c r="H749" t="n">
        <v>46.0195410652432</v>
      </c>
      <c r="I749" t="n">
        <v>79.5611490900485</v>
      </c>
      <c r="J749" t="n">
        <v>335978.884073614</v>
      </c>
      <c r="K749" t="n">
        <v>529264.211527422</v>
      </c>
      <c r="L749" t="n">
        <v>405900.75494916</v>
      </c>
      <c r="M749" t="n">
        <v>740571.515065037</v>
      </c>
      <c r="N749" t="n">
        <v>0.0000386207609482283</v>
      </c>
      <c r="O749" t="n">
        <v>0.0000323937445730818</v>
      </c>
      <c r="P749" t="s">
        <v>257</v>
      </c>
      <c r="Q749" t="s">
        <v>252</v>
      </c>
    </row>
    <row r="750">
      <c r="A750" t="s">
        <v>271</v>
      </c>
      <c r="B750" t="s">
        <v>265</v>
      </c>
      <c r="C750" t="s">
        <v>256</v>
      </c>
      <c r="D750" t="n">
        <v>0.428627956548265</v>
      </c>
      <c r="E750" t="n">
        <v>2010</v>
      </c>
      <c r="F750" t="n">
        <v>1897857.72117679</v>
      </c>
      <c r="G750" t="n">
        <v>830288.873920616</v>
      </c>
      <c r="H750" t="n">
        <v>-2.78779768679187</v>
      </c>
      <c r="I750" t="n">
        <v>-0.47717024103599</v>
      </c>
      <c r="J750" t="n">
        <v>6466.23431848281</v>
      </c>
      <c r="K750" t="n">
        <v>4851.67912431151</v>
      </c>
      <c r="L750" t="n">
        <v>578759.169987176</v>
      </c>
      <c r="M750" t="n">
        <v>303165.412736713</v>
      </c>
      <c r="N750" t="n">
        <v>-0.00000146891816793477</v>
      </c>
      <c r="O750" t="n">
        <v>-0.000000574703884423739</v>
      </c>
      <c r="P750" t="s">
        <v>257</v>
      </c>
      <c r="Q750" t="s">
        <v>252</v>
      </c>
    </row>
    <row r="751">
      <c r="A751" t="s">
        <v>271</v>
      </c>
      <c r="B751" t="s">
        <v>265</v>
      </c>
      <c r="C751" t="s">
        <v>256</v>
      </c>
      <c r="D751" t="n">
        <v>0.612859964817109</v>
      </c>
      <c r="E751" t="n">
        <v>2015</v>
      </c>
      <c r="F751" t="n">
        <v>1959551.42032139</v>
      </c>
      <c r="G751" t="n">
        <v>857698.698803694</v>
      </c>
      <c r="H751" t="n">
        <v>-4.13537714904995</v>
      </c>
      <c r="I751" t="n">
        <v>-0.71478972310059</v>
      </c>
      <c r="J751" t="n">
        <v>6509.84373261636</v>
      </c>
      <c r="K751" t="n">
        <v>4874.36277311221</v>
      </c>
      <c r="L751" t="n">
        <v>602103.210781929</v>
      </c>
      <c r="M751" t="n">
        <v>315168.653744744</v>
      </c>
      <c r="N751" t="n">
        <v>-0.0000021103692948112</v>
      </c>
      <c r="O751" t="n">
        <v>-0.000000833380911149298</v>
      </c>
      <c r="P751" t="s">
        <v>257</v>
      </c>
      <c r="Q751" t="s">
        <v>252</v>
      </c>
    </row>
    <row r="752">
      <c r="A752" t="s">
        <v>271</v>
      </c>
      <c r="B752" t="s">
        <v>265</v>
      </c>
      <c r="C752" t="s">
        <v>256</v>
      </c>
      <c r="D752" t="n">
        <v>0.762344119941005</v>
      </c>
      <c r="E752" t="n">
        <v>2020</v>
      </c>
      <c r="F752" t="n">
        <v>2009788.47280339</v>
      </c>
      <c r="G752" t="n">
        <v>879865.079483338</v>
      </c>
      <c r="H752" t="n">
        <v>-5.31536626685979</v>
      </c>
      <c r="I752" t="n">
        <v>-0.935288459603893</v>
      </c>
      <c r="J752" t="n">
        <v>6463.30652597354</v>
      </c>
      <c r="K752" t="n">
        <v>4844.55566435396</v>
      </c>
      <c r="L752" t="n">
        <v>621082.742715543</v>
      </c>
      <c r="M752" t="n">
        <v>324776.828552674</v>
      </c>
      <c r="N752" t="n">
        <v>-0.00000264473915478555</v>
      </c>
      <c r="O752" t="n">
        <v>-0.00000106299077144089</v>
      </c>
      <c r="P752" t="s">
        <v>257</v>
      </c>
      <c r="Q752" t="s">
        <v>252</v>
      </c>
    </row>
    <row r="753">
      <c r="A753" t="s">
        <v>271</v>
      </c>
      <c r="B753" t="s">
        <v>265</v>
      </c>
      <c r="C753" t="s">
        <v>256</v>
      </c>
      <c r="D753" t="n">
        <v>0.913771284057719</v>
      </c>
      <c r="E753" t="n">
        <v>2025</v>
      </c>
      <c r="F753" t="n">
        <v>2074338.63472006</v>
      </c>
      <c r="G753" t="n">
        <v>908722.97571336</v>
      </c>
      <c r="H753" t="n">
        <v>-6.59912921475824</v>
      </c>
      <c r="I753" t="n">
        <v>-1.17636162297835</v>
      </c>
      <c r="J753" t="n">
        <v>6478.36851032941</v>
      </c>
      <c r="K753" t="n">
        <v>4862.79711373639</v>
      </c>
      <c r="L753" t="n">
        <v>644768.854854302</v>
      </c>
      <c r="M753" t="n">
        <v>336901.891707339</v>
      </c>
      <c r="N753" t="n">
        <v>-0.00000318131721807747</v>
      </c>
      <c r="O753" t="n">
        <v>-0.0000012945217127969</v>
      </c>
      <c r="P753" t="s">
        <v>257</v>
      </c>
      <c r="Q753" t="s">
        <v>252</v>
      </c>
    </row>
    <row r="754">
      <c r="A754" t="s">
        <v>271</v>
      </c>
      <c r="B754" t="s">
        <v>265</v>
      </c>
      <c r="C754" t="s">
        <v>256</v>
      </c>
      <c r="D754" t="n">
        <v>0.965593764268064</v>
      </c>
      <c r="E754" t="n">
        <v>2030</v>
      </c>
      <c r="F754" t="n">
        <v>2143965.60989324</v>
      </c>
      <c r="G754" t="n">
        <v>939791.18746675</v>
      </c>
      <c r="H754" t="n">
        <v>-7.23648711769376</v>
      </c>
      <c r="I754" t="n">
        <v>-1.30913967391636</v>
      </c>
      <c r="J754" t="n">
        <v>6512.39161649195</v>
      </c>
      <c r="K754" t="n">
        <v>4895.35112872354</v>
      </c>
      <c r="L754" t="n">
        <v>669586.704571547</v>
      </c>
      <c r="M754" t="n">
        <v>349547.003611154</v>
      </c>
      <c r="N754" t="n">
        <v>-0.00000337528134047547</v>
      </c>
      <c r="O754" t="n">
        <v>-0.00000139301122565876</v>
      </c>
      <c r="P754" t="s">
        <v>257</v>
      </c>
      <c r="Q754" t="s">
        <v>252</v>
      </c>
    </row>
    <row r="755">
      <c r="A755" t="s">
        <v>271</v>
      </c>
      <c r="B755" t="s">
        <v>265</v>
      </c>
      <c r="C755" t="s">
        <v>256</v>
      </c>
      <c r="D755" t="n">
        <v>1.08500668135844</v>
      </c>
      <c r="E755" t="n">
        <v>2035</v>
      </c>
      <c r="F755" t="n">
        <v>2193936.34447205</v>
      </c>
      <c r="G755" t="n">
        <v>962020.749562926</v>
      </c>
      <c r="H755" t="n">
        <v>-2.28530500813633</v>
      </c>
      <c r="I755" t="n">
        <v>0.538708021784351</v>
      </c>
      <c r="J755" t="n">
        <v>7573.56948827722</v>
      </c>
      <c r="K755" t="n">
        <v>5288.58141348975</v>
      </c>
      <c r="L755" t="n">
        <v>684818.923348059</v>
      </c>
      <c r="M755" t="n">
        <v>355072.725369156</v>
      </c>
      <c r="N755" t="n">
        <v>-0.00000104164599574391</v>
      </c>
      <c r="O755" t="n">
        <v>0.000000559975470413816</v>
      </c>
      <c r="P755" t="s">
        <v>257</v>
      </c>
      <c r="Q755" t="s">
        <v>252</v>
      </c>
    </row>
    <row r="756">
      <c r="A756" t="s">
        <v>271</v>
      </c>
      <c r="B756" t="s">
        <v>265</v>
      </c>
      <c r="C756" t="s">
        <v>256</v>
      </c>
      <c r="D756" t="n">
        <v>1.22921984132704</v>
      </c>
      <c r="E756" t="n">
        <v>2040</v>
      </c>
      <c r="F756" t="n">
        <v>2201498.35636205</v>
      </c>
      <c r="G756" t="n">
        <v>965607.681137637</v>
      </c>
      <c r="H756" t="n">
        <v>6.90186524127434</v>
      </c>
      <c r="I756" t="n">
        <v>3.83875300418559</v>
      </c>
      <c r="J756" t="n">
        <v>12854.1562849377</v>
      </c>
      <c r="K756" t="n">
        <v>8202.23619426731</v>
      </c>
      <c r="L756" t="n">
        <v>655459.025969935</v>
      </c>
      <c r="M756" t="n">
        <v>340444.407659201</v>
      </c>
      <c r="N756" t="n">
        <v>0.00000313507626354969</v>
      </c>
      <c r="O756" t="n">
        <v>0.00000397547894364608</v>
      </c>
      <c r="P756" t="s">
        <v>257</v>
      </c>
      <c r="Q756" t="s">
        <v>252</v>
      </c>
    </row>
    <row r="757">
      <c r="A757" t="s">
        <v>271</v>
      </c>
      <c r="B757" t="s">
        <v>265</v>
      </c>
      <c r="C757" t="s">
        <v>256</v>
      </c>
      <c r="D757" t="n">
        <v>1.35085724597845</v>
      </c>
      <c r="E757" t="n">
        <v>2045</v>
      </c>
      <c r="F757" t="n">
        <v>2220363.61552802</v>
      </c>
      <c r="G757" t="n">
        <v>974223.537394489</v>
      </c>
      <c r="H757" t="n">
        <v>14.7856525763763</v>
      </c>
      <c r="I757" t="n">
        <v>6.67585566745133</v>
      </c>
      <c r="J757" t="n">
        <v>20911.9303206323</v>
      </c>
      <c r="K757" t="n">
        <v>13142.3883006815</v>
      </c>
      <c r="L757" t="n">
        <v>680836.748906921</v>
      </c>
      <c r="M757" t="n">
        <v>293747.757138913</v>
      </c>
      <c r="N757" t="n">
        <v>0.00000665911316190443</v>
      </c>
      <c r="O757" t="n">
        <v>0.0000068524885831701</v>
      </c>
      <c r="P757" t="s">
        <v>257</v>
      </c>
      <c r="Q757" t="s">
        <v>252</v>
      </c>
    </row>
    <row r="758">
      <c r="A758" t="s">
        <v>271</v>
      </c>
      <c r="B758" t="s">
        <v>265</v>
      </c>
      <c r="C758" t="s">
        <v>256</v>
      </c>
      <c r="D758" t="n">
        <v>1.53164784556419</v>
      </c>
      <c r="E758" t="n">
        <v>2050</v>
      </c>
      <c r="F758" t="n">
        <v>2242649.15712338</v>
      </c>
      <c r="G758" t="n">
        <v>984494.488813185</v>
      </c>
      <c r="H758" t="n">
        <v>26.3670335177151</v>
      </c>
      <c r="I758" t="n">
        <v>10.8312185590139</v>
      </c>
      <c r="J758" t="n">
        <v>56425.1847930006</v>
      </c>
      <c r="K758" t="n">
        <v>27579.0277470922</v>
      </c>
      <c r="L758" t="n">
        <v>702845.847903044</v>
      </c>
      <c r="M758" t="n">
        <v>257851.637842996</v>
      </c>
      <c r="N758" t="n">
        <v>0.000011757092469843</v>
      </c>
      <c r="O758" t="n">
        <v>0.0000110018072036858</v>
      </c>
      <c r="P758" t="s">
        <v>257</v>
      </c>
      <c r="Q758" t="s">
        <v>252</v>
      </c>
    </row>
    <row r="759">
      <c r="A759" t="s">
        <v>271</v>
      </c>
      <c r="B759" t="s">
        <v>265</v>
      </c>
      <c r="C759" t="s">
        <v>256</v>
      </c>
      <c r="D759" t="n">
        <v>1.64170092024739</v>
      </c>
      <c r="E759" t="n">
        <v>2055</v>
      </c>
      <c r="F759" t="n">
        <v>2267261.60260908</v>
      </c>
      <c r="G759" t="n">
        <v>995871.733638143</v>
      </c>
      <c r="H759" t="n">
        <v>32.7439865588199</v>
      </c>
      <c r="I759" t="n">
        <v>13.0777825359603</v>
      </c>
      <c r="J759" t="n">
        <v>71327.0592400312</v>
      </c>
      <c r="K759" t="n">
        <v>34139.8505374181</v>
      </c>
      <c r="L759" t="n">
        <v>717945.764648875</v>
      </c>
      <c r="M759" t="n">
        <v>255895.6586483</v>
      </c>
      <c r="N759" t="n">
        <v>0.000014442085783634</v>
      </c>
      <c r="O759" t="n">
        <v>0.0000131319949088064</v>
      </c>
      <c r="P759" t="s">
        <v>257</v>
      </c>
      <c r="Q759" t="s">
        <v>252</v>
      </c>
    </row>
    <row r="760">
      <c r="A760" t="s">
        <v>271</v>
      </c>
      <c r="B760" t="s">
        <v>265</v>
      </c>
      <c r="C760" t="s">
        <v>256</v>
      </c>
      <c r="D760" t="n">
        <v>1.79717289473674</v>
      </c>
      <c r="E760" t="n">
        <v>2060</v>
      </c>
      <c r="F760" t="n">
        <v>2300103.05560773</v>
      </c>
      <c r="G760" t="n">
        <v>1010806.92436918</v>
      </c>
      <c r="H760" t="n">
        <v>41.9379905446755</v>
      </c>
      <c r="I760" t="n">
        <v>16.3184917612814</v>
      </c>
      <c r="J760" t="n">
        <v>146258.490734318</v>
      </c>
      <c r="K760" t="n">
        <v>59896.6410254296</v>
      </c>
      <c r="L760" t="n">
        <v>738427.610013229</v>
      </c>
      <c r="M760" t="n">
        <v>259231.756796786</v>
      </c>
      <c r="N760" t="n">
        <v>0.0000182330919662184</v>
      </c>
      <c r="O760" t="n">
        <v>0.0000161440245093942</v>
      </c>
      <c r="P760" t="s">
        <v>257</v>
      </c>
      <c r="Q760" t="s">
        <v>252</v>
      </c>
    </row>
    <row r="761">
      <c r="A761" t="s">
        <v>271</v>
      </c>
      <c r="B761" t="s">
        <v>265</v>
      </c>
      <c r="C761" t="s">
        <v>256</v>
      </c>
      <c r="D761" t="n">
        <v>1.90209664848524</v>
      </c>
      <c r="E761" t="n">
        <v>2065</v>
      </c>
      <c r="F761" t="n">
        <v>2324226.92241957</v>
      </c>
      <c r="G761" t="n">
        <v>1021763.3463012</v>
      </c>
      <c r="H761" t="n">
        <v>48.3130238117323</v>
      </c>
      <c r="I761" t="n">
        <v>18.5637393137577</v>
      </c>
      <c r="J761" t="n">
        <v>210952.43600768</v>
      </c>
      <c r="K761" t="n">
        <v>81713.8320255509</v>
      </c>
      <c r="L761" t="n">
        <v>751979.009924812</v>
      </c>
      <c r="M761" t="n">
        <v>262393.419068579</v>
      </c>
      <c r="N761" t="n">
        <v>0.0000207867069027139</v>
      </c>
      <c r="O761" t="n">
        <v>0.0000181683355357762</v>
      </c>
      <c r="P761" t="s">
        <v>257</v>
      </c>
      <c r="Q761" t="s">
        <v>252</v>
      </c>
    </row>
    <row r="762">
      <c r="A762" t="s">
        <v>271</v>
      </c>
      <c r="B762" t="s">
        <v>265</v>
      </c>
      <c r="C762" t="s">
        <v>256</v>
      </c>
      <c r="D762" t="n">
        <v>2.05392250035779</v>
      </c>
      <c r="E762" t="n">
        <v>2070</v>
      </c>
      <c r="F762" t="n">
        <v>2357938.10806162</v>
      </c>
      <c r="G762" t="n">
        <v>1036777.63742658</v>
      </c>
      <c r="H762" t="n">
        <v>57.8008439623326</v>
      </c>
      <c r="I762" t="n">
        <v>21.86716487765</v>
      </c>
      <c r="J762" t="n">
        <v>338121.087093628</v>
      </c>
      <c r="K762" t="n">
        <v>117303.556796082</v>
      </c>
      <c r="L762" t="n">
        <v>771852.602194964</v>
      </c>
      <c r="M762" t="n">
        <v>267968.080552044</v>
      </c>
      <c r="N762" t="n">
        <v>0.0000245132998888799</v>
      </c>
      <c r="O762" t="n">
        <v>0.0000210914704255458</v>
      </c>
      <c r="P762" t="s">
        <v>257</v>
      </c>
      <c r="Q762" t="s">
        <v>252</v>
      </c>
    </row>
    <row r="763">
      <c r="A763" t="s">
        <v>271</v>
      </c>
      <c r="B763" t="s">
        <v>265</v>
      </c>
      <c r="C763" t="s">
        <v>256</v>
      </c>
      <c r="D763" t="n">
        <v>2.15113208653396</v>
      </c>
      <c r="E763" t="n">
        <v>2075</v>
      </c>
      <c r="F763" t="n">
        <v>2399161.77119938</v>
      </c>
      <c r="G763" t="n">
        <v>1054931.96622395</v>
      </c>
      <c r="H763" t="n">
        <v>64.6118777316533</v>
      </c>
      <c r="I763" t="n">
        <v>24.2022968054442</v>
      </c>
      <c r="J763" t="n">
        <v>430803.765025059</v>
      </c>
      <c r="K763" t="n">
        <v>145137.717318181</v>
      </c>
      <c r="L763" t="n">
        <v>792210.968544813</v>
      </c>
      <c r="M763" t="n">
        <v>274978.034768218</v>
      </c>
      <c r="N763" t="n">
        <v>0.0000269310217040315</v>
      </c>
      <c r="O763" t="n">
        <v>0.0000229420451558354</v>
      </c>
      <c r="P763" t="s">
        <v>257</v>
      </c>
      <c r="Q763" t="s">
        <v>252</v>
      </c>
    </row>
    <row r="764">
      <c r="A764" t="s">
        <v>271</v>
      </c>
      <c r="B764" t="s">
        <v>265</v>
      </c>
      <c r="C764" t="s">
        <v>256</v>
      </c>
      <c r="D764" t="n">
        <v>2.28026617277747</v>
      </c>
      <c r="E764" t="n">
        <v>2080</v>
      </c>
      <c r="F764" t="n">
        <v>2435479.80907534</v>
      </c>
      <c r="G764" t="n">
        <v>1070801.72602153</v>
      </c>
      <c r="H764" t="n">
        <v>73.4200437530147</v>
      </c>
      <c r="I764" t="n">
        <v>27.2051219647099</v>
      </c>
      <c r="J764" t="n">
        <v>532345.468633435</v>
      </c>
      <c r="K764" t="n">
        <v>168075.972959689</v>
      </c>
      <c r="L764" t="n">
        <v>806796.692741318</v>
      </c>
      <c r="M764" t="n">
        <v>279825.914732984</v>
      </c>
      <c r="N764" t="n">
        <v>0.0000301460285071669</v>
      </c>
      <c r="O764" t="n">
        <v>0.000025406311274626</v>
      </c>
      <c r="P764" t="s">
        <v>257</v>
      </c>
      <c r="Q764" t="s">
        <v>252</v>
      </c>
    </row>
    <row r="765">
      <c r="A765" t="s">
        <v>271</v>
      </c>
      <c r="B765" t="s">
        <v>265</v>
      </c>
      <c r="C765" t="s">
        <v>256</v>
      </c>
      <c r="D765" t="n">
        <v>2.40858309610718</v>
      </c>
      <c r="E765" t="n">
        <v>2085</v>
      </c>
      <c r="F765" t="n">
        <v>2479056.4128424</v>
      </c>
      <c r="G765" t="n">
        <v>1089752.31815488</v>
      </c>
      <c r="H765" t="n">
        <v>82.6589283048675</v>
      </c>
      <c r="I765" t="n">
        <v>30.3568564408563</v>
      </c>
      <c r="J765" t="n">
        <v>611883.196662051</v>
      </c>
      <c r="K765" t="n">
        <v>192640.308052572</v>
      </c>
      <c r="L765" t="n">
        <v>832067.498885058</v>
      </c>
      <c r="M765" t="n">
        <v>285128.09544653</v>
      </c>
      <c r="N765" t="n">
        <v>0.0000333428992888845</v>
      </c>
      <c r="O765" t="n">
        <v>0.0000278566569073743</v>
      </c>
      <c r="P765" t="s">
        <v>257</v>
      </c>
      <c r="Q765" t="s">
        <v>252</v>
      </c>
    </row>
    <row r="766">
      <c r="A766" t="s">
        <v>271</v>
      </c>
      <c r="B766" t="s">
        <v>265</v>
      </c>
      <c r="C766" t="s">
        <v>256</v>
      </c>
      <c r="D766" t="n">
        <v>2.52004645059278</v>
      </c>
      <c r="E766" t="n">
        <v>2090</v>
      </c>
      <c r="F766" t="n">
        <v>2533858.73420857</v>
      </c>
      <c r="G766" t="n">
        <v>1113781.67944238</v>
      </c>
      <c r="H766" t="n">
        <v>91.9719745596519</v>
      </c>
      <c r="I766" t="n">
        <v>33.6087155956398</v>
      </c>
      <c r="J766" t="n">
        <v>655599.596720835</v>
      </c>
      <c r="K766" t="n">
        <v>209643.498880201</v>
      </c>
      <c r="L766" t="n">
        <v>855904.521752306</v>
      </c>
      <c r="M766" t="n">
        <v>290567.748261891</v>
      </c>
      <c r="N766" t="n">
        <v>0.0000362971989393003</v>
      </c>
      <c r="O766" t="n">
        <v>0.0000301753173139516</v>
      </c>
      <c r="P766" t="s">
        <v>257</v>
      </c>
      <c r="Q766" t="s">
        <v>252</v>
      </c>
    </row>
    <row r="767">
      <c r="A767" t="s">
        <v>271</v>
      </c>
      <c r="B767" t="s">
        <v>266</v>
      </c>
      <c r="C767" t="s">
        <v>256</v>
      </c>
      <c r="D767" t="n">
        <v>0.428627956548265</v>
      </c>
      <c r="E767" t="n">
        <v>2010</v>
      </c>
      <c r="F767" t="n">
        <v>1858256.6404366</v>
      </c>
      <c r="G767" t="n">
        <v>869889.954660803</v>
      </c>
      <c r="H767" t="n">
        <v>-1.40588725001451</v>
      </c>
      <c r="I767" t="n">
        <v>-1.85908067781336</v>
      </c>
      <c r="J767" t="n">
        <v>8283.50851764428</v>
      </c>
      <c r="K767" t="n">
        <v>3034.40492515004</v>
      </c>
      <c r="L767" t="n">
        <v>643780.232512733</v>
      </c>
      <c r="M767" t="n">
        <v>238144.350211156</v>
      </c>
      <c r="N767" t="n">
        <v>-0.000000756562478735007</v>
      </c>
      <c r="O767" t="n">
        <v>-0.00000213714466738298</v>
      </c>
      <c r="P767" t="s">
        <v>257</v>
      </c>
      <c r="Q767" t="s">
        <v>252</v>
      </c>
    </row>
    <row r="768">
      <c r="A768" t="s">
        <v>271</v>
      </c>
      <c r="B768" t="s">
        <v>266</v>
      </c>
      <c r="C768" t="s">
        <v>256</v>
      </c>
      <c r="D768" t="n">
        <v>0.612859964817109</v>
      </c>
      <c r="E768" t="n">
        <v>2015</v>
      </c>
      <c r="F768" t="n">
        <v>1916667.84589149</v>
      </c>
      <c r="G768" t="n">
        <v>900582.273233595</v>
      </c>
      <c r="H768" t="n">
        <v>-2.09060732228576</v>
      </c>
      <c r="I768" t="n">
        <v>-2.75955954986477</v>
      </c>
      <c r="J768" t="n">
        <v>8330.94926368413</v>
      </c>
      <c r="K768" t="n">
        <v>3053.25724204444</v>
      </c>
      <c r="L768" t="n">
        <v>669520.846080438</v>
      </c>
      <c r="M768" t="n">
        <v>247751.018446234</v>
      </c>
      <c r="N768" t="n">
        <v>-0.0000010907509753279</v>
      </c>
      <c r="O768" t="n">
        <v>-0.00000306419483470001</v>
      </c>
      <c r="P768" t="s">
        <v>257</v>
      </c>
      <c r="Q768" t="s">
        <v>252</v>
      </c>
    </row>
    <row r="769">
      <c r="A769" t="s">
        <v>271</v>
      </c>
      <c r="B769" t="s">
        <v>266</v>
      </c>
      <c r="C769" t="s">
        <v>256</v>
      </c>
      <c r="D769" t="n">
        <v>0.762344119941005</v>
      </c>
      <c r="E769" t="n">
        <v>2020</v>
      </c>
      <c r="F769" t="n">
        <v>1963909.69026851</v>
      </c>
      <c r="G769" t="n">
        <v>925743.862018215</v>
      </c>
      <c r="H769" t="n">
        <v>-2.70810825336777</v>
      </c>
      <c r="I769" t="n">
        <v>-3.54254647309591</v>
      </c>
      <c r="J769" t="n">
        <v>8275.45028035964</v>
      </c>
      <c r="K769" t="n">
        <v>3032.41190996786</v>
      </c>
      <c r="L769" t="n">
        <v>690150.583892637</v>
      </c>
      <c r="M769" t="n">
        <v>255708.98737558</v>
      </c>
      <c r="N769" t="n">
        <v>-0.00000137893726314753</v>
      </c>
      <c r="O769" t="n">
        <v>-0.00000382670263173314</v>
      </c>
      <c r="P769" t="s">
        <v>257</v>
      </c>
      <c r="Q769" t="s">
        <v>252</v>
      </c>
    </row>
    <row r="770">
      <c r="A770" t="s">
        <v>271</v>
      </c>
      <c r="B770" t="s">
        <v>266</v>
      </c>
      <c r="C770" t="s">
        <v>256</v>
      </c>
      <c r="D770" t="n">
        <v>0.913771284057719</v>
      </c>
      <c r="E770" t="n">
        <v>2025</v>
      </c>
      <c r="F770" t="n">
        <v>2025424.21503025</v>
      </c>
      <c r="G770" t="n">
        <v>957637.395403166</v>
      </c>
      <c r="H770" t="n">
        <v>-3.37607142932535</v>
      </c>
      <c r="I770" t="n">
        <v>-4.39941940841124</v>
      </c>
      <c r="J770" t="n">
        <v>8300.84974110072</v>
      </c>
      <c r="K770" t="n">
        <v>3040.31588296507</v>
      </c>
      <c r="L770" t="n">
        <v>715986.459944372</v>
      </c>
      <c r="M770" t="n">
        <v>265684.286617269</v>
      </c>
      <c r="N770" t="n">
        <v>-0.00000166684658170482</v>
      </c>
      <c r="O770" t="n">
        <v>-0.00000459403468319977</v>
      </c>
      <c r="P770" t="s">
        <v>257</v>
      </c>
      <c r="Q770" t="s">
        <v>252</v>
      </c>
    </row>
    <row r="771">
      <c r="A771" t="s">
        <v>271</v>
      </c>
      <c r="B771" t="s">
        <v>266</v>
      </c>
      <c r="C771" t="s">
        <v>256</v>
      </c>
      <c r="D771" t="n">
        <v>0.965593764268064</v>
      </c>
      <c r="E771" t="n">
        <v>2030</v>
      </c>
      <c r="F771" t="n">
        <v>2091404.5951523</v>
      </c>
      <c r="G771" t="n">
        <v>992352.202207688</v>
      </c>
      <c r="H771" t="n">
        <v>-3.71805001403263</v>
      </c>
      <c r="I771" t="n">
        <v>-4.82757677757749</v>
      </c>
      <c r="J771" t="n">
        <v>8350.30296343299</v>
      </c>
      <c r="K771" t="n">
        <v>3057.43978178251</v>
      </c>
      <c r="L771" t="n">
        <v>742885.262029664</v>
      </c>
      <c r="M771" t="n">
        <v>276248.446153038</v>
      </c>
      <c r="N771" t="n">
        <v>-0.00000177777653479903</v>
      </c>
      <c r="O771" t="n">
        <v>-0.00000486478164389374</v>
      </c>
      <c r="P771" t="s">
        <v>257</v>
      </c>
      <c r="Q771" t="s">
        <v>252</v>
      </c>
    </row>
    <row r="772">
      <c r="A772" t="s">
        <v>271</v>
      </c>
      <c r="B772" t="s">
        <v>266</v>
      </c>
      <c r="C772" t="s">
        <v>256</v>
      </c>
      <c r="D772" t="n">
        <v>1.08500668135844</v>
      </c>
      <c r="E772" t="n">
        <v>2035</v>
      </c>
      <c r="F772" t="n">
        <v>2137844.75892451</v>
      </c>
      <c r="G772" t="n">
        <v>1018112.33511047</v>
      </c>
      <c r="H772" t="n">
        <v>0.61758399636876</v>
      </c>
      <c r="I772" t="n">
        <v>-2.36418098272074</v>
      </c>
      <c r="J772" t="n">
        <v>9711.75305678521</v>
      </c>
      <c r="K772" t="n">
        <v>3150.39784498177</v>
      </c>
      <c r="L772" t="n">
        <v>763319.495018879</v>
      </c>
      <c r="M772" t="n">
        <v>276572.153698336</v>
      </c>
      <c r="N772" t="n">
        <v>0.000000288881591514367</v>
      </c>
      <c r="O772" t="n">
        <v>-0.00000232212193211884</v>
      </c>
      <c r="P772" t="s">
        <v>257</v>
      </c>
      <c r="Q772" t="s">
        <v>252</v>
      </c>
    </row>
    <row r="773">
      <c r="A773" t="s">
        <v>271</v>
      </c>
      <c r="B773" t="s">
        <v>266</v>
      </c>
      <c r="C773" t="s">
        <v>256</v>
      </c>
      <c r="D773" t="n">
        <v>1.22921984132704</v>
      </c>
      <c r="E773" t="n">
        <v>2040</v>
      </c>
      <c r="F773" t="n">
        <v>2143195.80830548</v>
      </c>
      <c r="G773" t="n">
        <v>1023910.22919421</v>
      </c>
      <c r="H773" t="n">
        <v>8.39115493655774</v>
      </c>
      <c r="I773" t="n">
        <v>2.34946330890219</v>
      </c>
      <c r="J773" t="n">
        <v>15794.0935145284</v>
      </c>
      <c r="K773" t="n">
        <v>5262.29896467669</v>
      </c>
      <c r="L773" t="n">
        <v>731812.238521059</v>
      </c>
      <c r="M773" t="n">
        <v>264091.195108077</v>
      </c>
      <c r="N773" t="n">
        <v>0.00000391525352188524</v>
      </c>
      <c r="O773" t="n">
        <v>0.00000229459892275045</v>
      </c>
      <c r="P773" t="s">
        <v>257</v>
      </c>
      <c r="Q773" t="s">
        <v>252</v>
      </c>
    </row>
    <row r="774">
      <c r="A774" t="s">
        <v>271</v>
      </c>
      <c r="B774" t="s">
        <v>266</v>
      </c>
      <c r="C774" t="s">
        <v>256</v>
      </c>
      <c r="D774" t="n">
        <v>1.35085724597845</v>
      </c>
      <c r="E774" t="n">
        <v>2045</v>
      </c>
      <c r="F774" t="n">
        <v>2159920.44718836</v>
      </c>
      <c r="G774" t="n">
        <v>1034666.70573415</v>
      </c>
      <c r="H774" t="n">
        <v>15.0602718176313</v>
      </c>
      <c r="I774" t="n">
        <v>6.40123642619637</v>
      </c>
      <c r="J774" t="n">
        <v>23924.6815243613</v>
      </c>
      <c r="K774" t="n">
        <v>10129.6370969525</v>
      </c>
      <c r="L774" t="n">
        <v>650705.057504154</v>
      </c>
      <c r="M774" t="n">
        <v>323879.44854168</v>
      </c>
      <c r="N774" t="n">
        <v>0.00000697260486479293</v>
      </c>
      <c r="O774" t="n">
        <v>0.00000618676177625178</v>
      </c>
      <c r="P774" t="s">
        <v>257</v>
      </c>
      <c r="Q774" t="s">
        <v>252</v>
      </c>
    </row>
    <row r="775">
      <c r="A775" t="s">
        <v>271</v>
      </c>
      <c r="B775" t="s">
        <v>266</v>
      </c>
      <c r="C775" t="s">
        <v>256</v>
      </c>
      <c r="D775" t="n">
        <v>1.53164784556419</v>
      </c>
      <c r="E775" t="n">
        <v>2050</v>
      </c>
      <c r="F775" t="n">
        <v>2180352.26572924</v>
      </c>
      <c r="G775" t="n">
        <v>1046791.38020733</v>
      </c>
      <c r="H775" t="n">
        <v>24.8351756178369</v>
      </c>
      <c r="I775" t="n">
        <v>12.363076458892</v>
      </c>
      <c r="J775" t="n">
        <v>60751.2662671875</v>
      </c>
      <c r="K775" t="n">
        <v>23252.9462729053</v>
      </c>
      <c r="L775" t="n">
        <v>620222.749759285</v>
      </c>
      <c r="M775" t="n">
        <v>340474.735986754</v>
      </c>
      <c r="N775" t="n">
        <v>0.0000113904418144701</v>
      </c>
      <c r="O775" t="n">
        <v>0.0000118104492381695</v>
      </c>
      <c r="P775" t="s">
        <v>257</v>
      </c>
      <c r="Q775" t="s">
        <v>252</v>
      </c>
    </row>
    <row r="776">
      <c r="A776" t="s">
        <v>271</v>
      </c>
      <c r="B776" t="s">
        <v>266</v>
      </c>
      <c r="C776" t="s">
        <v>256</v>
      </c>
      <c r="D776" t="n">
        <v>1.64170092024739</v>
      </c>
      <c r="E776" t="n">
        <v>2055</v>
      </c>
      <c r="F776" t="n">
        <v>2203310.06376857</v>
      </c>
      <c r="G776" t="n">
        <v>1059823.27247865</v>
      </c>
      <c r="H776" t="n">
        <v>30.1817431066735</v>
      </c>
      <c r="I776" t="n">
        <v>15.6400259881068</v>
      </c>
      <c r="J776" t="n">
        <v>75244.8974971586</v>
      </c>
      <c r="K776" t="n">
        <v>30222.0122802906</v>
      </c>
      <c r="L776" t="n">
        <v>628840.925920264</v>
      </c>
      <c r="M776" t="n">
        <v>345000.49737691</v>
      </c>
      <c r="N776" t="n">
        <v>0.0000136983639311529</v>
      </c>
      <c r="O776" t="n">
        <v>0.0000147572018790725</v>
      </c>
      <c r="P776" t="s">
        <v>257</v>
      </c>
      <c r="Q776" t="s">
        <v>252</v>
      </c>
    </row>
    <row r="777">
      <c r="A777" t="s">
        <v>271</v>
      </c>
      <c r="B777" t="s">
        <v>266</v>
      </c>
      <c r="C777" t="s">
        <v>256</v>
      </c>
      <c r="D777" t="n">
        <v>1.79717289473674</v>
      </c>
      <c r="E777" t="n">
        <v>2060</v>
      </c>
      <c r="F777" t="n">
        <v>2234353.78077635</v>
      </c>
      <c r="G777" t="n">
        <v>1076556.19920056</v>
      </c>
      <c r="H777" t="n">
        <v>37.8899620600769</v>
      </c>
      <c r="I777" t="n">
        <v>20.36652024588</v>
      </c>
      <c r="J777" t="n">
        <v>131607.514527321</v>
      </c>
      <c r="K777" t="n">
        <v>74547.6172324257</v>
      </c>
      <c r="L777" t="n">
        <v>644358.108595848</v>
      </c>
      <c r="M777" t="n">
        <v>353301.258214167</v>
      </c>
      <c r="N777" t="n">
        <v>0.0000169579063020681</v>
      </c>
      <c r="O777" t="n">
        <v>0.0000189182137086796</v>
      </c>
      <c r="P777" t="s">
        <v>257</v>
      </c>
      <c r="Q777" t="s">
        <v>252</v>
      </c>
    </row>
    <row r="778">
      <c r="A778" t="s">
        <v>271</v>
      </c>
      <c r="B778" t="s">
        <v>266</v>
      </c>
      <c r="C778" t="s">
        <v>256</v>
      </c>
      <c r="D778" t="n">
        <v>1.90209664848524</v>
      </c>
      <c r="E778" t="n">
        <v>2065</v>
      </c>
      <c r="F778" t="n">
        <v>2256910.77943185</v>
      </c>
      <c r="G778" t="n">
        <v>1089079.48928893</v>
      </c>
      <c r="H778" t="n">
        <v>43.2244869425831</v>
      </c>
      <c r="I778" t="n">
        <v>23.6522761829069</v>
      </c>
      <c r="J778" t="n">
        <v>178664.432983511</v>
      </c>
      <c r="K778" t="n">
        <v>114001.83504972</v>
      </c>
      <c r="L778" t="n">
        <v>654827.230167814</v>
      </c>
      <c r="M778" t="n">
        <v>359545.198825577</v>
      </c>
      <c r="N778" t="n">
        <v>0.0000191520583518434</v>
      </c>
      <c r="O778" t="n">
        <v>0.0000217176766393331</v>
      </c>
      <c r="P778" t="s">
        <v>257</v>
      </c>
      <c r="Q778" t="s">
        <v>252</v>
      </c>
    </row>
    <row r="779">
      <c r="A779" t="s">
        <v>271</v>
      </c>
      <c r="B779" t="s">
        <v>266</v>
      </c>
      <c r="C779" t="s">
        <v>256</v>
      </c>
      <c r="D779" t="n">
        <v>2.05392250035779</v>
      </c>
      <c r="E779" t="n">
        <v>2070</v>
      </c>
      <c r="F779" t="n">
        <v>2288733.98864938</v>
      </c>
      <c r="G779" t="n">
        <v>1105981.75683883</v>
      </c>
      <c r="H779" t="n">
        <v>51.1373579420536</v>
      </c>
      <c r="I779" t="n">
        <v>28.530650897929</v>
      </c>
      <c r="J779" t="n">
        <v>269522.135015908</v>
      </c>
      <c r="K779" t="n">
        <v>185902.508873802</v>
      </c>
      <c r="L779" t="n">
        <v>673381.494849134</v>
      </c>
      <c r="M779" t="n">
        <v>366439.187897874</v>
      </c>
      <c r="N779" t="n">
        <v>0.0000223430762140386</v>
      </c>
      <c r="O779" t="n">
        <v>0.0000257966740604084</v>
      </c>
      <c r="P779" t="s">
        <v>257</v>
      </c>
      <c r="Q779" t="s">
        <v>252</v>
      </c>
    </row>
    <row r="780">
      <c r="A780" t="s">
        <v>271</v>
      </c>
      <c r="B780" t="s">
        <v>266</v>
      </c>
      <c r="C780" t="s">
        <v>256</v>
      </c>
      <c r="D780" t="n">
        <v>2.15113208653396</v>
      </c>
      <c r="E780" t="n">
        <v>2075</v>
      </c>
      <c r="F780" t="n">
        <v>2327765.14220855</v>
      </c>
      <c r="G780" t="n">
        <v>1126328.59521479</v>
      </c>
      <c r="H780" t="n">
        <v>56.7938202197032</v>
      </c>
      <c r="I780" t="n">
        <v>32.0203543173944</v>
      </c>
      <c r="J780" t="n">
        <v>342538.065232281</v>
      </c>
      <c r="K780" t="n">
        <v>233403.417110958</v>
      </c>
      <c r="L780" t="n">
        <v>692275.153723203</v>
      </c>
      <c r="M780" t="n">
        <v>374913.849589829</v>
      </c>
      <c r="N780" t="n">
        <v>0.0000243984322945132</v>
      </c>
      <c r="O780" t="n">
        <v>0.0000284289633180166</v>
      </c>
      <c r="P780" t="s">
        <v>257</v>
      </c>
      <c r="Q780" t="s">
        <v>252</v>
      </c>
    </row>
    <row r="781">
      <c r="A781" t="s">
        <v>271</v>
      </c>
      <c r="B781" t="s">
        <v>266</v>
      </c>
      <c r="C781" t="s">
        <v>256</v>
      </c>
      <c r="D781" t="n">
        <v>2.28026617277747</v>
      </c>
      <c r="E781" t="n">
        <v>2080</v>
      </c>
      <c r="F781" t="n">
        <v>2361972.03880559</v>
      </c>
      <c r="G781" t="n">
        <v>1144309.49629129</v>
      </c>
      <c r="H781" t="n">
        <v>64.085787920935</v>
      </c>
      <c r="I781" t="n">
        <v>36.5393777967896</v>
      </c>
      <c r="J781" t="n">
        <v>421158.040745251</v>
      </c>
      <c r="K781" t="n">
        <v>279263.400847872</v>
      </c>
      <c r="L781" t="n">
        <v>704361.045343894</v>
      </c>
      <c r="M781" t="n">
        <v>382261.562130407</v>
      </c>
      <c r="N781" t="n">
        <v>0.0000271323228505881</v>
      </c>
      <c r="O781" t="n">
        <v>0.0000319313768829271</v>
      </c>
      <c r="P781" t="s">
        <v>257</v>
      </c>
      <c r="Q781" t="s">
        <v>252</v>
      </c>
    </row>
    <row r="782">
      <c r="A782" t="s">
        <v>271</v>
      </c>
      <c r="B782" t="s">
        <v>266</v>
      </c>
      <c r="C782" t="s">
        <v>256</v>
      </c>
      <c r="D782" t="n">
        <v>2.40858309610718</v>
      </c>
      <c r="E782" t="n">
        <v>2085</v>
      </c>
      <c r="F782" t="n">
        <v>2403165.72278926</v>
      </c>
      <c r="G782" t="n">
        <v>1165643.00820803</v>
      </c>
      <c r="H782" t="n">
        <v>71.7359734158388</v>
      </c>
      <c r="I782" t="n">
        <v>41.2798113298851</v>
      </c>
      <c r="J782" t="n">
        <v>489540.690762653</v>
      </c>
      <c r="K782" t="n">
        <v>314982.81395197</v>
      </c>
      <c r="L782" t="n">
        <v>723109.671843322</v>
      </c>
      <c r="M782" t="n">
        <v>394085.922488267</v>
      </c>
      <c r="N782" t="n">
        <v>0.0000298506144356028</v>
      </c>
      <c r="O782" t="n">
        <v>0.0000354137682285296</v>
      </c>
      <c r="P782" t="s">
        <v>257</v>
      </c>
      <c r="Q782" t="s">
        <v>252</v>
      </c>
    </row>
    <row r="783">
      <c r="A783" t="s">
        <v>271</v>
      </c>
      <c r="B783" t="s">
        <v>266</v>
      </c>
      <c r="C783" t="s">
        <v>256</v>
      </c>
      <c r="D783" t="n">
        <v>2.52004645059278</v>
      </c>
      <c r="E783" t="n">
        <v>2090</v>
      </c>
      <c r="F783" t="n">
        <v>2456065.21069384</v>
      </c>
      <c r="G783" t="n">
        <v>1191575.20295711</v>
      </c>
      <c r="H783" t="n">
        <v>79.5611490900485</v>
      </c>
      <c r="I783" t="n">
        <v>46.0195410652432</v>
      </c>
      <c r="J783" t="n">
        <v>529264.211527422</v>
      </c>
      <c r="K783" t="n">
        <v>335978.884073614</v>
      </c>
      <c r="L783" t="n">
        <v>740571.515065037</v>
      </c>
      <c r="M783" t="n">
        <v>405900.75494916</v>
      </c>
      <c r="N783" t="n">
        <v>0.0000323937445730818</v>
      </c>
      <c r="O783" t="n">
        <v>0.0000386207609482283</v>
      </c>
      <c r="P783" t="s">
        <v>257</v>
      </c>
      <c r="Q783" t="s">
        <v>252</v>
      </c>
    </row>
    <row r="784">
      <c r="A784" t="s">
        <v>271</v>
      </c>
      <c r="B784" t="s">
        <v>267</v>
      </c>
      <c r="C784" t="s">
        <v>256</v>
      </c>
      <c r="D784" t="n">
        <v>0.428627956548265</v>
      </c>
      <c r="E784" t="n">
        <v>2010</v>
      </c>
      <c r="F784" t="n">
        <v>0</v>
      </c>
      <c r="G784" t="n">
        <v>0</v>
      </c>
      <c r="H784" t="n">
        <v>0</v>
      </c>
      <c r="I784" t="n">
        <v>0</v>
      </c>
      <c r="J784" t="n">
        <v>0</v>
      </c>
      <c r="K784" t="n">
        <v>0</v>
      </c>
      <c r="L784" t="n">
        <v>0</v>
      </c>
      <c r="M784" t="n">
        <v>0</v>
      </c>
      <c r="N784" t="n">
        <v>0</v>
      </c>
      <c r="O784" t="n">
        <v>0</v>
      </c>
      <c r="P784" t="s">
        <v>257</v>
      </c>
      <c r="Q784" t="s">
        <v>252</v>
      </c>
    </row>
    <row r="785">
      <c r="A785" t="s">
        <v>271</v>
      </c>
      <c r="B785" t="s">
        <v>267</v>
      </c>
      <c r="C785" t="s">
        <v>256</v>
      </c>
      <c r="D785" t="n">
        <v>0.612859964817109</v>
      </c>
      <c r="E785" t="n">
        <v>2015</v>
      </c>
      <c r="F785" t="n">
        <v>0</v>
      </c>
      <c r="G785" t="n">
        <v>0</v>
      </c>
      <c r="H785" t="n">
        <v>0</v>
      </c>
      <c r="I785" t="n">
        <v>0</v>
      </c>
      <c r="J785" t="n">
        <v>0</v>
      </c>
      <c r="K785" t="n">
        <v>0</v>
      </c>
      <c r="L785" t="n">
        <v>0</v>
      </c>
      <c r="M785" t="n">
        <v>0</v>
      </c>
      <c r="N785" t="n">
        <v>0</v>
      </c>
      <c r="O785" t="n">
        <v>0</v>
      </c>
      <c r="P785" t="s">
        <v>257</v>
      </c>
      <c r="Q785" t="s">
        <v>252</v>
      </c>
    </row>
    <row r="786">
      <c r="A786" t="s">
        <v>271</v>
      </c>
      <c r="B786" t="s">
        <v>267</v>
      </c>
      <c r="C786" t="s">
        <v>256</v>
      </c>
      <c r="D786" t="n">
        <v>0.762344119941005</v>
      </c>
      <c r="E786" t="n">
        <v>2020</v>
      </c>
      <c r="F786" t="n">
        <v>0</v>
      </c>
      <c r="G786" t="n">
        <v>0</v>
      </c>
      <c r="H786" t="n">
        <v>0</v>
      </c>
      <c r="I786" t="n">
        <v>0</v>
      </c>
      <c r="J786" t="n">
        <v>0</v>
      </c>
      <c r="K786" t="n">
        <v>0</v>
      </c>
      <c r="L786" t="n">
        <v>0</v>
      </c>
      <c r="M786" t="n">
        <v>0</v>
      </c>
      <c r="N786" t="n">
        <v>0</v>
      </c>
      <c r="O786" t="n">
        <v>0</v>
      </c>
      <c r="P786" t="s">
        <v>257</v>
      </c>
      <c r="Q786" t="s">
        <v>252</v>
      </c>
    </row>
    <row r="787">
      <c r="A787" t="s">
        <v>271</v>
      </c>
      <c r="B787" t="s">
        <v>267</v>
      </c>
      <c r="C787" t="s">
        <v>256</v>
      </c>
      <c r="D787" t="n">
        <v>0.913771284057719</v>
      </c>
      <c r="E787" t="n">
        <v>2025</v>
      </c>
      <c r="F787" t="n">
        <v>0</v>
      </c>
      <c r="G787" t="n">
        <v>0</v>
      </c>
      <c r="H787" t="n">
        <v>0</v>
      </c>
      <c r="I787" t="n">
        <v>0</v>
      </c>
      <c r="J787" t="n">
        <v>0</v>
      </c>
      <c r="K787" t="n">
        <v>0</v>
      </c>
      <c r="L787" t="n">
        <v>0</v>
      </c>
      <c r="M787" t="n">
        <v>0</v>
      </c>
      <c r="N787" t="n">
        <v>0</v>
      </c>
      <c r="O787" t="n">
        <v>0</v>
      </c>
      <c r="P787" t="s">
        <v>257</v>
      </c>
      <c r="Q787" t="s">
        <v>252</v>
      </c>
    </row>
    <row r="788">
      <c r="A788" t="s">
        <v>271</v>
      </c>
      <c r="B788" t="s">
        <v>267</v>
      </c>
      <c r="C788" t="s">
        <v>256</v>
      </c>
      <c r="D788" t="n">
        <v>0.965593764268064</v>
      </c>
      <c r="E788" t="n">
        <v>2030</v>
      </c>
      <c r="F788" t="n">
        <v>0</v>
      </c>
      <c r="G788" t="n">
        <v>0</v>
      </c>
      <c r="H788" t="n">
        <v>0</v>
      </c>
      <c r="I788" t="n">
        <v>0</v>
      </c>
      <c r="J788" t="n">
        <v>0</v>
      </c>
      <c r="K788" t="n">
        <v>0</v>
      </c>
      <c r="L788" t="n">
        <v>0</v>
      </c>
      <c r="M788" t="n">
        <v>0</v>
      </c>
      <c r="N788" t="n">
        <v>0</v>
      </c>
      <c r="O788" t="n">
        <v>0</v>
      </c>
      <c r="P788" t="s">
        <v>257</v>
      </c>
      <c r="Q788" t="s">
        <v>252</v>
      </c>
    </row>
    <row r="789">
      <c r="A789" t="s">
        <v>271</v>
      </c>
      <c r="B789" t="s">
        <v>267</v>
      </c>
      <c r="C789" t="s">
        <v>256</v>
      </c>
      <c r="D789" t="n">
        <v>1.08500668135844</v>
      </c>
      <c r="E789" t="n">
        <v>2035</v>
      </c>
      <c r="F789" t="n">
        <v>0</v>
      </c>
      <c r="G789" t="n">
        <v>0</v>
      </c>
      <c r="H789" t="n">
        <v>0</v>
      </c>
      <c r="I789" t="n">
        <v>0</v>
      </c>
      <c r="J789" t="n">
        <v>0</v>
      </c>
      <c r="K789" t="n">
        <v>0</v>
      </c>
      <c r="L789" t="n">
        <v>0</v>
      </c>
      <c r="M789" t="n">
        <v>0</v>
      </c>
      <c r="N789" t="n">
        <v>0</v>
      </c>
      <c r="O789" t="n">
        <v>0</v>
      </c>
      <c r="P789" t="s">
        <v>257</v>
      </c>
      <c r="Q789" t="s">
        <v>252</v>
      </c>
    </row>
    <row r="790">
      <c r="A790" t="s">
        <v>271</v>
      </c>
      <c r="B790" t="s">
        <v>267</v>
      </c>
      <c r="C790" t="s">
        <v>256</v>
      </c>
      <c r="D790" t="n">
        <v>1.22921984132704</v>
      </c>
      <c r="E790" t="n">
        <v>2040</v>
      </c>
      <c r="F790" t="n">
        <v>0</v>
      </c>
      <c r="G790" t="n">
        <v>0</v>
      </c>
      <c r="H790" t="n">
        <v>0</v>
      </c>
      <c r="I790" t="n">
        <v>0</v>
      </c>
      <c r="J790" t="n">
        <v>0</v>
      </c>
      <c r="K790" t="n">
        <v>0</v>
      </c>
      <c r="L790" t="n">
        <v>0</v>
      </c>
      <c r="M790" t="n">
        <v>0</v>
      </c>
      <c r="N790" t="n">
        <v>0</v>
      </c>
      <c r="O790" t="n">
        <v>0</v>
      </c>
      <c r="P790" t="s">
        <v>257</v>
      </c>
      <c r="Q790" t="s">
        <v>252</v>
      </c>
    </row>
    <row r="791">
      <c r="A791" t="s">
        <v>271</v>
      </c>
      <c r="B791" t="s">
        <v>267</v>
      </c>
      <c r="C791" t="s">
        <v>256</v>
      </c>
      <c r="D791" t="n">
        <v>1.35085724597845</v>
      </c>
      <c r="E791" t="n">
        <v>2045</v>
      </c>
      <c r="F791" t="n">
        <v>0</v>
      </c>
      <c r="G791" t="n">
        <v>0</v>
      </c>
      <c r="H791" t="n">
        <v>0</v>
      </c>
      <c r="I791" t="n">
        <v>0</v>
      </c>
      <c r="J791" t="n">
        <v>0</v>
      </c>
      <c r="K791" t="n">
        <v>0</v>
      </c>
      <c r="L791" t="n">
        <v>0</v>
      </c>
      <c r="M791" t="n">
        <v>0</v>
      </c>
      <c r="N791" t="n">
        <v>0</v>
      </c>
      <c r="O791" t="n">
        <v>0</v>
      </c>
      <c r="P791" t="s">
        <v>257</v>
      </c>
      <c r="Q791" t="s">
        <v>252</v>
      </c>
    </row>
    <row r="792">
      <c r="A792" t="s">
        <v>271</v>
      </c>
      <c r="B792" t="s">
        <v>267</v>
      </c>
      <c r="C792" t="s">
        <v>256</v>
      </c>
      <c r="D792" t="n">
        <v>1.53164784556419</v>
      </c>
      <c r="E792" t="n">
        <v>2050</v>
      </c>
      <c r="F792" t="n">
        <v>0</v>
      </c>
      <c r="G792" t="n">
        <v>0</v>
      </c>
      <c r="H792" t="n">
        <v>0</v>
      </c>
      <c r="I792" t="n">
        <v>0</v>
      </c>
      <c r="J792" t="n">
        <v>0</v>
      </c>
      <c r="K792" t="n">
        <v>0</v>
      </c>
      <c r="L792" t="n">
        <v>0</v>
      </c>
      <c r="M792" t="n">
        <v>0</v>
      </c>
      <c r="N792" t="n">
        <v>0</v>
      </c>
      <c r="O792" t="n">
        <v>0</v>
      </c>
      <c r="P792" t="s">
        <v>257</v>
      </c>
      <c r="Q792" t="s">
        <v>252</v>
      </c>
    </row>
    <row r="793">
      <c r="A793" t="s">
        <v>271</v>
      </c>
      <c r="B793" t="s">
        <v>267</v>
      </c>
      <c r="C793" t="s">
        <v>256</v>
      </c>
      <c r="D793" t="n">
        <v>1.64170092024739</v>
      </c>
      <c r="E793" t="n">
        <v>2055</v>
      </c>
      <c r="F793" t="n">
        <v>0</v>
      </c>
      <c r="G793" t="n">
        <v>0</v>
      </c>
      <c r="H793" t="n">
        <v>0</v>
      </c>
      <c r="I793" t="n">
        <v>0</v>
      </c>
      <c r="J793" t="n">
        <v>0</v>
      </c>
      <c r="K793" t="n">
        <v>0</v>
      </c>
      <c r="L793" t="n">
        <v>0</v>
      </c>
      <c r="M793" t="n">
        <v>0</v>
      </c>
      <c r="N793" t="n">
        <v>0</v>
      </c>
      <c r="O793" t="n">
        <v>0</v>
      </c>
      <c r="P793" t="s">
        <v>257</v>
      </c>
      <c r="Q793" t="s">
        <v>252</v>
      </c>
    </row>
    <row r="794">
      <c r="A794" t="s">
        <v>271</v>
      </c>
      <c r="B794" t="s">
        <v>267</v>
      </c>
      <c r="C794" t="s">
        <v>256</v>
      </c>
      <c r="D794" t="n">
        <v>1.79717289473674</v>
      </c>
      <c r="E794" t="n">
        <v>2060</v>
      </c>
      <c r="F794" t="n">
        <v>0</v>
      </c>
      <c r="G794" t="n">
        <v>0</v>
      </c>
      <c r="H794" t="n">
        <v>0</v>
      </c>
      <c r="I794" t="n">
        <v>0</v>
      </c>
      <c r="J794" t="n">
        <v>0</v>
      </c>
      <c r="K794" t="n">
        <v>0</v>
      </c>
      <c r="L794" t="n">
        <v>0</v>
      </c>
      <c r="M794" t="n">
        <v>0</v>
      </c>
      <c r="N794" t="n">
        <v>0</v>
      </c>
      <c r="O794" t="n">
        <v>0</v>
      </c>
      <c r="P794" t="s">
        <v>257</v>
      </c>
      <c r="Q794" t="s">
        <v>252</v>
      </c>
    </row>
    <row r="795">
      <c r="A795" t="s">
        <v>271</v>
      </c>
      <c r="B795" t="s">
        <v>267</v>
      </c>
      <c r="C795" t="s">
        <v>256</v>
      </c>
      <c r="D795" t="n">
        <v>1.90209664848524</v>
      </c>
      <c r="E795" t="n">
        <v>2065</v>
      </c>
      <c r="F795" t="n">
        <v>0</v>
      </c>
      <c r="G795" t="n">
        <v>0</v>
      </c>
      <c r="H795" t="n">
        <v>0</v>
      </c>
      <c r="I795" t="n">
        <v>0</v>
      </c>
      <c r="J795" t="n">
        <v>0</v>
      </c>
      <c r="K795" t="n">
        <v>0</v>
      </c>
      <c r="L795" t="n">
        <v>0</v>
      </c>
      <c r="M795" t="n">
        <v>0</v>
      </c>
      <c r="N795" t="n">
        <v>0</v>
      </c>
      <c r="O795" t="n">
        <v>0</v>
      </c>
      <c r="P795" t="s">
        <v>257</v>
      </c>
      <c r="Q795" t="s">
        <v>252</v>
      </c>
    </row>
    <row r="796">
      <c r="A796" t="s">
        <v>271</v>
      </c>
      <c r="B796" t="s">
        <v>267</v>
      </c>
      <c r="C796" t="s">
        <v>256</v>
      </c>
      <c r="D796" t="n">
        <v>2.05392250035779</v>
      </c>
      <c r="E796" t="n">
        <v>2070</v>
      </c>
      <c r="F796" t="n">
        <v>0</v>
      </c>
      <c r="G796" t="n">
        <v>0</v>
      </c>
      <c r="H796" t="n">
        <v>0</v>
      </c>
      <c r="I796" t="n">
        <v>0</v>
      </c>
      <c r="J796" t="n">
        <v>0</v>
      </c>
      <c r="K796" t="n">
        <v>0</v>
      </c>
      <c r="L796" t="n">
        <v>0</v>
      </c>
      <c r="M796" t="n">
        <v>0</v>
      </c>
      <c r="N796" t="n">
        <v>0</v>
      </c>
      <c r="O796" t="n">
        <v>0</v>
      </c>
      <c r="P796" t="s">
        <v>257</v>
      </c>
      <c r="Q796" t="s">
        <v>252</v>
      </c>
    </row>
    <row r="797">
      <c r="A797" t="s">
        <v>271</v>
      </c>
      <c r="B797" t="s">
        <v>267</v>
      </c>
      <c r="C797" t="s">
        <v>256</v>
      </c>
      <c r="D797" t="n">
        <v>2.15113208653396</v>
      </c>
      <c r="E797" t="n">
        <v>2075</v>
      </c>
      <c r="F797" t="n">
        <v>0</v>
      </c>
      <c r="G797" t="n">
        <v>0</v>
      </c>
      <c r="H797" t="n">
        <v>0</v>
      </c>
      <c r="I797" t="n">
        <v>0</v>
      </c>
      <c r="J797" t="n">
        <v>0</v>
      </c>
      <c r="K797" t="n">
        <v>0</v>
      </c>
      <c r="L797" t="n">
        <v>0</v>
      </c>
      <c r="M797" t="n">
        <v>0</v>
      </c>
      <c r="N797" t="n">
        <v>0</v>
      </c>
      <c r="O797" t="n">
        <v>0</v>
      </c>
      <c r="P797" t="s">
        <v>257</v>
      </c>
      <c r="Q797" t="s">
        <v>252</v>
      </c>
    </row>
    <row r="798">
      <c r="A798" t="s">
        <v>271</v>
      </c>
      <c r="B798" t="s">
        <v>267</v>
      </c>
      <c r="C798" t="s">
        <v>256</v>
      </c>
      <c r="D798" t="n">
        <v>2.28026617277747</v>
      </c>
      <c r="E798" t="n">
        <v>2080</v>
      </c>
      <c r="F798" t="n">
        <v>0</v>
      </c>
      <c r="G798" t="n">
        <v>0</v>
      </c>
      <c r="H798" t="n">
        <v>0</v>
      </c>
      <c r="I798" t="n">
        <v>0</v>
      </c>
      <c r="J798" t="n">
        <v>0</v>
      </c>
      <c r="K798" t="n">
        <v>0</v>
      </c>
      <c r="L798" t="n">
        <v>0</v>
      </c>
      <c r="M798" t="n">
        <v>0</v>
      </c>
      <c r="N798" t="n">
        <v>0</v>
      </c>
      <c r="O798" t="n">
        <v>0</v>
      </c>
      <c r="P798" t="s">
        <v>257</v>
      </c>
      <c r="Q798" t="s">
        <v>252</v>
      </c>
    </row>
    <row r="799">
      <c r="A799" t="s">
        <v>271</v>
      </c>
      <c r="B799" t="s">
        <v>267</v>
      </c>
      <c r="C799" t="s">
        <v>256</v>
      </c>
      <c r="D799" t="n">
        <v>2.40858309610718</v>
      </c>
      <c r="E799" t="n">
        <v>2085</v>
      </c>
      <c r="F799" t="n">
        <v>0</v>
      </c>
      <c r="G799" t="n">
        <v>0</v>
      </c>
      <c r="H799" t="n">
        <v>0</v>
      </c>
      <c r="I799" t="n">
        <v>0</v>
      </c>
      <c r="J799" t="n">
        <v>0</v>
      </c>
      <c r="K799" t="n">
        <v>0</v>
      </c>
      <c r="L799" t="n">
        <v>0</v>
      </c>
      <c r="M799" t="n">
        <v>0</v>
      </c>
      <c r="N799" t="n">
        <v>0</v>
      </c>
      <c r="O799" t="n">
        <v>0</v>
      </c>
      <c r="P799" t="s">
        <v>257</v>
      </c>
      <c r="Q799" t="s">
        <v>252</v>
      </c>
    </row>
    <row r="800">
      <c r="A800" t="s">
        <v>271</v>
      </c>
      <c r="B800" t="s">
        <v>267</v>
      </c>
      <c r="C800" t="s">
        <v>256</v>
      </c>
      <c r="D800" t="n">
        <v>2.52004645059278</v>
      </c>
      <c r="E800" t="n">
        <v>2090</v>
      </c>
      <c r="F800" t="n">
        <v>0</v>
      </c>
      <c r="G800" t="n">
        <v>0</v>
      </c>
      <c r="H800" t="n">
        <v>0</v>
      </c>
      <c r="I800" t="n">
        <v>0</v>
      </c>
      <c r="J800" t="n">
        <v>0</v>
      </c>
      <c r="K800" t="n">
        <v>0</v>
      </c>
      <c r="L800" t="n">
        <v>0</v>
      </c>
      <c r="M800" t="n">
        <v>0</v>
      </c>
      <c r="N800" t="n">
        <v>0</v>
      </c>
      <c r="O800" t="n">
        <v>0</v>
      </c>
      <c r="P800" t="s">
        <v>257</v>
      </c>
      <c r="Q800" t="s">
        <v>252</v>
      </c>
    </row>
    <row r="801">
      <c r="A801" t="s">
        <v>271</v>
      </c>
      <c r="B801" t="s">
        <v>268</v>
      </c>
      <c r="C801" t="s">
        <v>256</v>
      </c>
      <c r="D801" t="n">
        <v>0.428627956548265</v>
      </c>
      <c r="E801" t="n">
        <v>2010</v>
      </c>
      <c r="F801" t="n">
        <v>0</v>
      </c>
      <c r="G801" t="n">
        <v>0</v>
      </c>
      <c r="H801" t="n">
        <v>0</v>
      </c>
      <c r="I801" t="n">
        <v>0</v>
      </c>
      <c r="J801" t="n">
        <v>0</v>
      </c>
      <c r="K801" t="n">
        <v>0</v>
      </c>
      <c r="L801" t="n">
        <v>0</v>
      </c>
      <c r="M801" t="n">
        <v>0</v>
      </c>
      <c r="N801" t="n">
        <v>0</v>
      </c>
      <c r="O801" t="n">
        <v>0</v>
      </c>
      <c r="P801" t="s">
        <v>257</v>
      </c>
      <c r="Q801" t="s">
        <v>252</v>
      </c>
    </row>
    <row r="802">
      <c r="A802" t="s">
        <v>271</v>
      </c>
      <c r="B802" t="s">
        <v>268</v>
      </c>
      <c r="C802" t="s">
        <v>256</v>
      </c>
      <c r="D802" t="n">
        <v>0.612859964817109</v>
      </c>
      <c r="E802" t="n">
        <v>2015</v>
      </c>
      <c r="F802" t="n">
        <v>0</v>
      </c>
      <c r="G802" t="n">
        <v>0</v>
      </c>
      <c r="H802" t="n">
        <v>0</v>
      </c>
      <c r="I802" t="n">
        <v>0</v>
      </c>
      <c r="J802" t="n">
        <v>0</v>
      </c>
      <c r="K802" t="n">
        <v>0</v>
      </c>
      <c r="L802" t="n">
        <v>0</v>
      </c>
      <c r="M802" t="n">
        <v>0</v>
      </c>
      <c r="N802" t="n">
        <v>0</v>
      </c>
      <c r="O802" t="n">
        <v>0</v>
      </c>
      <c r="P802" t="s">
        <v>257</v>
      </c>
      <c r="Q802" t="s">
        <v>252</v>
      </c>
    </row>
    <row r="803">
      <c r="A803" t="s">
        <v>271</v>
      </c>
      <c r="B803" t="s">
        <v>268</v>
      </c>
      <c r="C803" t="s">
        <v>256</v>
      </c>
      <c r="D803" t="n">
        <v>0.762344119941005</v>
      </c>
      <c r="E803" t="n">
        <v>2020</v>
      </c>
      <c r="F803" t="n">
        <v>0</v>
      </c>
      <c r="G803" t="n">
        <v>0</v>
      </c>
      <c r="H803" t="n">
        <v>0</v>
      </c>
      <c r="I803" t="n">
        <v>0</v>
      </c>
      <c r="J803" t="n">
        <v>0</v>
      </c>
      <c r="K803" t="n">
        <v>0</v>
      </c>
      <c r="L803" t="n">
        <v>0</v>
      </c>
      <c r="M803" t="n">
        <v>0</v>
      </c>
      <c r="N803" t="n">
        <v>0</v>
      </c>
      <c r="O803" t="n">
        <v>0</v>
      </c>
      <c r="P803" t="s">
        <v>257</v>
      </c>
      <c r="Q803" t="s">
        <v>252</v>
      </c>
    </row>
    <row r="804">
      <c r="A804" t="s">
        <v>271</v>
      </c>
      <c r="B804" t="s">
        <v>268</v>
      </c>
      <c r="C804" t="s">
        <v>256</v>
      </c>
      <c r="D804" t="n">
        <v>0.913771284057719</v>
      </c>
      <c r="E804" t="n">
        <v>2025</v>
      </c>
      <c r="F804" t="n">
        <v>0</v>
      </c>
      <c r="G804" t="n">
        <v>0</v>
      </c>
      <c r="H804" t="n">
        <v>0</v>
      </c>
      <c r="I804" t="n">
        <v>0</v>
      </c>
      <c r="J804" t="n">
        <v>0</v>
      </c>
      <c r="K804" t="n">
        <v>0</v>
      </c>
      <c r="L804" t="n">
        <v>0</v>
      </c>
      <c r="M804" t="n">
        <v>0</v>
      </c>
      <c r="N804" t="n">
        <v>0</v>
      </c>
      <c r="O804" t="n">
        <v>0</v>
      </c>
      <c r="P804" t="s">
        <v>257</v>
      </c>
      <c r="Q804" t="s">
        <v>252</v>
      </c>
    </row>
    <row r="805">
      <c r="A805" t="s">
        <v>271</v>
      </c>
      <c r="B805" t="s">
        <v>268</v>
      </c>
      <c r="C805" t="s">
        <v>256</v>
      </c>
      <c r="D805" t="n">
        <v>0.965593764268064</v>
      </c>
      <c r="E805" t="n">
        <v>2030</v>
      </c>
      <c r="F805" t="n">
        <v>0</v>
      </c>
      <c r="G805" t="n">
        <v>0</v>
      </c>
      <c r="H805" t="n">
        <v>0</v>
      </c>
      <c r="I805" t="n">
        <v>0</v>
      </c>
      <c r="J805" t="n">
        <v>0</v>
      </c>
      <c r="K805" t="n">
        <v>0</v>
      </c>
      <c r="L805" t="n">
        <v>0</v>
      </c>
      <c r="M805" t="n">
        <v>0</v>
      </c>
      <c r="N805" t="n">
        <v>0</v>
      </c>
      <c r="O805" t="n">
        <v>0</v>
      </c>
      <c r="P805" t="s">
        <v>257</v>
      </c>
      <c r="Q805" t="s">
        <v>252</v>
      </c>
    </row>
    <row r="806">
      <c r="A806" t="s">
        <v>271</v>
      </c>
      <c r="B806" t="s">
        <v>268</v>
      </c>
      <c r="C806" t="s">
        <v>256</v>
      </c>
      <c r="D806" t="n">
        <v>1.08500668135844</v>
      </c>
      <c r="E806" t="n">
        <v>2035</v>
      </c>
      <c r="F806" t="n">
        <v>0</v>
      </c>
      <c r="G806" t="n">
        <v>0</v>
      </c>
      <c r="H806" t="n">
        <v>0</v>
      </c>
      <c r="I806" t="n">
        <v>0</v>
      </c>
      <c r="J806" t="n">
        <v>0</v>
      </c>
      <c r="K806" t="n">
        <v>0</v>
      </c>
      <c r="L806" t="n">
        <v>0</v>
      </c>
      <c r="M806" t="n">
        <v>0</v>
      </c>
      <c r="N806" t="n">
        <v>0</v>
      </c>
      <c r="O806" t="n">
        <v>0</v>
      </c>
      <c r="P806" t="s">
        <v>257</v>
      </c>
      <c r="Q806" t="s">
        <v>252</v>
      </c>
    </row>
    <row r="807">
      <c r="A807" t="s">
        <v>271</v>
      </c>
      <c r="B807" t="s">
        <v>268</v>
      </c>
      <c r="C807" t="s">
        <v>256</v>
      </c>
      <c r="D807" t="n">
        <v>1.22921984132704</v>
      </c>
      <c r="E807" t="n">
        <v>2040</v>
      </c>
      <c r="F807" t="n">
        <v>0</v>
      </c>
      <c r="G807" t="n">
        <v>0</v>
      </c>
      <c r="H807" t="n">
        <v>0</v>
      </c>
      <c r="I807" t="n">
        <v>0</v>
      </c>
      <c r="J807" t="n">
        <v>0</v>
      </c>
      <c r="K807" t="n">
        <v>0</v>
      </c>
      <c r="L807" t="n">
        <v>0</v>
      </c>
      <c r="M807" t="n">
        <v>0</v>
      </c>
      <c r="N807" t="n">
        <v>0</v>
      </c>
      <c r="O807" t="n">
        <v>0</v>
      </c>
      <c r="P807" t="s">
        <v>257</v>
      </c>
      <c r="Q807" t="s">
        <v>252</v>
      </c>
    </row>
    <row r="808">
      <c r="A808" t="s">
        <v>271</v>
      </c>
      <c r="B808" t="s">
        <v>268</v>
      </c>
      <c r="C808" t="s">
        <v>256</v>
      </c>
      <c r="D808" t="n">
        <v>1.35085724597845</v>
      </c>
      <c r="E808" t="n">
        <v>2045</v>
      </c>
      <c r="F808" t="n">
        <v>0</v>
      </c>
      <c r="G808" t="n">
        <v>0</v>
      </c>
      <c r="H808" t="n">
        <v>0</v>
      </c>
      <c r="I808" t="n">
        <v>0</v>
      </c>
      <c r="J808" t="n">
        <v>0</v>
      </c>
      <c r="K808" t="n">
        <v>0</v>
      </c>
      <c r="L808" t="n">
        <v>0</v>
      </c>
      <c r="M808" t="n">
        <v>0</v>
      </c>
      <c r="N808" t="n">
        <v>0</v>
      </c>
      <c r="O808" t="n">
        <v>0</v>
      </c>
      <c r="P808" t="s">
        <v>257</v>
      </c>
      <c r="Q808" t="s">
        <v>252</v>
      </c>
    </row>
    <row r="809">
      <c r="A809" t="s">
        <v>271</v>
      </c>
      <c r="B809" t="s">
        <v>268</v>
      </c>
      <c r="C809" t="s">
        <v>256</v>
      </c>
      <c r="D809" t="n">
        <v>1.53164784556419</v>
      </c>
      <c r="E809" t="n">
        <v>2050</v>
      </c>
      <c r="F809" t="n">
        <v>0</v>
      </c>
      <c r="G809" t="n">
        <v>0</v>
      </c>
      <c r="H809" t="n">
        <v>0</v>
      </c>
      <c r="I809" t="n">
        <v>0</v>
      </c>
      <c r="J809" t="n">
        <v>0</v>
      </c>
      <c r="K809" t="n">
        <v>0</v>
      </c>
      <c r="L809" t="n">
        <v>0</v>
      </c>
      <c r="M809" t="n">
        <v>0</v>
      </c>
      <c r="N809" t="n">
        <v>0</v>
      </c>
      <c r="O809" t="n">
        <v>0</v>
      </c>
      <c r="P809" t="s">
        <v>257</v>
      </c>
      <c r="Q809" t="s">
        <v>252</v>
      </c>
    </row>
    <row r="810">
      <c r="A810" t="s">
        <v>271</v>
      </c>
      <c r="B810" t="s">
        <v>268</v>
      </c>
      <c r="C810" t="s">
        <v>256</v>
      </c>
      <c r="D810" t="n">
        <v>1.64170092024739</v>
      </c>
      <c r="E810" t="n">
        <v>2055</v>
      </c>
      <c r="F810" t="n">
        <v>0</v>
      </c>
      <c r="G810" t="n">
        <v>0</v>
      </c>
      <c r="H810" t="n">
        <v>0</v>
      </c>
      <c r="I810" t="n">
        <v>0</v>
      </c>
      <c r="J810" t="n">
        <v>0</v>
      </c>
      <c r="K810" t="n">
        <v>0</v>
      </c>
      <c r="L810" t="n">
        <v>0</v>
      </c>
      <c r="M810" t="n">
        <v>0</v>
      </c>
      <c r="N810" t="n">
        <v>0</v>
      </c>
      <c r="O810" t="n">
        <v>0</v>
      </c>
      <c r="P810" t="s">
        <v>257</v>
      </c>
      <c r="Q810" t="s">
        <v>252</v>
      </c>
    </row>
    <row r="811">
      <c r="A811" t="s">
        <v>271</v>
      </c>
      <c r="B811" t="s">
        <v>268</v>
      </c>
      <c r="C811" t="s">
        <v>256</v>
      </c>
      <c r="D811" t="n">
        <v>1.79717289473674</v>
      </c>
      <c r="E811" t="n">
        <v>2060</v>
      </c>
      <c r="F811" t="n">
        <v>0</v>
      </c>
      <c r="G811" t="n">
        <v>0</v>
      </c>
      <c r="H811" t="n">
        <v>0</v>
      </c>
      <c r="I811" t="n">
        <v>0</v>
      </c>
      <c r="J811" t="n">
        <v>0</v>
      </c>
      <c r="K811" t="n">
        <v>0</v>
      </c>
      <c r="L811" t="n">
        <v>0</v>
      </c>
      <c r="M811" t="n">
        <v>0</v>
      </c>
      <c r="N811" t="n">
        <v>0</v>
      </c>
      <c r="O811" t="n">
        <v>0</v>
      </c>
      <c r="P811" t="s">
        <v>257</v>
      </c>
      <c r="Q811" t="s">
        <v>252</v>
      </c>
    </row>
    <row r="812">
      <c r="A812" t="s">
        <v>271</v>
      </c>
      <c r="B812" t="s">
        <v>268</v>
      </c>
      <c r="C812" t="s">
        <v>256</v>
      </c>
      <c r="D812" t="n">
        <v>1.90209664848524</v>
      </c>
      <c r="E812" t="n">
        <v>2065</v>
      </c>
      <c r="F812" t="n">
        <v>0</v>
      </c>
      <c r="G812" t="n">
        <v>0</v>
      </c>
      <c r="H812" t="n">
        <v>0</v>
      </c>
      <c r="I812" t="n">
        <v>0</v>
      </c>
      <c r="J812" t="n">
        <v>0</v>
      </c>
      <c r="K812" t="n">
        <v>0</v>
      </c>
      <c r="L812" t="n">
        <v>0</v>
      </c>
      <c r="M812" t="n">
        <v>0</v>
      </c>
      <c r="N812" t="n">
        <v>0</v>
      </c>
      <c r="O812" t="n">
        <v>0</v>
      </c>
      <c r="P812" t="s">
        <v>257</v>
      </c>
      <c r="Q812" t="s">
        <v>252</v>
      </c>
    </row>
    <row r="813">
      <c r="A813" t="s">
        <v>271</v>
      </c>
      <c r="B813" t="s">
        <v>268</v>
      </c>
      <c r="C813" t="s">
        <v>256</v>
      </c>
      <c r="D813" t="n">
        <v>2.05392250035779</v>
      </c>
      <c r="E813" t="n">
        <v>2070</v>
      </c>
      <c r="F813" t="n">
        <v>0</v>
      </c>
      <c r="G813" t="n">
        <v>0</v>
      </c>
      <c r="H813" t="n">
        <v>0</v>
      </c>
      <c r="I813" t="n">
        <v>0</v>
      </c>
      <c r="J813" t="n">
        <v>0</v>
      </c>
      <c r="K813" t="n">
        <v>0</v>
      </c>
      <c r="L813" t="n">
        <v>0</v>
      </c>
      <c r="M813" t="n">
        <v>0</v>
      </c>
      <c r="N813" t="n">
        <v>0</v>
      </c>
      <c r="O813" t="n">
        <v>0</v>
      </c>
      <c r="P813" t="s">
        <v>257</v>
      </c>
      <c r="Q813" t="s">
        <v>252</v>
      </c>
    </row>
    <row r="814">
      <c r="A814" t="s">
        <v>271</v>
      </c>
      <c r="B814" t="s">
        <v>268</v>
      </c>
      <c r="C814" t="s">
        <v>256</v>
      </c>
      <c r="D814" t="n">
        <v>2.15113208653396</v>
      </c>
      <c r="E814" t="n">
        <v>2075</v>
      </c>
      <c r="F814" t="n">
        <v>0</v>
      </c>
      <c r="G814" t="n">
        <v>0</v>
      </c>
      <c r="H814" t="n">
        <v>0</v>
      </c>
      <c r="I814" t="n">
        <v>0</v>
      </c>
      <c r="J814" t="n">
        <v>0</v>
      </c>
      <c r="K814" t="n">
        <v>0</v>
      </c>
      <c r="L814" t="n">
        <v>0</v>
      </c>
      <c r="M814" t="n">
        <v>0</v>
      </c>
      <c r="N814" t="n">
        <v>0</v>
      </c>
      <c r="O814" t="n">
        <v>0</v>
      </c>
      <c r="P814" t="s">
        <v>257</v>
      </c>
      <c r="Q814" t="s">
        <v>252</v>
      </c>
    </row>
    <row r="815">
      <c r="A815" t="s">
        <v>271</v>
      </c>
      <c r="B815" t="s">
        <v>268</v>
      </c>
      <c r="C815" t="s">
        <v>256</v>
      </c>
      <c r="D815" t="n">
        <v>2.28026617277747</v>
      </c>
      <c r="E815" t="n">
        <v>2080</v>
      </c>
      <c r="F815" t="n">
        <v>0</v>
      </c>
      <c r="G815" t="n">
        <v>0</v>
      </c>
      <c r="H815" t="n">
        <v>0</v>
      </c>
      <c r="I815" t="n">
        <v>0</v>
      </c>
      <c r="J815" t="n">
        <v>0</v>
      </c>
      <c r="K815" t="n">
        <v>0</v>
      </c>
      <c r="L815" t="n">
        <v>0</v>
      </c>
      <c r="M815" t="n">
        <v>0</v>
      </c>
      <c r="N815" t="n">
        <v>0</v>
      </c>
      <c r="O815" t="n">
        <v>0</v>
      </c>
      <c r="P815" t="s">
        <v>257</v>
      </c>
      <c r="Q815" t="s">
        <v>252</v>
      </c>
    </row>
    <row r="816">
      <c r="A816" t="s">
        <v>271</v>
      </c>
      <c r="B816" t="s">
        <v>268</v>
      </c>
      <c r="C816" t="s">
        <v>256</v>
      </c>
      <c r="D816" t="n">
        <v>2.40858309610718</v>
      </c>
      <c r="E816" t="n">
        <v>2085</v>
      </c>
      <c r="F816" t="n">
        <v>0</v>
      </c>
      <c r="G816" t="n">
        <v>0</v>
      </c>
      <c r="H816" t="n">
        <v>0</v>
      </c>
      <c r="I816" t="n">
        <v>0</v>
      </c>
      <c r="J816" t="n">
        <v>0</v>
      </c>
      <c r="K816" t="n">
        <v>0</v>
      </c>
      <c r="L816" t="n">
        <v>0</v>
      </c>
      <c r="M816" t="n">
        <v>0</v>
      </c>
      <c r="N816" t="n">
        <v>0</v>
      </c>
      <c r="O816" t="n">
        <v>0</v>
      </c>
      <c r="P816" t="s">
        <v>257</v>
      </c>
      <c r="Q816" t="s">
        <v>252</v>
      </c>
    </row>
    <row r="817">
      <c r="A817" t="s">
        <v>271</v>
      </c>
      <c r="B817" t="s">
        <v>268</v>
      </c>
      <c r="C817" t="s">
        <v>256</v>
      </c>
      <c r="D817" t="n">
        <v>2.52004645059278</v>
      </c>
      <c r="E817" t="n">
        <v>2090</v>
      </c>
      <c r="F817" t="n">
        <v>0</v>
      </c>
      <c r="G817" t="n">
        <v>0</v>
      </c>
      <c r="H817" t="n">
        <v>0</v>
      </c>
      <c r="I817" t="n">
        <v>0</v>
      </c>
      <c r="J817" t="n">
        <v>0</v>
      </c>
      <c r="K817" t="n">
        <v>0</v>
      </c>
      <c r="L817" t="n">
        <v>0</v>
      </c>
      <c r="M817" t="n">
        <v>0</v>
      </c>
      <c r="N817" t="n">
        <v>0</v>
      </c>
      <c r="O817" t="n">
        <v>0</v>
      </c>
      <c r="P817" t="s">
        <v>257</v>
      </c>
      <c r="Q817" t="s">
        <v>252</v>
      </c>
    </row>
    <row r="818">
      <c r="A818" t="s">
        <v>272</v>
      </c>
      <c r="B818" t="s">
        <v>255</v>
      </c>
      <c r="C818" t="s">
        <v>256</v>
      </c>
      <c r="D818" t="n">
        <v>0.428627956548265</v>
      </c>
      <c r="E818" t="n">
        <v>2010</v>
      </c>
      <c r="F818" t="n">
        <v>16964280.373874</v>
      </c>
      <c r="G818" t="n">
        <v>81506.616306672</v>
      </c>
      <c r="H818" t="n">
        <v>504.121346942881</v>
      </c>
      <c r="I818" t="n">
        <v>2.67039324631844</v>
      </c>
      <c r="J818" t="n">
        <v>10426192.6606515</v>
      </c>
      <c r="K818" t="n">
        <v>59066.5126997528</v>
      </c>
      <c r="L818" t="n">
        <v>5372805.56408311</v>
      </c>
      <c r="M818" t="n">
        <v>33839.7052004187</v>
      </c>
      <c r="N818" t="n">
        <v>0.0000297166361220519</v>
      </c>
      <c r="O818" t="n">
        <v>0.0000327629015572304</v>
      </c>
      <c r="P818" t="s">
        <v>257</v>
      </c>
      <c r="Q818" t="s">
        <v>252</v>
      </c>
    </row>
    <row r="819">
      <c r="A819" t="s">
        <v>272</v>
      </c>
      <c r="B819" t="s">
        <v>255</v>
      </c>
      <c r="C819" t="s">
        <v>256</v>
      </c>
      <c r="D819" t="n">
        <v>0.612859964817109</v>
      </c>
      <c r="E819" t="n">
        <v>2015</v>
      </c>
      <c r="F819" t="n">
        <v>17658505.4283418</v>
      </c>
      <c r="G819" t="n">
        <v>84985.9922873068</v>
      </c>
      <c r="H819" t="n">
        <v>751.536087016811</v>
      </c>
      <c r="I819" t="n">
        <v>3.98686413244428</v>
      </c>
      <c r="J819" t="n">
        <v>10854003.4839097</v>
      </c>
      <c r="K819" t="n">
        <v>61643.1315334654</v>
      </c>
      <c r="L819" t="n">
        <v>5609035.39371415</v>
      </c>
      <c r="M819" t="n">
        <v>35428.992714113</v>
      </c>
      <c r="N819" t="n">
        <v>0.0000425594391363723</v>
      </c>
      <c r="O819" t="n">
        <v>0.0000469120148525905</v>
      </c>
      <c r="P819" t="s">
        <v>257</v>
      </c>
      <c r="Q819" t="s">
        <v>252</v>
      </c>
    </row>
    <row r="820">
      <c r="A820" t="s">
        <v>272</v>
      </c>
      <c r="B820" t="s">
        <v>255</v>
      </c>
      <c r="C820" t="s">
        <v>256</v>
      </c>
      <c r="D820" t="n">
        <v>0.762344119941005</v>
      </c>
      <c r="E820" t="n">
        <v>2020</v>
      </c>
      <c r="F820" t="n">
        <v>18241527.000671</v>
      </c>
      <c r="G820" t="n">
        <v>87704.386279394</v>
      </c>
      <c r="H820" t="n">
        <v>966.59574876968</v>
      </c>
      <c r="I820" t="n">
        <v>5.12088151214022</v>
      </c>
      <c r="J820" t="n">
        <v>11205667.0817896</v>
      </c>
      <c r="K820" t="n">
        <v>63586.1289927232</v>
      </c>
      <c r="L820" t="n">
        <v>5802300.54759381</v>
      </c>
      <c r="M820" t="n">
        <v>36616.8162130534</v>
      </c>
      <c r="N820" t="n">
        <v>0.0000529887519139227</v>
      </c>
      <c r="O820" t="n">
        <v>0.0000583879749848198</v>
      </c>
      <c r="P820" t="s">
        <v>257</v>
      </c>
      <c r="Q820" t="s">
        <v>252</v>
      </c>
    </row>
    <row r="821">
      <c r="A821" t="s">
        <v>272</v>
      </c>
      <c r="B821" t="s">
        <v>255</v>
      </c>
      <c r="C821" t="s">
        <v>256</v>
      </c>
      <c r="D821" t="n">
        <v>0.913771284057719</v>
      </c>
      <c r="E821" t="n">
        <v>2025</v>
      </c>
      <c r="F821" t="n">
        <v>18947841.0343736</v>
      </c>
      <c r="G821" t="n">
        <v>90995.2585966049</v>
      </c>
      <c r="H821" t="n">
        <v>1203.83975271267</v>
      </c>
      <c r="I821" t="n">
        <v>6.36907083389392</v>
      </c>
      <c r="J821" t="n">
        <v>11626012.7898305</v>
      </c>
      <c r="K821" t="n">
        <v>65912.6376865643</v>
      </c>
      <c r="L821" t="n">
        <v>6028254.79890161</v>
      </c>
      <c r="M821" t="n">
        <v>38010.2733304632</v>
      </c>
      <c r="N821" t="n">
        <v>0.0000635344021795814</v>
      </c>
      <c r="O821" t="n">
        <v>0.0000699934362748386</v>
      </c>
      <c r="P821" t="s">
        <v>257</v>
      </c>
      <c r="Q821" t="s">
        <v>252</v>
      </c>
    </row>
    <row r="822">
      <c r="A822" t="s">
        <v>272</v>
      </c>
      <c r="B822" t="s">
        <v>255</v>
      </c>
      <c r="C822" t="s">
        <v>256</v>
      </c>
      <c r="D822" t="n">
        <v>0.965593764268064</v>
      </c>
      <c r="E822" t="n">
        <v>2030</v>
      </c>
      <c r="F822" t="n">
        <v>19694336.1278294</v>
      </c>
      <c r="G822" t="n">
        <v>94441.9598901467</v>
      </c>
      <c r="H822" t="n">
        <v>1321.6431016653</v>
      </c>
      <c r="I822" t="n">
        <v>6.98251270243888</v>
      </c>
      <c r="J822" t="n">
        <v>12059119.0263337</v>
      </c>
      <c r="K822" t="n">
        <v>68309.998124205</v>
      </c>
      <c r="L822" t="n">
        <v>6257256.64461252</v>
      </c>
      <c r="M822" t="n">
        <v>39433.145482442</v>
      </c>
      <c r="N822" t="n">
        <v>0.0000671077762198712</v>
      </c>
      <c r="O822" t="n">
        <v>0.0000739344324340666</v>
      </c>
      <c r="P822" t="s">
        <v>257</v>
      </c>
      <c r="Q822" t="s">
        <v>252</v>
      </c>
    </row>
    <row r="823">
      <c r="A823" t="s">
        <v>272</v>
      </c>
      <c r="B823" t="s">
        <v>255</v>
      </c>
      <c r="C823" t="s">
        <v>256</v>
      </c>
      <c r="D823" t="n">
        <v>1.08500668135844</v>
      </c>
      <c r="E823" t="n">
        <v>2035</v>
      </c>
      <c r="F823" t="n">
        <v>20268179.8698811</v>
      </c>
      <c r="G823" t="n">
        <v>97014.7386135221</v>
      </c>
      <c r="H823" t="n">
        <v>1456.51167730967</v>
      </c>
      <c r="I823" t="n">
        <v>7.70305549729098</v>
      </c>
      <c r="J823" t="n">
        <v>12847481.0509051</v>
      </c>
      <c r="K823" t="n">
        <v>72744.3103446405</v>
      </c>
      <c r="L823" t="n">
        <v>6458357.59476217</v>
      </c>
      <c r="M823" t="n">
        <v>41118.1744486822</v>
      </c>
      <c r="N823" t="n">
        <v>0.0000718619869500011</v>
      </c>
      <c r="O823" t="n">
        <v>0.0000794008787466579</v>
      </c>
      <c r="P823" t="s">
        <v>257</v>
      </c>
      <c r="Q823" t="s">
        <v>252</v>
      </c>
    </row>
    <row r="824">
      <c r="A824" t="s">
        <v>272</v>
      </c>
      <c r="B824" t="s">
        <v>255</v>
      </c>
      <c r="C824" t="s">
        <v>256</v>
      </c>
      <c r="D824" t="n">
        <v>1.22921984132704</v>
      </c>
      <c r="E824" t="n">
        <v>2040</v>
      </c>
      <c r="F824" t="n">
        <v>20458897.2345174</v>
      </c>
      <c r="G824" t="n">
        <v>97727.9024009729</v>
      </c>
      <c r="H824" t="n">
        <v>1552.91241699502</v>
      </c>
      <c r="I824" t="n">
        <v>8.2323438508212</v>
      </c>
      <c r="J824" t="n">
        <v>13753837.085495</v>
      </c>
      <c r="K824" t="n">
        <v>75293.505693628</v>
      </c>
      <c r="L824" t="n">
        <v>6570804.15336987</v>
      </c>
      <c r="M824" t="n">
        <v>41575.7996523032</v>
      </c>
      <c r="N824" t="n">
        <v>0.0000759040137498229</v>
      </c>
      <c r="O824" t="n">
        <v>0.0000842373943220871</v>
      </c>
      <c r="P824" t="s">
        <v>257</v>
      </c>
      <c r="Q824" t="s">
        <v>252</v>
      </c>
    </row>
    <row r="825">
      <c r="A825" t="s">
        <v>272</v>
      </c>
      <c r="B825" t="s">
        <v>255</v>
      </c>
      <c r="C825" t="s">
        <v>256</v>
      </c>
      <c r="D825" t="n">
        <v>1.35085724597845</v>
      </c>
      <c r="E825" t="n">
        <v>2045</v>
      </c>
      <c r="F825" t="n">
        <v>20755250.3077649</v>
      </c>
      <c r="G825" t="n">
        <v>98934.4891400178</v>
      </c>
      <c r="H825" t="n">
        <v>1645.57422253078</v>
      </c>
      <c r="I825" t="n">
        <v>8.73566781244473</v>
      </c>
      <c r="J825" t="n">
        <v>14517191.3046635</v>
      </c>
      <c r="K825" t="n">
        <v>78623.2727250005</v>
      </c>
      <c r="L825" t="n">
        <v>6708986.10983862</v>
      </c>
      <c r="M825" t="n">
        <v>42185.3427111231</v>
      </c>
      <c r="N825" t="n">
        <v>0.0000792847206431977</v>
      </c>
      <c r="O825" t="n">
        <v>0.0000882974975499343</v>
      </c>
      <c r="P825" t="s">
        <v>257</v>
      </c>
      <c r="Q825" t="s">
        <v>252</v>
      </c>
    </row>
    <row r="826">
      <c r="A826" t="s">
        <v>272</v>
      </c>
      <c r="B826" t="s">
        <v>255</v>
      </c>
      <c r="C826" t="s">
        <v>256</v>
      </c>
      <c r="D826" t="n">
        <v>1.53164784556419</v>
      </c>
      <c r="E826" t="n">
        <v>2050</v>
      </c>
      <c r="F826" t="n">
        <v>21084993.9517864</v>
      </c>
      <c r="G826" t="n">
        <v>100290.747430044</v>
      </c>
      <c r="H826" t="n">
        <v>1775.54020563639</v>
      </c>
      <c r="I826" t="n">
        <v>9.44478589995659</v>
      </c>
      <c r="J826" t="n">
        <v>15315503.7975326</v>
      </c>
      <c r="K826" t="n">
        <v>81797.3555093807</v>
      </c>
      <c r="L826" t="n">
        <v>6855439.30697294</v>
      </c>
      <c r="M826" t="n">
        <v>43104.3989836523</v>
      </c>
      <c r="N826" t="n">
        <v>0.0000842087130637267</v>
      </c>
      <c r="O826" t="n">
        <v>0.0000941740503683515</v>
      </c>
      <c r="P826" t="s">
        <v>257</v>
      </c>
      <c r="Q826" t="s">
        <v>252</v>
      </c>
    </row>
    <row r="827">
      <c r="A827" t="s">
        <v>272</v>
      </c>
      <c r="B827" t="s">
        <v>255</v>
      </c>
      <c r="C827" t="s">
        <v>256</v>
      </c>
      <c r="D827" t="n">
        <v>1.64170092024739</v>
      </c>
      <c r="E827" t="n">
        <v>2055</v>
      </c>
      <c r="F827" t="n">
        <v>21440677.738569</v>
      </c>
      <c r="G827" t="n">
        <v>101765.719066106</v>
      </c>
      <c r="H827" t="n">
        <v>1861.29660260269</v>
      </c>
      <c r="I827" t="n">
        <v>9.89362852938294</v>
      </c>
      <c r="J827" t="n">
        <v>15696422.5310748</v>
      </c>
      <c r="K827" t="n">
        <v>83703.0969993025</v>
      </c>
      <c r="L827" t="n">
        <v>6975688.66005463</v>
      </c>
      <c r="M827" t="n">
        <v>45358.9763960253</v>
      </c>
      <c r="N827" t="n">
        <v>0.0000868114630189353</v>
      </c>
      <c r="O827" t="n">
        <v>0.0000972196592347185</v>
      </c>
      <c r="P827" t="s">
        <v>257</v>
      </c>
      <c r="Q827" t="s">
        <v>252</v>
      </c>
    </row>
    <row r="828">
      <c r="A828" t="s">
        <v>272</v>
      </c>
      <c r="B828" t="s">
        <v>255</v>
      </c>
      <c r="C828" t="s">
        <v>256</v>
      </c>
      <c r="D828" t="n">
        <v>1.79717289473674</v>
      </c>
      <c r="E828" t="n">
        <v>2060</v>
      </c>
      <c r="F828" t="n">
        <v>21876084.0031934</v>
      </c>
      <c r="G828" t="n">
        <v>103608.886610858</v>
      </c>
      <c r="H828" t="n">
        <v>1979.90429786033</v>
      </c>
      <c r="I828" t="n">
        <v>10.5200020843365</v>
      </c>
      <c r="J828" t="n">
        <v>16146793.7608631</v>
      </c>
      <c r="K828" t="n">
        <v>85171.0633855727</v>
      </c>
      <c r="L828" t="n">
        <v>7145489.26803701</v>
      </c>
      <c r="M828" t="n">
        <v>46778.3829436975</v>
      </c>
      <c r="N828" t="n">
        <v>0.0000905054258143876</v>
      </c>
      <c r="O828" t="n">
        <v>0.000101535712123308</v>
      </c>
      <c r="P828" t="s">
        <v>257</v>
      </c>
      <c r="Q828" t="s">
        <v>252</v>
      </c>
    </row>
    <row r="829">
      <c r="A829" t="s">
        <v>272</v>
      </c>
      <c r="B829" t="s">
        <v>255</v>
      </c>
      <c r="C829" t="s">
        <v>256</v>
      </c>
      <c r="D829" t="n">
        <v>1.90209664848524</v>
      </c>
      <c r="E829" t="n">
        <v>2065</v>
      </c>
      <c r="F829" t="n">
        <v>22231008.9481001</v>
      </c>
      <c r="G829" t="n">
        <v>105058.956346018</v>
      </c>
      <c r="H829" t="n">
        <v>2066.05136160223</v>
      </c>
      <c r="I829" t="n">
        <v>10.9677536091931</v>
      </c>
      <c r="J829" t="n">
        <v>16418890.4303265</v>
      </c>
      <c r="K829" t="n">
        <v>86080.1075638859</v>
      </c>
      <c r="L829" t="n">
        <v>7269567.83479188</v>
      </c>
      <c r="M829" t="n">
        <v>46912.473064145</v>
      </c>
      <c r="N829" t="n">
        <v>0.0000929355643023482</v>
      </c>
      <c r="O829" t="n">
        <v>0.000104396178970883</v>
      </c>
      <c r="P829" t="s">
        <v>257</v>
      </c>
      <c r="Q829" t="s">
        <v>252</v>
      </c>
    </row>
    <row r="830">
      <c r="A830" t="s">
        <v>272</v>
      </c>
      <c r="B830" t="s">
        <v>255</v>
      </c>
      <c r="C830" t="s">
        <v>256</v>
      </c>
      <c r="D830" t="n">
        <v>2.05392250035779</v>
      </c>
      <c r="E830" t="n">
        <v>2070</v>
      </c>
      <c r="F830" t="n">
        <v>22682988.7209013</v>
      </c>
      <c r="G830" t="n">
        <v>106953.771880758</v>
      </c>
      <c r="H830" t="n">
        <v>2189.97950993527</v>
      </c>
      <c r="I830" t="n">
        <v>11.611392357648</v>
      </c>
      <c r="J830" t="n">
        <v>16749621.9996099</v>
      </c>
      <c r="K830" t="n">
        <v>87269.8549929242</v>
      </c>
      <c r="L830" t="n">
        <v>7452975.96857693</v>
      </c>
      <c r="M830" t="n">
        <v>47498.4238091322</v>
      </c>
      <c r="N830" t="n">
        <v>0.0000965472203368557</v>
      </c>
      <c r="O830" t="n">
        <v>0.000108564589667707</v>
      </c>
      <c r="P830" t="s">
        <v>257</v>
      </c>
      <c r="Q830" t="s">
        <v>252</v>
      </c>
    </row>
    <row r="831">
      <c r="A831" t="s">
        <v>272</v>
      </c>
      <c r="B831" t="s">
        <v>255</v>
      </c>
      <c r="C831" t="s">
        <v>256</v>
      </c>
      <c r="D831" t="n">
        <v>2.15113208653396</v>
      </c>
      <c r="E831" t="n">
        <v>2075</v>
      </c>
      <c r="F831" t="n">
        <v>23209165.5582257</v>
      </c>
      <c r="G831" t="n">
        <v>109187.860717766</v>
      </c>
      <c r="H831" t="n">
        <v>2294.36686395079</v>
      </c>
      <c r="I831" t="n">
        <v>12.1385548223426</v>
      </c>
      <c r="J831" t="n">
        <v>17036467.1830584</v>
      </c>
      <c r="K831" t="n">
        <v>88409.7225457721</v>
      </c>
      <c r="L831" t="n">
        <v>7630995.92715082</v>
      </c>
      <c r="M831" t="n">
        <v>48291.6197710037</v>
      </c>
      <c r="N831" t="n">
        <v>0.0000988560686593762</v>
      </c>
      <c r="O831" t="n">
        <v>0.000111171285365861</v>
      </c>
      <c r="P831" t="s">
        <v>257</v>
      </c>
      <c r="Q831" t="s">
        <v>252</v>
      </c>
    </row>
    <row r="832">
      <c r="A832" t="s">
        <v>272</v>
      </c>
      <c r="B832" t="s">
        <v>255</v>
      </c>
      <c r="C832" t="s">
        <v>256</v>
      </c>
      <c r="D832" t="n">
        <v>2.28026617277747</v>
      </c>
      <c r="E832" t="n">
        <v>2080</v>
      </c>
      <c r="F832" t="n">
        <v>23690062.5997497</v>
      </c>
      <c r="G832" t="n">
        <v>111206.945491249</v>
      </c>
      <c r="H832" t="n">
        <v>2415.24775373923</v>
      </c>
      <c r="I832" t="n">
        <v>12.7507224894795</v>
      </c>
      <c r="J832" t="n">
        <v>17293305.9393827</v>
      </c>
      <c r="K832" t="n">
        <v>89156.4676751966</v>
      </c>
      <c r="L832" t="n">
        <v>7846034.39146861</v>
      </c>
      <c r="M832" t="n">
        <v>48982.2207586557</v>
      </c>
      <c r="N832" t="n">
        <v>0.000101951936326447</v>
      </c>
      <c r="O832" t="n">
        <v>0.000114657609137218</v>
      </c>
      <c r="P832" t="s">
        <v>257</v>
      </c>
      <c r="Q832" t="s">
        <v>252</v>
      </c>
    </row>
    <row r="833">
      <c r="A833" t="s">
        <v>272</v>
      </c>
      <c r="B833" t="s">
        <v>255</v>
      </c>
      <c r="C833" t="s">
        <v>256</v>
      </c>
      <c r="D833" t="n">
        <v>2.40858309610718</v>
      </c>
      <c r="E833" t="n">
        <v>2085</v>
      </c>
      <c r="F833" t="n">
        <v>24241209.7169686</v>
      </c>
      <c r="G833" t="n">
        <v>113556.314987135</v>
      </c>
      <c r="H833" t="n">
        <v>2545.41860612973</v>
      </c>
      <c r="I833" t="n">
        <v>13.4107348245777</v>
      </c>
      <c r="J833" t="n">
        <v>17584611.5621724</v>
      </c>
      <c r="K833" t="n">
        <v>90229.3035719647</v>
      </c>
      <c r="L833" t="n">
        <v>8036750.52897047</v>
      </c>
      <c r="M833" t="n">
        <v>49675.2752479999</v>
      </c>
      <c r="N833" t="n">
        <v>0.000105003778105511</v>
      </c>
      <c r="O833" t="n">
        <v>0.000118097657766519</v>
      </c>
      <c r="P833" t="s">
        <v>257</v>
      </c>
      <c r="Q833" t="s">
        <v>252</v>
      </c>
    </row>
    <row r="834">
      <c r="A834" t="s">
        <v>272</v>
      </c>
      <c r="B834" t="s">
        <v>255</v>
      </c>
      <c r="C834" t="s">
        <v>256</v>
      </c>
      <c r="D834" t="n">
        <v>2.52004645059278</v>
      </c>
      <c r="E834" t="n">
        <v>2090</v>
      </c>
      <c r="F834" t="n">
        <v>24802267.0223702</v>
      </c>
      <c r="G834" t="n">
        <v>116136.741162822</v>
      </c>
      <c r="H834" t="n">
        <v>2666.57007422307</v>
      </c>
      <c r="I834" t="n">
        <v>14.029790156464</v>
      </c>
      <c r="J834" t="n">
        <v>17853531.6859168</v>
      </c>
      <c r="K834" t="n">
        <v>91657.5246870109</v>
      </c>
      <c r="L834" t="n">
        <v>8229575.32483984</v>
      </c>
      <c r="M834" t="n">
        <v>50691.8564281796</v>
      </c>
      <c r="N834" t="n">
        <v>0.000107513158850277</v>
      </c>
      <c r="O834" t="n">
        <v>0.000120804062659159</v>
      </c>
      <c r="P834" t="s">
        <v>257</v>
      </c>
      <c r="Q834" t="s">
        <v>252</v>
      </c>
    </row>
    <row r="835">
      <c r="A835" t="s">
        <v>272</v>
      </c>
      <c r="B835" t="s">
        <v>258</v>
      </c>
      <c r="C835" t="s">
        <v>256</v>
      </c>
      <c r="D835" t="n">
        <v>0.428627956548265</v>
      </c>
      <c r="E835" t="n">
        <v>2010</v>
      </c>
      <c r="F835" t="n">
        <v>16573287.2304779</v>
      </c>
      <c r="G835" t="n">
        <v>472499.759702718</v>
      </c>
      <c r="H835" t="n">
        <v>494.322394831897</v>
      </c>
      <c r="I835" t="n">
        <v>12.4693453573021</v>
      </c>
      <c r="J835" t="n">
        <v>10240185.0426423</v>
      </c>
      <c r="K835" t="n">
        <v>245074.130709035</v>
      </c>
      <c r="L835" t="n">
        <v>5297810.86817433</v>
      </c>
      <c r="M835" t="n">
        <v>108834.401109202</v>
      </c>
      <c r="N835" t="n">
        <v>0.0000298264543392966</v>
      </c>
      <c r="O835" t="n">
        <v>0.0000263901623254739</v>
      </c>
      <c r="P835" t="s">
        <v>257</v>
      </c>
      <c r="Q835" t="s">
        <v>252</v>
      </c>
    </row>
    <row r="836">
      <c r="A836" t="s">
        <v>272</v>
      </c>
      <c r="B836" t="s">
        <v>258</v>
      </c>
      <c r="C836" t="s">
        <v>256</v>
      </c>
      <c r="D836" t="n">
        <v>0.612859964817109</v>
      </c>
      <c r="E836" t="n">
        <v>2015</v>
      </c>
      <c r="F836" t="n">
        <v>17251044.2811501</v>
      </c>
      <c r="G836" t="n">
        <v>492447.139478959</v>
      </c>
      <c r="H836" t="n">
        <v>736.940490440844</v>
      </c>
      <c r="I836" t="n">
        <v>18.5824607084112</v>
      </c>
      <c r="J836" t="n">
        <v>10660808.7127318</v>
      </c>
      <c r="K836" t="n">
        <v>254837.902711302</v>
      </c>
      <c r="L836" t="n">
        <v>5531152.51272811</v>
      </c>
      <c r="M836" t="n">
        <v>113311.873700154</v>
      </c>
      <c r="N836" t="n">
        <v>0.0000427186017513203</v>
      </c>
      <c r="O836" t="n">
        <v>0.0000377349348156893</v>
      </c>
      <c r="P836" t="s">
        <v>257</v>
      </c>
      <c r="Q836" t="s">
        <v>252</v>
      </c>
    </row>
    <row r="837">
      <c r="A837" t="s">
        <v>272</v>
      </c>
      <c r="B837" t="s">
        <v>258</v>
      </c>
      <c r="C837" t="s">
        <v>256</v>
      </c>
      <c r="D837" t="n">
        <v>0.762344119941005</v>
      </c>
      <c r="E837" t="n">
        <v>2020</v>
      </c>
      <c r="F837" t="n">
        <v>17819493.1041506</v>
      </c>
      <c r="G837" t="n">
        <v>509738.282799846</v>
      </c>
      <c r="H837" t="n">
        <v>947.798126899012</v>
      </c>
      <c r="I837" t="n">
        <v>23.9185033828075</v>
      </c>
      <c r="J837" t="n">
        <v>11006132.1839419</v>
      </c>
      <c r="K837" t="n">
        <v>263121.02684035</v>
      </c>
      <c r="L837" t="n">
        <v>5721839.28492644</v>
      </c>
      <c r="M837" t="n">
        <v>117078.078880425</v>
      </c>
      <c r="N837" t="n">
        <v>0.0000531888377160542</v>
      </c>
      <c r="O837" t="n">
        <v>0.0000469231058170284</v>
      </c>
      <c r="P837" t="s">
        <v>257</v>
      </c>
      <c r="Q837" t="s">
        <v>252</v>
      </c>
    </row>
    <row r="838">
      <c r="A838" t="s">
        <v>272</v>
      </c>
      <c r="B838" t="s">
        <v>258</v>
      </c>
      <c r="C838" t="s">
        <v>256</v>
      </c>
      <c r="D838" t="n">
        <v>0.913771284057719</v>
      </c>
      <c r="E838" t="n">
        <v>2025</v>
      </c>
      <c r="F838" t="n">
        <v>18508593.3677457</v>
      </c>
      <c r="G838" t="n">
        <v>530242.925224458</v>
      </c>
      <c r="H838" t="n">
        <v>1180.41169437044</v>
      </c>
      <c r="I838" t="n">
        <v>29.7971291761264</v>
      </c>
      <c r="J838" t="n">
        <v>11419051.5506008</v>
      </c>
      <c r="K838" t="n">
        <v>272873.876916332</v>
      </c>
      <c r="L838" t="n">
        <v>5944817.84208851</v>
      </c>
      <c r="M838" t="n">
        <v>121447.230143562</v>
      </c>
      <c r="N838" t="n">
        <v>0.0000637764129837925</v>
      </c>
      <c r="O838" t="n">
        <v>0.0000561952413858476</v>
      </c>
      <c r="P838" t="s">
        <v>257</v>
      </c>
      <c r="Q838" t="s">
        <v>252</v>
      </c>
    </row>
    <row r="839">
      <c r="A839" t="s">
        <v>272</v>
      </c>
      <c r="B839" t="s">
        <v>258</v>
      </c>
      <c r="C839" t="s">
        <v>256</v>
      </c>
      <c r="D839" t="n">
        <v>0.965593764268064</v>
      </c>
      <c r="E839" t="n">
        <v>2030</v>
      </c>
      <c r="F839" t="n">
        <v>19236547.2451431</v>
      </c>
      <c r="G839" t="n">
        <v>552230.842576377</v>
      </c>
      <c r="H839" t="n">
        <v>1295.88733680258</v>
      </c>
      <c r="I839" t="n">
        <v>32.7382775651507</v>
      </c>
      <c r="J839" t="n">
        <v>11844396.8600863</v>
      </c>
      <c r="K839" t="n">
        <v>283032.164371571</v>
      </c>
      <c r="L839" t="n">
        <v>6170793.82503881</v>
      </c>
      <c r="M839" t="n">
        <v>125895.96505615</v>
      </c>
      <c r="N839" t="n">
        <v>0.0000673659009742392</v>
      </c>
      <c r="O839" t="n">
        <v>0.0000592836818248208</v>
      </c>
      <c r="P839" t="s">
        <v>257</v>
      </c>
      <c r="Q839" t="s">
        <v>252</v>
      </c>
    </row>
    <row r="840">
      <c r="A840" t="s">
        <v>272</v>
      </c>
      <c r="B840" t="s">
        <v>258</v>
      </c>
      <c r="C840" t="s">
        <v>256</v>
      </c>
      <c r="D840" t="n">
        <v>1.08500668135844</v>
      </c>
      <c r="E840" t="n">
        <v>2035</v>
      </c>
      <c r="F840" t="n">
        <v>19795398.8643538</v>
      </c>
      <c r="G840" t="n">
        <v>569795.744140746</v>
      </c>
      <c r="H840" t="n">
        <v>1427.90395183299</v>
      </c>
      <c r="I840" t="n">
        <v>36.3107809739643</v>
      </c>
      <c r="J840" t="n">
        <v>12616696.4547963</v>
      </c>
      <c r="K840" t="n">
        <v>303528.906453407</v>
      </c>
      <c r="L840" t="n">
        <v>6368670.0719879</v>
      </c>
      <c r="M840" t="n">
        <v>130805.697222951</v>
      </c>
      <c r="N840" t="n">
        <v>0.0000721331235413631</v>
      </c>
      <c r="O840" t="n">
        <v>0.0000637259603065676</v>
      </c>
      <c r="P840" t="s">
        <v>257</v>
      </c>
      <c r="Q840" t="s">
        <v>252</v>
      </c>
    </row>
    <row r="841">
      <c r="A841" t="s">
        <v>272</v>
      </c>
      <c r="B841" t="s">
        <v>258</v>
      </c>
      <c r="C841" t="s">
        <v>256</v>
      </c>
      <c r="D841" t="n">
        <v>1.22921984132704</v>
      </c>
      <c r="E841" t="n">
        <v>2040</v>
      </c>
      <c r="F841" t="n">
        <v>19980152.8453333</v>
      </c>
      <c r="G841" t="n">
        <v>576472.29158505</v>
      </c>
      <c r="H841" t="n">
        <v>1522.0844988103</v>
      </c>
      <c r="I841" t="n">
        <v>39.0602620355396</v>
      </c>
      <c r="J841" t="n">
        <v>13496209.1761856</v>
      </c>
      <c r="K841" t="n">
        <v>332921.415003058</v>
      </c>
      <c r="L841" t="n">
        <v>6476073.18610888</v>
      </c>
      <c r="M841" t="n">
        <v>136306.766913293</v>
      </c>
      <c r="N841" t="n">
        <v>0.0000761798225765731</v>
      </c>
      <c r="O841" t="n">
        <v>0.0000677573971996828</v>
      </c>
      <c r="P841" t="s">
        <v>257</v>
      </c>
      <c r="Q841" t="s">
        <v>252</v>
      </c>
    </row>
    <row r="842">
      <c r="A842" t="s">
        <v>272</v>
      </c>
      <c r="B842" t="s">
        <v>258</v>
      </c>
      <c r="C842" t="s">
        <v>256</v>
      </c>
      <c r="D842" t="n">
        <v>1.35085724597845</v>
      </c>
      <c r="E842" t="n">
        <v>2045</v>
      </c>
      <c r="F842" t="n">
        <v>20268337.525201</v>
      </c>
      <c r="G842" t="n">
        <v>585847.271703873</v>
      </c>
      <c r="H842" t="n">
        <v>1612.64459792701</v>
      </c>
      <c r="I842" t="n">
        <v>41.6652924162191</v>
      </c>
      <c r="J842" t="n">
        <v>14238315.1130343</v>
      </c>
      <c r="K842" t="n">
        <v>357499.464354187</v>
      </c>
      <c r="L842" t="n">
        <v>6609818.22165619</v>
      </c>
      <c r="M842" t="n">
        <v>141353.230893548</v>
      </c>
      <c r="N842" t="n">
        <v>0.0000795647198948555</v>
      </c>
      <c r="O842" t="n">
        <v>0.0000711197174223243</v>
      </c>
      <c r="P842" t="s">
        <v>257</v>
      </c>
      <c r="Q842" t="s">
        <v>252</v>
      </c>
    </row>
    <row r="843">
      <c r="A843" t="s">
        <v>272</v>
      </c>
      <c r="B843" t="s">
        <v>258</v>
      </c>
      <c r="C843" t="s">
        <v>256</v>
      </c>
      <c r="D843" t="n">
        <v>1.53164784556419</v>
      </c>
      <c r="E843" t="n">
        <v>2050</v>
      </c>
      <c r="F843" t="n">
        <v>20589418.6394878</v>
      </c>
      <c r="G843" t="n">
        <v>595866.059728646</v>
      </c>
      <c r="H843" t="n">
        <v>1739.65410123762</v>
      </c>
      <c r="I843" t="n">
        <v>45.3308902987299</v>
      </c>
      <c r="J843" t="n">
        <v>15009006.8726138</v>
      </c>
      <c r="K843" t="n">
        <v>388294.280428135</v>
      </c>
      <c r="L843" t="n">
        <v>6751346.11730299</v>
      </c>
      <c r="M843" t="n">
        <v>147197.588653607</v>
      </c>
      <c r="N843" t="n">
        <v>0.000084492628553445</v>
      </c>
      <c r="O843" t="n">
        <v>0.0000760756373997426</v>
      </c>
      <c r="P843" t="s">
        <v>257</v>
      </c>
      <c r="Q843" t="s">
        <v>252</v>
      </c>
    </row>
    <row r="844">
      <c r="A844" t="s">
        <v>272</v>
      </c>
      <c r="B844" t="s">
        <v>258</v>
      </c>
      <c r="C844" t="s">
        <v>256</v>
      </c>
      <c r="D844" t="n">
        <v>1.64170092024739</v>
      </c>
      <c r="E844" t="n">
        <v>2055</v>
      </c>
      <c r="F844" t="n">
        <v>20936026.7269116</v>
      </c>
      <c r="G844" t="n">
        <v>606416.730723503</v>
      </c>
      <c r="H844" t="n">
        <v>1823.41759550421</v>
      </c>
      <c r="I844" t="n">
        <v>47.7726356278719</v>
      </c>
      <c r="J844" t="n">
        <v>15375002.5758079</v>
      </c>
      <c r="K844" t="n">
        <v>405123.052266205</v>
      </c>
      <c r="L844" t="n">
        <v>6868822.06943952</v>
      </c>
      <c r="M844" t="n">
        <v>152225.567011128</v>
      </c>
      <c r="N844" t="n">
        <v>0.0000870947300215444</v>
      </c>
      <c r="O844" t="n">
        <v>0.0000787785580567267</v>
      </c>
      <c r="P844" t="s">
        <v>257</v>
      </c>
      <c r="Q844" t="s">
        <v>252</v>
      </c>
    </row>
    <row r="845">
      <c r="A845" t="s">
        <v>272</v>
      </c>
      <c r="B845" t="s">
        <v>258</v>
      </c>
      <c r="C845" t="s">
        <v>256</v>
      </c>
      <c r="D845" t="n">
        <v>1.79717289473674</v>
      </c>
      <c r="E845" t="n">
        <v>2060</v>
      </c>
      <c r="F845" t="n">
        <v>21360557.00522</v>
      </c>
      <c r="G845" t="n">
        <v>619135.884584212</v>
      </c>
      <c r="H845" t="n">
        <v>1939.26181525937</v>
      </c>
      <c r="I845" t="n">
        <v>51.1624846852987</v>
      </c>
      <c r="J845" t="n">
        <v>15807635.9312426</v>
      </c>
      <c r="K845" t="n">
        <v>424328.893006108</v>
      </c>
      <c r="L845" t="n">
        <v>7033243.10660832</v>
      </c>
      <c r="M845" t="n">
        <v>159024.544372392</v>
      </c>
      <c r="N845" t="n">
        <v>0.0000907870433708942</v>
      </c>
      <c r="O845" t="n">
        <v>0.0000826353082726863</v>
      </c>
      <c r="P845" t="s">
        <v>257</v>
      </c>
      <c r="Q845" t="s">
        <v>252</v>
      </c>
    </row>
    <row r="846">
      <c r="A846" t="s">
        <v>272</v>
      </c>
      <c r="B846" t="s">
        <v>258</v>
      </c>
      <c r="C846" t="s">
        <v>256</v>
      </c>
      <c r="D846" t="n">
        <v>1.90209664848524</v>
      </c>
      <c r="E846" t="n">
        <v>2065</v>
      </c>
      <c r="F846" t="n">
        <v>21706538.1671746</v>
      </c>
      <c r="G846" t="n">
        <v>629529.737271541</v>
      </c>
      <c r="H846" t="n">
        <v>2023.40691433229</v>
      </c>
      <c r="I846" t="n">
        <v>53.6122008791394</v>
      </c>
      <c r="J846" t="n">
        <v>16071425.35579</v>
      </c>
      <c r="K846" t="n">
        <v>433545.18210035</v>
      </c>
      <c r="L846" t="n">
        <v>7154425.44651412</v>
      </c>
      <c r="M846" t="n">
        <v>162054.861341901</v>
      </c>
      <c r="N846" t="n">
        <v>0.000093216472325014</v>
      </c>
      <c r="O846" t="n">
        <v>0.000085162300849363</v>
      </c>
      <c r="P846" t="s">
        <v>257</v>
      </c>
      <c r="Q846" t="s">
        <v>252</v>
      </c>
    </row>
    <row r="847">
      <c r="A847" t="s">
        <v>272</v>
      </c>
      <c r="B847" t="s">
        <v>258</v>
      </c>
      <c r="C847" t="s">
        <v>256</v>
      </c>
      <c r="D847" t="n">
        <v>2.05392250035779</v>
      </c>
      <c r="E847" t="n">
        <v>2070</v>
      </c>
      <c r="F847" t="n">
        <v>22147306.3722382</v>
      </c>
      <c r="G847" t="n">
        <v>642636.120543826</v>
      </c>
      <c r="H847" t="n">
        <v>2144.38376104463</v>
      </c>
      <c r="I847" t="n">
        <v>57.2071412482893</v>
      </c>
      <c r="J847" t="n">
        <v>16392172.0939696</v>
      </c>
      <c r="K847" t="n">
        <v>444719.760633228</v>
      </c>
      <c r="L847" t="n">
        <v>7329859.41447481</v>
      </c>
      <c r="M847" t="n">
        <v>170614.977911256</v>
      </c>
      <c r="N847" t="n">
        <v>0.0000968236825283921</v>
      </c>
      <c r="O847" t="n">
        <v>0.0000890194923993351</v>
      </c>
      <c r="P847" t="s">
        <v>257</v>
      </c>
      <c r="Q847" t="s">
        <v>252</v>
      </c>
    </row>
    <row r="848">
      <c r="A848" t="s">
        <v>272</v>
      </c>
      <c r="B848" t="s">
        <v>258</v>
      </c>
      <c r="C848" t="s">
        <v>256</v>
      </c>
      <c r="D848" t="n">
        <v>2.15113208653396</v>
      </c>
      <c r="E848" t="n">
        <v>2075</v>
      </c>
      <c r="F848" t="n">
        <v>22660515.3964422</v>
      </c>
      <c r="G848" t="n">
        <v>657838.02250128</v>
      </c>
      <c r="H848" t="n">
        <v>2246.26462645615</v>
      </c>
      <c r="I848" t="n">
        <v>60.240792316982</v>
      </c>
      <c r="J848" t="n">
        <v>16667614.5941112</v>
      </c>
      <c r="K848" t="n">
        <v>457262.311492979</v>
      </c>
      <c r="L848" t="n">
        <v>7503301.68770957</v>
      </c>
      <c r="M848" t="n">
        <v>175985.859212253</v>
      </c>
      <c r="N848" t="n">
        <v>0.0000991268109819261</v>
      </c>
      <c r="O848" t="n">
        <v>0.0000915738985228157</v>
      </c>
      <c r="P848" t="s">
        <v>257</v>
      </c>
      <c r="Q848" t="s">
        <v>252</v>
      </c>
    </row>
    <row r="849">
      <c r="A849" t="s">
        <v>272</v>
      </c>
      <c r="B849" t="s">
        <v>258</v>
      </c>
      <c r="C849" t="s">
        <v>256</v>
      </c>
      <c r="D849" t="n">
        <v>2.28026617277747</v>
      </c>
      <c r="E849" t="n">
        <v>2080</v>
      </c>
      <c r="F849" t="n">
        <v>23129510.9459232</v>
      </c>
      <c r="G849" t="n">
        <v>671758.599317781</v>
      </c>
      <c r="H849" t="n">
        <v>2364.17348770881</v>
      </c>
      <c r="I849" t="n">
        <v>63.8249885199054</v>
      </c>
      <c r="J849" t="n">
        <v>16914642.4144627</v>
      </c>
      <c r="K849" t="n">
        <v>467819.992595271</v>
      </c>
      <c r="L849" t="n">
        <v>7708839.79357994</v>
      </c>
      <c r="M849" t="n">
        <v>186176.818647329</v>
      </c>
      <c r="N849" t="n">
        <v>0.000102214590409466</v>
      </c>
      <c r="O849" t="n">
        <v>0.0000950117923086123</v>
      </c>
      <c r="P849" t="s">
        <v>257</v>
      </c>
      <c r="Q849" t="s">
        <v>252</v>
      </c>
    </row>
    <row r="850">
      <c r="A850" t="s">
        <v>272</v>
      </c>
      <c r="B850" t="s">
        <v>258</v>
      </c>
      <c r="C850" t="s">
        <v>256</v>
      </c>
      <c r="D850" t="n">
        <v>2.40858309610718</v>
      </c>
      <c r="E850" t="n">
        <v>2085</v>
      </c>
      <c r="F850" t="n">
        <v>23667086.1359602</v>
      </c>
      <c r="G850" t="n">
        <v>687679.895995499</v>
      </c>
      <c r="H850" t="n">
        <v>2491.15744032668</v>
      </c>
      <c r="I850" t="n">
        <v>67.6719006276235</v>
      </c>
      <c r="J850" t="n">
        <v>17193275.9352325</v>
      </c>
      <c r="K850" t="n">
        <v>481564.930511885</v>
      </c>
      <c r="L850" t="n">
        <v>7892935.71643608</v>
      </c>
      <c r="M850" t="n">
        <v>193490.087782393</v>
      </c>
      <c r="N850" t="n">
        <v>0.000105258307930927</v>
      </c>
      <c r="O850" t="n">
        <v>0.0000984061058374556</v>
      </c>
      <c r="P850" t="s">
        <v>257</v>
      </c>
      <c r="Q850" t="s">
        <v>252</v>
      </c>
    </row>
    <row r="851">
      <c r="A851" t="s">
        <v>272</v>
      </c>
      <c r="B851" t="s">
        <v>258</v>
      </c>
      <c r="C851" t="s">
        <v>256</v>
      </c>
      <c r="D851" t="n">
        <v>2.52004645059278</v>
      </c>
      <c r="E851" t="n">
        <v>2090</v>
      </c>
      <c r="F851" t="n">
        <v>24214749.5209761</v>
      </c>
      <c r="G851" t="n">
        <v>703654.24255699</v>
      </c>
      <c r="H851" t="n">
        <v>2609.35625834158</v>
      </c>
      <c r="I851" t="n">
        <v>71.2436060379499</v>
      </c>
      <c r="J851" t="n">
        <v>17451603.228988</v>
      </c>
      <c r="K851" t="n">
        <v>493585.981615804</v>
      </c>
      <c r="L851" t="n">
        <v>8081899.64649656</v>
      </c>
      <c r="M851" t="n">
        <v>198367.534771465</v>
      </c>
      <c r="N851" t="n">
        <v>0.000107758961375224</v>
      </c>
      <c r="O851" t="n">
        <v>0.000101248030252841</v>
      </c>
      <c r="P851" t="s">
        <v>257</v>
      </c>
      <c r="Q851" t="s">
        <v>252</v>
      </c>
    </row>
    <row r="852">
      <c r="A852" t="s">
        <v>272</v>
      </c>
      <c r="B852" t="s">
        <v>259</v>
      </c>
      <c r="C852" t="s">
        <v>256</v>
      </c>
      <c r="D852" t="n">
        <v>0.428627956548265</v>
      </c>
      <c r="E852" t="n">
        <v>2010</v>
      </c>
      <c r="F852" t="n">
        <v>13071441.4230757</v>
      </c>
      <c r="G852" t="n">
        <v>3974345.56710494</v>
      </c>
      <c r="H852" t="n">
        <v>380.421620472298</v>
      </c>
      <c r="I852" t="n">
        <v>126.370119716901</v>
      </c>
      <c r="J852" t="n">
        <v>7933956.94934957</v>
      </c>
      <c r="K852" t="n">
        <v>2551302.22400173</v>
      </c>
      <c r="L852" t="n">
        <v>3915886.76485798</v>
      </c>
      <c r="M852" t="n">
        <v>1490758.50442555</v>
      </c>
      <c r="N852" t="n">
        <v>0.0000291032647555394</v>
      </c>
      <c r="O852" t="n">
        <v>0.0000317964599663522</v>
      </c>
      <c r="P852" t="s">
        <v>257</v>
      </c>
      <c r="Q852" t="s">
        <v>252</v>
      </c>
    </row>
    <row r="853">
      <c r="A853" t="s">
        <v>272</v>
      </c>
      <c r="B853" t="s">
        <v>259</v>
      </c>
      <c r="C853" t="s">
        <v>256</v>
      </c>
      <c r="D853" t="n">
        <v>0.612859964817109</v>
      </c>
      <c r="E853" t="n">
        <v>2015</v>
      </c>
      <c r="F853" t="n">
        <v>13593719.307684</v>
      </c>
      <c r="G853" t="n">
        <v>4149772.11294509</v>
      </c>
      <c r="H853" t="n">
        <v>566.307881246642</v>
      </c>
      <c r="I853" t="n">
        <v>189.215069902613</v>
      </c>
      <c r="J853" t="n">
        <v>8248353.12070271</v>
      </c>
      <c r="K853" t="n">
        <v>2667293.49474042</v>
      </c>
      <c r="L853" t="n">
        <v>4080432.97829775</v>
      </c>
      <c r="M853" t="n">
        <v>1564031.40813051</v>
      </c>
      <c r="N853" t="n">
        <v>0.000041659524404519</v>
      </c>
      <c r="O853" t="n">
        <v>0.0000455964965672121</v>
      </c>
      <c r="P853" t="s">
        <v>257</v>
      </c>
      <c r="Q853" t="s">
        <v>252</v>
      </c>
    </row>
    <row r="854">
      <c r="A854" t="s">
        <v>272</v>
      </c>
      <c r="B854" t="s">
        <v>259</v>
      </c>
      <c r="C854" t="s">
        <v>256</v>
      </c>
      <c r="D854" t="n">
        <v>0.762344119941005</v>
      </c>
      <c r="E854" t="n">
        <v>2020</v>
      </c>
      <c r="F854" t="n">
        <v>14031090.0947192</v>
      </c>
      <c r="G854" t="n">
        <v>4298141.29223126</v>
      </c>
      <c r="H854" t="n">
        <v>727.445247630477</v>
      </c>
      <c r="I854" t="n">
        <v>244.271382651343</v>
      </c>
      <c r="J854" t="n">
        <v>8505870.8230254</v>
      </c>
      <c r="K854" t="n">
        <v>2763382.38775689</v>
      </c>
      <c r="L854" t="n">
        <v>4214067.99745815</v>
      </c>
      <c r="M854" t="n">
        <v>1624849.36634871</v>
      </c>
      <c r="N854" t="n">
        <v>0.0000518452410126183</v>
      </c>
      <c r="O854" t="n">
        <v>0.0000568318642974477</v>
      </c>
      <c r="P854" t="s">
        <v>257</v>
      </c>
      <c r="Q854" t="s">
        <v>252</v>
      </c>
    </row>
    <row r="855">
      <c r="A855" t="s">
        <v>272</v>
      </c>
      <c r="B855" t="s">
        <v>259</v>
      </c>
      <c r="C855" t="s">
        <v>256</v>
      </c>
      <c r="D855" t="n">
        <v>0.913771284057719</v>
      </c>
      <c r="E855" t="n">
        <v>2025</v>
      </c>
      <c r="F855" t="n">
        <v>14565562.4780411</v>
      </c>
      <c r="G855" t="n">
        <v>4473273.81492909</v>
      </c>
      <c r="H855" t="n">
        <v>905.112803152904</v>
      </c>
      <c r="I855" t="n">
        <v>305.096020393658</v>
      </c>
      <c r="J855" t="n">
        <v>8817367.76201516</v>
      </c>
      <c r="K855" t="n">
        <v>2874557.66550193</v>
      </c>
      <c r="L855" t="n">
        <v>4372448.27523178</v>
      </c>
      <c r="M855" t="n">
        <v>1693816.7970003</v>
      </c>
      <c r="N855" t="n">
        <v>0.0000621406007847238</v>
      </c>
      <c r="O855" t="n">
        <v>0.0000682041907149595</v>
      </c>
      <c r="P855" t="s">
        <v>257</v>
      </c>
      <c r="Q855" t="s">
        <v>252</v>
      </c>
    </row>
    <row r="856">
      <c r="A856" t="s">
        <v>272</v>
      </c>
      <c r="B856" t="s">
        <v>259</v>
      </c>
      <c r="C856" t="s">
        <v>256</v>
      </c>
      <c r="D856" t="n">
        <v>0.965593764268064</v>
      </c>
      <c r="E856" t="n">
        <v>2030</v>
      </c>
      <c r="F856" t="n">
        <v>15132191.9801095</v>
      </c>
      <c r="G856" t="n">
        <v>4656586.10760996</v>
      </c>
      <c r="H856" t="n">
        <v>992.912425223252</v>
      </c>
      <c r="I856" t="n">
        <v>335.713189144483</v>
      </c>
      <c r="J856" t="n">
        <v>9139762.54940712</v>
      </c>
      <c r="K856" t="n">
        <v>2987666.47505076</v>
      </c>
      <c r="L856" t="n">
        <v>4533553.81052367</v>
      </c>
      <c r="M856" t="n">
        <v>1763135.97957129</v>
      </c>
      <c r="N856" t="n">
        <v>0.0000656159019478726</v>
      </c>
      <c r="O856" t="n">
        <v>0.0000720942727969421</v>
      </c>
      <c r="P856" t="s">
        <v>257</v>
      </c>
      <c r="Q856" t="s">
        <v>252</v>
      </c>
    </row>
    <row r="857">
      <c r="A857" t="s">
        <v>272</v>
      </c>
      <c r="B857" t="s">
        <v>259</v>
      </c>
      <c r="C857" t="s">
        <v>256</v>
      </c>
      <c r="D857" t="n">
        <v>1.08500668135844</v>
      </c>
      <c r="E857" t="n">
        <v>2035</v>
      </c>
      <c r="F857" t="n">
        <v>15566919.8634616</v>
      </c>
      <c r="G857" t="n">
        <v>4798274.74503301</v>
      </c>
      <c r="H857" t="n">
        <v>1091.46253059274</v>
      </c>
      <c r="I857" t="n">
        <v>372.752202214213</v>
      </c>
      <c r="J857" t="n">
        <v>9707689.95965699</v>
      </c>
      <c r="K857" t="n">
        <v>3212535.40159271</v>
      </c>
      <c r="L857" t="n">
        <v>4664806.66449415</v>
      </c>
      <c r="M857" t="n">
        <v>1834669.1047167</v>
      </c>
      <c r="N857" t="n">
        <v>0.0000701142255607423</v>
      </c>
      <c r="O857" t="n">
        <v>0.000077684630835296</v>
      </c>
      <c r="P857" t="s">
        <v>257</v>
      </c>
      <c r="Q857" t="s">
        <v>252</v>
      </c>
    </row>
    <row r="858">
      <c r="A858" t="s">
        <v>272</v>
      </c>
      <c r="B858" t="s">
        <v>259</v>
      </c>
      <c r="C858" t="s">
        <v>256</v>
      </c>
      <c r="D858" t="n">
        <v>1.22921984132704</v>
      </c>
      <c r="E858" t="n">
        <v>2040</v>
      </c>
      <c r="F858" t="n">
        <v>15708276.0989341</v>
      </c>
      <c r="G858" t="n">
        <v>4848349.03798422</v>
      </c>
      <c r="H858" t="n">
        <v>1159.67011411754</v>
      </c>
      <c r="I858" t="n">
        <v>401.474646728298</v>
      </c>
      <c r="J858" t="n">
        <v>10356692.4704423</v>
      </c>
      <c r="K858" t="n">
        <v>3472438.12074632</v>
      </c>
      <c r="L858" t="n">
        <v>4740980.3380064</v>
      </c>
      <c r="M858" t="n">
        <v>1871399.61501577</v>
      </c>
      <c r="N858" t="n">
        <v>0.0000738254221414043</v>
      </c>
      <c r="O858" t="n">
        <v>0.000082806465372637</v>
      </c>
      <c r="P858" t="s">
        <v>257</v>
      </c>
      <c r="Q858" t="s">
        <v>252</v>
      </c>
    </row>
    <row r="859">
      <c r="A859" t="s">
        <v>272</v>
      </c>
      <c r="B859" t="s">
        <v>259</v>
      </c>
      <c r="C859" t="s">
        <v>256</v>
      </c>
      <c r="D859" t="n">
        <v>1.35085724597845</v>
      </c>
      <c r="E859" t="n">
        <v>2045</v>
      </c>
      <c r="F859" t="n">
        <v>15931927.1228435</v>
      </c>
      <c r="G859" t="n">
        <v>4922257.67406144</v>
      </c>
      <c r="H859" t="n">
        <v>1225.59309202993</v>
      </c>
      <c r="I859" t="n">
        <v>428.716798313299</v>
      </c>
      <c r="J859" t="n">
        <v>10922649.6245352</v>
      </c>
      <c r="K859" t="n">
        <v>3673164.95285326</v>
      </c>
      <c r="L859" t="n">
        <v>4837509.12875941</v>
      </c>
      <c r="M859" t="n">
        <v>1913662.32379033</v>
      </c>
      <c r="N859" t="n">
        <v>0.0000769268577856254</v>
      </c>
      <c r="O859" t="n">
        <v>0.0000870975935641252</v>
      </c>
      <c r="P859" t="s">
        <v>257</v>
      </c>
      <c r="Q859" t="s">
        <v>252</v>
      </c>
    </row>
    <row r="860">
      <c r="A860" t="s">
        <v>272</v>
      </c>
      <c r="B860" t="s">
        <v>259</v>
      </c>
      <c r="C860" t="s">
        <v>256</v>
      </c>
      <c r="D860" t="n">
        <v>1.53164784556419</v>
      </c>
      <c r="E860" t="n">
        <v>2050</v>
      </c>
      <c r="F860" t="n">
        <v>16182263.0367186</v>
      </c>
      <c r="G860" t="n">
        <v>5003021.66249784</v>
      </c>
      <c r="H860" t="n">
        <v>1318.12115989565</v>
      </c>
      <c r="I860" t="n">
        <v>466.863831640693</v>
      </c>
      <c r="J860" t="n">
        <v>11506735.9052846</v>
      </c>
      <c r="K860" t="n">
        <v>3890565.24775738</v>
      </c>
      <c r="L860" t="n">
        <v>4928622.45158079</v>
      </c>
      <c r="M860" t="n">
        <v>1969921.25437581</v>
      </c>
      <c r="N860" t="n">
        <v>0.0000814546863380452</v>
      </c>
      <c r="O860" t="n">
        <v>0.0000933163722116692</v>
      </c>
      <c r="P860" t="s">
        <v>257</v>
      </c>
      <c r="Q860" t="s">
        <v>252</v>
      </c>
    </row>
    <row r="861">
      <c r="A861" t="s">
        <v>272</v>
      </c>
      <c r="B861" t="s">
        <v>259</v>
      </c>
      <c r="C861" t="s">
        <v>256</v>
      </c>
      <c r="D861" t="n">
        <v>1.64170092024739</v>
      </c>
      <c r="E861" t="n">
        <v>2055</v>
      </c>
      <c r="F861" t="n">
        <v>16453177.3074438</v>
      </c>
      <c r="G861" t="n">
        <v>5089266.15019137</v>
      </c>
      <c r="H861" t="n">
        <v>1379.50741545951</v>
      </c>
      <c r="I861" t="n">
        <v>491.682815672567</v>
      </c>
      <c r="J861" t="n">
        <v>11794397.2903906</v>
      </c>
      <c r="K861" t="n">
        <v>3985728.33768346</v>
      </c>
      <c r="L861" t="n">
        <v>5009967.9851883</v>
      </c>
      <c r="M861" t="n">
        <v>2011079.65126235</v>
      </c>
      <c r="N861" t="n">
        <v>0.0000838444386565622</v>
      </c>
      <c r="O861" t="n">
        <v>0.0000966117316647074</v>
      </c>
      <c r="P861" t="s">
        <v>257</v>
      </c>
      <c r="Q861" t="s">
        <v>252</v>
      </c>
    </row>
    <row r="862">
      <c r="A862" t="s">
        <v>272</v>
      </c>
      <c r="B862" t="s">
        <v>259</v>
      </c>
      <c r="C862" t="s">
        <v>256</v>
      </c>
      <c r="D862" t="n">
        <v>1.79717289473674</v>
      </c>
      <c r="E862" t="n">
        <v>2060</v>
      </c>
      <c r="F862" t="n">
        <v>16785543.5163729</v>
      </c>
      <c r="G862" t="n">
        <v>5194149.37343133</v>
      </c>
      <c r="H862" t="n">
        <v>1464.42283046866</v>
      </c>
      <c r="I862" t="n">
        <v>526.00146947601</v>
      </c>
      <c r="J862" t="n">
        <v>12133924.6567122</v>
      </c>
      <c r="K862" t="n">
        <v>4098040.16753649</v>
      </c>
      <c r="L862" t="n">
        <v>5099570.03747299</v>
      </c>
      <c r="M862" t="n">
        <v>2092697.61350772</v>
      </c>
      <c r="N862" t="n">
        <v>0.0000872430987438824</v>
      </c>
      <c r="O862" t="n">
        <v>0.000101268067523543</v>
      </c>
      <c r="P862" t="s">
        <v>257</v>
      </c>
      <c r="Q862" t="s">
        <v>252</v>
      </c>
    </row>
    <row r="863">
      <c r="A863" t="s">
        <v>272</v>
      </c>
      <c r="B863" t="s">
        <v>259</v>
      </c>
      <c r="C863" t="s">
        <v>256</v>
      </c>
      <c r="D863" t="n">
        <v>1.90209664848524</v>
      </c>
      <c r="E863" t="n">
        <v>2065</v>
      </c>
      <c r="F863" t="n">
        <v>17056353.7358759</v>
      </c>
      <c r="G863" t="n">
        <v>5279714.16857021</v>
      </c>
      <c r="H863" t="n">
        <v>1526.08551337054</v>
      </c>
      <c r="I863" t="n">
        <v>550.933601840888</v>
      </c>
      <c r="J863" t="n">
        <v>12341691.8312414</v>
      </c>
      <c r="K863" t="n">
        <v>4163278.70664894</v>
      </c>
      <c r="L863" t="n">
        <v>5180218.23813196</v>
      </c>
      <c r="M863" t="n">
        <v>2136262.06972407</v>
      </c>
      <c r="N863" t="n">
        <v>0.0000894731392771604</v>
      </c>
      <c r="O863" t="n">
        <v>0.000104349134110433</v>
      </c>
      <c r="P863" t="s">
        <v>257</v>
      </c>
      <c r="Q863" t="s">
        <v>252</v>
      </c>
    </row>
    <row r="864">
      <c r="A864" t="s">
        <v>272</v>
      </c>
      <c r="B864" t="s">
        <v>259</v>
      </c>
      <c r="C864" t="s">
        <v>256</v>
      </c>
      <c r="D864" t="n">
        <v>2.05392250035779</v>
      </c>
      <c r="E864" t="n">
        <v>2070</v>
      </c>
      <c r="F864" t="n">
        <v>17401834.4232492</v>
      </c>
      <c r="G864" t="n">
        <v>5388108.06953285</v>
      </c>
      <c r="H864" t="n">
        <v>1614.84470114837</v>
      </c>
      <c r="I864" t="n">
        <v>586.746201144546</v>
      </c>
      <c r="J864" t="n">
        <v>12588690.9879546</v>
      </c>
      <c r="K864" t="n">
        <v>4248200.86664823</v>
      </c>
      <c r="L864" t="n">
        <v>5294693.35549805</v>
      </c>
      <c r="M864" t="n">
        <v>2205781.03688801</v>
      </c>
      <c r="N864" t="n">
        <v>0.0000927973834178601</v>
      </c>
      <c r="O864" t="n">
        <v>0.000108896516842769</v>
      </c>
      <c r="P864" t="s">
        <v>257</v>
      </c>
      <c r="Q864" t="s">
        <v>252</v>
      </c>
    </row>
    <row r="865">
      <c r="A865" t="s">
        <v>272</v>
      </c>
      <c r="B865" t="s">
        <v>259</v>
      </c>
      <c r="C865" t="s">
        <v>256</v>
      </c>
      <c r="D865" t="n">
        <v>2.15113208653396</v>
      </c>
      <c r="E865" t="n">
        <v>2075</v>
      </c>
      <c r="F865" t="n">
        <v>17804370.5808741</v>
      </c>
      <c r="G865" t="n">
        <v>5513982.83806934</v>
      </c>
      <c r="H865" t="n">
        <v>1689.97995400207</v>
      </c>
      <c r="I865" t="n">
        <v>616.525464771059</v>
      </c>
      <c r="J865" t="n">
        <v>12797613.8883997</v>
      </c>
      <c r="K865" t="n">
        <v>4327263.01720442</v>
      </c>
      <c r="L865" t="n">
        <v>5401819.48440245</v>
      </c>
      <c r="M865" t="n">
        <v>2277468.06251938</v>
      </c>
      <c r="N865" t="n">
        <v>0.0000949193877045836</v>
      </c>
      <c r="O865" t="n">
        <v>0.000111811277415388</v>
      </c>
      <c r="P865" t="s">
        <v>257</v>
      </c>
      <c r="Q865" t="s">
        <v>252</v>
      </c>
    </row>
    <row r="866">
      <c r="A866" t="s">
        <v>272</v>
      </c>
      <c r="B866" t="s">
        <v>259</v>
      </c>
      <c r="C866" t="s">
        <v>256</v>
      </c>
      <c r="D866" t="n">
        <v>2.28026617277747</v>
      </c>
      <c r="E866" t="n">
        <v>2080</v>
      </c>
      <c r="F866" t="n">
        <v>18172158.4940908</v>
      </c>
      <c r="G866" t="n">
        <v>5629111.05115012</v>
      </c>
      <c r="H866" t="n">
        <v>1776.68179039531</v>
      </c>
      <c r="I866" t="n">
        <v>651.316685833399</v>
      </c>
      <c r="J866" t="n">
        <v>12982915.278827</v>
      </c>
      <c r="K866" t="n">
        <v>4399547.12823089</v>
      </c>
      <c r="L866" t="n">
        <v>5549350.74048325</v>
      </c>
      <c r="M866" t="n">
        <v>2345665.87174402</v>
      </c>
      <c r="N866" t="n">
        <v>0.000097769441696926</v>
      </c>
      <c r="O866" t="n">
        <v>0.000115705069577607</v>
      </c>
      <c r="P866" t="s">
        <v>257</v>
      </c>
      <c r="Q866" t="s">
        <v>252</v>
      </c>
    </row>
    <row r="867">
      <c r="A867" t="s">
        <v>272</v>
      </c>
      <c r="B867" t="s">
        <v>259</v>
      </c>
      <c r="C867" t="s">
        <v>256</v>
      </c>
      <c r="D867" t="n">
        <v>2.40858309610718</v>
      </c>
      <c r="E867" t="n">
        <v>2085</v>
      </c>
      <c r="F867" t="n">
        <v>18593792.8215773</v>
      </c>
      <c r="G867" t="n">
        <v>5760973.21037839</v>
      </c>
      <c r="H867" t="n">
        <v>1870.12717661537</v>
      </c>
      <c r="I867" t="n">
        <v>688.702164338937</v>
      </c>
      <c r="J867" t="n">
        <v>13195936.9438635</v>
      </c>
      <c r="K867" t="n">
        <v>4478903.92188084</v>
      </c>
      <c r="L867" t="n">
        <v>5672657.27944861</v>
      </c>
      <c r="M867" t="n">
        <v>2413768.52476986</v>
      </c>
      <c r="N867" t="n">
        <v>0.000100578036690027</v>
      </c>
      <c r="O867" t="n">
        <v>0.000119546149441945</v>
      </c>
      <c r="P867" t="s">
        <v>257</v>
      </c>
      <c r="Q867" t="s">
        <v>252</v>
      </c>
    </row>
    <row r="868">
      <c r="A868" t="s">
        <v>272</v>
      </c>
      <c r="B868" t="s">
        <v>259</v>
      </c>
      <c r="C868" t="s">
        <v>256</v>
      </c>
      <c r="D868" t="n">
        <v>2.52004645059278</v>
      </c>
      <c r="E868" t="n">
        <v>2090</v>
      </c>
      <c r="F868" t="n">
        <v>19023909.2943445</v>
      </c>
      <c r="G868" t="n">
        <v>5894494.46918854</v>
      </c>
      <c r="H868" t="n">
        <v>1957.35657362491</v>
      </c>
      <c r="I868" t="n">
        <v>723.243290754626</v>
      </c>
      <c r="J868" t="n">
        <v>13393888.4139878</v>
      </c>
      <c r="K868" t="n">
        <v>4551300.79661603</v>
      </c>
      <c r="L868" t="n">
        <v>5804084.65496755</v>
      </c>
      <c r="M868" t="n">
        <v>2476182.52630047</v>
      </c>
      <c r="N868" t="n">
        <v>0.000102889292802021</v>
      </c>
      <c r="O868" t="n">
        <v>0.000122698103210569</v>
      </c>
      <c r="P868" t="s">
        <v>257</v>
      </c>
      <c r="Q868" t="s">
        <v>252</v>
      </c>
    </row>
    <row r="869">
      <c r="A869" t="s">
        <v>272</v>
      </c>
      <c r="B869" t="s">
        <v>260</v>
      </c>
      <c r="C869" t="s">
        <v>256</v>
      </c>
      <c r="D869" t="n">
        <v>0.428627956548265</v>
      </c>
      <c r="E869" t="n">
        <v>2010</v>
      </c>
      <c r="F869" t="n">
        <v>15278852.1105272</v>
      </c>
      <c r="G869" t="n">
        <v>1766934.8796535</v>
      </c>
      <c r="H869" t="n">
        <v>462.56374903284</v>
      </c>
      <c r="I869" t="n">
        <v>44.2279911563595</v>
      </c>
      <c r="J869" t="n">
        <v>9625580.32532158</v>
      </c>
      <c r="K869" t="n">
        <v>859678.848029728</v>
      </c>
      <c r="L869" t="n">
        <v>5060305.538803</v>
      </c>
      <c r="M869" t="n">
        <v>346339.73048053</v>
      </c>
      <c r="N869" t="n">
        <v>0.0000302747710159543</v>
      </c>
      <c r="O869" t="n">
        <v>0.0000250309118155123</v>
      </c>
      <c r="P869" t="s">
        <v>257</v>
      </c>
      <c r="Q869" t="s">
        <v>252</v>
      </c>
    </row>
    <row r="870">
      <c r="A870" t="s">
        <v>272</v>
      </c>
      <c r="B870" t="s">
        <v>260</v>
      </c>
      <c r="C870" t="s">
        <v>256</v>
      </c>
      <c r="D870" t="n">
        <v>0.612859964817109</v>
      </c>
      <c r="E870" t="n">
        <v>2015</v>
      </c>
      <c r="F870" t="n">
        <v>15896677.2883586</v>
      </c>
      <c r="G870" t="n">
        <v>1846814.13227047</v>
      </c>
      <c r="H870" t="n">
        <v>689.448279383494</v>
      </c>
      <c r="I870" t="n">
        <v>66.0746717657611</v>
      </c>
      <c r="J870" t="n">
        <v>10019976.9501578</v>
      </c>
      <c r="K870" t="n">
        <v>895669.665285319</v>
      </c>
      <c r="L870" t="n">
        <v>5283059.71212457</v>
      </c>
      <c r="M870" t="n">
        <v>361404.674303687</v>
      </c>
      <c r="N870" t="n">
        <v>0.000043370590399315</v>
      </c>
      <c r="O870" t="n">
        <v>0.0000357776511513527</v>
      </c>
      <c r="P870" t="s">
        <v>257</v>
      </c>
      <c r="Q870" t="s">
        <v>252</v>
      </c>
    </row>
    <row r="871">
      <c r="A871" t="s">
        <v>272</v>
      </c>
      <c r="B871" t="s">
        <v>260</v>
      </c>
      <c r="C871" t="s">
        <v>256</v>
      </c>
      <c r="D871" t="n">
        <v>0.762344119941005</v>
      </c>
      <c r="E871" t="n">
        <v>2020</v>
      </c>
      <c r="F871" t="n">
        <v>16410526.8272384</v>
      </c>
      <c r="G871" t="n">
        <v>1918704.55971205</v>
      </c>
      <c r="H871" t="n">
        <v>886.436860688086</v>
      </c>
      <c r="I871" t="n">
        <v>85.2797695937335</v>
      </c>
      <c r="J871" t="n">
        <v>10342653.7126719</v>
      </c>
      <c r="K871" t="n">
        <v>926599.498110431</v>
      </c>
      <c r="L871" t="n">
        <v>5465039.35803344</v>
      </c>
      <c r="M871" t="n">
        <v>373878.005773423</v>
      </c>
      <c r="N871" t="n">
        <v>0.0000540163560877746</v>
      </c>
      <c r="O871" t="n">
        <v>0.0000444465351177005</v>
      </c>
      <c r="P871" t="s">
        <v>257</v>
      </c>
      <c r="Q871" t="s">
        <v>252</v>
      </c>
    </row>
    <row r="872">
      <c r="A872" t="s">
        <v>272</v>
      </c>
      <c r="B872" t="s">
        <v>260</v>
      </c>
      <c r="C872" t="s">
        <v>256</v>
      </c>
      <c r="D872" t="n">
        <v>0.913771284057719</v>
      </c>
      <c r="E872" t="n">
        <v>2025</v>
      </c>
      <c r="F872" t="n">
        <v>17032902.6476335</v>
      </c>
      <c r="G872" t="n">
        <v>2005933.64533669</v>
      </c>
      <c r="H872" t="n">
        <v>1103.55805302796</v>
      </c>
      <c r="I872" t="n">
        <v>106.650770518599</v>
      </c>
      <c r="J872" t="n">
        <v>10728189.328638</v>
      </c>
      <c r="K872" t="n">
        <v>963736.09887913</v>
      </c>
      <c r="L872" t="n">
        <v>5677742.10049823</v>
      </c>
      <c r="M872" t="n">
        <v>388522.971733845</v>
      </c>
      <c r="N872" t="n">
        <v>0.0000647897822149114</v>
      </c>
      <c r="O872" t="n">
        <v>0.0000531676462810903</v>
      </c>
      <c r="P872" t="s">
        <v>257</v>
      </c>
      <c r="Q872" t="s">
        <v>252</v>
      </c>
    </row>
    <row r="873">
      <c r="A873" t="s">
        <v>272</v>
      </c>
      <c r="B873" t="s">
        <v>260</v>
      </c>
      <c r="C873" t="s">
        <v>256</v>
      </c>
      <c r="D873" t="n">
        <v>0.965593764268064</v>
      </c>
      <c r="E873" t="n">
        <v>2030</v>
      </c>
      <c r="F873" t="n">
        <v>17686209.9305817</v>
      </c>
      <c r="G873" t="n">
        <v>2102568.15713783</v>
      </c>
      <c r="H873" t="n">
        <v>1210.8730511612</v>
      </c>
      <c r="I873" t="n">
        <v>117.752563206537</v>
      </c>
      <c r="J873" t="n">
        <v>11124346.5803559</v>
      </c>
      <c r="K873" t="n">
        <v>1003082.44410202</v>
      </c>
      <c r="L873" t="n">
        <v>5893078.4470835</v>
      </c>
      <c r="M873" t="n">
        <v>403611.343011464</v>
      </c>
      <c r="N873" t="n">
        <v>0.0000684642473381166</v>
      </c>
      <c r="O873" t="n">
        <v>0.0000560041598683917</v>
      </c>
      <c r="P873" t="s">
        <v>257</v>
      </c>
      <c r="Q873" t="s">
        <v>252</v>
      </c>
    </row>
    <row r="874">
      <c r="A874" t="s">
        <v>272</v>
      </c>
      <c r="B874" t="s">
        <v>260</v>
      </c>
      <c r="C874" t="s">
        <v>256</v>
      </c>
      <c r="D874" t="n">
        <v>1.08500668135844</v>
      </c>
      <c r="E874" t="n">
        <v>2035</v>
      </c>
      <c r="F874" t="n">
        <v>18178891.3142594</v>
      </c>
      <c r="G874" t="n">
        <v>2186303.29423515</v>
      </c>
      <c r="H874" t="n">
        <v>1334.07022611552</v>
      </c>
      <c r="I874" t="n">
        <v>130.144506691441</v>
      </c>
      <c r="J874" t="n">
        <v>11845037.4766766</v>
      </c>
      <c r="K874" t="n">
        <v>1075187.88457306</v>
      </c>
      <c r="L874" t="n">
        <v>6079882.33796298</v>
      </c>
      <c r="M874" t="n">
        <v>419593.431247878</v>
      </c>
      <c r="N874" t="n">
        <v>0.0000733856758948263</v>
      </c>
      <c r="O874" t="n">
        <v>0.0000595271969056657</v>
      </c>
      <c r="P874" t="s">
        <v>257</v>
      </c>
      <c r="Q874" t="s">
        <v>252</v>
      </c>
    </row>
    <row r="875">
      <c r="A875" t="s">
        <v>272</v>
      </c>
      <c r="B875" t="s">
        <v>260</v>
      </c>
      <c r="C875" t="s">
        <v>256</v>
      </c>
      <c r="D875" t="n">
        <v>1.22921984132704</v>
      </c>
      <c r="E875" t="n">
        <v>2040</v>
      </c>
      <c r="F875" t="n">
        <v>18326022.231262</v>
      </c>
      <c r="G875" t="n">
        <v>2230602.9056564</v>
      </c>
      <c r="H875" t="n">
        <v>1422.30110502221</v>
      </c>
      <c r="I875" t="n">
        <v>138.843655823637</v>
      </c>
      <c r="J875" t="n">
        <v>12672036.3441541</v>
      </c>
      <c r="K875" t="n">
        <v>1157094.24703457</v>
      </c>
      <c r="L875" t="n">
        <v>6186106.86390748</v>
      </c>
      <c r="M875" t="n">
        <v>426273.089114697</v>
      </c>
      <c r="N875" t="n">
        <v>0.0000776110105659445</v>
      </c>
      <c r="O875" t="n">
        <v>0.0000622449004578783</v>
      </c>
      <c r="P875" t="s">
        <v>257</v>
      </c>
      <c r="Q875" t="s">
        <v>252</v>
      </c>
    </row>
    <row r="876">
      <c r="A876" t="s">
        <v>272</v>
      </c>
      <c r="B876" t="s">
        <v>260</v>
      </c>
      <c r="C876" t="s">
        <v>256</v>
      </c>
      <c r="D876" t="n">
        <v>1.35085724597845</v>
      </c>
      <c r="E876" t="n">
        <v>2045</v>
      </c>
      <c r="F876" t="n">
        <v>18567306.8434685</v>
      </c>
      <c r="G876" t="n">
        <v>2286877.9534364</v>
      </c>
      <c r="H876" t="n">
        <v>1506.91279718004</v>
      </c>
      <c r="I876" t="n">
        <v>147.397093163187</v>
      </c>
      <c r="J876" t="n">
        <v>13374961.3491845</v>
      </c>
      <c r="K876" t="n">
        <v>1220853.22820402</v>
      </c>
      <c r="L876" t="n">
        <v>6308395.29637802</v>
      </c>
      <c r="M876" t="n">
        <v>442776.156171716</v>
      </c>
      <c r="N876" t="n">
        <v>0.0000811594707775367</v>
      </c>
      <c r="O876" t="n">
        <v>0.000064453414727139</v>
      </c>
      <c r="P876" t="s">
        <v>257</v>
      </c>
      <c r="Q876" t="s">
        <v>252</v>
      </c>
    </row>
    <row r="877">
      <c r="A877" t="s">
        <v>272</v>
      </c>
      <c r="B877" t="s">
        <v>260</v>
      </c>
      <c r="C877" t="s">
        <v>256</v>
      </c>
      <c r="D877" t="n">
        <v>1.53164784556419</v>
      </c>
      <c r="E877" t="n">
        <v>2050</v>
      </c>
      <c r="F877" t="n">
        <v>18838707.3999745</v>
      </c>
      <c r="G877" t="n">
        <v>2346577.29924187</v>
      </c>
      <c r="H877" t="n">
        <v>1626.1111347259</v>
      </c>
      <c r="I877" t="n">
        <v>158.873856810447</v>
      </c>
      <c r="J877" t="n">
        <v>14107552.0265221</v>
      </c>
      <c r="K877" t="n">
        <v>1289749.12651991</v>
      </c>
      <c r="L877" t="n">
        <v>6441275.84996525</v>
      </c>
      <c r="M877" t="n">
        <v>457267.855991344</v>
      </c>
      <c r="N877" t="n">
        <v>0.0000863175535455313</v>
      </c>
      <c r="O877" t="n">
        <v>0.0000677045059891172</v>
      </c>
      <c r="P877" t="s">
        <v>257</v>
      </c>
      <c r="Q877" t="s">
        <v>252</v>
      </c>
    </row>
    <row r="878">
      <c r="A878" t="s">
        <v>272</v>
      </c>
      <c r="B878" t="s">
        <v>260</v>
      </c>
      <c r="C878" t="s">
        <v>256</v>
      </c>
      <c r="D878" t="n">
        <v>1.64170092024739</v>
      </c>
      <c r="E878" t="n">
        <v>2055</v>
      </c>
      <c r="F878" t="n">
        <v>19133709.4788828</v>
      </c>
      <c r="G878" t="n">
        <v>2408733.9787523</v>
      </c>
      <c r="H878" t="n">
        <v>1704.60775414158</v>
      </c>
      <c r="I878" t="n">
        <v>166.582476990494</v>
      </c>
      <c r="J878" t="n">
        <v>14456654.9323289</v>
      </c>
      <c r="K878" t="n">
        <v>1323470.69574512</v>
      </c>
      <c r="L878" t="n">
        <v>6549620.3871689</v>
      </c>
      <c r="M878" t="n">
        <v>471427.249281748</v>
      </c>
      <c r="N878" t="n">
        <v>0.0000890892461821319</v>
      </c>
      <c r="O878" t="n">
        <v>0.0000691576896659969</v>
      </c>
      <c r="P878" t="s">
        <v>257</v>
      </c>
      <c r="Q878" t="s">
        <v>252</v>
      </c>
    </row>
    <row r="879">
      <c r="A879" t="s">
        <v>272</v>
      </c>
      <c r="B879" t="s">
        <v>260</v>
      </c>
      <c r="C879" t="s">
        <v>256</v>
      </c>
      <c r="D879" t="n">
        <v>1.79717289473674</v>
      </c>
      <c r="E879" t="n">
        <v>2060</v>
      </c>
      <c r="F879" t="n">
        <v>19499828.8634609</v>
      </c>
      <c r="G879" t="n">
        <v>2479864.02634335</v>
      </c>
      <c r="H879" t="n">
        <v>1813.60488517684</v>
      </c>
      <c r="I879" t="n">
        <v>176.819414767825</v>
      </c>
      <c r="J879" t="n">
        <v>14875359.2012978</v>
      </c>
      <c r="K879" t="n">
        <v>1356605.62295089</v>
      </c>
      <c r="L879" t="n">
        <v>6706855.15336866</v>
      </c>
      <c r="M879" t="n">
        <v>485412.49761205</v>
      </c>
      <c r="N879" t="n">
        <v>0.0000930061949710341</v>
      </c>
      <c r="O879" t="n">
        <v>0.0000713020604716591</v>
      </c>
      <c r="P879" t="s">
        <v>257</v>
      </c>
      <c r="Q879" t="s">
        <v>252</v>
      </c>
    </row>
    <row r="880">
      <c r="A880" t="s">
        <v>272</v>
      </c>
      <c r="B880" t="s">
        <v>260</v>
      </c>
      <c r="C880" t="s">
        <v>256</v>
      </c>
      <c r="D880" t="n">
        <v>1.90209664848524</v>
      </c>
      <c r="E880" t="n">
        <v>2065</v>
      </c>
      <c r="F880" t="n">
        <v>19794195.278554</v>
      </c>
      <c r="G880" t="n">
        <v>2541872.62589212</v>
      </c>
      <c r="H880" t="n">
        <v>1892.46263629919</v>
      </c>
      <c r="I880" t="n">
        <v>184.556478912233</v>
      </c>
      <c r="J880" t="n">
        <v>15126971.9984753</v>
      </c>
      <c r="K880" t="n">
        <v>1377998.53941512</v>
      </c>
      <c r="L880" t="n">
        <v>6815907.13832239</v>
      </c>
      <c r="M880" t="n">
        <v>500573.169533638</v>
      </c>
      <c r="N880" t="n">
        <v>0.000095606949899579</v>
      </c>
      <c r="O880" t="n">
        <v>0.0000726065016131402</v>
      </c>
      <c r="P880" t="s">
        <v>257</v>
      </c>
      <c r="Q880" t="s">
        <v>252</v>
      </c>
    </row>
    <row r="881">
      <c r="A881" t="s">
        <v>272</v>
      </c>
      <c r="B881" t="s">
        <v>260</v>
      </c>
      <c r="C881" t="s">
        <v>256</v>
      </c>
      <c r="D881" t="n">
        <v>2.05392250035779</v>
      </c>
      <c r="E881" t="n">
        <v>2070</v>
      </c>
      <c r="F881" t="n">
        <v>20174963.2504703</v>
      </c>
      <c r="G881" t="n">
        <v>2614979.24231171</v>
      </c>
      <c r="H881" t="n">
        <v>2006.65741728098</v>
      </c>
      <c r="I881" t="n">
        <v>194.933485011935</v>
      </c>
      <c r="J881" t="n">
        <v>15439247.6705974</v>
      </c>
      <c r="K881" t="n">
        <v>1397644.18400535</v>
      </c>
      <c r="L881" t="n">
        <v>6979020.34527301</v>
      </c>
      <c r="M881" t="n">
        <v>521454.047113059</v>
      </c>
      <c r="N881" t="n">
        <v>0.0000994627545224501</v>
      </c>
      <c r="O881" t="n">
        <v>0.0000745449454656506</v>
      </c>
      <c r="P881" t="s">
        <v>257</v>
      </c>
      <c r="Q881" t="s">
        <v>252</v>
      </c>
    </row>
    <row r="882">
      <c r="A882" t="s">
        <v>272</v>
      </c>
      <c r="B882" t="s">
        <v>260</v>
      </c>
      <c r="C882" t="s">
        <v>256</v>
      </c>
      <c r="D882" t="n">
        <v>2.15113208653396</v>
      </c>
      <c r="E882" t="n">
        <v>2075</v>
      </c>
      <c r="F882" t="n">
        <v>20621810.6357172</v>
      </c>
      <c r="G882" t="n">
        <v>2696542.78322631</v>
      </c>
      <c r="H882" t="n">
        <v>2102.78974628816</v>
      </c>
      <c r="I882" t="n">
        <v>203.715672484978</v>
      </c>
      <c r="J882" t="n">
        <v>15718040.331977</v>
      </c>
      <c r="K882" t="n">
        <v>1406836.5736271</v>
      </c>
      <c r="L882" t="n">
        <v>7142907.88673421</v>
      </c>
      <c r="M882" t="n">
        <v>536379.660187617</v>
      </c>
      <c r="N882" t="n">
        <v>0.000101969210339179</v>
      </c>
      <c r="O882" t="n">
        <v>0.000075546983252845</v>
      </c>
      <c r="P882" t="s">
        <v>257</v>
      </c>
      <c r="Q882" t="s">
        <v>252</v>
      </c>
    </row>
    <row r="883">
      <c r="A883" t="s">
        <v>272</v>
      </c>
      <c r="B883" t="s">
        <v>260</v>
      </c>
      <c r="C883" t="s">
        <v>256</v>
      </c>
      <c r="D883" t="n">
        <v>2.28026617277747</v>
      </c>
      <c r="E883" t="n">
        <v>2080</v>
      </c>
      <c r="F883" t="n">
        <v>21028558.2143908</v>
      </c>
      <c r="G883" t="n">
        <v>2772711.33085014</v>
      </c>
      <c r="H883" t="n">
        <v>2214.57909081643</v>
      </c>
      <c r="I883" t="n">
        <v>213.419385412278</v>
      </c>
      <c r="J883" t="n">
        <v>15976232.5014361</v>
      </c>
      <c r="K883" t="n">
        <v>1406229.90562183</v>
      </c>
      <c r="L883" t="n">
        <v>7339571.13583071</v>
      </c>
      <c r="M883" t="n">
        <v>555445.47639656</v>
      </c>
      <c r="N883" t="n">
        <v>0.00010531293055084</v>
      </c>
      <c r="O883" t="n">
        <v>0.0000769713684355457</v>
      </c>
      <c r="P883" t="s">
        <v>257</v>
      </c>
      <c r="Q883" t="s">
        <v>252</v>
      </c>
    </row>
    <row r="884">
      <c r="A884" t="s">
        <v>272</v>
      </c>
      <c r="B884" t="s">
        <v>260</v>
      </c>
      <c r="C884" t="s">
        <v>256</v>
      </c>
      <c r="D884" t="n">
        <v>2.40858309610718</v>
      </c>
      <c r="E884" t="n">
        <v>2085</v>
      </c>
      <c r="F884" t="n">
        <v>21497908.0782387</v>
      </c>
      <c r="G884" t="n">
        <v>2856857.95371706</v>
      </c>
      <c r="H884" t="n">
        <v>2334.97617190918</v>
      </c>
      <c r="I884" t="n">
        <v>223.853169045125</v>
      </c>
      <c r="J884" t="n">
        <v>16255339.7671398</v>
      </c>
      <c r="K884" t="n">
        <v>1419501.09860457</v>
      </c>
      <c r="L884" t="n">
        <v>7514923.90532154</v>
      </c>
      <c r="M884" t="n">
        <v>571501.898896928</v>
      </c>
      <c r="N884" t="n">
        <v>0.00010861411088983</v>
      </c>
      <c r="O884" t="n">
        <v>0.0000783564225704222</v>
      </c>
      <c r="P884" t="s">
        <v>257</v>
      </c>
      <c r="Q884" t="s">
        <v>252</v>
      </c>
    </row>
    <row r="885">
      <c r="A885" t="s">
        <v>272</v>
      </c>
      <c r="B885" t="s">
        <v>260</v>
      </c>
      <c r="C885" t="s">
        <v>256</v>
      </c>
      <c r="D885" t="n">
        <v>2.52004645059278</v>
      </c>
      <c r="E885" t="n">
        <v>2090</v>
      </c>
      <c r="F885" t="n">
        <v>21991567.4371346</v>
      </c>
      <c r="G885" t="n">
        <v>2926836.32639846</v>
      </c>
      <c r="H885" t="n">
        <v>2447.64905518302</v>
      </c>
      <c r="I885" t="n">
        <v>232.950809196514</v>
      </c>
      <c r="J885" t="n">
        <v>16521464.9444449</v>
      </c>
      <c r="K885" t="n">
        <v>1423724.26615896</v>
      </c>
      <c r="L885" t="n">
        <v>7693368.578342</v>
      </c>
      <c r="M885" t="n">
        <v>586898.602926025</v>
      </c>
      <c r="N885" t="n">
        <v>0.000111299436121591</v>
      </c>
      <c r="O885" t="n">
        <v>0.0000795913345394224</v>
      </c>
      <c r="P885" t="s">
        <v>257</v>
      </c>
      <c r="Q885" t="s">
        <v>252</v>
      </c>
    </row>
    <row r="886">
      <c r="A886" t="s">
        <v>272</v>
      </c>
      <c r="B886" t="s">
        <v>261</v>
      </c>
      <c r="C886" t="s">
        <v>256</v>
      </c>
      <c r="D886" t="n">
        <v>0.428627956548265</v>
      </c>
      <c r="E886" t="n">
        <v>2010</v>
      </c>
      <c r="F886" t="n">
        <v>16611909.9505061</v>
      </c>
      <c r="G886" t="n">
        <v>433877.039674538</v>
      </c>
      <c r="H886" t="n">
        <v>493.821013237491</v>
      </c>
      <c r="I886" t="n">
        <v>12.9707269517085</v>
      </c>
      <c r="J886" t="n">
        <v>10216093.2961446</v>
      </c>
      <c r="K886" t="n">
        <v>269165.877206671</v>
      </c>
      <c r="L886" t="n">
        <v>5271678.23129963</v>
      </c>
      <c r="M886" t="n">
        <v>134967.037983905</v>
      </c>
      <c r="N886" t="n">
        <v>0.0000297269257243021</v>
      </c>
      <c r="O886" t="n">
        <v>0.0000298949374261385</v>
      </c>
      <c r="P886" t="s">
        <v>257</v>
      </c>
      <c r="Q886" t="s">
        <v>252</v>
      </c>
    </row>
    <row r="887">
      <c r="A887" t="s">
        <v>272</v>
      </c>
      <c r="B887" t="s">
        <v>261</v>
      </c>
      <c r="C887" t="s">
        <v>256</v>
      </c>
      <c r="D887" t="n">
        <v>0.612859964817109</v>
      </c>
      <c r="E887" t="n">
        <v>2015</v>
      </c>
      <c r="F887" t="n">
        <v>17291106.7195035</v>
      </c>
      <c r="G887" t="n">
        <v>452384.701125573</v>
      </c>
      <c r="H887" t="n">
        <v>736.144024674454</v>
      </c>
      <c r="I887" t="n">
        <v>19.3789264748015</v>
      </c>
      <c r="J887" t="n">
        <v>10635047.1543905</v>
      </c>
      <c r="K887" t="n">
        <v>280599.461052647</v>
      </c>
      <c r="L887" t="n">
        <v>5503218.13666796</v>
      </c>
      <c r="M887" t="n">
        <v>141246.249760296</v>
      </c>
      <c r="N887" t="n">
        <v>0.0000425735631973239</v>
      </c>
      <c r="O887" t="n">
        <v>0.000042837271964735</v>
      </c>
      <c r="P887" t="s">
        <v>257</v>
      </c>
      <c r="Q887" t="s">
        <v>252</v>
      </c>
    </row>
    <row r="888">
      <c r="A888" t="s">
        <v>272</v>
      </c>
      <c r="B888" t="s">
        <v>261</v>
      </c>
      <c r="C888" t="s">
        <v>256</v>
      </c>
      <c r="D888" t="n">
        <v>0.762344119941005</v>
      </c>
      <c r="E888" t="n">
        <v>2020</v>
      </c>
      <c r="F888" t="n">
        <v>17861186.1061947</v>
      </c>
      <c r="G888" t="n">
        <v>468045.280755737</v>
      </c>
      <c r="H888" t="n">
        <v>946.737894930181</v>
      </c>
      <c r="I888" t="n">
        <v>24.9787353516388</v>
      </c>
      <c r="J888" t="n">
        <v>10979128.4310058</v>
      </c>
      <c r="K888" t="n">
        <v>290124.779776527</v>
      </c>
      <c r="L888" t="n">
        <v>5692434.76671655</v>
      </c>
      <c r="M888" t="n">
        <v>146482.597090314</v>
      </c>
      <c r="N888" t="n">
        <v>0.0000530053205482154</v>
      </c>
      <c r="O888" t="n">
        <v>0.0000533682025621678</v>
      </c>
      <c r="P888" t="s">
        <v>257</v>
      </c>
      <c r="Q888" t="s">
        <v>252</v>
      </c>
    </row>
    <row r="889">
      <c r="A889" t="s">
        <v>272</v>
      </c>
      <c r="B889" t="s">
        <v>261</v>
      </c>
      <c r="C889" t="s">
        <v>256</v>
      </c>
      <c r="D889" t="n">
        <v>0.913771284057719</v>
      </c>
      <c r="E889" t="n">
        <v>2025</v>
      </c>
      <c r="F889" t="n">
        <v>18552181.909564</v>
      </c>
      <c r="G889" t="n">
        <v>486654.383406157</v>
      </c>
      <c r="H889" t="n">
        <v>1179.05282730634</v>
      </c>
      <c r="I889" t="n">
        <v>31.155996240226</v>
      </c>
      <c r="J889" t="n">
        <v>11390636.2653863</v>
      </c>
      <c r="K889" t="n">
        <v>301289.162130781</v>
      </c>
      <c r="L889" t="n">
        <v>5913807.88291569</v>
      </c>
      <c r="M889" t="n">
        <v>152457.189316382</v>
      </c>
      <c r="N889" t="n">
        <v>0.0000635533239730961</v>
      </c>
      <c r="O889" t="n">
        <v>0.0000640207862141529</v>
      </c>
      <c r="P889" t="s">
        <v>257</v>
      </c>
      <c r="Q889" t="s">
        <v>252</v>
      </c>
    </row>
    <row r="890">
      <c r="A890" t="s">
        <v>272</v>
      </c>
      <c r="B890" t="s">
        <v>261</v>
      </c>
      <c r="C890" t="s">
        <v>256</v>
      </c>
      <c r="D890" t="n">
        <v>0.965593764268064</v>
      </c>
      <c r="E890" t="n">
        <v>2030</v>
      </c>
      <c r="F890" t="n">
        <v>19282527.2055508</v>
      </c>
      <c r="G890" t="n">
        <v>506250.882168731</v>
      </c>
      <c r="H890" t="n">
        <v>1294.37830747336</v>
      </c>
      <c r="I890" t="n">
        <v>34.2473068943723</v>
      </c>
      <c r="J890" t="n">
        <v>11814666.3861733</v>
      </c>
      <c r="K890" t="n">
        <v>312762.638284593</v>
      </c>
      <c r="L890" t="n">
        <v>6138212.68245896</v>
      </c>
      <c r="M890" t="n">
        <v>158477.107636008</v>
      </c>
      <c r="N890" t="n">
        <v>0.0000671270053803298</v>
      </c>
      <c r="O890" t="n">
        <v>0.0000676488833908992</v>
      </c>
      <c r="P890" t="s">
        <v>257</v>
      </c>
      <c r="Q890" t="s">
        <v>252</v>
      </c>
    </row>
    <row r="891">
      <c r="A891" t="s">
        <v>272</v>
      </c>
      <c r="B891" t="s">
        <v>261</v>
      </c>
      <c r="C891" t="s">
        <v>256</v>
      </c>
      <c r="D891" t="n">
        <v>1.08500668135844</v>
      </c>
      <c r="E891" t="n">
        <v>2035</v>
      </c>
      <c r="F891" t="n">
        <v>19843762.6998216</v>
      </c>
      <c r="G891" t="n">
        <v>521431.908673001</v>
      </c>
      <c r="H891" t="n">
        <v>1426.4001813604</v>
      </c>
      <c r="I891" t="n">
        <v>37.8145514465543</v>
      </c>
      <c r="J891" t="n">
        <v>12586950.5718388</v>
      </c>
      <c r="K891" t="n">
        <v>333274.789410905</v>
      </c>
      <c r="L891" t="n">
        <v>6335247.94249063</v>
      </c>
      <c r="M891" t="n">
        <v>164227.826720227</v>
      </c>
      <c r="N891" t="n">
        <v>0.0000718815379390335</v>
      </c>
      <c r="O891" t="n">
        <v>0.0000725205934228096</v>
      </c>
      <c r="P891" t="s">
        <v>257</v>
      </c>
      <c r="Q891" t="s">
        <v>252</v>
      </c>
    </row>
    <row r="892">
      <c r="A892" t="s">
        <v>272</v>
      </c>
      <c r="B892" t="s">
        <v>261</v>
      </c>
      <c r="C892" t="s">
        <v>256</v>
      </c>
      <c r="D892" t="n">
        <v>1.22921984132704</v>
      </c>
      <c r="E892" t="n">
        <v>2040</v>
      </c>
      <c r="F892" t="n">
        <v>20029920.2847227</v>
      </c>
      <c r="G892" t="n">
        <v>526704.852195647</v>
      </c>
      <c r="H892" t="n">
        <v>1520.7428904591</v>
      </c>
      <c r="I892" t="n">
        <v>40.4018703867471</v>
      </c>
      <c r="J892" t="n">
        <v>13473264.6130542</v>
      </c>
      <c r="K892" t="n">
        <v>355865.978134467</v>
      </c>
      <c r="L892" t="n">
        <v>6442746.40637088</v>
      </c>
      <c r="M892" t="n">
        <v>169633.546651295</v>
      </c>
      <c r="N892" t="n">
        <v>0.0000759235617936534</v>
      </c>
      <c r="O892" t="n">
        <v>0.0000767068505602824</v>
      </c>
      <c r="P892" t="s">
        <v>257</v>
      </c>
      <c r="Q892" t="s">
        <v>252</v>
      </c>
    </row>
    <row r="893">
      <c r="A893" t="s">
        <v>272</v>
      </c>
      <c r="B893" t="s">
        <v>261</v>
      </c>
      <c r="C893" t="s">
        <v>256</v>
      </c>
      <c r="D893" t="n">
        <v>1.35085724597845</v>
      </c>
      <c r="E893" t="n">
        <v>2045</v>
      </c>
      <c r="F893" t="n">
        <v>20319580.6197106</v>
      </c>
      <c r="G893" t="n">
        <v>534604.177194281</v>
      </c>
      <c r="H893" t="n">
        <v>1611.43159849407</v>
      </c>
      <c r="I893" t="n">
        <v>42.8782918491605</v>
      </c>
      <c r="J893" t="n">
        <v>14221738.7040947</v>
      </c>
      <c r="K893" t="n">
        <v>374075.873293762</v>
      </c>
      <c r="L893" t="n">
        <v>6576795.02086148</v>
      </c>
      <c r="M893" t="n">
        <v>174376.431688262</v>
      </c>
      <c r="N893" t="n">
        <v>0.0000793043728929586</v>
      </c>
      <c r="O893" t="n">
        <v>0.0000802056805358221</v>
      </c>
      <c r="P893" t="s">
        <v>257</v>
      </c>
      <c r="Q893" t="s">
        <v>252</v>
      </c>
    </row>
    <row r="894">
      <c r="A894" t="s">
        <v>272</v>
      </c>
      <c r="B894" t="s">
        <v>261</v>
      </c>
      <c r="C894" t="s">
        <v>256</v>
      </c>
      <c r="D894" t="n">
        <v>1.53164784556419</v>
      </c>
      <c r="E894" t="n">
        <v>2050</v>
      </c>
      <c r="F894" t="n">
        <v>20642025.2102154</v>
      </c>
      <c r="G894" t="n">
        <v>543259.489001013</v>
      </c>
      <c r="H894" t="n">
        <v>1738.65097773359</v>
      </c>
      <c r="I894" t="n">
        <v>46.3340138027547</v>
      </c>
      <c r="J894" t="n">
        <v>15003023.2858973</v>
      </c>
      <c r="K894" t="n">
        <v>394277.867144644</v>
      </c>
      <c r="L894" t="n">
        <v>6720278.09864864</v>
      </c>
      <c r="M894" t="n">
        <v>178265.607307952</v>
      </c>
      <c r="N894" t="n">
        <v>0.0000842287014005371</v>
      </c>
      <c r="O894" t="n">
        <v>0.0000852889176182771</v>
      </c>
      <c r="P894" t="s">
        <v>257</v>
      </c>
      <c r="Q894" t="s">
        <v>252</v>
      </c>
    </row>
    <row r="895">
      <c r="A895" t="s">
        <v>272</v>
      </c>
      <c r="B895" t="s">
        <v>261</v>
      </c>
      <c r="C895" t="s">
        <v>256</v>
      </c>
      <c r="D895" t="n">
        <v>1.64170092024739</v>
      </c>
      <c r="E895" t="n">
        <v>2055</v>
      </c>
      <c r="F895" t="n">
        <v>20989938.7398058</v>
      </c>
      <c r="G895" t="n">
        <v>552504.717829374</v>
      </c>
      <c r="H895" t="n">
        <v>1822.5802847698</v>
      </c>
      <c r="I895" t="n">
        <v>48.6099463622778</v>
      </c>
      <c r="J895" t="n">
        <v>15374938.8440382</v>
      </c>
      <c r="K895" t="n">
        <v>405186.784035865</v>
      </c>
      <c r="L895" t="n">
        <v>6838733.6757411</v>
      </c>
      <c r="M895" t="n">
        <v>182313.960709551</v>
      </c>
      <c r="N895" t="n">
        <v>0.0000868311388309781</v>
      </c>
      <c r="O895" t="n">
        <v>0.0000879810520953591</v>
      </c>
      <c r="P895" t="s">
        <v>257</v>
      </c>
      <c r="Q895" t="s">
        <v>252</v>
      </c>
    </row>
    <row r="896">
      <c r="A896" t="s">
        <v>272</v>
      </c>
      <c r="B896" t="s">
        <v>261</v>
      </c>
      <c r="C896" t="s">
        <v>256</v>
      </c>
      <c r="D896" t="n">
        <v>1.79717289473674</v>
      </c>
      <c r="E896" t="n">
        <v>2060</v>
      </c>
      <c r="F896" t="n">
        <v>21415925.6002208</v>
      </c>
      <c r="G896" t="n">
        <v>563767.289583383</v>
      </c>
      <c r="H896" t="n">
        <v>1938.67284456541</v>
      </c>
      <c r="I896" t="n">
        <v>51.7514553792555</v>
      </c>
      <c r="J896" t="n">
        <v>15813934.9148564</v>
      </c>
      <c r="K896" t="n">
        <v>418029.909392285</v>
      </c>
      <c r="L896" t="n">
        <v>7005312.38739415</v>
      </c>
      <c r="M896" t="n">
        <v>186955.263586561</v>
      </c>
      <c r="N896" t="n">
        <v>0.0000905248216096445</v>
      </c>
      <c r="O896" t="n">
        <v>0.0000917957751991945</v>
      </c>
      <c r="P896" t="s">
        <v>257</v>
      </c>
      <c r="Q896" t="s">
        <v>252</v>
      </c>
    </row>
    <row r="897">
      <c r="A897" t="s">
        <v>272</v>
      </c>
      <c r="B897" t="s">
        <v>261</v>
      </c>
      <c r="C897" t="s">
        <v>256</v>
      </c>
      <c r="D897" t="n">
        <v>1.90209664848524</v>
      </c>
      <c r="E897" t="n">
        <v>2065</v>
      </c>
      <c r="F897" t="n">
        <v>21763121.2676341</v>
      </c>
      <c r="G897" t="n">
        <v>572946.636812061</v>
      </c>
      <c r="H897" t="n">
        <v>2022.98659738501</v>
      </c>
      <c r="I897" t="n">
        <v>54.0325178264164</v>
      </c>
      <c r="J897" t="n">
        <v>16079618.5855618</v>
      </c>
      <c r="K897" t="n">
        <v>425351.952328594</v>
      </c>
      <c r="L897" t="n">
        <v>7125786.54132481</v>
      </c>
      <c r="M897" t="n">
        <v>190693.766531218</v>
      </c>
      <c r="N897" t="n">
        <v>0.000092954800577874</v>
      </c>
      <c r="O897" t="n">
        <v>0.0000943063705322704</v>
      </c>
      <c r="P897" t="s">
        <v>257</v>
      </c>
      <c r="Q897" t="s">
        <v>252</v>
      </c>
    </row>
    <row r="898">
      <c r="A898" t="s">
        <v>272</v>
      </c>
      <c r="B898" t="s">
        <v>261</v>
      </c>
      <c r="C898" t="s">
        <v>256</v>
      </c>
      <c r="D898" t="n">
        <v>2.05392250035779</v>
      </c>
      <c r="E898" t="n">
        <v>2070</v>
      </c>
      <c r="F898" t="n">
        <v>22205315.1701248</v>
      </c>
      <c r="G898" t="n">
        <v>584627.322657258</v>
      </c>
      <c r="H898" t="n">
        <v>2144.27566920259</v>
      </c>
      <c r="I898" t="n">
        <v>57.3152330903314</v>
      </c>
      <c r="J898" t="n">
        <v>16402961.4980193</v>
      </c>
      <c r="K898" t="n">
        <v>433930.3565835</v>
      </c>
      <c r="L898" t="n">
        <v>7304742.55754391</v>
      </c>
      <c r="M898" t="n">
        <v>195731.834842155</v>
      </c>
      <c r="N898" t="n">
        <v>0.0000965658741060119</v>
      </c>
      <c r="O898" t="n">
        <v>0.0000980372125439182</v>
      </c>
      <c r="P898" t="s">
        <v>257</v>
      </c>
      <c r="Q898" t="s">
        <v>252</v>
      </c>
    </row>
    <row r="899">
      <c r="A899" t="s">
        <v>272</v>
      </c>
      <c r="B899" t="s">
        <v>261</v>
      </c>
      <c r="C899" t="s">
        <v>256</v>
      </c>
      <c r="D899" t="n">
        <v>2.15113208653396</v>
      </c>
      <c r="E899" t="n">
        <v>2075</v>
      </c>
      <c r="F899" t="n">
        <v>22720132.8954722</v>
      </c>
      <c r="G899" t="n">
        <v>598220.523471246</v>
      </c>
      <c r="H899" t="n">
        <v>2246.42726976532</v>
      </c>
      <c r="I899" t="n">
        <v>60.0781490078139</v>
      </c>
      <c r="J899" t="n">
        <v>16682808.0626518</v>
      </c>
      <c r="K899" t="n">
        <v>442068.842952334</v>
      </c>
      <c r="L899" t="n">
        <v>7479328.9695493</v>
      </c>
      <c r="M899" t="n">
        <v>199958.577372529</v>
      </c>
      <c r="N899" t="n">
        <v>0.0000988738613502123</v>
      </c>
      <c r="O899" t="n">
        <v>0.000100428097416657</v>
      </c>
      <c r="P899" t="s">
        <v>257</v>
      </c>
      <c r="Q899" t="s">
        <v>252</v>
      </c>
    </row>
    <row r="900">
      <c r="A900" t="s">
        <v>272</v>
      </c>
      <c r="B900" t="s">
        <v>261</v>
      </c>
      <c r="C900" t="s">
        <v>256</v>
      </c>
      <c r="D900" t="n">
        <v>2.28026617277747</v>
      </c>
      <c r="E900" t="n">
        <v>2080</v>
      </c>
      <c r="F900" t="n">
        <v>23190627.7752732</v>
      </c>
      <c r="G900" t="n">
        <v>610641.769967749</v>
      </c>
      <c r="H900" t="n">
        <v>2364.71604658455</v>
      </c>
      <c r="I900" t="n">
        <v>63.2824296441605</v>
      </c>
      <c r="J900" t="n">
        <v>16932705.0825317</v>
      </c>
      <c r="K900" t="n">
        <v>449757.324526273</v>
      </c>
      <c r="L900" t="n">
        <v>7689982.44604596</v>
      </c>
      <c r="M900" t="n">
        <v>205034.166181312</v>
      </c>
      <c r="N900" t="n">
        <v>0.000101968608590489</v>
      </c>
      <c r="O900" t="n">
        <v>0.000103632657896139</v>
      </c>
      <c r="P900" t="s">
        <v>257</v>
      </c>
      <c r="Q900" t="s">
        <v>252</v>
      </c>
    </row>
    <row r="901">
      <c r="A901" t="s">
        <v>272</v>
      </c>
      <c r="B901" t="s">
        <v>261</v>
      </c>
      <c r="C901" t="s">
        <v>256</v>
      </c>
      <c r="D901" t="n">
        <v>2.40858309610718</v>
      </c>
      <c r="E901" t="n">
        <v>2085</v>
      </c>
      <c r="F901" t="n">
        <v>23729894.2513649</v>
      </c>
      <c r="G901" t="n">
        <v>624871.780590844</v>
      </c>
      <c r="H901" t="n">
        <v>2492.09777826682</v>
      </c>
      <c r="I901" t="n">
        <v>66.7315626874913</v>
      </c>
      <c r="J901" t="n">
        <v>17215413.885802</v>
      </c>
      <c r="K901" t="n">
        <v>459426.979942332</v>
      </c>
      <c r="L901" t="n">
        <v>7876733.98613749</v>
      </c>
      <c r="M901" t="n">
        <v>209691.81808098</v>
      </c>
      <c r="N901" t="n">
        <v>0.000105019337712534</v>
      </c>
      <c r="O901" t="n">
        <v>0.000106792408875295</v>
      </c>
      <c r="P901" t="s">
        <v>257</v>
      </c>
      <c r="Q901" t="s">
        <v>252</v>
      </c>
    </row>
    <row r="902">
      <c r="A902" t="s">
        <v>272</v>
      </c>
      <c r="B902" t="s">
        <v>261</v>
      </c>
      <c r="C902" t="s">
        <v>256</v>
      </c>
      <c r="D902" t="n">
        <v>2.52004645059278</v>
      </c>
      <c r="E902" t="n">
        <v>2090</v>
      </c>
      <c r="F902" t="n">
        <v>24279064.7364518</v>
      </c>
      <c r="G902" t="n">
        <v>639339.027081252</v>
      </c>
      <c r="H902" t="n">
        <v>2610.67124600126</v>
      </c>
      <c r="I902" t="n">
        <v>69.9286183782708</v>
      </c>
      <c r="J902" t="n">
        <v>17478263.139007</v>
      </c>
      <c r="K902" t="n">
        <v>466926.071596783</v>
      </c>
      <c r="L902" t="n">
        <v>8064956.05674721</v>
      </c>
      <c r="M902" t="n">
        <v>215311.124520816</v>
      </c>
      <c r="N902" t="n">
        <v>0.000107527669386774</v>
      </c>
      <c r="O902" t="n">
        <v>0.000109376426928781</v>
      </c>
      <c r="P902" t="s">
        <v>257</v>
      </c>
      <c r="Q902" t="s">
        <v>252</v>
      </c>
    </row>
    <row r="903">
      <c r="A903" t="s">
        <v>272</v>
      </c>
      <c r="B903" t="s">
        <v>262</v>
      </c>
      <c r="C903" t="s">
        <v>256</v>
      </c>
      <c r="D903" t="n">
        <v>0.428627956548265</v>
      </c>
      <c r="E903" t="n">
        <v>2010</v>
      </c>
      <c r="F903" t="n">
        <v>16637618.9073961</v>
      </c>
      <c r="G903" t="n">
        <v>408168.082784584</v>
      </c>
      <c r="H903" t="n">
        <v>495.365920035989</v>
      </c>
      <c r="I903" t="n">
        <v>11.4258201532098</v>
      </c>
      <c r="J903" t="n">
        <v>10252101.9849574</v>
      </c>
      <c r="K903" t="n">
        <v>233157.188393919</v>
      </c>
      <c r="L903" t="n">
        <v>5299096.95463926</v>
      </c>
      <c r="M903" t="n">
        <v>107548.314644277</v>
      </c>
      <c r="N903" t="n">
        <v>0.0000297738470145977</v>
      </c>
      <c r="O903" t="n">
        <v>0.0000279929289797996</v>
      </c>
      <c r="P903" t="s">
        <v>257</v>
      </c>
      <c r="Q903" t="s">
        <v>252</v>
      </c>
    </row>
    <row r="904">
      <c r="A904" t="s">
        <v>272</v>
      </c>
      <c r="B904" t="s">
        <v>262</v>
      </c>
      <c r="C904" t="s">
        <v>256</v>
      </c>
      <c r="D904" t="n">
        <v>0.612859964817109</v>
      </c>
      <c r="E904" t="n">
        <v>2015</v>
      </c>
      <c r="F904" t="n">
        <v>17317774.0773226</v>
      </c>
      <c r="G904" t="n">
        <v>425717.343306434</v>
      </c>
      <c r="H904" t="n">
        <v>738.457518502668</v>
      </c>
      <c r="I904" t="n">
        <v>17.0654326465867</v>
      </c>
      <c r="J904" t="n">
        <v>10672480.5395143</v>
      </c>
      <c r="K904" t="n">
        <v>243166.075928804</v>
      </c>
      <c r="L904" t="n">
        <v>5532101.53698331</v>
      </c>
      <c r="M904" t="n">
        <v>112362.849444947</v>
      </c>
      <c r="N904" t="n">
        <v>0.0000426415955772092</v>
      </c>
      <c r="O904" t="n">
        <v>0.0000400862988433686</v>
      </c>
      <c r="P904" t="s">
        <v>257</v>
      </c>
      <c r="Q904" t="s">
        <v>252</v>
      </c>
    </row>
    <row r="905">
      <c r="A905" t="s">
        <v>272</v>
      </c>
      <c r="B905" t="s">
        <v>262</v>
      </c>
      <c r="C905" t="s">
        <v>256</v>
      </c>
      <c r="D905" t="n">
        <v>0.762344119941005</v>
      </c>
      <c r="E905" t="n">
        <v>2020</v>
      </c>
      <c r="F905" t="n">
        <v>17888374.7001532</v>
      </c>
      <c r="G905" t="n">
        <v>440856.686797216</v>
      </c>
      <c r="H905" t="n">
        <v>949.720255825142</v>
      </c>
      <c r="I905" t="n">
        <v>21.9963744566781</v>
      </c>
      <c r="J905" t="n">
        <v>11017696.7245781</v>
      </c>
      <c r="K905" t="n">
        <v>251556.486204228</v>
      </c>
      <c r="L905" t="n">
        <v>5722573.92297102</v>
      </c>
      <c r="M905" t="n">
        <v>116343.44083584</v>
      </c>
      <c r="N905" t="n">
        <v>0.0000530914782222785</v>
      </c>
      <c r="O905" t="n">
        <v>0.0000498946145435148</v>
      </c>
      <c r="P905" t="s">
        <v>257</v>
      </c>
      <c r="Q905" t="s">
        <v>252</v>
      </c>
    </row>
    <row r="906">
      <c r="A906" t="s">
        <v>272</v>
      </c>
      <c r="B906" t="s">
        <v>262</v>
      </c>
      <c r="C906" t="s">
        <v>256</v>
      </c>
      <c r="D906" t="n">
        <v>0.913771284057719</v>
      </c>
      <c r="E906" t="n">
        <v>2025</v>
      </c>
      <c r="F906" t="n">
        <v>18579732.7416941</v>
      </c>
      <c r="G906" t="n">
        <v>459103.551276053</v>
      </c>
      <c r="H906" t="n">
        <v>1182.75155084871</v>
      </c>
      <c r="I906" t="n">
        <v>27.4572726978538</v>
      </c>
      <c r="J906" t="n">
        <v>11430384.630963</v>
      </c>
      <c r="K906" t="n">
        <v>261540.796554131</v>
      </c>
      <c r="L906" t="n">
        <v>5945257.11307308</v>
      </c>
      <c r="M906" t="n">
        <v>121007.959158998</v>
      </c>
      <c r="N906" t="n">
        <v>0.0000636581573745965</v>
      </c>
      <c r="O906" t="n">
        <v>0.0000598062738167409</v>
      </c>
      <c r="P906" t="s">
        <v>257</v>
      </c>
      <c r="Q906" t="s">
        <v>252</v>
      </c>
    </row>
    <row r="907">
      <c r="A907" t="s">
        <v>272</v>
      </c>
      <c r="B907" t="s">
        <v>262</v>
      </c>
      <c r="C907" t="s">
        <v>256</v>
      </c>
      <c r="D907" t="n">
        <v>0.965593764268064</v>
      </c>
      <c r="E907" t="n">
        <v>2030</v>
      </c>
      <c r="F907" t="n">
        <v>19310011.6662555</v>
      </c>
      <c r="G907" t="n">
        <v>478766.421464</v>
      </c>
      <c r="H907" t="n">
        <v>1298.39128700303</v>
      </c>
      <c r="I907" t="n">
        <v>30.234327364703</v>
      </c>
      <c r="J907" t="n">
        <v>11855387.4127002</v>
      </c>
      <c r="K907" t="n">
        <v>272041.611757641</v>
      </c>
      <c r="L907" t="n">
        <v>6170863.56366484</v>
      </c>
      <c r="M907" t="n">
        <v>125826.22643012</v>
      </c>
      <c r="N907" t="n">
        <v>0.0000672392802989336</v>
      </c>
      <c r="O907" t="n">
        <v>0.0000631504759090054</v>
      </c>
      <c r="P907" t="s">
        <v>257</v>
      </c>
      <c r="Q907" t="s">
        <v>252</v>
      </c>
    </row>
    <row r="908">
      <c r="A908" t="s">
        <v>272</v>
      </c>
      <c r="B908" t="s">
        <v>262</v>
      </c>
      <c r="C908" t="s">
        <v>256</v>
      </c>
      <c r="D908" t="n">
        <v>1.08500668135844</v>
      </c>
      <c r="E908" t="n">
        <v>2035</v>
      </c>
      <c r="F908" t="n">
        <v>19870583.2953232</v>
      </c>
      <c r="G908" t="n">
        <v>494611.313171392</v>
      </c>
      <c r="H908" t="n">
        <v>1430.63660361721</v>
      </c>
      <c r="I908" t="n">
        <v>33.5781291897473</v>
      </c>
      <c r="J908" t="n">
        <v>12626754.9109784</v>
      </c>
      <c r="K908" t="n">
        <v>293470.450271263</v>
      </c>
      <c r="L908" t="n">
        <v>6367886.5345096</v>
      </c>
      <c r="M908" t="n">
        <v>131589.234701253</v>
      </c>
      <c r="N908" t="n">
        <v>0.0000719977155353024</v>
      </c>
      <c r="O908" t="n">
        <v>0.0000678879117714637</v>
      </c>
      <c r="P908" t="s">
        <v>257</v>
      </c>
      <c r="Q908" t="s">
        <v>252</v>
      </c>
    </row>
    <row r="909">
      <c r="A909" t="s">
        <v>272</v>
      </c>
      <c r="B909" t="s">
        <v>262</v>
      </c>
      <c r="C909" t="s">
        <v>256</v>
      </c>
      <c r="D909" t="n">
        <v>1.22921984132704</v>
      </c>
      <c r="E909" t="n">
        <v>2040</v>
      </c>
      <c r="F909" t="n">
        <v>20055555.0151514</v>
      </c>
      <c r="G909" t="n">
        <v>501070.121766975</v>
      </c>
      <c r="H909" t="n">
        <v>1524.99644259315</v>
      </c>
      <c r="I909" t="n">
        <v>36.1483182526923</v>
      </c>
      <c r="J909" t="n">
        <v>13507060.8926601</v>
      </c>
      <c r="K909" t="n">
        <v>322069.698528544</v>
      </c>
      <c r="L909" t="n">
        <v>6477289.56200538</v>
      </c>
      <c r="M909" t="n">
        <v>135090.391016796</v>
      </c>
      <c r="N909" t="n">
        <v>0.0000760386058346957</v>
      </c>
      <c r="O909" t="n">
        <v>0.0000721422345543551</v>
      </c>
      <c r="P909" t="s">
        <v>257</v>
      </c>
      <c r="Q909" t="s">
        <v>252</v>
      </c>
    </row>
    <row r="910">
      <c r="A910" t="s">
        <v>272</v>
      </c>
      <c r="B910" t="s">
        <v>262</v>
      </c>
      <c r="C910" t="s">
        <v>256</v>
      </c>
      <c r="D910" t="n">
        <v>1.35085724597845</v>
      </c>
      <c r="E910" t="n">
        <v>2045</v>
      </c>
      <c r="F910" t="n">
        <v>20344200.8300084</v>
      </c>
      <c r="G910" t="n">
        <v>509983.966896527</v>
      </c>
      <c r="H910" t="n">
        <v>1615.71250960108</v>
      </c>
      <c r="I910" t="n">
        <v>38.5973807421443</v>
      </c>
      <c r="J910" t="n">
        <v>14251447.814946</v>
      </c>
      <c r="K910" t="n">
        <v>344366.762442485</v>
      </c>
      <c r="L910" t="n">
        <v>6608883.2348595</v>
      </c>
      <c r="M910" t="n">
        <v>142288.217690237</v>
      </c>
      <c r="N910" t="n">
        <v>0.0000794188242193251</v>
      </c>
      <c r="O910" t="n">
        <v>0.0000756835180074896</v>
      </c>
      <c r="P910" t="s">
        <v>257</v>
      </c>
      <c r="Q910" t="s">
        <v>252</v>
      </c>
    </row>
    <row r="911">
      <c r="A911" t="s">
        <v>272</v>
      </c>
      <c r="B911" t="s">
        <v>262</v>
      </c>
      <c r="C911" t="s">
        <v>256</v>
      </c>
      <c r="D911" t="n">
        <v>1.53164784556419</v>
      </c>
      <c r="E911" t="n">
        <v>2050</v>
      </c>
      <c r="F911" t="n">
        <v>20665709.6666963</v>
      </c>
      <c r="G911" t="n">
        <v>519575.032520157</v>
      </c>
      <c r="H911" t="n">
        <v>1742.97776623628</v>
      </c>
      <c r="I911" t="n">
        <v>42.0072253000693</v>
      </c>
      <c r="J911" t="n">
        <v>15029684.7814238</v>
      </c>
      <c r="K911" t="n">
        <v>367616.371618204</v>
      </c>
      <c r="L911" t="n">
        <v>6750973.17368689</v>
      </c>
      <c r="M911" t="n">
        <v>147570.532269706</v>
      </c>
      <c r="N911" t="n">
        <v>0.0000843415394074353</v>
      </c>
      <c r="O911" t="n">
        <v>0.0000808491991932649</v>
      </c>
      <c r="P911" t="s">
        <v>257</v>
      </c>
      <c r="Q911" t="s">
        <v>252</v>
      </c>
    </row>
    <row r="912">
      <c r="A912" t="s">
        <v>272</v>
      </c>
      <c r="B912" t="s">
        <v>262</v>
      </c>
      <c r="C912" t="s">
        <v>256</v>
      </c>
      <c r="D912" t="n">
        <v>1.64170092024739</v>
      </c>
      <c r="E912" t="n">
        <v>2055</v>
      </c>
      <c r="F912" t="n">
        <v>21012757.3755934</v>
      </c>
      <c r="G912" t="n">
        <v>529686.082041719</v>
      </c>
      <c r="H912" t="n">
        <v>1826.92659720386</v>
      </c>
      <c r="I912" t="n">
        <v>44.2636339282168</v>
      </c>
      <c r="J912" t="n">
        <v>15400132.459742</v>
      </c>
      <c r="K912" t="n">
        <v>379993.168332108</v>
      </c>
      <c r="L912" t="n">
        <v>6865920.10612725</v>
      </c>
      <c r="M912" t="n">
        <v>155127.530323402</v>
      </c>
      <c r="N912" t="n">
        <v>0.0000869436868540565</v>
      </c>
      <c r="O912" t="n">
        <v>0.0000835657862815632</v>
      </c>
      <c r="P912" t="s">
        <v>257</v>
      </c>
      <c r="Q912" t="s">
        <v>252</v>
      </c>
    </row>
    <row r="913">
      <c r="A913" t="s">
        <v>272</v>
      </c>
      <c r="B913" t="s">
        <v>262</v>
      </c>
      <c r="C913" t="s">
        <v>256</v>
      </c>
      <c r="D913" t="n">
        <v>1.79717289473674</v>
      </c>
      <c r="E913" t="n">
        <v>2060</v>
      </c>
      <c r="F913" t="n">
        <v>21438000.2938307</v>
      </c>
      <c r="G913" t="n">
        <v>541692.595973492</v>
      </c>
      <c r="H913" t="n">
        <v>1943.06263014165</v>
      </c>
      <c r="I913" t="n">
        <v>47.3616698030108</v>
      </c>
      <c r="J913" t="n">
        <v>15838900.6777034</v>
      </c>
      <c r="K913" t="n">
        <v>393064.146545299</v>
      </c>
      <c r="L913" t="n">
        <v>7031582.0099182</v>
      </c>
      <c r="M913" t="n">
        <v>160685.641062515</v>
      </c>
      <c r="N913" t="n">
        <v>0.0000906363748255389</v>
      </c>
      <c r="O913" t="n">
        <v>0.0000874327435062975</v>
      </c>
      <c r="P913" t="s">
        <v>257</v>
      </c>
      <c r="Q913" t="s">
        <v>252</v>
      </c>
    </row>
    <row r="914">
      <c r="A914" t="s">
        <v>272</v>
      </c>
      <c r="B914" t="s">
        <v>262</v>
      </c>
      <c r="C914" t="s">
        <v>256</v>
      </c>
      <c r="D914" t="n">
        <v>1.90209664848524</v>
      </c>
      <c r="E914" t="n">
        <v>2065</v>
      </c>
      <c r="F914" t="n">
        <v>21784428.2843733</v>
      </c>
      <c r="G914" t="n">
        <v>551639.620072844</v>
      </c>
      <c r="H914" t="n">
        <v>2027.39609402041</v>
      </c>
      <c r="I914" t="n">
        <v>49.6230211910183</v>
      </c>
      <c r="J914" t="n">
        <v>16106226.7828542</v>
      </c>
      <c r="K914" t="n">
        <v>398743.755036171</v>
      </c>
      <c r="L914" t="n">
        <v>7150331.83676789</v>
      </c>
      <c r="M914" t="n">
        <v>166148.471088134</v>
      </c>
      <c r="N914" t="n">
        <v>0.000093066297979219</v>
      </c>
      <c r="O914" t="n">
        <v>0.000089955506068374</v>
      </c>
      <c r="P914" t="s">
        <v>257</v>
      </c>
      <c r="Q914" t="s">
        <v>252</v>
      </c>
    </row>
    <row r="915">
      <c r="A915" t="s">
        <v>272</v>
      </c>
      <c r="B915" t="s">
        <v>262</v>
      </c>
      <c r="C915" t="s">
        <v>256</v>
      </c>
      <c r="D915" t="n">
        <v>2.05392250035779</v>
      </c>
      <c r="E915" t="n">
        <v>2070</v>
      </c>
      <c r="F915" t="n">
        <v>22226005.5986155</v>
      </c>
      <c r="G915" t="n">
        <v>563936.894166572</v>
      </c>
      <c r="H915" t="n">
        <v>2148.73361613487</v>
      </c>
      <c r="I915" t="n">
        <v>52.8572861580528</v>
      </c>
      <c r="J915" t="n">
        <v>16428360.7628975</v>
      </c>
      <c r="K915" t="n">
        <v>408531.091705348</v>
      </c>
      <c r="L915" t="n">
        <v>7326010.23074342</v>
      </c>
      <c r="M915" t="n">
        <v>174464.161642648</v>
      </c>
      <c r="N915" t="n">
        <v>0.0000966765533555303</v>
      </c>
      <c r="O915" t="n">
        <v>0.0000937290798045219</v>
      </c>
      <c r="P915" t="s">
        <v>257</v>
      </c>
      <c r="Q915" t="s">
        <v>252</v>
      </c>
    </row>
    <row r="916">
      <c r="A916" t="s">
        <v>272</v>
      </c>
      <c r="B916" t="s">
        <v>262</v>
      </c>
      <c r="C916" t="s">
        <v>256</v>
      </c>
      <c r="D916" t="n">
        <v>2.15113208653396</v>
      </c>
      <c r="E916" t="n">
        <v>2075</v>
      </c>
      <c r="F916" t="n">
        <v>22740312.6168344</v>
      </c>
      <c r="G916" t="n">
        <v>578040.802109115</v>
      </c>
      <c r="H916" t="n">
        <v>2250.93960699377</v>
      </c>
      <c r="I916" t="n">
        <v>55.5658117793662</v>
      </c>
      <c r="J916" t="n">
        <v>16708710.7373981</v>
      </c>
      <c r="K916" t="n">
        <v>416166.168206063</v>
      </c>
      <c r="L916" t="n">
        <v>7498183.61532042</v>
      </c>
      <c r="M916" t="n">
        <v>181103.9316014</v>
      </c>
      <c r="N916" t="n">
        <v>0.0000989845498134192</v>
      </c>
      <c r="O916" t="n">
        <v>0.0000961278366105325</v>
      </c>
      <c r="P916" t="s">
        <v>257</v>
      </c>
      <c r="Q916" t="s">
        <v>252</v>
      </c>
    </row>
    <row r="917">
      <c r="A917" t="s">
        <v>272</v>
      </c>
      <c r="B917" t="s">
        <v>262</v>
      </c>
      <c r="C917" t="s">
        <v>256</v>
      </c>
      <c r="D917" t="n">
        <v>2.28026617277747</v>
      </c>
      <c r="E917" t="n">
        <v>2080</v>
      </c>
      <c r="F917" t="n">
        <v>23210277.6418314</v>
      </c>
      <c r="G917" t="n">
        <v>590991.90340957</v>
      </c>
      <c r="H917" t="n">
        <v>2369.27819775802</v>
      </c>
      <c r="I917" t="n">
        <v>58.720278470694</v>
      </c>
      <c r="J917" t="n">
        <v>16960711.597463</v>
      </c>
      <c r="K917" t="n">
        <v>421750.809594935</v>
      </c>
      <c r="L917" t="n">
        <v>7705696.34577405</v>
      </c>
      <c r="M917" t="n">
        <v>189320.266453215</v>
      </c>
      <c r="N917" t="n">
        <v>0.000102078839138396</v>
      </c>
      <c r="O917" t="n">
        <v>0.0000993588543801075</v>
      </c>
      <c r="P917" t="s">
        <v>257</v>
      </c>
      <c r="Q917" t="s">
        <v>252</v>
      </c>
    </row>
    <row r="918">
      <c r="A918" t="s">
        <v>272</v>
      </c>
      <c r="B918" t="s">
        <v>262</v>
      </c>
      <c r="C918" t="s">
        <v>256</v>
      </c>
      <c r="D918" t="n">
        <v>2.40858309610718</v>
      </c>
      <c r="E918" t="n">
        <v>2085</v>
      </c>
      <c r="F918" t="n">
        <v>23749100.5250631</v>
      </c>
      <c r="G918" t="n">
        <v>605665.506892649</v>
      </c>
      <c r="H918" t="n">
        <v>2496.7241764634</v>
      </c>
      <c r="I918" t="n">
        <v>62.1051644909031</v>
      </c>
      <c r="J918" t="n">
        <v>17245776.2815992</v>
      </c>
      <c r="K918" t="n">
        <v>429064.584145135</v>
      </c>
      <c r="L918" t="n">
        <v>7889620.527093</v>
      </c>
      <c r="M918" t="n">
        <v>196805.277125469</v>
      </c>
      <c r="N918" t="n">
        <v>0.000105129210002229</v>
      </c>
      <c r="O918" t="n">
        <v>0.00010254036887379</v>
      </c>
      <c r="P918" t="s">
        <v>257</v>
      </c>
      <c r="Q918" t="s">
        <v>252</v>
      </c>
    </row>
    <row r="919">
      <c r="A919" t="s">
        <v>272</v>
      </c>
      <c r="B919" t="s">
        <v>262</v>
      </c>
      <c r="C919" t="s">
        <v>256</v>
      </c>
      <c r="D919" t="n">
        <v>2.52004645059278</v>
      </c>
      <c r="E919" t="n">
        <v>2090</v>
      </c>
      <c r="F919" t="n">
        <v>24298542.6925112</v>
      </c>
      <c r="G919" t="n">
        <v>619861.071021845</v>
      </c>
      <c r="H919" t="n">
        <v>2615.41900066427</v>
      </c>
      <c r="I919" t="n">
        <v>65.1808637152642</v>
      </c>
      <c r="J919" t="n">
        <v>17511335.8118091</v>
      </c>
      <c r="K919" t="n">
        <v>433853.398794676</v>
      </c>
      <c r="L919" t="n">
        <v>8078228.0470777</v>
      </c>
      <c r="M919" t="n">
        <v>202039.134190322</v>
      </c>
      <c r="N919" t="n">
        <v>0.000107636866694493</v>
      </c>
      <c r="O919" t="n">
        <v>0.000105153988147397</v>
      </c>
      <c r="P919" t="s">
        <v>257</v>
      </c>
      <c r="Q919" t="s">
        <v>252</v>
      </c>
    </row>
    <row r="920">
      <c r="A920" t="s">
        <v>272</v>
      </c>
      <c r="B920" t="s">
        <v>263</v>
      </c>
      <c r="C920" t="s">
        <v>256</v>
      </c>
      <c r="D920" t="n">
        <v>0.428627956548265</v>
      </c>
      <c r="E920" t="n">
        <v>2010</v>
      </c>
      <c r="F920" t="n">
        <v>17033860.28672</v>
      </c>
      <c r="G920" t="n">
        <v>11926.70346067</v>
      </c>
      <c r="H920" t="n">
        <v>506.466777313348</v>
      </c>
      <c r="I920" t="n">
        <v>0.324962875851271</v>
      </c>
      <c r="J920" t="n">
        <v>10478813.3689722</v>
      </c>
      <c r="K920" t="n">
        <v>6445.80437914868</v>
      </c>
      <c r="L920" t="n">
        <v>5403106.53190787</v>
      </c>
      <c r="M920" t="n">
        <v>3538.73737566703</v>
      </c>
      <c r="N920" t="n">
        <v>0.0000297329418457307</v>
      </c>
      <c r="O920" t="n">
        <v>0.0000272466634995061</v>
      </c>
      <c r="P920" t="s">
        <v>257</v>
      </c>
      <c r="Q920" t="s">
        <v>252</v>
      </c>
    </row>
    <row r="921">
      <c r="A921" t="s">
        <v>272</v>
      </c>
      <c r="B921" t="s">
        <v>263</v>
      </c>
      <c r="C921" t="s">
        <v>256</v>
      </c>
      <c r="D921" t="n">
        <v>0.612859964817109</v>
      </c>
      <c r="E921" t="n">
        <v>2015</v>
      </c>
      <c r="F921" t="n">
        <v>17731042.5855755</v>
      </c>
      <c r="G921" t="n">
        <v>12448.8350536025</v>
      </c>
      <c r="H921" t="n">
        <v>755.03485294141</v>
      </c>
      <c r="I921" t="n">
        <v>0.488098207844634</v>
      </c>
      <c r="J921" t="n">
        <v>10908907.3517527</v>
      </c>
      <c r="K921" t="n">
        <v>6739.26369040024</v>
      </c>
      <c r="L921" t="n">
        <v>5640733.84784898</v>
      </c>
      <c r="M921" t="n">
        <v>3730.53857928542</v>
      </c>
      <c r="N921" t="n">
        <v>0.0000425826540823745</v>
      </c>
      <c r="O921" t="n">
        <v>0.0000392083440533167</v>
      </c>
      <c r="P921" t="s">
        <v>257</v>
      </c>
      <c r="Q921" t="s">
        <v>252</v>
      </c>
    </row>
    <row r="922">
      <c r="A922" t="s">
        <v>272</v>
      </c>
      <c r="B922" t="s">
        <v>263</v>
      </c>
      <c r="C922" t="s">
        <v>256</v>
      </c>
      <c r="D922" t="n">
        <v>0.762344119941005</v>
      </c>
      <c r="E922" t="n">
        <v>2020</v>
      </c>
      <c r="F922" t="n">
        <v>18316343.2319792</v>
      </c>
      <c r="G922" t="n">
        <v>12888.1549711713</v>
      </c>
      <c r="H922" t="n">
        <v>971.084736299837</v>
      </c>
      <c r="I922" t="n">
        <v>0.631893981983031</v>
      </c>
      <c r="J922" t="n">
        <v>11262275.38502</v>
      </c>
      <c r="K922" t="n">
        <v>6977.82576232954</v>
      </c>
      <c r="L922" t="n">
        <v>5835026.66472406</v>
      </c>
      <c r="M922" t="n">
        <v>3890.69908280295</v>
      </c>
      <c r="N922" t="n">
        <v>0.0000530173912991749</v>
      </c>
      <c r="O922" t="n">
        <v>0.0000490290490296304</v>
      </c>
      <c r="P922" t="s">
        <v>257</v>
      </c>
      <c r="Q922" t="s">
        <v>252</v>
      </c>
    </row>
    <row r="923">
      <c r="A923" t="s">
        <v>272</v>
      </c>
      <c r="B923" t="s">
        <v>263</v>
      </c>
      <c r="C923" t="s">
        <v>256</v>
      </c>
      <c r="D923" t="n">
        <v>0.913771284057719</v>
      </c>
      <c r="E923" t="n">
        <v>2025</v>
      </c>
      <c r="F923" t="n">
        <v>19025429.4961489</v>
      </c>
      <c r="G923" t="n">
        <v>13406.7968212908</v>
      </c>
      <c r="H923" t="n">
        <v>1209.41798262793</v>
      </c>
      <c r="I923" t="n">
        <v>0.790840918631049</v>
      </c>
      <c r="J923" t="n">
        <v>11684670.6681575</v>
      </c>
      <c r="K923" t="n">
        <v>7254.75935958028</v>
      </c>
      <c r="L923" t="n">
        <v>6062196.8124321</v>
      </c>
      <c r="M923" t="n">
        <v>4068.25979997097</v>
      </c>
      <c r="N923" t="n">
        <v>0.0000635684983023768</v>
      </c>
      <c r="O923" t="n">
        <v>0.0000589880587565216</v>
      </c>
      <c r="P923" t="s">
        <v>257</v>
      </c>
      <c r="Q923" t="s">
        <v>252</v>
      </c>
    </row>
    <row r="924">
      <c r="A924" t="s">
        <v>272</v>
      </c>
      <c r="B924" t="s">
        <v>263</v>
      </c>
      <c r="C924" t="s">
        <v>256</v>
      </c>
      <c r="D924" t="n">
        <v>0.965593764268064</v>
      </c>
      <c r="E924" t="n">
        <v>2030</v>
      </c>
      <c r="F924" t="n">
        <v>19774829.2292407</v>
      </c>
      <c r="G924" t="n">
        <v>13948.8584787617</v>
      </c>
      <c r="H924" t="n">
        <v>1327.75397704541</v>
      </c>
      <c r="I924" t="n">
        <v>0.871637322328739</v>
      </c>
      <c r="J924" t="n">
        <v>12119890.4103514</v>
      </c>
      <c r="K924" t="n">
        <v>7538.61410648863</v>
      </c>
      <c r="L924" t="n">
        <v>6292444.10690162</v>
      </c>
      <c r="M924" t="n">
        <v>4245.68319334595</v>
      </c>
      <c r="N924" t="n">
        <v>0.0000671436380892775</v>
      </c>
      <c r="O924" t="n">
        <v>0.0000624880755407963</v>
      </c>
      <c r="P924" t="s">
        <v>257</v>
      </c>
      <c r="Q924" t="s">
        <v>252</v>
      </c>
    </row>
    <row r="925">
      <c r="A925" t="s">
        <v>272</v>
      </c>
      <c r="B925" t="s">
        <v>263</v>
      </c>
      <c r="C925" t="s">
        <v>256</v>
      </c>
      <c r="D925" t="n">
        <v>1.08500668135844</v>
      </c>
      <c r="E925" t="n">
        <v>2035</v>
      </c>
      <c r="F925" t="n">
        <v>20350832.1114081</v>
      </c>
      <c r="G925" t="n">
        <v>14362.4970864797</v>
      </c>
      <c r="H925" t="n">
        <v>1463.2541143202</v>
      </c>
      <c r="I925" t="n">
        <v>0.960618486759171</v>
      </c>
      <c r="J925" t="n">
        <v>12912176.1260038</v>
      </c>
      <c r="K925" t="n">
        <v>8049.23524590083</v>
      </c>
      <c r="L925" t="n">
        <v>6495069.77006595</v>
      </c>
      <c r="M925" t="n">
        <v>4405.99914490365</v>
      </c>
      <c r="N925" t="n">
        <v>0.0000719014390325563</v>
      </c>
      <c r="O925" t="n">
        <v>0.0000668838072498871</v>
      </c>
      <c r="P925" t="s">
        <v>257</v>
      </c>
      <c r="Q925" t="s">
        <v>252</v>
      </c>
    </row>
    <row r="926">
      <c r="A926" t="s">
        <v>272</v>
      </c>
      <c r="B926" t="s">
        <v>263</v>
      </c>
      <c r="C926" t="s">
        <v>256</v>
      </c>
      <c r="D926" t="n">
        <v>1.22921984132704</v>
      </c>
      <c r="E926" t="n">
        <v>2040</v>
      </c>
      <c r="F926" t="n">
        <v>20542126.8117435</v>
      </c>
      <c r="G926" t="n">
        <v>14498.3251748363</v>
      </c>
      <c r="H926" t="n">
        <v>1560.12294157696</v>
      </c>
      <c r="I926" t="n">
        <v>1.02181926887792</v>
      </c>
      <c r="J926" t="n">
        <v>13820747.3612874</v>
      </c>
      <c r="K926" t="n">
        <v>8383.22990122459</v>
      </c>
      <c r="L926" t="n">
        <v>6607796.56909382</v>
      </c>
      <c r="M926" t="n">
        <v>4583.38392835886</v>
      </c>
      <c r="N926" t="n">
        <v>0.0000759474885864824</v>
      </c>
      <c r="O926" t="n">
        <v>0.0000704784350299595</v>
      </c>
      <c r="P926" t="s">
        <v>257</v>
      </c>
      <c r="Q926" t="s">
        <v>252</v>
      </c>
    </row>
    <row r="927">
      <c r="A927" t="s">
        <v>272</v>
      </c>
      <c r="B927" t="s">
        <v>263</v>
      </c>
      <c r="C927" t="s">
        <v>256</v>
      </c>
      <c r="D927" t="n">
        <v>1.35085724597845</v>
      </c>
      <c r="E927" t="n">
        <v>2045</v>
      </c>
      <c r="F927" t="n">
        <v>20839481.4552944</v>
      </c>
      <c r="G927" t="n">
        <v>14703.3416105279</v>
      </c>
      <c r="H927" t="n">
        <v>1653.22897056696</v>
      </c>
      <c r="I927" t="n">
        <v>1.08091977627043</v>
      </c>
      <c r="J927" t="n">
        <v>14586948.326945</v>
      </c>
      <c r="K927" t="n">
        <v>8866.25044349398</v>
      </c>
      <c r="L927" t="n">
        <v>6746382.35620764</v>
      </c>
      <c r="M927" t="n">
        <v>4789.09634209712</v>
      </c>
      <c r="N927" t="n">
        <v>0.0000793315790564906</v>
      </c>
      <c r="O927" t="n">
        <v>0.0000735152460510381</v>
      </c>
      <c r="P927" t="s">
        <v>257</v>
      </c>
      <c r="Q927" t="s">
        <v>252</v>
      </c>
    </row>
    <row r="928">
      <c r="A928" t="s">
        <v>272</v>
      </c>
      <c r="B928" t="s">
        <v>263</v>
      </c>
      <c r="C928" t="s">
        <v>256</v>
      </c>
      <c r="D928" t="n">
        <v>1.53164784556419</v>
      </c>
      <c r="E928" t="n">
        <v>2050</v>
      </c>
      <c r="F928" t="n">
        <v>21170357.3416004</v>
      </c>
      <c r="G928" t="n">
        <v>14927.3576159878</v>
      </c>
      <c r="H928" t="n">
        <v>1783.82246140337</v>
      </c>
      <c r="I928" t="n">
        <v>1.16253013298036</v>
      </c>
      <c r="J928" t="n">
        <v>15387906.5127074</v>
      </c>
      <c r="K928" t="n">
        <v>9394.64033452859</v>
      </c>
      <c r="L928" t="n">
        <v>6893728.89383606</v>
      </c>
      <c r="M928" t="n">
        <v>4814.81212053649</v>
      </c>
      <c r="N928" t="n">
        <v>0.0000842603850572753</v>
      </c>
      <c r="O928" t="n">
        <v>0.0000778791640749094</v>
      </c>
      <c r="P928" t="s">
        <v>257</v>
      </c>
      <c r="Q928" t="s">
        <v>252</v>
      </c>
    </row>
    <row r="929">
      <c r="A929" t="s">
        <v>272</v>
      </c>
      <c r="B929" t="s">
        <v>263</v>
      </c>
      <c r="C929" t="s">
        <v>256</v>
      </c>
      <c r="D929" t="n">
        <v>1.64170092024739</v>
      </c>
      <c r="E929" t="n">
        <v>2055</v>
      </c>
      <c r="F929" t="n">
        <v>21527277.8015176</v>
      </c>
      <c r="G929" t="n">
        <v>15165.6561175323</v>
      </c>
      <c r="H929" t="n">
        <v>1869.97285351885</v>
      </c>
      <c r="I929" t="n">
        <v>1.21737761323171</v>
      </c>
      <c r="J929" t="n">
        <v>15770541.5253412</v>
      </c>
      <c r="K929" t="n">
        <v>9584.10273283828</v>
      </c>
      <c r="L929" t="n">
        <v>7016090.83218704</v>
      </c>
      <c r="M929" t="n">
        <v>4956.80426361196</v>
      </c>
      <c r="N929" t="n">
        <v>0.0000868652725514147</v>
      </c>
      <c r="O929" t="n">
        <v>0.0000802720043100774</v>
      </c>
      <c r="P929" t="s">
        <v>257</v>
      </c>
      <c r="Q929" t="s">
        <v>252</v>
      </c>
    </row>
    <row r="930">
      <c r="A930" t="s">
        <v>272</v>
      </c>
      <c r="B930" t="s">
        <v>263</v>
      </c>
      <c r="C930" t="s">
        <v>256</v>
      </c>
      <c r="D930" t="n">
        <v>1.79717289473674</v>
      </c>
      <c r="E930" t="n">
        <v>2060</v>
      </c>
      <c r="F930" t="n">
        <v>21964235.7536816</v>
      </c>
      <c r="G930" t="n">
        <v>15457.1361226511</v>
      </c>
      <c r="H930" t="n">
        <v>1989.13183998385</v>
      </c>
      <c r="I930" t="n">
        <v>1.29245996081574</v>
      </c>
      <c r="J930" t="n">
        <v>16222047.5031466</v>
      </c>
      <c r="K930" t="n">
        <v>9917.32110206782</v>
      </c>
      <c r="L930" t="n">
        <v>7187099.33181408</v>
      </c>
      <c r="M930" t="n">
        <v>5168.31916662965</v>
      </c>
      <c r="N930" t="n">
        <v>0.0000905623060274446</v>
      </c>
      <c r="O930" t="n">
        <v>0.0000836157455404529</v>
      </c>
      <c r="P930" t="s">
        <v>257</v>
      </c>
      <c r="Q930" t="s">
        <v>252</v>
      </c>
    </row>
    <row r="931">
      <c r="A931" t="s">
        <v>272</v>
      </c>
      <c r="B931" t="s">
        <v>263</v>
      </c>
      <c r="C931" t="s">
        <v>256</v>
      </c>
      <c r="D931" t="n">
        <v>1.90209664848524</v>
      </c>
      <c r="E931" t="n">
        <v>2065</v>
      </c>
      <c r="F931" t="n">
        <v>22320378.3159472</v>
      </c>
      <c r="G931" t="n">
        <v>15689.5884988961</v>
      </c>
      <c r="H931" t="n">
        <v>2075.67166583623</v>
      </c>
      <c r="I931" t="n">
        <v>1.34744937519788</v>
      </c>
      <c r="J931" t="n">
        <v>16494831.5556438</v>
      </c>
      <c r="K931" t="n">
        <v>10138.9822465999</v>
      </c>
      <c r="L931" t="n">
        <v>7311277.2911837</v>
      </c>
      <c r="M931" t="n">
        <v>5203.01667232263</v>
      </c>
      <c r="N931" t="n">
        <v>0.0000929944661535251</v>
      </c>
      <c r="O931" t="n">
        <v>0.0000858817537051838</v>
      </c>
      <c r="P931" t="s">
        <v>257</v>
      </c>
      <c r="Q931" t="s">
        <v>252</v>
      </c>
    </row>
    <row r="932">
      <c r="A932" t="s">
        <v>272</v>
      </c>
      <c r="B932" t="s">
        <v>263</v>
      </c>
      <c r="C932" t="s">
        <v>256</v>
      </c>
      <c r="D932" t="n">
        <v>2.05392250035779</v>
      </c>
      <c r="E932" t="n">
        <v>2070</v>
      </c>
      <c r="F932" t="n">
        <v>22773953.538928</v>
      </c>
      <c r="G932" t="n">
        <v>15988.9538540495</v>
      </c>
      <c r="H932" t="n">
        <v>2200.16488437916</v>
      </c>
      <c r="I932" t="n">
        <v>1.42601791375589</v>
      </c>
      <c r="J932" t="n">
        <v>16826512.4287176</v>
      </c>
      <c r="K932" t="n">
        <v>10379.4258852127</v>
      </c>
      <c r="L932" t="n">
        <v>7495153.4480725</v>
      </c>
      <c r="M932" t="n">
        <v>5320.94431356439</v>
      </c>
      <c r="N932" t="n">
        <v>0.0000966088246653518</v>
      </c>
      <c r="O932" t="n">
        <v>0.0000891876933771201</v>
      </c>
      <c r="P932" t="s">
        <v>257</v>
      </c>
      <c r="Q932" t="s">
        <v>252</v>
      </c>
    </row>
    <row r="933">
      <c r="A933" t="s">
        <v>272</v>
      </c>
      <c r="B933" t="s">
        <v>263</v>
      </c>
      <c r="C933" t="s">
        <v>256</v>
      </c>
      <c r="D933" t="n">
        <v>2.15113208653396</v>
      </c>
      <c r="E933" t="n">
        <v>2075</v>
      </c>
      <c r="F933" t="n">
        <v>23302014.0242689</v>
      </c>
      <c r="G933" t="n">
        <v>16339.3946745722</v>
      </c>
      <c r="H933" t="n">
        <v>2305.01239228731</v>
      </c>
      <c r="I933" t="n">
        <v>1.49302648582411</v>
      </c>
      <c r="J933" t="n">
        <v>17114227.4230279</v>
      </c>
      <c r="K933" t="n">
        <v>10649.4825762075</v>
      </c>
      <c r="L933" t="n">
        <v>7673904.8849495</v>
      </c>
      <c r="M933" t="n">
        <v>5382.6619723297</v>
      </c>
      <c r="N933" t="n">
        <v>0.0000989190200420725</v>
      </c>
      <c r="O933" t="n">
        <v>0.0000913758750284425</v>
      </c>
      <c r="P933" t="s">
        <v>257</v>
      </c>
      <c r="Q933" t="s">
        <v>252</v>
      </c>
    </row>
    <row r="934">
      <c r="A934" t="s">
        <v>272</v>
      </c>
      <c r="B934" t="s">
        <v>263</v>
      </c>
      <c r="C934" t="s">
        <v>256</v>
      </c>
      <c r="D934" t="n">
        <v>2.28026617277747</v>
      </c>
      <c r="E934" t="n">
        <v>2080</v>
      </c>
      <c r="F934" t="n">
        <v>23784612.6507828</v>
      </c>
      <c r="G934" t="n">
        <v>16656.8944581435</v>
      </c>
      <c r="H934" t="n">
        <v>2426.42837807722</v>
      </c>
      <c r="I934" t="n">
        <v>1.57009815149208</v>
      </c>
      <c r="J934" t="n">
        <v>17371583.6751405</v>
      </c>
      <c r="K934" t="n">
        <v>10878.7319173824</v>
      </c>
      <c r="L934" t="n">
        <v>7889250.60018938</v>
      </c>
      <c r="M934" t="n">
        <v>5766.01203789252</v>
      </c>
      <c r="N934" t="n">
        <v>0.000102016728786094</v>
      </c>
      <c r="O934" t="n">
        <v>0.000094261157470711</v>
      </c>
      <c r="P934" t="s">
        <v>257</v>
      </c>
      <c r="Q934" t="s">
        <v>252</v>
      </c>
    </row>
    <row r="935">
      <c r="A935" t="s">
        <v>272</v>
      </c>
      <c r="B935" t="s">
        <v>263</v>
      </c>
      <c r="C935" t="s">
        <v>256</v>
      </c>
      <c r="D935" t="n">
        <v>2.40858309610718</v>
      </c>
      <c r="E935" t="n">
        <v>2085</v>
      </c>
      <c r="F935" t="n">
        <v>24337742.9066059</v>
      </c>
      <c r="G935" t="n">
        <v>17023.1253497799</v>
      </c>
      <c r="H935" t="n">
        <v>2557.17608410717</v>
      </c>
      <c r="I935" t="n">
        <v>1.65325684713263</v>
      </c>
      <c r="J935" t="n">
        <v>17663691.9255905</v>
      </c>
      <c r="K935" t="n">
        <v>11148.9401538641</v>
      </c>
      <c r="L935" t="n">
        <v>8080587.49892286</v>
      </c>
      <c r="M935" t="n">
        <v>5838.3052956065</v>
      </c>
      <c r="N935" t="n">
        <v>0.000105070387747957</v>
      </c>
      <c r="O935" t="n">
        <v>0.0000971182913338531</v>
      </c>
      <c r="P935" t="s">
        <v>257</v>
      </c>
      <c r="Q935" t="s">
        <v>252</v>
      </c>
    </row>
    <row r="936">
      <c r="A936" t="s">
        <v>272</v>
      </c>
      <c r="B936" t="s">
        <v>263</v>
      </c>
      <c r="C936" t="s">
        <v>256</v>
      </c>
      <c r="D936" t="n">
        <v>2.52004645059278</v>
      </c>
      <c r="E936" t="n">
        <v>2090</v>
      </c>
      <c r="F936" t="n">
        <v>24900990.9524495</v>
      </c>
      <c r="G936" t="n">
        <v>17412.8110835831</v>
      </c>
      <c r="H936" t="n">
        <v>2678.87047723701</v>
      </c>
      <c r="I936" t="n">
        <v>1.72938714251994</v>
      </c>
      <c r="J936" t="n">
        <v>17933811.2317432</v>
      </c>
      <c r="K936" t="n">
        <v>11377.9788606399</v>
      </c>
      <c r="L936" t="n">
        <v>8274322.49354197</v>
      </c>
      <c r="M936" t="n">
        <v>5944.68772605335</v>
      </c>
      <c r="N936" t="n">
        <v>0.000107580878301291</v>
      </c>
      <c r="O936" t="n">
        <v>0.0000993169416597197</v>
      </c>
      <c r="P936" t="s">
        <v>257</v>
      </c>
      <c r="Q936" t="s">
        <v>252</v>
      </c>
    </row>
    <row r="937">
      <c r="A937" t="s">
        <v>272</v>
      </c>
      <c r="B937" t="s">
        <v>264</v>
      </c>
      <c r="C937" t="s">
        <v>256</v>
      </c>
      <c r="D937" t="n">
        <v>0.428627956548265</v>
      </c>
      <c r="E937" t="n">
        <v>2010</v>
      </c>
      <c r="F937" t="n">
        <v>7149258.64868762</v>
      </c>
      <c r="G937" t="n">
        <v>9896528.34149304</v>
      </c>
      <c r="H937" t="n">
        <v>210.459359457651</v>
      </c>
      <c r="I937" t="n">
        <v>296.332380731548</v>
      </c>
      <c r="J937" t="n">
        <v>4223890.58541999</v>
      </c>
      <c r="K937" t="n">
        <v>6261368.58793132</v>
      </c>
      <c r="L937" t="n">
        <v>2225826.43121955</v>
      </c>
      <c r="M937" t="n">
        <v>3180818.83806399</v>
      </c>
      <c r="N937" t="n">
        <v>0.0000294379277348267</v>
      </c>
      <c r="O937" t="n">
        <v>0.0000299430639216299</v>
      </c>
      <c r="P937" t="s">
        <v>257</v>
      </c>
      <c r="Q937" t="s">
        <v>252</v>
      </c>
    </row>
    <row r="938">
      <c r="A938" t="s">
        <v>272</v>
      </c>
      <c r="B938" t="s">
        <v>264</v>
      </c>
      <c r="C938" t="s">
        <v>256</v>
      </c>
      <c r="D938" t="n">
        <v>0.612859964817109</v>
      </c>
      <c r="E938" t="n">
        <v>2015</v>
      </c>
      <c r="F938" t="n">
        <v>7464570.25646743</v>
      </c>
      <c r="G938" t="n">
        <v>10278921.1641616</v>
      </c>
      <c r="H938" t="n">
        <v>314.791523838463</v>
      </c>
      <c r="I938" t="n">
        <v>440.731427310792</v>
      </c>
      <c r="J938" t="n">
        <v>4409948.99494236</v>
      </c>
      <c r="K938" t="n">
        <v>6505697.62050077</v>
      </c>
      <c r="L938" t="n">
        <v>2331516.586633</v>
      </c>
      <c r="M938" t="n">
        <v>3312947.79979526</v>
      </c>
      <c r="N938" t="n">
        <v>0.0000421714195222051</v>
      </c>
      <c r="O938" t="n">
        <v>0.0000428772066904688</v>
      </c>
      <c r="P938" t="s">
        <v>257</v>
      </c>
      <c r="Q938" t="s">
        <v>252</v>
      </c>
    </row>
    <row r="939">
      <c r="A939" t="s">
        <v>272</v>
      </c>
      <c r="B939" t="s">
        <v>264</v>
      </c>
      <c r="C939" t="s">
        <v>256</v>
      </c>
      <c r="D939" t="n">
        <v>0.762344119941005</v>
      </c>
      <c r="E939" t="n">
        <v>2020</v>
      </c>
      <c r="F939" t="n">
        <v>7736078.64354667</v>
      </c>
      <c r="G939" t="n">
        <v>10593152.7434037</v>
      </c>
      <c r="H939" t="n">
        <v>406.197540930324</v>
      </c>
      <c r="I939" t="n">
        <v>565.519089351495</v>
      </c>
      <c r="J939" t="n">
        <v>4565348.13344348</v>
      </c>
      <c r="K939" t="n">
        <v>6703905.07733881</v>
      </c>
      <c r="L939" t="n">
        <v>2419139.00422457</v>
      </c>
      <c r="M939" t="n">
        <v>3419778.35958229</v>
      </c>
      <c r="N939" t="n">
        <v>0.0000525069042917718</v>
      </c>
      <c r="O939" t="n">
        <v>0.000053385342687864</v>
      </c>
      <c r="P939" t="s">
        <v>257</v>
      </c>
      <c r="Q939" t="s">
        <v>252</v>
      </c>
    </row>
    <row r="940">
      <c r="A940" t="s">
        <v>272</v>
      </c>
      <c r="B940" t="s">
        <v>264</v>
      </c>
      <c r="C940" t="s">
        <v>256</v>
      </c>
      <c r="D940" t="n">
        <v>0.913771284057719</v>
      </c>
      <c r="E940" t="n">
        <v>2025</v>
      </c>
      <c r="F940" t="n">
        <v>8059610.37559034</v>
      </c>
      <c r="G940" t="n">
        <v>10979225.9173799</v>
      </c>
      <c r="H940" t="n">
        <v>507.317100778988</v>
      </c>
      <c r="I940" t="n">
        <v>702.891722767574</v>
      </c>
      <c r="J940" t="n">
        <v>4747164.99702845</v>
      </c>
      <c r="K940" t="n">
        <v>6944760.43048864</v>
      </c>
      <c r="L940" t="n">
        <v>2519330.68048352</v>
      </c>
      <c r="M940" t="n">
        <v>3546934.39174856</v>
      </c>
      <c r="N940" t="n">
        <v>0.0000629456111570193</v>
      </c>
      <c r="O940" t="n">
        <v>0.0000640201529740738</v>
      </c>
      <c r="P940" t="s">
        <v>257</v>
      </c>
      <c r="Q940" t="s">
        <v>252</v>
      </c>
    </row>
    <row r="941">
      <c r="A941" t="s">
        <v>272</v>
      </c>
      <c r="B941" t="s">
        <v>264</v>
      </c>
      <c r="C941" t="s">
        <v>256</v>
      </c>
      <c r="D941" t="n">
        <v>0.965593764268064</v>
      </c>
      <c r="E941" t="n">
        <v>2030</v>
      </c>
      <c r="F941" t="n">
        <v>8404793.22932581</v>
      </c>
      <c r="G941" t="n">
        <v>11383984.8583937</v>
      </c>
      <c r="H941" t="n">
        <v>558.539814200014</v>
      </c>
      <c r="I941" t="n">
        <v>770.085800167722</v>
      </c>
      <c r="J941" t="n">
        <v>4934433.94579729</v>
      </c>
      <c r="K941" t="n">
        <v>7192995.0786606</v>
      </c>
      <c r="L941" t="n">
        <v>2620625.45038082</v>
      </c>
      <c r="M941" t="n">
        <v>3676064.33971414</v>
      </c>
      <c r="N941" t="n">
        <v>0.0000664549143518689</v>
      </c>
      <c r="O941" t="n">
        <v>0.0000676464181696375</v>
      </c>
      <c r="P941" t="s">
        <v>257</v>
      </c>
      <c r="Q941" t="s">
        <v>252</v>
      </c>
    </row>
    <row r="942">
      <c r="A942" t="s">
        <v>272</v>
      </c>
      <c r="B942" t="s">
        <v>264</v>
      </c>
      <c r="C942" t="s">
        <v>256</v>
      </c>
      <c r="D942" t="n">
        <v>1.08500668135844</v>
      </c>
      <c r="E942" t="n">
        <v>2035</v>
      </c>
      <c r="F942" t="n">
        <v>8681794.2409533</v>
      </c>
      <c r="G942" t="n">
        <v>11683400.3675413</v>
      </c>
      <c r="H942" t="n">
        <v>619.263844499971</v>
      </c>
      <c r="I942" t="n">
        <v>844.950888306988</v>
      </c>
      <c r="J942" t="n">
        <v>5298790.97789189</v>
      </c>
      <c r="K942" t="n">
        <v>7621434.38335782</v>
      </c>
      <c r="L942" t="n">
        <v>2726409.46820259</v>
      </c>
      <c r="M942" t="n">
        <v>3773066.30100826</v>
      </c>
      <c r="N942" t="n">
        <v>0.0000713290164812721</v>
      </c>
      <c r="O942" t="n">
        <v>0.0000723206311284532</v>
      </c>
      <c r="P942" t="s">
        <v>257</v>
      </c>
      <c r="Q942" t="s">
        <v>252</v>
      </c>
    </row>
    <row r="943">
      <c r="A943" t="s">
        <v>272</v>
      </c>
      <c r="B943" t="s">
        <v>264</v>
      </c>
      <c r="C943" t="s">
        <v>256</v>
      </c>
      <c r="D943" t="n">
        <v>1.22921984132704</v>
      </c>
      <c r="E943" t="n">
        <v>2040</v>
      </c>
      <c r="F943" t="n">
        <v>8795425.4367641</v>
      </c>
      <c r="G943" t="n">
        <v>11761199.7001543</v>
      </c>
      <c r="H943" t="n">
        <v>665.182916346613</v>
      </c>
      <c r="I943" t="n">
        <v>895.96184449923</v>
      </c>
      <c r="J943" t="n">
        <v>5724066.19504181</v>
      </c>
      <c r="K943" t="n">
        <v>8105064.39614682</v>
      </c>
      <c r="L943" t="n">
        <v>2784862.59229251</v>
      </c>
      <c r="M943" t="n">
        <v>3827517.36072966</v>
      </c>
      <c r="N943" t="n">
        <v>0.0000756282821256386</v>
      </c>
      <c r="O943" t="n">
        <v>0.0000761794602031524</v>
      </c>
      <c r="P943" t="s">
        <v>257</v>
      </c>
      <c r="Q943" t="s">
        <v>252</v>
      </c>
    </row>
    <row r="944">
      <c r="A944" t="s">
        <v>272</v>
      </c>
      <c r="B944" t="s">
        <v>264</v>
      </c>
      <c r="C944" t="s">
        <v>256</v>
      </c>
      <c r="D944" t="n">
        <v>1.35085724597845</v>
      </c>
      <c r="E944" t="n">
        <v>2045</v>
      </c>
      <c r="F944" t="n">
        <v>8953208.87404307</v>
      </c>
      <c r="G944" t="n">
        <v>11900975.9228618</v>
      </c>
      <c r="H944" t="n">
        <v>709.071444072726</v>
      </c>
      <c r="I944" t="n">
        <v>945.238446270501</v>
      </c>
      <c r="J944" t="n">
        <v>6057449.80431621</v>
      </c>
      <c r="K944" t="n">
        <v>8538364.77307229</v>
      </c>
      <c r="L944" t="n">
        <v>2861430.79928731</v>
      </c>
      <c r="M944" t="n">
        <v>3889740.65326243</v>
      </c>
      <c r="N944" t="n">
        <v>0.0000791974647356267</v>
      </c>
      <c r="O944" t="n">
        <v>0.0000794252885139187</v>
      </c>
      <c r="P944" t="s">
        <v>257</v>
      </c>
      <c r="Q944" t="s">
        <v>252</v>
      </c>
    </row>
    <row r="945">
      <c r="A945" t="s">
        <v>272</v>
      </c>
      <c r="B945" t="s">
        <v>264</v>
      </c>
      <c r="C945" t="s">
        <v>256</v>
      </c>
      <c r="D945" t="n">
        <v>1.53164784556419</v>
      </c>
      <c r="E945" t="n">
        <v>2050</v>
      </c>
      <c r="F945" t="n">
        <v>9123517.64803556</v>
      </c>
      <c r="G945" t="n">
        <v>12061767.0511809</v>
      </c>
      <c r="H945" t="n">
        <v>770.017133885631</v>
      </c>
      <c r="I945" t="n">
        <v>1014.96785765072</v>
      </c>
      <c r="J945" t="n">
        <v>6421694.88931219</v>
      </c>
      <c r="K945" t="n">
        <v>8975606.26372978</v>
      </c>
      <c r="L945" t="n">
        <v>2948142.0497026</v>
      </c>
      <c r="M945" t="n">
        <v>3950401.65625399</v>
      </c>
      <c r="N945" t="n">
        <v>0.0000843991499322006</v>
      </c>
      <c r="O945" t="n">
        <v>0.0000841475260916559</v>
      </c>
      <c r="P945" t="s">
        <v>257</v>
      </c>
      <c r="Q945" t="s">
        <v>252</v>
      </c>
    </row>
    <row r="946">
      <c r="A946" t="s">
        <v>272</v>
      </c>
      <c r="B946" t="s">
        <v>264</v>
      </c>
      <c r="C946" t="s">
        <v>256</v>
      </c>
      <c r="D946" t="n">
        <v>1.64170092024739</v>
      </c>
      <c r="E946" t="n">
        <v>2055</v>
      </c>
      <c r="F946" t="n">
        <v>9303539.03472191</v>
      </c>
      <c r="G946" t="n">
        <v>12238904.4229132</v>
      </c>
      <c r="H946" t="n">
        <v>810.022514724042</v>
      </c>
      <c r="I946" t="n">
        <v>1061.16771640804</v>
      </c>
      <c r="J946" t="n">
        <v>6592789.2377949</v>
      </c>
      <c r="K946" t="n">
        <v>9187336.39027917</v>
      </c>
      <c r="L946" t="n">
        <v>3022489.73924782</v>
      </c>
      <c r="M946" t="n">
        <v>3998557.89720284</v>
      </c>
      <c r="N946" t="n">
        <v>0.0000870660628929424</v>
      </c>
      <c r="O946" t="n">
        <v>0.0000867044695946278</v>
      </c>
      <c r="P946" t="s">
        <v>257</v>
      </c>
      <c r="Q946" t="s">
        <v>252</v>
      </c>
    </row>
    <row r="947">
      <c r="A947" t="s">
        <v>272</v>
      </c>
      <c r="B947" t="s">
        <v>264</v>
      </c>
      <c r="C947" t="s">
        <v>256</v>
      </c>
      <c r="D947" t="n">
        <v>1.79717289473674</v>
      </c>
      <c r="E947" t="n">
        <v>2060</v>
      </c>
      <c r="F947" t="n">
        <v>9517675.19264927</v>
      </c>
      <c r="G947" t="n">
        <v>12462017.6971549</v>
      </c>
      <c r="H947" t="n">
        <v>864.908956156552</v>
      </c>
      <c r="I947" t="n">
        <v>1125.51534378811</v>
      </c>
      <c r="J947" t="n">
        <v>6785157.12391871</v>
      </c>
      <c r="K947" t="n">
        <v>9446807.70032999</v>
      </c>
      <c r="L947" t="n">
        <v>3136722.26225156</v>
      </c>
      <c r="M947" t="n">
        <v>4055545.38872915</v>
      </c>
      <c r="N947" t="n">
        <v>0.0000908739727559249</v>
      </c>
      <c r="O947" t="n">
        <v>0.0000903156592407236</v>
      </c>
      <c r="P947" t="s">
        <v>257</v>
      </c>
      <c r="Q947" t="s">
        <v>252</v>
      </c>
    </row>
    <row r="948">
      <c r="A948" t="s">
        <v>272</v>
      </c>
      <c r="B948" t="s">
        <v>264</v>
      </c>
      <c r="C948" t="s">
        <v>256</v>
      </c>
      <c r="D948" t="n">
        <v>1.90209664848524</v>
      </c>
      <c r="E948" t="n">
        <v>2065</v>
      </c>
      <c r="F948" t="n">
        <v>9696451.33346369</v>
      </c>
      <c r="G948" t="n">
        <v>12639616.5709824</v>
      </c>
      <c r="H948" t="n">
        <v>905.073023634086</v>
      </c>
      <c r="I948" t="n">
        <v>1171.94609157734</v>
      </c>
      <c r="J948" t="n">
        <v>6895137.22533966</v>
      </c>
      <c r="K948" t="n">
        <v>9609833.31255072</v>
      </c>
      <c r="L948" t="n">
        <v>3207847.82795542</v>
      </c>
      <c r="M948" t="n">
        <v>4108632.4799006</v>
      </c>
      <c r="N948" t="n">
        <v>0.0000933406452018753</v>
      </c>
      <c r="O948" t="n">
        <v>0.0000927200667042269</v>
      </c>
      <c r="P948" t="s">
        <v>257</v>
      </c>
      <c r="Q948" t="s">
        <v>252</v>
      </c>
    </row>
    <row r="949">
      <c r="A949" t="s">
        <v>272</v>
      </c>
      <c r="B949" t="s">
        <v>264</v>
      </c>
      <c r="C949" t="s">
        <v>256</v>
      </c>
      <c r="D949" t="n">
        <v>2.05392250035779</v>
      </c>
      <c r="E949" t="n">
        <v>2070</v>
      </c>
      <c r="F949" t="n">
        <v>9917230.37494702</v>
      </c>
      <c r="G949" t="n">
        <v>12872712.117835</v>
      </c>
      <c r="H949" t="n">
        <v>962.096756924558</v>
      </c>
      <c r="I949" t="n">
        <v>1239.49414536836</v>
      </c>
      <c r="J949" t="n">
        <v>7030675.5404538</v>
      </c>
      <c r="K949" t="n">
        <v>9806216.314149</v>
      </c>
      <c r="L949" t="n">
        <v>3320865.42651983</v>
      </c>
      <c r="M949" t="n">
        <v>4179608.96586624</v>
      </c>
      <c r="N949" t="n">
        <v>0.0000970126457236502</v>
      </c>
      <c r="O949" t="n">
        <v>0.0000962885003581376</v>
      </c>
      <c r="P949" t="s">
        <v>257</v>
      </c>
      <c r="Q949" t="s">
        <v>252</v>
      </c>
    </row>
    <row r="950">
      <c r="A950" t="s">
        <v>272</v>
      </c>
      <c r="B950" t="s">
        <v>264</v>
      </c>
      <c r="C950" t="s">
        <v>256</v>
      </c>
      <c r="D950" t="n">
        <v>2.15113208653396</v>
      </c>
      <c r="E950" t="n">
        <v>2075</v>
      </c>
      <c r="F950" t="n">
        <v>10170152.2247696</v>
      </c>
      <c r="G950" t="n">
        <v>13148201.1941738</v>
      </c>
      <c r="H950" t="n">
        <v>1009.75747166837</v>
      </c>
      <c r="I950" t="n">
        <v>1296.74794710477</v>
      </c>
      <c r="J950" t="n">
        <v>7148656.11860487</v>
      </c>
      <c r="K950" t="n">
        <v>9976220.78699926</v>
      </c>
      <c r="L950" t="n">
        <v>3424570.37263651</v>
      </c>
      <c r="M950" t="n">
        <v>4254717.17428531</v>
      </c>
      <c r="N950" t="n">
        <v>0.0000992863675343108</v>
      </c>
      <c r="O950" t="n">
        <v>0.0000986255022990806</v>
      </c>
      <c r="P950" t="s">
        <v>257</v>
      </c>
      <c r="Q950" t="s">
        <v>252</v>
      </c>
    </row>
    <row r="951">
      <c r="A951" t="s">
        <v>272</v>
      </c>
      <c r="B951" t="s">
        <v>264</v>
      </c>
      <c r="C951" t="s">
        <v>256</v>
      </c>
      <c r="D951" t="n">
        <v>2.28026617277747</v>
      </c>
      <c r="E951" t="n">
        <v>2080</v>
      </c>
      <c r="F951" t="n">
        <v>10403078.4946447</v>
      </c>
      <c r="G951" t="n">
        <v>13398191.0505962</v>
      </c>
      <c r="H951" t="n">
        <v>1064.88458852141</v>
      </c>
      <c r="I951" t="n">
        <v>1363.1138877073</v>
      </c>
      <c r="J951" t="n">
        <v>7245140.36016177</v>
      </c>
      <c r="K951" t="n">
        <v>10137322.0468962</v>
      </c>
      <c r="L951" t="n">
        <v>3536390.83221899</v>
      </c>
      <c r="M951" t="n">
        <v>4358625.78000828</v>
      </c>
      <c r="N951" t="n">
        <v>0.000102362448679935</v>
      </c>
      <c r="O951" t="n">
        <v>0.000101738651326863</v>
      </c>
      <c r="P951" t="s">
        <v>257</v>
      </c>
      <c r="Q951" t="s">
        <v>252</v>
      </c>
    </row>
    <row r="952">
      <c r="A952" t="s">
        <v>272</v>
      </c>
      <c r="B952" t="s">
        <v>264</v>
      </c>
      <c r="C952" t="s">
        <v>256</v>
      </c>
      <c r="D952" t="n">
        <v>2.40858309610718</v>
      </c>
      <c r="E952" t="n">
        <v>2085</v>
      </c>
      <c r="F952" t="n">
        <v>10666627.7879113</v>
      </c>
      <c r="G952" t="n">
        <v>13688138.2440444</v>
      </c>
      <c r="H952" t="n">
        <v>1124.12795286179</v>
      </c>
      <c r="I952" t="n">
        <v>1434.70138809252</v>
      </c>
      <c r="J952" t="n">
        <v>7369839.75881059</v>
      </c>
      <c r="K952" t="n">
        <v>10305001.1069338</v>
      </c>
      <c r="L952" t="n">
        <v>3640771.18719924</v>
      </c>
      <c r="M952" t="n">
        <v>4445654.61701924</v>
      </c>
      <c r="N952" t="n">
        <v>0.000105387379705494</v>
      </c>
      <c r="O952" t="n">
        <v>0.000104813478832064</v>
      </c>
      <c r="P952" t="s">
        <v>257</v>
      </c>
      <c r="Q952" t="s">
        <v>252</v>
      </c>
    </row>
    <row r="953">
      <c r="A953" t="s">
        <v>272</v>
      </c>
      <c r="B953" t="s">
        <v>264</v>
      </c>
      <c r="C953" t="s">
        <v>256</v>
      </c>
      <c r="D953" t="n">
        <v>2.52004645059278</v>
      </c>
      <c r="E953" t="n">
        <v>2090</v>
      </c>
      <c r="F953" t="n">
        <v>10917734.6884935</v>
      </c>
      <c r="G953" t="n">
        <v>14000669.0750396</v>
      </c>
      <c r="H953" t="n">
        <v>1178.30636538161</v>
      </c>
      <c r="I953" t="n">
        <v>1502.29349899792</v>
      </c>
      <c r="J953" t="n">
        <v>7472426.0183299</v>
      </c>
      <c r="K953" t="n">
        <v>10472763.1922739</v>
      </c>
      <c r="L953" t="n">
        <v>3735435.46686333</v>
      </c>
      <c r="M953" t="n">
        <v>4544831.71440469</v>
      </c>
      <c r="N953" t="n">
        <v>0.000107925902121752</v>
      </c>
      <c r="O953" t="n">
        <v>0.000107301550443487</v>
      </c>
      <c r="P953" t="s">
        <v>257</v>
      </c>
      <c r="Q953" t="s">
        <v>252</v>
      </c>
    </row>
    <row r="954">
      <c r="A954" t="s">
        <v>272</v>
      </c>
      <c r="B954" t="s">
        <v>265</v>
      </c>
      <c r="C954" t="s">
        <v>256</v>
      </c>
      <c r="D954" t="n">
        <v>0.428627956548265</v>
      </c>
      <c r="E954" t="n">
        <v>2010</v>
      </c>
      <c r="F954" t="n">
        <v>10821079.6128426</v>
      </c>
      <c r="G954" t="n">
        <v>6224707.37733807</v>
      </c>
      <c r="H954" t="n">
        <v>312.226449928578</v>
      </c>
      <c r="I954" t="n">
        <v>194.565290260621</v>
      </c>
      <c r="J954" t="n">
        <v>6476634.5117451</v>
      </c>
      <c r="K954" t="n">
        <v>4008624.6616062</v>
      </c>
      <c r="L954" t="n">
        <v>3220468.4508322</v>
      </c>
      <c r="M954" t="n">
        <v>2186176.81845134</v>
      </c>
      <c r="N954" t="n">
        <v>0.0000288535396743615</v>
      </c>
      <c r="O954" t="n">
        <v>0.0000312569376303476</v>
      </c>
      <c r="P954" t="s">
        <v>257</v>
      </c>
      <c r="Q954" t="s">
        <v>252</v>
      </c>
    </row>
    <row r="955">
      <c r="A955" t="s">
        <v>272</v>
      </c>
      <c r="B955" t="s">
        <v>265</v>
      </c>
      <c r="C955" t="s">
        <v>256</v>
      </c>
      <c r="D955" t="n">
        <v>0.612859964817109</v>
      </c>
      <c r="E955" t="n">
        <v>2015</v>
      </c>
      <c r="F955" t="n">
        <v>11255694.7124782</v>
      </c>
      <c r="G955" t="n">
        <v>6487796.70815083</v>
      </c>
      <c r="H955" t="n">
        <v>464.995864152848</v>
      </c>
      <c r="I955" t="n">
        <v>290.527086996407</v>
      </c>
      <c r="J955" t="n">
        <v>6736461.96689562</v>
      </c>
      <c r="K955" t="n">
        <v>4179184.64854751</v>
      </c>
      <c r="L955" t="n">
        <v>3358188.1965195</v>
      </c>
      <c r="M955" t="n">
        <v>2286276.18990876</v>
      </c>
      <c r="N955" t="n">
        <v>0.00004131205367869</v>
      </c>
      <c r="O955" t="n">
        <v>0.0000447805472436287</v>
      </c>
      <c r="P955" t="s">
        <v>257</v>
      </c>
      <c r="Q955" t="s">
        <v>252</v>
      </c>
    </row>
    <row r="956">
      <c r="A956" t="s">
        <v>272</v>
      </c>
      <c r="B956" t="s">
        <v>265</v>
      </c>
      <c r="C956" t="s">
        <v>256</v>
      </c>
      <c r="D956" t="n">
        <v>0.762344119941005</v>
      </c>
      <c r="E956" t="n">
        <v>2020</v>
      </c>
      <c r="F956" t="n">
        <v>11622264.9501806</v>
      </c>
      <c r="G956" t="n">
        <v>6706966.43676981</v>
      </c>
      <c r="H956" t="n">
        <v>597.661401584239</v>
      </c>
      <c r="I956" t="n">
        <v>374.055228697581</v>
      </c>
      <c r="J956" t="n">
        <v>6950846.72042852</v>
      </c>
      <c r="K956" t="n">
        <v>4318406.49035377</v>
      </c>
      <c r="L956" t="n">
        <v>3471127.88932755</v>
      </c>
      <c r="M956" t="n">
        <v>2367789.47447931</v>
      </c>
      <c r="N956" t="n">
        <v>0.0000514238321141484</v>
      </c>
      <c r="O956" t="n">
        <v>0.0000557711496283754</v>
      </c>
      <c r="P956" t="s">
        <v>257</v>
      </c>
      <c r="Q956" t="s">
        <v>252</v>
      </c>
    </row>
    <row r="957">
      <c r="A957" t="s">
        <v>272</v>
      </c>
      <c r="B957" t="s">
        <v>265</v>
      </c>
      <c r="C957" t="s">
        <v>256</v>
      </c>
      <c r="D957" t="n">
        <v>0.913771284057719</v>
      </c>
      <c r="E957" t="n">
        <v>2025</v>
      </c>
      <c r="F957" t="n">
        <v>12067143.9571274</v>
      </c>
      <c r="G957" t="n">
        <v>6971692.33584276</v>
      </c>
      <c r="H957" t="n">
        <v>743.892988071812</v>
      </c>
      <c r="I957" t="n">
        <v>466.315835474751</v>
      </c>
      <c r="J957" t="n">
        <v>7207659.07135069</v>
      </c>
      <c r="K957" t="n">
        <v>4484266.3561664</v>
      </c>
      <c r="L957" t="n">
        <v>3603629.32519193</v>
      </c>
      <c r="M957" t="n">
        <v>2462635.74704015</v>
      </c>
      <c r="N957" t="n">
        <v>0.0000616461517915706</v>
      </c>
      <c r="O957" t="n">
        <v>0.0000668870358890244</v>
      </c>
      <c r="P957" t="s">
        <v>257</v>
      </c>
      <c r="Q957" t="s">
        <v>252</v>
      </c>
    </row>
    <row r="958">
      <c r="A958" t="s">
        <v>272</v>
      </c>
      <c r="B958" t="s">
        <v>265</v>
      </c>
      <c r="C958" t="s">
        <v>256</v>
      </c>
      <c r="D958" t="n">
        <v>0.965593764268064</v>
      </c>
      <c r="E958" t="n">
        <v>2030</v>
      </c>
      <c r="F958" t="n">
        <v>12538464.3050173</v>
      </c>
      <c r="G958" t="n">
        <v>7250313.78270219</v>
      </c>
      <c r="H958" t="n">
        <v>816.282448773665</v>
      </c>
      <c r="I958" t="n">
        <v>512.343165594071</v>
      </c>
      <c r="J958" t="n">
        <v>7472749.0746614</v>
      </c>
      <c r="K958" t="n">
        <v>4654679.94979648</v>
      </c>
      <c r="L958" t="n">
        <v>3738132.84173406</v>
      </c>
      <c r="M958" t="n">
        <v>2558556.94836091</v>
      </c>
      <c r="N958" t="n">
        <v>0.000065102266826012</v>
      </c>
      <c r="O958" t="n">
        <v>0.0000706649644345628</v>
      </c>
      <c r="P958" t="s">
        <v>257</v>
      </c>
      <c r="Q958" t="s">
        <v>252</v>
      </c>
    </row>
    <row r="959">
      <c r="A959" t="s">
        <v>272</v>
      </c>
      <c r="B959" t="s">
        <v>265</v>
      </c>
      <c r="C959" t="s">
        <v>256</v>
      </c>
      <c r="D959" t="n">
        <v>1.08500668135844</v>
      </c>
      <c r="E959" t="n">
        <v>2035</v>
      </c>
      <c r="F959" t="n">
        <v>12900866.3323319</v>
      </c>
      <c r="G959" t="n">
        <v>7464328.27616267</v>
      </c>
      <c r="H959" t="n">
        <v>899.869831589437</v>
      </c>
      <c r="I959" t="n">
        <v>564.344901217521</v>
      </c>
      <c r="J959" t="n">
        <v>7969304.25962069</v>
      </c>
      <c r="K959" t="n">
        <v>4950921.10162901</v>
      </c>
      <c r="L959" t="n">
        <v>3855716.31456009</v>
      </c>
      <c r="M959" t="n">
        <v>2643759.45465076</v>
      </c>
      <c r="N959" t="n">
        <v>0.0000697526668681311</v>
      </c>
      <c r="O959" t="n">
        <v>0.0000756055843658105</v>
      </c>
      <c r="P959" t="s">
        <v>257</v>
      </c>
      <c r="Q959" t="s">
        <v>252</v>
      </c>
    </row>
    <row r="960">
      <c r="A960" t="s">
        <v>272</v>
      </c>
      <c r="B960" t="s">
        <v>265</v>
      </c>
      <c r="C960" t="s">
        <v>256</v>
      </c>
      <c r="D960" t="n">
        <v>1.22921984132704</v>
      </c>
      <c r="E960" t="n">
        <v>2040</v>
      </c>
      <c r="F960" t="n">
        <v>13019401.6436733</v>
      </c>
      <c r="G960" t="n">
        <v>7537223.49324507</v>
      </c>
      <c r="H960" t="n">
        <v>960.125049611104</v>
      </c>
      <c r="I960" t="n">
        <v>601.019711234738</v>
      </c>
      <c r="J960" t="n">
        <v>8548518.058881</v>
      </c>
      <c r="K960" t="n">
        <v>5280612.53230762</v>
      </c>
      <c r="L960" t="n">
        <v>3939552.22437566</v>
      </c>
      <c r="M960" t="n">
        <v>2672827.72864652</v>
      </c>
      <c r="N960" t="n">
        <v>0.0000737457124289327</v>
      </c>
      <c r="O960" t="n">
        <v>0.0000797402003235512</v>
      </c>
      <c r="P960" t="s">
        <v>257</v>
      </c>
      <c r="Q960" t="s">
        <v>252</v>
      </c>
    </row>
    <row r="961">
      <c r="A961" t="s">
        <v>272</v>
      </c>
      <c r="B961" t="s">
        <v>265</v>
      </c>
      <c r="C961" t="s">
        <v>256</v>
      </c>
      <c r="D961" t="n">
        <v>1.35085724597845</v>
      </c>
      <c r="E961" t="n">
        <v>2045</v>
      </c>
      <c r="F961" t="n">
        <v>13204846.192798</v>
      </c>
      <c r="G961" t="n">
        <v>7649338.60410692</v>
      </c>
      <c r="H961" t="n">
        <v>1017.88608182186</v>
      </c>
      <c r="I961" t="n">
        <v>636.423808521364</v>
      </c>
      <c r="J961" t="n">
        <v>9050010.30602689</v>
      </c>
      <c r="K961" t="n">
        <v>5545804.27136161</v>
      </c>
      <c r="L961" t="n">
        <v>4026217.75887679</v>
      </c>
      <c r="M961" t="n">
        <v>2724953.69367295</v>
      </c>
      <c r="N961" t="n">
        <v>0.0000770842815554357</v>
      </c>
      <c r="O961" t="n">
        <v>0.0000831998479162197</v>
      </c>
      <c r="P961" t="s">
        <v>257</v>
      </c>
      <c r="Q961" t="s">
        <v>252</v>
      </c>
    </row>
    <row r="962">
      <c r="A962" t="s">
        <v>272</v>
      </c>
      <c r="B962" t="s">
        <v>265</v>
      </c>
      <c r="C962" t="s">
        <v>256</v>
      </c>
      <c r="D962" t="n">
        <v>1.53164784556419</v>
      </c>
      <c r="E962" t="n">
        <v>2050</v>
      </c>
      <c r="F962" t="n">
        <v>13411138.8358667</v>
      </c>
      <c r="G962" t="n">
        <v>7774145.8633497</v>
      </c>
      <c r="H962" t="n">
        <v>1099.07982750487</v>
      </c>
      <c r="I962" t="n">
        <v>685.905164031475</v>
      </c>
      <c r="J962" t="n">
        <v>9581056.59436699</v>
      </c>
      <c r="K962" t="n">
        <v>5816244.55867498</v>
      </c>
      <c r="L962" t="n">
        <v>4122785.13038323</v>
      </c>
      <c r="M962" t="n">
        <v>2775758.57557337</v>
      </c>
      <c r="N962" t="n">
        <v>0.0000819527588936367</v>
      </c>
      <c r="O962" t="n">
        <v>0.0000882290062584361</v>
      </c>
      <c r="P962" t="s">
        <v>257</v>
      </c>
      <c r="Q962" t="s">
        <v>252</v>
      </c>
    </row>
    <row r="963">
      <c r="A963" t="s">
        <v>272</v>
      </c>
      <c r="B963" t="s">
        <v>265</v>
      </c>
      <c r="C963" t="s">
        <v>256</v>
      </c>
      <c r="D963" t="n">
        <v>1.64170092024739</v>
      </c>
      <c r="E963" t="n">
        <v>2055</v>
      </c>
      <c r="F963" t="n">
        <v>13633736.3822789</v>
      </c>
      <c r="G963" t="n">
        <v>7908707.07535622</v>
      </c>
      <c r="H963" t="n">
        <v>1152.50448569791</v>
      </c>
      <c r="I963" t="n">
        <v>718.685745434165</v>
      </c>
      <c r="J963" t="n">
        <v>9832949.1099417</v>
      </c>
      <c r="K963" t="n">
        <v>5947176.51813237</v>
      </c>
      <c r="L963" t="n">
        <v>4192155.32067497</v>
      </c>
      <c r="M963" t="n">
        <v>2828892.31577568</v>
      </c>
      <c r="N963" t="n">
        <v>0.0000845332822479929</v>
      </c>
      <c r="O963" t="n">
        <v>0.0000908727227581373</v>
      </c>
      <c r="P963" t="s">
        <v>257</v>
      </c>
      <c r="Q963" t="s">
        <v>252</v>
      </c>
    </row>
    <row r="964">
      <c r="A964" t="s">
        <v>272</v>
      </c>
      <c r="B964" t="s">
        <v>265</v>
      </c>
      <c r="C964" t="s">
        <v>256</v>
      </c>
      <c r="D964" t="n">
        <v>1.79717289473674</v>
      </c>
      <c r="E964" t="n">
        <v>2060</v>
      </c>
      <c r="F964" t="n">
        <v>13907035.4595543</v>
      </c>
      <c r="G964" t="n">
        <v>8072657.43024995</v>
      </c>
      <c r="H964" t="n">
        <v>1226.57612142638</v>
      </c>
      <c r="I964" t="n">
        <v>763.84817851829</v>
      </c>
      <c r="J964" t="n">
        <v>10131040.3627144</v>
      </c>
      <c r="K964" t="n">
        <v>6100924.46153433</v>
      </c>
      <c r="L964" t="n">
        <v>4305227.12299372</v>
      </c>
      <c r="M964" t="n">
        <v>2887040.52798699</v>
      </c>
      <c r="N964" t="n">
        <v>0.0000881982450532767</v>
      </c>
      <c r="O964" t="n">
        <v>0.0000946216515587531</v>
      </c>
      <c r="P964" t="s">
        <v>257</v>
      </c>
      <c r="Q964" t="s">
        <v>252</v>
      </c>
    </row>
    <row r="965">
      <c r="A965" t="s">
        <v>272</v>
      </c>
      <c r="B965" t="s">
        <v>265</v>
      </c>
      <c r="C965" t="s">
        <v>256</v>
      </c>
      <c r="D965" t="n">
        <v>1.90209664848524</v>
      </c>
      <c r="E965" t="n">
        <v>2065</v>
      </c>
      <c r="F965" t="n">
        <v>14129260.8311925</v>
      </c>
      <c r="G965" t="n">
        <v>8206807.07325365</v>
      </c>
      <c r="H965" t="n">
        <v>1280.22694148168</v>
      </c>
      <c r="I965" t="n">
        <v>796.79217372975</v>
      </c>
      <c r="J965" t="n">
        <v>10308960.5882999</v>
      </c>
      <c r="K965" t="n">
        <v>6196009.94959047</v>
      </c>
      <c r="L965" t="n">
        <v>4389769.25556998</v>
      </c>
      <c r="M965" t="n">
        <v>2926711.05228605</v>
      </c>
      <c r="N965" t="n">
        <v>0.0000906082035555169</v>
      </c>
      <c r="O965" t="n">
        <v>0.0000970891805567759</v>
      </c>
      <c r="P965" t="s">
        <v>257</v>
      </c>
      <c r="Q965" t="s">
        <v>252</v>
      </c>
    </row>
    <row r="966">
      <c r="A966" t="s">
        <v>272</v>
      </c>
      <c r="B966" t="s">
        <v>265</v>
      </c>
      <c r="C966" t="s">
        <v>256</v>
      </c>
      <c r="D966" t="n">
        <v>2.05392250035779</v>
      </c>
      <c r="E966" t="n">
        <v>2070</v>
      </c>
      <c r="F966" t="n">
        <v>14413262.931442</v>
      </c>
      <c r="G966" t="n">
        <v>8376679.56134</v>
      </c>
      <c r="H966" t="n">
        <v>1357.72891852343</v>
      </c>
      <c r="I966" t="n">
        <v>843.861983769488</v>
      </c>
      <c r="J966" t="n">
        <v>10522793.6597146</v>
      </c>
      <c r="K966" t="n">
        <v>6314098.19488819</v>
      </c>
      <c r="L966" t="n">
        <v>4503870.38997002</v>
      </c>
      <c r="M966" t="n">
        <v>2996604.00241604</v>
      </c>
      <c r="N966" t="n">
        <v>0.0000941999688052308</v>
      </c>
      <c r="O966" t="n">
        <v>0.000100739437099167</v>
      </c>
      <c r="P966" t="s">
        <v>257</v>
      </c>
      <c r="Q966" t="s">
        <v>252</v>
      </c>
    </row>
    <row r="967">
      <c r="A967" t="s">
        <v>272</v>
      </c>
      <c r="B967" t="s">
        <v>265</v>
      </c>
      <c r="C967" t="s">
        <v>256</v>
      </c>
      <c r="D967" t="n">
        <v>2.15113208653396</v>
      </c>
      <c r="E967" t="n">
        <v>2075</v>
      </c>
      <c r="F967" t="n">
        <v>14744517.2636749</v>
      </c>
      <c r="G967" t="n">
        <v>8573836.15526856</v>
      </c>
      <c r="H967" t="n">
        <v>1422.91485922009</v>
      </c>
      <c r="I967" t="n">
        <v>883.590559553048</v>
      </c>
      <c r="J967" t="n">
        <v>10709459.5692604</v>
      </c>
      <c r="K967" t="n">
        <v>6415417.3363437</v>
      </c>
      <c r="L967" t="n">
        <v>4611539.26701419</v>
      </c>
      <c r="M967" t="n">
        <v>3067748.27990763</v>
      </c>
      <c r="N967" t="n">
        <v>0.0000965046758584376</v>
      </c>
      <c r="O967" t="n">
        <v>0.000103056618245508</v>
      </c>
      <c r="P967" t="s">
        <v>257</v>
      </c>
      <c r="Q967" t="s">
        <v>252</v>
      </c>
    </row>
    <row r="968">
      <c r="A968" t="s">
        <v>272</v>
      </c>
      <c r="B968" t="s">
        <v>265</v>
      </c>
      <c r="C968" t="s">
        <v>256</v>
      </c>
      <c r="D968" t="n">
        <v>2.28026617277747</v>
      </c>
      <c r="E968" t="n">
        <v>2080</v>
      </c>
      <c r="F968" t="n">
        <v>15047102.9400339</v>
      </c>
      <c r="G968" t="n">
        <v>8754166.60520702</v>
      </c>
      <c r="H968" t="n">
        <v>1498.63855871537</v>
      </c>
      <c r="I968" t="n">
        <v>929.359917513343</v>
      </c>
      <c r="J968" t="n">
        <v>10882943.0864529</v>
      </c>
      <c r="K968" t="n">
        <v>6499519.32060502</v>
      </c>
      <c r="L968" t="n">
        <v>4761035.27633233</v>
      </c>
      <c r="M968" t="n">
        <v>3133981.33589494</v>
      </c>
      <c r="N968" t="n">
        <v>0.0000995964847643948</v>
      </c>
      <c r="O968" t="n">
        <v>0.000106162009409389</v>
      </c>
      <c r="P968" t="s">
        <v>257</v>
      </c>
      <c r="Q968" t="s">
        <v>252</v>
      </c>
    </row>
    <row r="969">
      <c r="A969" t="s">
        <v>272</v>
      </c>
      <c r="B969" t="s">
        <v>265</v>
      </c>
      <c r="C969" t="s">
        <v>256</v>
      </c>
      <c r="D969" t="n">
        <v>2.40858309610718</v>
      </c>
      <c r="E969" t="n">
        <v>2085</v>
      </c>
      <c r="F969" t="n">
        <v>15394409.7845237</v>
      </c>
      <c r="G969" t="n">
        <v>8960356.24743201</v>
      </c>
      <c r="H969" t="n">
        <v>1580.15989651392</v>
      </c>
      <c r="I969" t="n">
        <v>978.669444440387</v>
      </c>
      <c r="J969" t="n">
        <v>11073312.7855897</v>
      </c>
      <c r="K969" t="n">
        <v>6601528.08015467</v>
      </c>
      <c r="L969" t="n">
        <v>4876393.88025811</v>
      </c>
      <c r="M969" t="n">
        <v>3210031.92396036</v>
      </c>
      <c r="N969" t="n">
        <v>0.000102645045742675</v>
      </c>
      <c r="O969" t="n">
        <v>0.000109222157849011</v>
      </c>
      <c r="P969" t="s">
        <v>257</v>
      </c>
      <c r="Q969" t="s">
        <v>252</v>
      </c>
    </row>
    <row r="970">
      <c r="A970" t="s">
        <v>272</v>
      </c>
      <c r="B970" t="s">
        <v>265</v>
      </c>
      <c r="C970" t="s">
        <v>256</v>
      </c>
      <c r="D970" t="n">
        <v>2.52004645059278</v>
      </c>
      <c r="E970" t="n">
        <v>2090</v>
      </c>
      <c r="F970" t="n">
        <v>15750171.4701805</v>
      </c>
      <c r="G970" t="n">
        <v>9168232.29335258</v>
      </c>
      <c r="H970" t="n">
        <v>1656.23824987739</v>
      </c>
      <c r="I970" t="n">
        <v>1024.36161450214</v>
      </c>
      <c r="J970" t="n">
        <v>11250913.2010831</v>
      </c>
      <c r="K970" t="n">
        <v>6694276.00952069</v>
      </c>
      <c r="L970" t="n">
        <v>4998811.37822897</v>
      </c>
      <c r="M970" t="n">
        <v>3281455.80303905</v>
      </c>
      <c r="N970" t="n">
        <v>0.000105156839277155</v>
      </c>
      <c r="O970" t="n">
        <v>0.00011172945685995</v>
      </c>
      <c r="P970" t="s">
        <v>257</v>
      </c>
      <c r="Q970" t="s">
        <v>252</v>
      </c>
    </row>
    <row r="971">
      <c r="A971" t="s">
        <v>272</v>
      </c>
      <c r="B971" t="s">
        <v>266</v>
      </c>
      <c r="C971" t="s">
        <v>256</v>
      </c>
      <c r="D971" t="n">
        <v>0.428627956548265</v>
      </c>
      <c r="E971" t="n">
        <v>2010</v>
      </c>
      <c r="F971" t="n">
        <v>9896528.34149304</v>
      </c>
      <c r="G971" t="n">
        <v>7149258.64868762</v>
      </c>
      <c r="H971" t="n">
        <v>296.332380731548</v>
      </c>
      <c r="I971" t="n">
        <v>210.459359457651</v>
      </c>
      <c r="J971" t="n">
        <v>6261368.58793132</v>
      </c>
      <c r="K971" t="n">
        <v>4223890.58541999</v>
      </c>
      <c r="L971" t="n">
        <v>3180818.83806399</v>
      </c>
      <c r="M971" t="n">
        <v>2225826.43121955</v>
      </c>
      <c r="N971" t="n">
        <v>0.0000299430639216299</v>
      </c>
      <c r="O971" t="n">
        <v>0.0000294379277348267</v>
      </c>
      <c r="P971" t="s">
        <v>257</v>
      </c>
      <c r="Q971" t="s">
        <v>252</v>
      </c>
    </row>
    <row r="972">
      <c r="A972" t="s">
        <v>272</v>
      </c>
      <c r="B972" t="s">
        <v>266</v>
      </c>
      <c r="C972" t="s">
        <v>256</v>
      </c>
      <c r="D972" t="n">
        <v>0.612859964817109</v>
      </c>
      <c r="E972" t="n">
        <v>2015</v>
      </c>
      <c r="F972" t="n">
        <v>10278921.1641616</v>
      </c>
      <c r="G972" t="n">
        <v>7464570.25646743</v>
      </c>
      <c r="H972" t="n">
        <v>440.731427310792</v>
      </c>
      <c r="I972" t="n">
        <v>314.791523838463</v>
      </c>
      <c r="J972" t="n">
        <v>6505697.62050077</v>
      </c>
      <c r="K972" t="n">
        <v>4409948.99494236</v>
      </c>
      <c r="L972" t="n">
        <v>3312947.79979526</v>
      </c>
      <c r="M972" t="n">
        <v>2331516.586633</v>
      </c>
      <c r="N972" t="n">
        <v>0.0000428772066904688</v>
      </c>
      <c r="O972" t="n">
        <v>0.0000421714195222051</v>
      </c>
      <c r="P972" t="s">
        <v>257</v>
      </c>
      <c r="Q972" t="s">
        <v>252</v>
      </c>
    </row>
    <row r="973">
      <c r="A973" t="s">
        <v>272</v>
      </c>
      <c r="B973" t="s">
        <v>266</v>
      </c>
      <c r="C973" t="s">
        <v>256</v>
      </c>
      <c r="D973" t="n">
        <v>0.762344119941005</v>
      </c>
      <c r="E973" t="n">
        <v>2020</v>
      </c>
      <c r="F973" t="n">
        <v>10593152.7434037</v>
      </c>
      <c r="G973" t="n">
        <v>7736078.64354667</v>
      </c>
      <c r="H973" t="n">
        <v>565.519089351495</v>
      </c>
      <c r="I973" t="n">
        <v>406.197540930324</v>
      </c>
      <c r="J973" t="n">
        <v>6703905.07733881</v>
      </c>
      <c r="K973" t="n">
        <v>4565348.13344348</v>
      </c>
      <c r="L973" t="n">
        <v>3419778.35958229</v>
      </c>
      <c r="M973" t="n">
        <v>2419139.00422457</v>
      </c>
      <c r="N973" t="n">
        <v>0.000053385342687864</v>
      </c>
      <c r="O973" t="n">
        <v>0.0000525069042917718</v>
      </c>
      <c r="P973" t="s">
        <v>257</v>
      </c>
      <c r="Q973" t="s">
        <v>252</v>
      </c>
    </row>
    <row r="974">
      <c r="A974" t="s">
        <v>272</v>
      </c>
      <c r="B974" t="s">
        <v>266</v>
      </c>
      <c r="C974" t="s">
        <v>256</v>
      </c>
      <c r="D974" t="n">
        <v>0.913771284057719</v>
      </c>
      <c r="E974" t="n">
        <v>2025</v>
      </c>
      <c r="F974" t="n">
        <v>10979225.9173799</v>
      </c>
      <c r="G974" t="n">
        <v>8059610.37559034</v>
      </c>
      <c r="H974" t="n">
        <v>702.891722767574</v>
      </c>
      <c r="I974" t="n">
        <v>507.317100778988</v>
      </c>
      <c r="J974" t="n">
        <v>6944760.43048864</v>
      </c>
      <c r="K974" t="n">
        <v>4747164.99702845</v>
      </c>
      <c r="L974" t="n">
        <v>3546934.39174856</v>
      </c>
      <c r="M974" t="n">
        <v>2519330.68048352</v>
      </c>
      <c r="N974" t="n">
        <v>0.0000640201529740738</v>
      </c>
      <c r="O974" t="n">
        <v>0.0000629456111570193</v>
      </c>
      <c r="P974" t="s">
        <v>257</v>
      </c>
      <c r="Q974" t="s">
        <v>252</v>
      </c>
    </row>
    <row r="975">
      <c r="A975" t="s">
        <v>272</v>
      </c>
      <c r="B975" t="s">
        <v>266</v>
      </c>
      <c r="C975" t="s">
        <v>256</v>
      </c>
      <c r="D975" t="n">
        <v>0.965593764268064</v>
      </c>
      <c r="E975" t="n">
        <v>2030</v>
      </c>
      <c r="F975" t="n">
        <v>11383984.8583937</v>
      </c>
      <c r="G975" t="n">
        <v>8404793.22932581</v>
      </c>
      <c r="H975" t="n">
        <v>770.085800167722</v>
      </c>
      <c r="I975" t="n">
        <v>558.539814200014</v>
      </c>
      <c r="J975" t="n">
        <v>7192995.0786606</v>
      </c>
      <c r="K975" t="n">
        <v>4934433.94579729</v>
      </c>
      <c r="L975" t="n">
        <v>3676064.33971414</v>
      </c>
      <c r="M975" t="n">
        <v>2620625.45038082</v>
      </c>
      <c r="N975" t="n">
        <v>0.0000676464181696375</v>
      </c>
      <c r="O975" t="n">
        <v>0.0000664549143518689</v>
      </c>
      <c r="P975" t="s">
        <v>257</v>
      </c>
      <c r="Q975" t="s">
        <v>252</v>
      </c>
    </row>
    <row r="976">
      <c r="A976" t="s">
        <v>272</v>
      </c>
      <c r="B976" t="s">
        <v>266</v>
      </c>
      <c r="C976" t="s">
        <v>256</v>
      </c>
      <c r="D976" t="n">
        <v>1.08500668135844</v>
      </c>
      <c r="E976" t="n">
        <v>2035</v>
      </c>
      <c r="F976" t="n">
        <v>11683400.3675413</v>
      </c>
      <c r="G976" t="n">
        <v>8681794.2409533</v>
      </c>
      <c r="H976" t="n">
        <v>844.950888306988</v>
      </c>
      <c r="I976" t="n">
        <v>619.263844499971</v>
      </c>
      <c r="J976" t="n">
        <v>7621434.38335782</v>
      </c>
      <c r="K976" t="n">
        <v>5298790.97789189</v>
      </c>
      <c r="L976" t="n">
        <v>3773066.30100826</v>
      </c>
      <c r="M976" t="n">
        <v>2726409.46820259</v>
      </c>
      <c r="N976" t="n">
        <v>0.0000723206311284532</v>
      </c>
      <c r="O976" t="n">
        <v>0.0000713290164812721</v>
      </c>
      <c r="P976" t="s">
        <v>257</v>
      </c>
      <c r="Q976" t="s">
        <v>252</v>
      </c>
    </row>
    <row r="977">
      <c r="A977" t="s">
        <v>272</v>
      </c>
      <c r="B977" t="s">
        <v>266</v>
      </c>
      <c r="C977" t="s">
        <v>256</v>
      </c>
      <c r="D977" t="n">
        <v>1.22921984132704</v>
      </c>
      <c r="E977" t="n">
        <v>2040</v>
      </c>
      <c r="F977" t="n">
        <v>11761199.7001543</v>
      </c>
      <c r="G977" t="n">
        <v>8795425.4367641</v>
      </c>
      <c r="H977" t="n">
        <v>895.96184449923</v>
      </c>
      <c r="I977" t="n">
        <v>665.182916346613</v>
      </c>
      <c r="J977" t="n">
        <v>8105064.39614682</v>
      </c>
      <c r="K977" t="n">
        <v>5724066.19504181</v>
      </c>
      <c r="L977" t="n">
        <v>3827517.36072966</v>
      </c>
      <c r="M977" t="n">
        <v>2784862.59229251</v>
      </c>
      <c r="N977" t="n">
        <v>0.0000761794602031524</v>
      </c>
      <c r="O977" t="n">
        <v>0.0000756282821256386</v>
      </c>
      <c r="P977" t="s">
        <v>257</v>
      </c>
      <c r="Q977" t="s">
        <v>252</v>
      </c>
    </row>
    <row r="978">
      <c r="A978" t="s">
        <v>272</v>
      </c>
      <c r="B978" t="s">
        <v>266</v>
      </c>
      <c r="C978" t="s">
        <v>256</v>
      </c>
      <c r="D978" t="n">
        <v>1.35085724597845</v>
      </c>
      <c r="E978" t="n">
        <v>2045</v>
      </c>
      <c r="F978" t="n">
        <v>11900975.9228618</v>
      </c>
      <c r="G978" t="n">
        <v>8953208.87404307</v>
      </c>
      <c r="H978" t="n">
        <v>945.238446270501</v>
      </c>
      <c r="I978" t="n">
        <v>709.071444072726</v>
      </c>
      <c r="J978" t="n">
        <v>8538364.77307229</v>
      </c>
      <c r="K978" t="n">
        <v>6057449.80431621</v>
      </c>
      <c r="L978" t="n">
        <v>3889740.65326243</v>
      </c>
      <c r="M978" t="n">
        <v>2861430.79928731</v>
      </c>
      <c r="N978" t="n">
        <v>0.0000794252885139187</v>
      </c>
      <c r="O978" t="n">
        <v>0.0000791974647356267</v>
      </c>
      <c r="P978" t="s">
        <v>257</v>
      </c>
      <c r="Q978" t="s">
        <v>252</v>
      </c>
    </row>
    <row r="979">
      <c r="A979" t="s">
        <v>272</v>
      </c>
      <c r="B979" t="s">
        <v>266</v>
      </c>
      <c r="C979" t="s">
        <v>256</v>
      </c>
      <c r="D979" t="n">
        <v>1.53164784556419</v>
      </c>
      <c r="E979" t="n">
        <v>2050</v>
      </c>
      <c r="F979" t="n">
        <v>12061767.0511809</v>
      </c>
      <c r="G979" t="n">
        <v>9123517.64803556</v>
      </c>
      <c r="H979" t="n">
        <v>1014.96785765072</v>
      </c>
      <c r="I979" t="n">
        <v>770.017133885631</v>
      </c>
      <c r="J979" t="n">
        <v>8975606.26372978</v>
      </c>
      <c r="K979" t="n">
        <v>6421694.88931219</v>
      </c>
      <c r="L979" t="n">
        <v>3950401.65625399</v>
      </c>
      <c r="M979" t="n">
        <v>2948142.0497026</v>
      </c>
      <c r="N979" t="n">
        <v>0.0000841475260916559</v>
      </c>
      <c r="O979" t="n">
        <v>0.0000843991499322006</v>
      </c>
      <c r="P979" t="s">
        <v>257</v>
      </c>
      <c r="Q979" t="s">
        <v>252</v>
      </c>
    </row>
    <row r="980">
      <c r="A980" t="s">
        <v>272</v>
      </c>
      <c r="B980" t="s">
        <v>266</v>
      </c>
      <c r="C980" t="s">
        <v>256</v>
      </c>
      <c r="D980" t="n">
        <v>1.64170092024739</v>
      </c>
      <c r="E980" t="n">
        <v>2055</v>
      </c>
      <c r="F980" t="n">
        <v>12238904.4229132</v>
      </c>
      <c r="G980" t="n">
        <v>9303539.03472191</v>
      </c>
      <c r="H980" t="n">
        <v>1061.16771640804</v>
      </c>
      <c r="I980" t="n">
        <v>810.022514724042</v>
      </c>
      <c r="J980" t="n">
        <v>9187336.39027917</v>
      </c>
      <c r="K980" t="n">
        <v>6592789.2377949</v>
      </c>
      <c r="L980" t="n">
        <v>3998557.89720284</v>
      </c>
      <c r="M980" t="n">
        <v>3022489.73924782</v>
      </c>
      <c r="N980" t="n">
        <v>0.0000867044695946278</v>
      </c>
      <c r="O980" t="n">
        <v>0.0000870660628929424</v>
      </c>
      <c r="P980" t="s">
        <v>257</v>
      </c>
      <c r="Q980" t="s">
        <v>252</v>
      </c>
    </row>
    <row r="981">
      <c r="A981" t="s">
        <v>272</v>
      </c>
      <c r="B981" t="s">
        <v>266</v>
      </c>
      <c r="C981" t="s">
        <v>256</v>
      </c>
      <c r="D981" t="n">
        <v>1.79717289473674</v>
      </c>
      <c r="E981" t="n">
        <v>2060</v>
      </c>
      <c r="F981" t="n">
        <v>12462017.6971549</v>
      </c>
      <c r="G981" t="n">
        <v>9517675.19264927</v>
      </c>
      <c r="H981" t="n">
        <v>1125.51534378811</v>
      </c>
      <c r="I981" t="n">
        <v>864.908956156552</v>
      </c>
      <c r="J981" t="n">
        <v>9446807.70032999</v>
      </c>
      <c r="K981" t="n">
        <v>6785157.12391871</v>
      </c>
      <c r="L981" t="n">
        <v>4055545.38872915</v>
      </c>
      <c r="M981" t="n">
        <v>3136722.26225156</v>
      </c>
      <c r="N981" t="n">
        <v>0.0000903156592407236</v>
      </c>
      <c r="O981" t="n">
        <v>0.0000908739727559249</v>
      </c>
      <c r="P981" t="s">
        <v>257</v>
      </c>
      <c r="Q981" t="s">
        <v>252</v>
      </c>
    </row>
    <row r="982">
      <c r="A982" t="s">
        <v>272</v>
      </c>
      <c r="B982" t="s">
        <v>266</v>
      </c>
      <c r="C982" t="s">
        <v>256</v>
      </c>
      <c r="D982" t="n">
        <v>1.90209664848524</v>
      </c>
      <c r="E982" t="n">
        <v>2065</v>
      </c>
      <c r="F982" t="n">
        <v>12639616.5709824</v>
      </c>
      <c r="G982" t="n">
        <v>9696451.33346369</v>
      </c>
      <c r="H982" t="n">
        <v>1171.94609157734</v>
      </c>
      <c r="I982" t="n">
        <v>905.073023634086</v>
      </c>
      <c r="J982" t="n">
        <v>9609833.31255072</v>
      </c>
      <c r="K982" t="n">
        <v>6895137.22533966</v>
      </c>
      <c r="L982" t="n">
        <v>4108632.4799006</v>
      </c>
      <c r="M982" t="n">
        <v>3207847.82795542</v>
      </c>
      <c r="N982" t="n">
        <v>0.0000927200667042269</v>
      </c>
      <c r="O982" t="n">
        <v>0.0000933406452018753</v>
      </c>
      <c r="P982" t="s">
        <v>257</v>
      </c>
      <c r="Q982" t="s">
        <v>252</v>
      </c>
    </row>
    <row r="983">
      <c r="A983" t="s">
        <v>272</v>
      </c>
      <c r="B983" t="s">
        <v>266</v>
      </c>
      <c r="C983" t="s">
        <v>256</v>
      </c>
      <c r="D983" t="n">
        <v>2.05392250035779</v>
      </c>
      <c r="E983" t="n">
        <v>2070</v>
      </c>
      <c r="F983" t="n">
        <v>12872712.117835</v>
      </c>
      <c r="G983" t="n">
        <v>9917230.37494702</v>
      </c>
      <c r="H983" t="n">
        <v>1239.49414536836</v>
      </c>
      <c r="I983" t="n">
        <v>962.096756924558</v>
      </c>
      <c r="J983" t="n">
        <v>9806216.314149</v>
      </c>
      <c r="K983" t="n">
        <v>7030675.5404538</v>
      </c>
      <c r="L983" t="n">
        <v>4179608.96586624</v>
      </c>
      <c r="M983" t="n">
        <v>3320865.42651983</v>
      </c>
      <c r="N983" t="n">
        <v>0.0000962885003581376</v>
      </c>
      <c r="O983" t="n">
        <v>0.0000970126457236502</v>
      </c>
      <c r="P983" t="s">
        <v>257</v>
      </c>
      <c r="Q983" t="s">
        <v>252</v>
      </c>
    </row>
    <row r="984">
      <c r="A984" t="s">
        <v>272</v>
      </c>
      <c r="B984" t="s">
        <v>266</v>
      </c>
      <c r="C984" t="s">
        <v>256</v>
      </c>
      <c r="D984" t="n">
        <v>2.15113208653396</v>
      </c>
      <c r="E984" t="n">
        <v>2075</v>
      </c>
      <c r="F984" t="n">
        <v>13148201.1941738</v>
      </c>
      <c r="G984" t="n">
        <v>10170152.2247696</v>
      </c>
      <c r="H984" t="n">
        <v>1296.74794710477</v>
      </c>
      <c r="I984" t="n">
        <v>1009.75747166837</v>
      </c>
      <c r="J984" t="n">
        <v>9976220.78699926</v>
      </c>
      <c r="K984" t="n">
        <v>7148656.11860487</v>
      </c>
      <c r="L984" t="n">
        <v>4254717.17428531</v>
      </c>
      <c r="M984" t="n">
        <v>3424570.37263651</v>
      </c>
      <c r="N984" t="n">
        <v>0.0000986255022990806</v>
      </c>
      <c r="O984" t="n">
        <v>0.0000992863675343108</v>
      </c>
      <c r="P984" t="s">
        <v>257</v>
      </c>
      <c r="Q984" t="s">
        <v>252</v>
      </c>
    </row>
    <row r="985">
      <c r="A985" t="s">
        <v>272</v>
      </c>
      <c r="B985" t="s">
        <v>266</v>
      </c>
      <c r="C985" t="s">
        <v>256</v>
      </c>
      <c r="D985" t="n">
        <v>2.28026617277747</v>
      </c>
      <c r="E985" t="n">
        <v>2080</v>
      </c>
      <c r="F985" t="n">
        <v>13398191.0505962</v>
      </c>
      <c r="G985" t="n">
        <v>10403078.4946447</v>
      </c>
      <c r="H985" t="n">
        <v>1363.1138877073</v>
      </c>
      <c r="I985" t="n">
        <v>1064.88458852141</v>
      </c>
      <c r="J985" t="n">
        <v>10137322.0468962</v>
      </c>
      <c r="K985" t="n">
        <v>7245140.36016177</v>
      </c>
      <c r="L985" t="n">
        <v>4358625.78000828</v>
      </c>
      <c r="M985" t="n">
        <v>3536390.83221899</v>
      </c>
      <c r="N985" t="n">
        <v>0.000101738651326863</v>
      </c>
      <c r="O985" t="n">
        <v>0.000102362448679935</v>
      </c>
      <c r="P985" t="s">
        <v>257</v>
      </c>
      <c r="Q985" t="s">
        <v>252</v>
      </c>
    </row>
    <row r="986">
      <c r="A986" t="s">
        <v>272</v>
      </c>
      <c r="B986" t="s">
        <v>266</v>
      </c>
      <c r="C986" t="s">
        <v>256</v>
      </c>
      <c r="D986" t="n">
        <v>2.40858309610718</v>
      </c>
      <c r="E986" t="n">
        <v>2085</v>
      </c>
      <c r="F986" t="n">
        <v>13688138.2440444</v>
      </c>
      <c r="G986" t="n">
        <v>10666627.7879113</v>
      </c>
      <c r="H986" t="n">
        <v>1434.70138809252</v>
      </c>
      <c r="I986" t="n">
        <v>1124.12795286179</v>
      </c>
      <c r="J986" t="n">
        <v>10305001.1069338</v>
      </c>
      <c r="K986" t="n">
        <v>7369839.75881059</v>
      </c>
      <c r="L986" t="n">
        <v>4445654.61701924</v>
      </c>
      <c r="M986" t="n">
        <v>3640771.18719924</v>
      </c>
      <c r="N986" t="n">
        <v>0.000104813478832064</v>
      </c>
      <c r="O986" t="n">
        <v>0.000105387379705494</v>
      </c>
      <c r="P986" t="s">
        <v>257</v>
      </c>
      <c r="Q986" t="s">
        <v>252</v>
      </c>
    </row>
    <row r="987">
      <c r="A987" t="s">
        <v>272</v>
      </c>
      <c r="B987" t="s">
        <v>266</v>
      </c>
      <c r="C987" t="s">
        <v>256</v>
      </c>
      <c r="D987" t="n">
        <v>2.52004645059278</v>
      </c>
      <c r="E987" t="n">
        <v>2090</v>
      </c>
      <c r="F987" t="n">
        <v>14000669.0750396</v>
      </c>
      <c r="G987" t="n">
        <v>10917734.6884935</v>
      </c>
      <c r="H987" t="n">
        <v>1502.29349899792</v>
      </c>
      <c r="I987" t="n">
        <v>1178.30636538161</v>
      </c>
      <c r="J987" t="n">
        <v>10472763.1922739</v>
      </c>
      <c r="K987" t="n">
        <v>7472426.0183299</v>
      </c>
      <c r="L987" t="n">
        <v>4544831.71440469</v>
      </c>
      <c r="M987" t="n">
        <v>3735435.46686333</v>
      </c>
      <c r="N987" t="n">
        <v>0.000107301550443487</v>
      </c>
      <c r="O987" t="n">
        <v>0.000107925902121752</v>
      </c>
      <c r="P987" t="s">
        <v>257</v>
      </c>
      <c r="Q987" t="s">
        <v>252</v>
      </c>
    </row>
    <row r="988">
      <c r="A988" t="s">
        <v>272</v>
      </c>
      <c r="B988" t="s">
        <v>267</v>
      </c>
      <c r="C988" t="s">
        <v>256</v>
      </c>
      <c r="D988" t="n">
        <v>0.428627956548265</v>
      </c>
      <c r="E988" t="n">
        <v>2010</v>
      </c>
      <c r="F988" t="n">
        <v>0</v>
      </c>
      <c r="G988" t="n">
        <v>0</v>
      </c>
      <c r="H988" t="n">
        <v>0</v>
      </c>
      <c r="I988" t="n">
        <v>0</v>
      </c>
      <c r="J988" t="n">
        <v>0</v>
      </c>
      <c r="K988" t="n">
        <v>0</v>
      </c>
      <c r="L988" t="n">
        <v>0</v>
      </c>
      <c r="M988" t="n">
        <v>0</v>
      </c>
      <c r="N988" t="n">
        <v>0</v>
      </c>
      <c r="O988" t="n">
        <v>0</v>
      </c>
      <c r="P988" t="s">
        <v>257</v>
      </c>
      <c r="Q988" t="s">
        <v>252</v>
      </c>
    </row>
    <row r="989">
      <c r="A989" t="s">
        <v>272</v>
      </c>
      <c r="B989" t="s">
        <v>267</v>
      </c>
      <c r="C989" t="s">
        <v>256</v>
      </c>
      <c r="D989" t="n">
        <v>0.612859964817109</v>
      </c>
      <c r="E989" t="n">
        <v>2015</v>
      </c>
      <c r="F989" t="n">
        <v>0</v>
      </c>
      <c r="G989" t="n">
        <v>0</v>
      </c>
      <c r="H989" t="n">
        <v>0</v>
      </c>
      <c r="I989" t="n">
        <v>0</v>
      </c>
      <c r="J989" t="n">
        <v>0</v>
      </c>
      <c r="K989" t="n">
        <v>0</v>
      </c>
      <c r="L989" t="n">
        <v>0</v>
      </c>
      <c r="M989" t="n">
        <v>0</v>
      </c>
      <c r="N989" t="n">
        <v>0</v>
      </c>
      <c r="O989" t="n">
        <v>0</v>
      </c>
      <c r="P989" t="s">
        <v>257</v>
      </c>
      <c r="Q989" t="s">
        <v>252</v>
      </c>
    </row>
    <row r="990">
      <c r="A990" t="s">
        <v>272</v>
      </c>
      <c r="B990" t="s">
        <v>267</v>
      </c>
      <c r="C990" t="s">
        <v>256</v>
      </c>
      <c r="D990" t="n">
        <v>0.762344119941005</v>
      </c>
      <c r="E990" t="n">
        <v>2020</v>
      </c>
      <c r="F990" t="n">
        <v>0</v>
      </c>
      <c r="G990" t="n">
        <v>0</v>
      </c>
      <c r="H990" t="n">
        <v>0</v>
      </c>
      <c r="I990" t="n">
        <v>0</v>
      </c>
      <c r="J990" t="n">
        <v>0</v>
      </c>
      <c r="K990" t="n">
        <v>0</v>
      </c>
      <c r="L990" t="n">
        <v>0</v>
      </c>
      <c r="M990" t="n">
        <v>0</v>
      </c>
      <c r="N990" t="n">
        <v>0</v>
      </c>
      <c r="O990" t="n">
        <v>0</v>
      </c>
      <c r="P990" t="s">
        <v>257</v>
      </c>
      <c r="Q990" t="s">
        <v>252</v>
      </c>
    </row>
    <row r="991">
      <c r="A991" t="s">
        <v>272</v>
      </c>
      <c r="B991" t="s">
        <v>267</v>
      </c>
      <c r="C991" t="s">
        <v>256</v>
      </c>
      <c r="D991" t="n">
        <v>0.913771284057719</v>
      </c>
      <c r="E991" t="n">
        <v>2025</v>
      </c>
      <c r="F991" t="n">
        <v>0</v>
      </c>
      <c r="G991" t="n">
        <v>0</v>
      </c>
      <c r="H991" t="n">
        <v>0</v>
      </c>
      <c r="I991" t="n">
        <v>0</v>
      </c>
      <c r="J991" t="n">
        <v>0</v>
      </c>
      <c r="K991" t="n">
        <v>0</v>
      </c>
      <c r="L991" t="n">
        <v>0</v>
      </c>
      <c r="M991" t="n">
        <v>0</v>
      </c>
      <c r="N991" t="n">
        <v>0</v>
      </c>
      <c r="O991" t="n">
        <v>0</v>
      </c>
      <c r="P991" t="s">
        <v>257</v>
      </c>
      <c r="Q991" t="s">
        <v>252</v>
      </c>
    </row>
    <row r="992">
      <c r="A992" t="s">
        <v>272</v>
      </c>
      <c r="B992" t="s">
        <v>267</v>
      </c>
      <c r="C992" t="s">
        <v>256</v>
      </c>
      <c r="D992" t="n">
        <v>0.965593764268064</v>
      </c>
      <c r="E992" t="n">
        <v>2030</v>
      </c>
      <c r="F992" t="n">
        <v>0</v>
      </c>
      <c r="G992" t="n">
        <v>0</v>
      </c>
      <c r="H992" t="n">
        <v>0</v>
      </c>
      <c r="I992" t="n">
        <v>0</v>
      </c>
      <c r="J992" t="n">
        <v>0</v>
      </c>
      <c r="K992" t="n">
        <v>0</v>
      </c>
      <c r="L992" t="n">
        <v>0</v>
      </c>
      <c r="M992" t="n">
        <v>0</v>
      </c>
      <c r="N992" t="n">
        <v>0</v>
      </c>
      <c r="O992" t="n">
        <v>0</v>
      </c>
      <c r="P992" t="s">
        <v>257</v>
      </c>
      <c r="Q992" t="s">
        <v>252</v>
      </c>
    </row>
    <row r="993">
      <c r="A993" t="s">
        <v>272</v>
      </c>
      <c r="B993" t="s">
        <v>267</v>
      </c>
      <c r="C993" t="s">
        <v>256</v>
      </c>
      <c r="D993" t="n">
        <v>1.08500668135844</v>
      </c>
      <c r="E993" t="n">
        <v>2035</v>
      </c>
      <c r="F993" t="n">
        <v>0</v>
      </c>
      <c r="G993" t="n">
        <v>0</v>
      </c>
      <c r="H993" t="n">
        <v>0</v>
      </c>
      <c r="I993" t="n">
        <v>0</v>
      </c>
      <c r="J993" t="n">
        <v>0</v>
      </c>
      <c r="K993" t="n">
        <v>0</v>
      </c>
      <c r="L993" t="n">
        <v>0</v>
      </c>
      <c r="M993" t="n">
        <v>0</v>
      </c>
      <c r="N993" t="n">
        <v>0</v>
      </c>
      <c r="O993" t="n">
        <v>0</v>
      </c>
      <c r="P993" t="s">
        <v>257</v>
      </c>
      <c r="Q993" t="s">
        <v>252</v>
      </c>
    </row>
    <row r="994">
      <c r="A994" t="s">
        <v>272</v>
      </c>
      <c r="B994" t="s">
        <v>267</v>
      </c>
      <c r="C994" t="s">
        <v>256</v>
      </c>
      <c r="D994" t="n">
        <v>1.22921984132704</v>
      </c>
      <c r="E994" t="n">
        <v>2040</v>
      </c>
      <c r="F994" t="n">
        <v>0</v>
      </c>
      <c r="G994" t="n">
        <v>0</v>
      </c>
      <c r="H994" t="n">
        <v>0</v>
      </c>
      <c r="I994" t="n">
        <v>0</v>
      </c>
      <c r="J994" t="n">
        <v>0</v>
      </c>
      <c r="K994" t="n">
        <v>0</v>
      </c>
      <c r="L994" t="n">
        <v>0</v>
      </c>
      <c r="M994" t="n">
        <v>0</v>
      </c>
      <c r="N994" t="n">
        <v>0</v>
      </c>
      <c r="O994" t="n">
        <v>0</v>
      </c>
      <c r="P994" t="s">
        <v>257</v>
      </c>
      <c r="Q994" t="s">
        <v>252</v>
      </c>
    </row>
    <row r="995">
      <c r="A995" t="s">
        <v>272</v>
      </c>
      <c r="B995" t="s">
        <v>267</v>
      </c>
      <c r="C995" t="s">
        <v>256</v>
      </c>
      <c r="D995" t="n">
        <v>1.35085724597845</v>
      </c>
      <c r="E995" t="n">
        <v>2045</v>
      </c>
      <c r="F995" t="n">
        <v>0</v>
      </c>
      <c r="G995" t="n">
        <v>0</v>
      </c>
      <c r="H995" t="n">
        <v>0</v>
      </c>
      <c r="I995" t="n">
        <v>0</v>
      </c>
      <c r="J995" t="n">
        <v>0</v>
      </c>
      <c r="K995" t="n">
        <v>0</v>
      </c>
      <c r="L995" t="n">
        <v>0</v>
      </c>
      <c r="M995" t="n">
        <v>0</v>
      </c>
      <c r="N995" t="n">
        <v>0</v>
      </c>
      <c r="O995" t="n">
        <v>0</v>
      </c>
      <c r="P995" t="s">
        <v>257</v>
      </c>
      <c r="Q995" t="s">
        <v>252</v>
      </c>
    </row>
    <row r="996">
      <c r="A996" t="s">
        <v>272</v>
      </c>
      <c r="B996" t="s">
        <v>267</v>
      </c>
      <c r="C996" t="s">
        <v>256</v>
      </c>
      <c r="D996" t="n">
        <v>1.53164784556419</v>
      </c>
      <c r="E996" t="n">
        <v>2050</v>
      </c>
      <c r="F996" t="n">
        <v>0</v>
      </c>
      <c r="G996" t="n">
        <v>0</v>
      </c>
      <c r="H996" t="n">
        <v>0</v>
      </c>
      <c r="I996" t="n">
        <v>0</v>
      </c>
      <c r="J996" t="n">
        <v>0</v>
      </c>
      <c r="K996" t="n">
        <v>0</v>
      </c>
      <c r="L996" t="n">
        <v>0</v>
      </c>
      <c r="M996" t="n">
        <v>0</v>
      </c>
      <c r="N996" t="n">
        <v>0</v>
      </c>
      <c r="O996" t="n">
        <v>0</v>
      </c>
      <c r="P996" t="s">
        <v>257</v>
      </c>
      <c r="Q996" t="s">
        <v>252</v>
      </c>
    </row>
    <row r="997">
      <c r="A997" t="s">
        <v>272</v>
      </c>
      <c r="B997" t="s">
        <v>267</v>
      </c>
      <c r="C997" t="s">
        <v>256</v>
      </c>
      <c r="D997" t="n">
        <v>1.64170092024739</v>
      </c>
      <c r="E997" t="n">
        <v>2055</v>
      </c>
      <c r="F997" t="n">
        <v>0</v>
      </c>
      <c r="G997" t="n">
        <v>0</v>
      </c>
      <c r="H997" t="n">
        <v>0</v>
      </c>
      <c r="I997" t="n">
        <v>0</v>
      </c>
      <c r="J997" t="n">
        <v>0</v>
      </c>
      <c r="K997" t="n">
        <v>0</v>
      </c>
      <c r="L997" t="n">
        <v>0</v>
      </c>
      <c r="M997" t="n">
        <v>0</v>
      </c>
      <c r="N997" t="n">
        <v>0</v>
      </c>
      <c r="O997" t="n">
        <v>0</v>
      </c>
      <c r="P997" t="s">
        <v>257</v>
      </c>
      <c r="Q997" t="s">
        <v>252</v>
      </c>
    </row>
    <row r="998">
      <c r="A998" t="s">
        <v>272</v>
      </c>
      <c r="B998" t="s">
        <v>267</v>
      </c>
      <c r="C998" t="s">
        <v>256</v>
      </c>
      <c r="D998" t="n">
        <v>1.79717289473674</v>
      </c>
      <c r="E998" t="n">
        <v>2060</v>
      </c>
      <c r="F998" t="n">
        <v>0</v>
      </c>
      <c r="G998" t="n">
        <v>0</v>
      </c>
      <c r="H998" t="n">
        <v>0</v>
      </c>
      <c r="I998" t="n">
        <v>0</v>
      </c>
      <c r="J998" t="n">
        <v>0</v>
      </c>
      <c r="K998" t="n">
        <v>0</v>
      </c>
      <c r="L998" t="n">
        <v>0</v>
      </c>
      <c r="M998" t="n">
        <v>0</v>
      </c>
      <c r="N998" t="n">
        <v>0</v>
      </c>
      <c r="O998" t="n">
        <v>0</v>
      </c>
      <c r="P998" t="s">
        <v>257</v>
      </c>
      <c r="Q998" t="s">
        <v>252</v>
      </c>
    </row>
    <row r="999">
      <c r="A999" t="s">
        <v>272</v>
      </c>
      <c r="B999" t="s">
        <v>267</v>
      </c>
      <c r="C999" t="s">
        <v>256</v>
      </c>
      <c r="D999" t="n">
        <v>1.90209664848524</v>
      </c>
      <c r="E999" t="n">
        <v>2065</v>
      </c>
      <c r="F999" t="n">
        <v>0</v>
      </c>
      <c r="G999" t="n">
        <v>0</v>
      </c>
      <c r="H999" t="n">
        <v>0</v>
      </c>
      <c r="I999" t="n">
        <v>0</v>
      </c>
      <c r="J999" t="n">
        <v>0</v>
      </c>
      <c r="K999" t="n">
        <v>0</v>
      </c>
      <c r="L999" t="n">
        <v>0</v>
      </c>
      <c r="M999" t="n">
        <v>0</v>
      </c>
      <c r="N999" t="n">
        <v>0</v>
      </c>
      <c r="O999" t="n">
        <v>0</v>
      </c>
      <c r="P999" t="s">
        <v>257</v>
      </c>
      <c r="Q999" t="s">
        <v>252</v>
      </c>
    </row>
    <row r="1000">
      <c r="A1000" t="s">
        <v>272</v>
      </c>
      <c r="B1000" t="s">
        <v>267</v>
      </c>
      <c r="C1000" t="s">
        <v>256</v>
      </c>
      <c r="D1000" t="n">
        <v>2.05392250035779</v>
      </c>
      <c r="E1000" t="n">
        <v>2070</v>
      </c>
      <c r="F1000" t="n">
        <v>0</v>
      </c>
      <c r="G1000" t="n">
        <v>0</v>
      </c>
      <c r="H1000" t="n">
        <v>0</v>
      </c>
      <c r="I1000" t="n">
        <v>0</v>
      </c>
      <c r="J1000" t="n">
        <v>0</v>
      </c>
      <c r="K1000" t="n">
        <v>0</v>
      </c>
      <c r="L1000" t="n">
        <v>0</v>
      </c>
      <c r="M1000" t="n">
        <v>0</v>
      </c>
      <c r="N1000" t="n">
        <v>0</v>
      </c>
      <c r="O1000" t="n">
        <v>0</v>
      </c>
      <c r="P1000" t="s">
        <v>257</v>
      </c>
      <c r="Q1000" t="s">
        <v>252</v>
      </c>
    </row>
    <row r="1001">
      <c r="A1001" t="s">
        <v>272</v>
      </c>
      <c r="B1001" t="s">
        <v>267</v>
      </c>
      <c r="C1001" t="s">
        <v>256</v>
      </c>
      <c r="D1001" t="n">
        <v>2.15113208653396</v>
      </c>
      <c r="E1001" t="n">
        <v>2075</v>
      </c>
      <c r="F1001" t="n">
        <v>0</v>
      </c>
      <c r="G1001" t="n">
        <v>0</v>
      </c>
      <c r="H1001" t="n">
        <v>0</v>
      </c>
      <c r="I1001" t="n">
        <v>0</v>
      </c>
      <c r="J1001" t="n">
        <v>0</v>
      </c>
      <c r="K1001" t="n">
        <v>0</v>
      </c>
      <c r="L1001" t="n">
        <v>0</v>
      </c>
      <c r="M1001" t="n">
        <v>0</v>
      </c>
      <c r="N1001" t="n">
        <v>0</v>
      </c>
      <c r="O1001" t="n">
        <v>0</v>
      </c>
      <c r="P1001" t="s">
        <v>257</v>
      </c>
      <c r="Q1001" t="s">
        <v>252</v>
      </c>
    </row>
    <row r="1002">
      <c r="A1002" t="s">
        <v>272</v>
      </c>
      <c r="B1002" t="s">
        <v>267</v>
      </c>
      <c r="C1002" t="s">
        <v>256</v>
      </c>
      <c r="D1002" t="n">
        <v>2.28026617277747</v>
      </c>
      <c r="E1002" t="n">
        <v>2080</v>
      </c>
      <c r="F1002" t="n">
        <v>0</v>
      </c>
      <c r="G1002" t="n">
        <v>0</v>
      </c>
      <c r="H1002" t="n">
        <v>0</v>
      </c>
      <c r="I1002" t="n">
        <v>0</v>
      </c>
      <c r="J1002" t="n">
        <v>0</v>
      </c>
      <c r="K1002" t="n">
        <v>0</v>
      </c>
      <c r="L1002" t="n">
        <v>0</v>
      </c>
      <c r="M1002" t="n">
        <v>0</v>
      </c>
      <c r="N1002" t="n">
        <v>0</v>
      </c>
      <c r="O1002" t="n">
        <v>0</v>
      </c>
      <c r="P1002" t="s">
        <v>257</v>
      </c>
      <c r="Q1002" t="s">
        <v>252</v>
      </c>
    </row>
    <row r="1003">
      <c r="A1003" t="s">
        <v>272</v>
      </c>
      <c r="B1003" t="s">
        <v>267</v>
      </c>
      <c r="C1003" t="s">
        <v>256</v>
      </c>
      <c r="D1003" t="n">
        <v>2.40858309610718</v>
      </c>
      <c r="E1003" t="n">
        <v>2085</v>
      </c>
      <c r="F1003" t="n">
        <v>0</v>
      </c>
      <c r="G1003" t="n">
        <v>0</v>
      </c>
      <c r="H1003" t="n">
        <v>0</v>
      </c>
      <c r="I1003" t="n">
        <v>0</v>
      </c>
      <c r="J1003" t="n">
        <v>0</v>
      </c>
      <c r="K1003" t="n">
        <v>0</v>
      </c>
      <c r="L1003" t="n">
        <v>0</v>
      </c>
      <c r="M1003" t="n">
        <v>0</v>
      </c>
      <c r="N1003" t="n">
        <v>0</v>
      </c>
      <c r="O1003" t="n">
        <v>0</v>
      </c>
      <c r="P1003" t="s">
        <v>257</v>
      </c>
      <c r="Q1003" t="s">
        <v>252</v>
      </c>
    </row>
    <row r="1004">
      <c r="A1004" t="s">
        <v>272</v>
      </c>
      <c r="B1004" t="s">
        <v>267</v>
      </c>
      <c r="C1004" t="s">
        <v>256</v>
      </c>
      <c r="D1004" t="n">
        <v>2.52004645059278</v>
      </c>
      <c r="E1004" t="n">
        <v>2090</v>
      </c>
      <c r="F1004" t="n">
        <v>0</v>
      </c>
      <c r="G1004" t="n">
        <v>0</v>
      </c>
      <c r="H1004" t="n">
        <v>0</v>
      </c>
      <c r="I1004" t="n">
        <v>0</v>
      </c>
      <c r="J1004" t="n">
        <v>0</v>
      </c>
      <c r="K1004" t="n">
        <v>0</v>
      </c>
      <c r="L1004" t="n">
        <v>0</v>
      </c>
      <c r="M1004" t="n">
        <v>0</v>
      </c>
      <c r="N1004" t="n">
        <v>0</v>
      </c>
      <c r="O1004" t="n">
        <v>0</v>
      </c>
      <c r="P1004" t="s">
        <v>257</v>
      </c>
      <c r="Q1004" t="s">
        <v>252</v>
      </c>
    </row>
    <row r="1005">
      <c r="A1005" t="s">
        <v>272</v>
      </c>
      <c r="B1005" t="s">
        <v>268</v>
      </c>
      <c r="C1005" t="s">
        <v>256</v>
      </c>
      <c r="D1005" t="n">
        <v>0.428627956548265</v>
      </c>
      <c r="E1005" t="n">
        <v>2010</v>
      </c>
      <c r="F1005" t="n">
        <v>0</v>
      </c>
      <c r="G1005" t="n">
        <v>0</v>
      </c>
      <c r="H1005" t="n">
        <v>0</v>
      </c>
      <c r="I1005" t="n">
        <v>0</v>
      </c>
      <c r="J1005" t="n">
        <v>0</v>
      </c>
      <c r="K1005" t="n">
        <v>0</v>
      </c>
      <c r="L1005" t="n">
        <v>0</v>
      </c>
      <c r="M1005" t="n">
        <v>0</v>
      </c>
      <c r="N1005" t="n">
        <v>0</v>
      </c>
      <c r="O1005" t="n">
        <v>0</v>
      </c>
      <c r="P1005" t="s">
        <v>257</v>
      </c>
      <c r="Q1005" t="s">
        <v>252</v>
      </c>
    </row>
    <row r="1006">
      <c r="A1006" t="s">
        <v>272</v>
      </c>
      <c r="B1006" t="s">
        <v>268</v>
      </c>
      <c r="C1006" t="s">
        <v>256</v>
      </c>
      <c r="D1006" t="n">
        <v>0.612859964817109</v>
      </c>
      <c r="E1006" t="n">
        <v>2015</v>
      </c>
      <c r="F1006" t="n">
        <v>0</v>
      </c>
      <c r="G1006" t="n">
        <v>0</v>
      </c>
      <c r="H1006" t="n">
        <v>0</v>
      </c>
      <c r="I1006" t="n">
        <v>0</v>
      </c>
      <c r="J1006" t="n">
        <v>0</v>
      </c>
      <c r="K1006" t="n">
        <v>0</v>
      </c>
      <c r="L1006" t="n">
        <v>0</v>
      </c>
      <c r="M1006" t="n">
        <v>0</v>
      </c>
      <c r="N1006" t="n">
        <v>0</v>
      </c>
      <c r="O1006" t="n">
        <v>0</v>
      </c>
      <c r="P1006" t="s">
        <v>257</v>
      </c>
      <c r="Q1006" t="s">
        <v>252</v>
      </c>
    </row>
    <row r="1007">
      <c r="A1007" t="s">
        <v>272</v>
      </c>
      <c r="B1007" t="s">
        <v>268</v>
      </c>
      <c r="C1007" t="s">
        <v>256</v>
      </c>
      <c r="D1007" t="n">
        <v>0.762344119941005</v>
      </c>
      <c r="E1007" t="n">
        <v>2020</v>
      </c>
      <c r="F1007" t="n">
        <v>0</v>
      </c>
      <c r="G1007" t="n">
        <v>0</v>
      </c>
      <c r="H1007" t="n">
        <v>0</v>
      </c>
      <c r="I1007" t="n">
        <v>0</v>
      </c>
      <c r="J1007" t="n">
        <v>0</v>
      </c>
      <c r="K1007" t="n">
        <v>0</v>
      </c>
      <c r="L1007" t="n">
        <v>0</v>
      </c>
      <c r="M1007" t="n">
        <v>0</v>
      </c>
      <c r="N1007" t="n">
        <v>0</v>
      </c>
      <c r="O1007" t="n">
        <v>0</v>
      </c>
      <c r="P1007" t="s">
        <v>257</v>
      </c>
      <c r="Q1007" t="s">
        <v>252</v>
      </c>
    </row>
    <row r="1008">
      <c r="A1008" t="s">
        <v>272</v>
      </c>
      <c r="B1008" t="s">
        <v>268</v>
      </c>
      <c r="C1008" t="s">
        <v>256</v>
      </c>
      <c r="D1008" t="n">
        <v>0.913771284057719</v>
      </c>
      <c r="E1008" t="n">
        <v>2025</v>
      </c>
      <c r="F1008" t="n">
        <v>0</v>
      </c>
      <c r="G1008" t="n">
        <v>0</v>
      </c>
      <c r="H1008" t="n">
        <v>0</v>
      </c>
      <c r="I1008" t="n">
        <v>0</v>
      </c>
      <c r="J1008" t="n">
        <v>0</v>
      </c>
      <c r="K1008" t="n">
        <v>0</v>
      </c>
      <c r="L1008" t="n">
        <v>0</v>
      </c>
      <c r="M1008" t="n">
        <v>0</v>
      </c>
      <c r="N1008" t="n">
        <v>0</v>
      </c>
      <c r="O1008" t="n">
        <v>0</v>
      </c>
      <c r="P1008" t="s">
        <v>257</v>
      </c>
      <c r="Q1008" t="s">
        <v>252</v>
      </c>
    </row>
    <row r="1009">
      <c r="A1009" t="s">
        <v>272</v>
      </c>
      <c r="B1009" t="s">
        <v>268</v>
      </c>
      <c r="C1009" t="s">
        <v>256</v>
      </c>
      <c r="D1009" t="n">
        <v>0.965593764268064</v>
      </c>
      <c r="E1009" t="n">
        <v>2030</v>
      </c>
      <c r="F1009" t="n">
        <v>0</v>
      </c>
      <c r="G1009" t="n">
        <v>0</v>
      </c>
      <c r="H1009" t="n">
        <v>0</v>
      </c>
      <c r="I1009" t="n">
        <v>0</v>
      </c>
      <c r="J1009" t="n">
        <v>0</v>
      </c>
      <c r="K1009" t="n">
        <v>0</v>
      </c>
      <c r="L1009" t="n">
        <v>0</v>
      </c>
      <c r="M1009" t="n">
        <v>0</v>
      </c>
      <c r="N1009" t="n">
        <v>0</v>
      </c>
      <c r="O1009" t="n">
        <v>0</v>
      </c>
      <c r="P1009" t="s">
        <v>257</v>
      </c>
      <c r="Q1009" t="s">
        <v>252</v>
      </c>
    </row>
    <row r="1010">
      <c r="A1010" t="s">
        <v>272</v>
      </c>
      <c r="B1010" t="s">
        <v>268</v>
      </c>
      <c r="C1010" t="s">
        <v>256</v>
      </c>
      <c r="D1010" t="n">
        <v>1.08500668135844</v>
      </c>
      <c r="E1010" t="n">
        <v>2035</v>
      </c>
      <c r="F1010" t="n">
        <v>0</v>
      </c>
      <c r="G1010" t="n">
        <v>0</v>
      </c>
      <c r="H1010" t="n">
        <v>0</v>
      </c>
      <c r="I1010" t="n">
        <v>0</v>
      </c>
      <c r="J1010" t="n">
        <v>0</v>
      </c>
      <c r="K1010" t="n">
        <v>0</v>
      </c>
      <c r="L1010" t="n">
        <v>0</v>
      </c>
      <c r="M1010" t="n">
        <v>0</v>
      </c>
      <c r="N1010" t="n">
        <v>0</v>
      </c>
      <c r="O1010" t="n">
        <v>0</v>
      </c>
      <c r="P1010" t="s">
        <v>257</v>
      </c>
      <c r="Q1010" t="s">
        <v>252</v>
      </c>
    </row>
    <row r="1011">
      <c r="A1011" t="s">
        <v>272</v>
      </c>
      <c r="B1011" t="s">
        <v>268</v>
      </c>
      <c r="C1011" t="s">
        <v>256</v>
      </c>
      <c r="D1011" t="n">
        <v>1.22921984132704</v>
      </c>
      <c r="E1011" t="n">
        <v>2040</v>
      </c>
      <c r="F1011" t="n">
        <v>0</v>
      </c>
      <c r="G1011" t="n">
        <v>0</v>
      </c>
      <c r="H1011" t="n">
        <v>0</v>
      </c>
      <c r="I1011" t="n">
        <v>0</v>
      </c>
      <c r="J1011" t="n">
        <v>0</v>
      </c>
      <c r="K1011" t="n">
        <v>0</v>
      </c>
      <c r="L1011" t="n">
        <v>0</v>
      </c>
      <c r="M1011" t="n">
        <v>0</v>
      </c>
      <c r="N1011" t="n">
        <v>0</v>
      </c>
      <c r="O1011" t="n">
        <v>0</v>
      </c>
      <c r="P1011" t="s">
        <v>257</v>
      </c>
      <c r="Q1011" t="s">
        <v>252</v>
      </c>
    </row>
    <row r="1012">
      <c r="A1012" t="s">
        <v>272</v>
      </c>
      <c r="B1012" t="s">
        <v>268</v>
      </c>
      <c r="C1012" t="s">
        <v>256</v>
      </c>
      <c r="D1012" t="n">
        <v>1.35085724597845</v>
      </c>
      <c r="E1012" t="n">
        <v>2045</v>
      </c>
      <c r="F1012" t="n">
        <v>0</v>
      </c>
      <c r="G1012" t="n">
        <v>0</v>
      </c>
      <c r="H1012" t="n">
        <v>0</v>
      </c>
      <c r="I1012" t="n">
        <v>0</v>
      </c>
      <c r="J1012" t="n">
        <v>0</v>
      </c>
      <c r="K1012" t="n">
        <v>0</v>
      </c>
      <c r="L1012" t="n">
        <v>0</v>
      </c>
      <c r="M1012" t="n">
        <v>0</v>
      </c>
      <c r="N1012" t="n">
        <v>0</v>
      </c>
      <c r="O1012" t="n">
        <v>0</v>
      </c>
      <c r="P1012" t="s">
        <v>257</v>
      </c>
      <c r="Q1012" t="s">
        <v>252</v>
      </c>
    </row>
    <row r="1013">
      <c r="A1013" t="s">
        <v>272</v>
      </c>
      <c r="B1013" t="s">
        <v>268</v>
      </c>
      <c r="C1013" t="s">
        <v>256</v>
      </c>
      <c r="D1013" t="n">
        <v>1.53164784556419</v>
      </c>
      <c r="E1013" t="n">
        <v>2050</v>
      </c>
      <c r="F1013" t="n">
        <v>0</v>
      </c>
      <c r="G1013" t="n">
        <v>0</v>
      </c>
      <c r="H1013" t="n">
        <v>0</v>
      </c>
      <c r="I1013" t="n">
        <v>0</v>
      </c>
      <c r="J1013" t="n">
        <v>0</v>
      </c>
      <c r="K1013" t="n">
        <v>0</v>
      </c>
      <c r="L1013" t="n">
        <v>0</v>
      </c>
      <c r="M1013" t="n">
        <v>0</v>
      </c>
      <c r="N1013" t="n">
        <v>0</v>
      </c>
      <c r="O1013" t="n">
        <v>0</v>
      </c>
      <c r="P1013" t="s">
        <v>257</v>
      </c>
      <c r="Q1013" t="s">
        <v>252</v>
      </c>
    </row>
    <row r="1014">
      <c r="A1014" t="s">
        <v>272</v>
      </c>
      <c r="B1014" t="s">
        <v>268</v>
      </c>
      <c r="C1014" t="s">
        <v>256</v>
      </c>
      <c r="D1014" t="n">
        <v>1.64170092024739</v>
      </c>
      <c r="E1014" t="n">
        <v>2055</v>
      </c>
      <c r="F1014" t="n">
        <v>0</v>
      </c>
      <c r="G1014" t="n">
        <v>0</v>
      </c>
      <c r="H1014" t="n">
        <v>0</v>
      </c>
      <c r="I1014" t="n">
        <v>0</v>
      </c>
      <c r="J1014" t="n">
        <v>0</v>
      </c>
      <c r="K1014" t="n">
        <v>0</v>
      </c>
      <c r="L1014" t="n">
        <v>0</v>
      </c>
      <c r="M1014" t="n">
        <v>0</v>
      </c>
      <c r="N1014" t="n">
        <v>0</v>
      </c>
      <c r="O1014" t="n">
        <v>0</v>
      </c>
      <c r="P1014" t="s">
        <v>257</v>
      </c>
      <c r="Q1014" t="s">
        <v>252</v>
      </c>
    </row>
    <row r="1015">
      <c r="A1015" t="s">
        <v>272</v>
      </c>
      <c r="B1015" t="s">
        <v>268</v>
      </c>
      <c r="C1015" t="s">
        <v>256</v>
      </c>
      <c r="D1015" t="n">
        <v>1.79717289473674</v>
      </c>
      <c r="E1015" t="n">
        <v>2060</v>
      </c>
      <c r="F1015" t="n">
        <v>0</v>
      </c>
      <c r="G1015" t="n">
        <v>0</v>
      </c>
      <c r="H1015" t="n">
        <v>0</v>
      </c>
      <c r="I1015" t="n">
        <v>0</v>
      </c>
      <c r="J1015" t="n">
        <v>0</v>
      </c>
      <c r="K1015" t="n">
        <v>0</v>
      </c>
      <c r="L1015" t="n">
        <v>0</v>
      </c>
      <c r="M1015" t="n">
        <v>0</v>
      </c>
      <c r="N1015" t="n">
        <v>0</v>
      </c>
      <c r="O1015" t="n">
        <v>0</v>
      </c>
      <c r="P1015" t="s">
        <v>257</v>
      </c>
      <c r="Q1015" t="s">
        <v>252</v>
      </c>
    </row>
    <row r="1016">
      <c r="A1016" t="s">
        <v>272</v>
      </c>
      <c r="B1016" t="s">
        <v>268</v>
      </c>
      <c r="C1016" t="s">
        <v>256</v>
      </c>
      <c r="D1016" t="n">
        <v>1.90209664848524</v>
      </c>
      <c r="E1016" t="n">
        <v>2065</v>
      </c>
      <c r="F1016" t="n">
        <v>0</v>
      </c>
      <c r="G1016" t="n">
        <v>0</v>
      </c>
      <c r="H1016" t="n">
        <v>0</v>
      </c>
      <c r="I1016" t="n">
        <v>0</v>
      </c>
      <c r="J1016" t="n">
        <v>0</v>
      </c>
      <c r="K1016" t="n">
        <v>0</v>
      </c>
      <c r="L1016" t="n">
        <v>0</v>
      </c>
      <c r="M1016" t="n">
        <v>0</v>
      </c>
      <c r="N1016" t="n">
        <v>0</v>
      </c>
      <c r="O1016" t="n">
        <v>0</v>
      </c>
      <c r="P1016" t="s">
        <v>257</v>
      </c>
      <c r="Q1016" t="s">
        <v>252</v>
      </c>
    </row>
    <row r="1017">
      <c r="A1017" t="s">
        <v>272</v>
      </c>
      <c r="B1017" t="s">
        <v>268</v>
      </c>
      <c r="C1017" t="s">
        <v>256</v>
      </c>
      <c r="D1017" t="n">
        <v>2.05392250035779</v>
      </c>
      <c r="E1017" t="n">
        <v>2070</v>
      </c>
      <c r="F1017" t="n">
        <v>0</v>
      </c>
      <c r="G1017" t="n">
        <v>0</v>
      </c>
      <c r="H1017" t="n">
        <v>0</v>
      </c>
      <c r="I1017" t="n">
        <v>0</v>
      </c>
      <c r="J1017" t="n">
        <v>0</v>
      </c>
      <c r="K1017" t="n">
        <v>0</v>
      </c>
      <c r="L1017" t="n">
        <v>0</v>
      </c>
      <c r="M1017" t="n">
        <v>0</v>
      </c>
      <c r="N1017" t="n">
        <v>0</v>
      </c>
      <c r="O1017" t="n">
        <v>0</v>
      </c>
      <c r="P1017" t="s">
        <v>257</v>
      </c>
      <c r="Q1017" t="s">
        <v>252</v>
      </c>
    </row>
    <row r="1018">
      <c r="A1018" t="s">
        <v>272</v>
      </c>
      <c r="B1018" t="s">
        <v>268</v>
      </c>
      <c r="C1018" t="s">
        <v>256</v>
      </c>
      <c r="D1018" t="n">
        <v>2.15113208653396</v>
      </c>
      <c r="E1018" t="n">
        <v>2075</v>
      </c>
      <c r="F1018" t="n">
        <v>0</v>
      </c>
      <c r="G1018" t="n">
        <v>0</v>
      </c>
      <c r="H1018" t="n">
        <v>0</v>
      </c>
      <c r="I1018" t="n">
        <v>0</v>
      </c>
      <c r="J1018" t="n">
        <v>0</v>
      </c>
      <c r="K1018" t="n">
        <v>0</v>
      </c>
      <c r="L1018" t="n">
        <v>0</v>
      </c>
      <c r="M1018" t="n">
        <v>0</v>
      </c>
      <c r="N1018" t="n">
        <v>0</v>
      </c>
      <c r="O1018" t="n">
        <v>0</v>
      </c>
      <c r="P1018" t="s">
        <v>257</v>
      </c>
      <c r="Q1018" t="s">
        <v>252</v>
      </c>
    </row>
    <row r="1019">
      <c r="A1019" t="s">
        <v>272</v>
      </c>
      <c r="B1019" t="s">
        <v>268</v>
      </c>
      <c r="C1019" t="s">
        <v>256</v>
      </c>
      <c r="D1019" t="n">
        <v>2.28026617277747</v>
      </c>
      <c r="E1019" t="n">
        <v>2080</v>
      </c>
      <c r="F1019" t="n">
        <v>0</v>
      </c>
      <c r="G1019" t="n">
        <v>0</v>
      </c>
      <c r="H1019" t="n">
        <v>0</v>
      </c>
      <c r="I1019" t="n">
        <v>0</v>
      </c>
      <c r="J1019" t="n">
        <v>0</v>
      </c>
      <c r="K1019" t="n">
        <v>0</v>
      </c>
      <c r="L1019" t="n">
        <v>0</v>
      </c>
      <c r="M1019" t="n">
        <v>0</v>
      </c>
      <c r="N1019" t="n">
        <v>0</v>
      </c>
      <c r="O1019" t="n">
        <v>0</v>
      </c>
      <c r="P1019" t="s">
        <v>257</v>
      </c>
      <c r="Q1019" t="s">
        <v>252</v>
      </c>
    </row>
    <row r="1020">
      <c r="A1020" t="s">
        <v>272</v>
      </c>
      <c r="B1020" t="s">
        <v>268</v>
      </c>
      <c r="C1020" t="s">
        <v>256</v>
      </c>
      <c r="D1020" t="n">
        <v>2.40858309610718</v>
      </c>
      <c r="E1020" t="n">
        <v>2085</v>
      </c>
      <c r="F1020" t="n">
        <v>0</v>
      </c>
      <c r="G1020" t="n">
        <v>0</v>
      </c>
      <c r="H1020" t="n">
        <v>0</v>
      </c>
      <c r="I1020" t="n">
        <v>0</v>
      </c>
      <c r="J1020" t="n">
        <v>0</v>
      </c>
      <c r="K1020" t="n">
        <v>0</v>
      </c>
      <c r="L1020" t="n">
        <v>0</v>
      </c>
      <c r="M1020" t="n">
        <v>0</v>
      </c>
      <c r="N1020" t="n">
        <v>0</v>
      </c>
      <c r="O1020" t="n">
        <v>0</v>
      </c>
      <c r="P1020" t="s">
        <v>257</v>
      </c>
      <c r="Q1020" t="s">
        <v>252</v>
      </c>
    </row>
    <row r="1021">
      <c r="A1021" t="s">
        <v>272</v>
      </c>
      <c r="B1021" t="s">
        <v>268</v>
      </c>
      <c r="C1021" t="s">
        <v>256</v>
      </c>
      <c r="D1021" t="n">
        <v>2.52004645059278</v>
      </c>
      <c r="E1021" t="n">
        <v>2090</v>
      </c>
      <c r="F1021" t="n">
        <v>0</v>
      </c>
      <c r="G1021" t="n">
        <v>0</v>
      </c>
      <c r="H1021" t="n">
        <v>0</v>
      </c>
      <c r="I1021" t="n">
        <v>0</v>
      </c>
      <c r="J1021" t="n">
        <v>0</v>
      </c>
      <c r="K1021" t="n">
        <v>0</v>
      </c>
      <c r="L1021" t="n">
        <v>0</v>
      </c>
      <c r="M1021" t="n">
        <v>0</v>
      </c>
      <c r="N1021" t="n">
        <v>0</v>
      </c>
      <c r="O1021" t="n">
        <v>0</v>
      </c>
      <c r="P1021" t="s">
        <v>257</v>
      </c>
      <c r="Q1021" t="s">
        <v>252</v>
      </c>
    </row>
    <row r="1022">
      <c r="A1022" t="s">
        <v>273</v>
      </c>
      <c r="B1022" t="s">
        <v>255</v>
      </c>
      <c r="C1022" t="s">
        <v>256</v>
      </c>
      <c r="D1022" t="n">
        <v>0.428627956548265</v>
      </c>
      <c r="E1022" t="n">
        <v>2010</v>
      </c>
      <c r="F1022" t="n">
        <v>8082807.75751194</v>
      </c>
      <c r="G1022" t="n">
        <v>107280.171629776</v>
      </c>
      <c r="H1022" t="n">
        <v>50.0887362832978</v>
      </c>
      <c r="I1022" t="n">
        <v>-0.146532523364304</v>
      </c>
      <c r="J1022" t="n">
        <v>2161619.29222513</v>
      </c>
      <c r="K1022" t="n">
        <v>7953.8807936922</v>
      </c>
      <c r="L1022" t="n">
        <v>3154418.59445684</v>
      </c>
      <c r="M1022" t="n">
        <v>30145.1448808909</v>
      </c>
      <c r="N1022" t="n">
        <v>0.00000619694761844938</v>
      </c>
      <c r="O1022" t="n">
        <v>-0.0000013658863622067</v>
      </c>
      <c r="P1022" t="s">
        <v>257</v>
      </c>
      <c r="Q1022" t="s">
        <v>252</v>
      </c>
    </row>
    <row r="1023">
      <c r="A1023" t="s">
        <v>273</v>
      </c>
      <c r="B1023" t="s">
        <v>255</v>
      </c>
      <c r="C1023" t="s">
        <v>256</v>
      </c>
      <c r="D1023" t="n">
        <v>0.612859964817109</v>
      </c>
      <c r="E1023" t="n">
        <v>2015</v>
      </c>
      <c r="F1023" t="n">
        <v>8641068.89950291</v>
      </c>
      <c r="G1023" t="n">
        <v>112128.161572057</v>
      </c>
      <c r="H1023" t="n">
        <v>77.5074339008796</v>
      </c>
      <c r="I1023" t="n">
        <v>-0.204791919863896</v>
      </c>
      <c r="J1023" t="n">
        <v>2317797.10192632</v>
      </c>
      <c r="K1023" t="n">
        <v>8503.23251017523</v>
      </c>
      <c r="L1023" t="n">
        <v>3383319.98925351</v>
      </c>
      <c r="M1023" t="n">
        <v>31551.2427438212</v>
      </c>
      <c r="N1023" t="n">
        <v>0.00000896965812937081</v>
      </c>
      <c r="O1023" t="n">
        <v>-0.00000182640932476442</v>
      </c>
      <c r="P1023" t="s">
        <v>257</v>
      </c>
      <c r="Q1023" t="s">
        <v>252</v>
      </c>
    </row>
    <row r="1024">
      <c r="A1024" t="s">
        <v>273</v>
      </c>
      <c r="B1024" t="s">
        <v>255</v>
      </c>
      <c r="C1024" t="s">
        <v>256</v>
      </c>
      <c r="D1024" t="n">
        <v>0.762344119941005</v>
      </c>
      <c r="E1024" t="n">
        <v>2020</v>
      </c>
      <c r="F1024" t="n">
        <v>9151909.8836099</v>
      </c>
      <c r="G1024" t="n">
        <v>116186.903500319</v>
      </c>
      <c r="H1024" t="n">
        <v>103.498985992787</v>
      </c>
      <c r="I1024" t="n">
        <v>-0.247497347795182</v>
      </c>
      <c r="J1024" t="n">
        <v>2465448.17670994</v>
      </c>
      <c r="K1024" t="n">
        <v>9019.85558849067</v>
      </c>
      <c r="L1024" t="n">
        <v>3597175.48041769</v>
      </c>
      <c r="M1024" t="n">
        <v>32691.4777924401</v>
      </c>
      <c r="N1024" t="n">
        <v>0.0000113090040558794</v>
      </c>
      <c r="O1024" t="n">
        <v>-0.00000213016562399826</v>
      </c>
      <c r="P1024" t="s">
        <v>257</v>
      </c>
      <c r="Q1024" t="s">
        <v>252</v>
      </c>
    </row>
    <row r="1025">
      <c r="A1025" t="s">
        <v>273</v>
      </c>
      <c r="B1025" t="s">
        <v>255</v>
      </c>
      <c r="C1025" t="s">
        <v>256</v>
      </c>
      <c r="D1025" t="n">
        <v>0.913771284057719</v>
      </c>
      <c r="E1025" t="n">
        <v>2025</v>
      </c>
      <c r="F1025" t="n">
        <v>9729225.8742058</v>
      </c>
      <c r="G1025" t="n">
        <v>121132.711542964</v>
      </c>
      <c r="H1025" t="n">
        <v>133.787093442942</v>
      </c>
      <c r="I1025" t="n">
        <v>-0.2892587942754</v>
      </c>
      <c r="J1025" t="n">
        <v>2634588.17473583</v>
      </c>
      <c r="K1025" t="n">
        <v>9614.19372572979</v>
      </c>
      <c r="L1025" t="n">
        <v>3840593.54640966</v>
      </c>
      <c r="M1025" t="n">
        <v>34087.4190666273</v>
      </c>
      <c r="N1025" t="n">
        <v>0.0000137510522597321</v>
      </c>
      <c r="O1025" t="n">
        <v>-0.00000238794946956011</v>
      </c>
      <c r="P1025" t="s">
        <v>257</v>
      </c>
      <c r="Q1025" t="s">
        <v>252</v>
      </c>
    </row>
    <row r="1026">
      <c r="A1026" t="s">
        <v>273</v>
      </c>
      <c r="B1026" t="s">
        <v>255</v>
      </c>
      <c r="C1026" t="s">
        <v>256</v>
      </c>
      <c r="D1026" t="n">
        <v>0.965593764268064</v>
      </c>
      <c r="E1026" t="n">
        <v>2030</v>
      </c>
      <c r="F1026" t="n">
        <v>10339154.5138778</v>
      </c>
      <c r="G1026" t="n">
        <v>126347.872267323</v>
      </c>
      <c r="H1026" t="n">
        <v>152.612709017679</v>
      </c>
      <c r="I1026" t="n">
        <v>-0.29627108094735</v>
      </c>
      <c r="J1026" t="n">
        <v>2817791.7486298</v>
      </c>
      <c r="K1026" t="n">
        <v>10260.5029092091</v>
      </c>
      <c r="L1026" t="n">
        <v>4100898.76602878</v>
      </c>
      <c r="M1026" t="n">
        <v>35559.5738630228</v>
      </c>
      <c r="N1026" t="n">
        <v>0.0000147606565713699</v>
      </c>
      <c r="O1026" t="n">
        <v>-0.00000234488381664639</v>
      </c>
      <c r="P1026" t="s">
        <v>257</v>
      </c>
      <c r="Q1026" t="s">
        <v>252</v>
      </c>
    </row>
    <row r="1027">
      <c r="A1027" t="s">
        <v>273</v>
      </c>
      <c r="B1027" t="s">
        <v>255</v>
      </c>
      <c r="C1027" t="s">
        <v>256</v>
      </c>
      <c r="D1027" t="n">
        <v>1.08500668135844</v>
      </c>
      <c r="E1027" t="n">
        <v>2035</v>
      </c>
      <c r="F1027" t="n">
        <v>10861336.0193623</v>
      </c>
      <c r="G1027" t="n">
        <v>130361.974785091</v>
      </c>
      <c r="H1027" t="n">
        <v>161.578670735518</v>
      </c>
      <c r="I1027" t="n">
        <v>-0.417615075302729</v>
      </c>
      <c r="J1027" t="n">
        <v>2961360.85319568</v>
      </c>
      <c r="K1027" t="n">
        <v>10731.3818570895</v>
      </c>
      <c r="L1027" t="n">
        <v>4342453.5908818</v>
      </c>
      <c r="M1027" t="n">
        <v>33947.8238085079</v>
      </c>
      <c r="N1027" t="n">
        <v>0.0000148765005011792</v>
      </c>
      <c r="O1027" t="n">
        <v>-0.00000320350375169747</v>
      </c>
      <c r="P1027" t="s">
        <v>257</v>
      </c>
      <c r="Q1027" t="s">
        <v>252</v>
      </c>
    </row>
    <row r="1028">
      <c r="A1028" t="s">
        <v>273</v>
      </c>
      <c r="B1028" t="s">
        <v>255</v>
      </c>
      <c r="C1028" t="s">
        <v>256</v>
      </c>
      <c r="D1028" t="n">
        <v>1.22921984132704</v>
      </c>
      <c r="E1028" t="n">
        <v>2040</v>
      </c>
      <c r="F1028" t="n">
        <v>11164889.3847081</v>
      </c>
      <c r="G1028" t="n">
        <v>131845.047861274</v>
      </c>
      <c r="H1028" t="n">
        <v>156.284504356365</v>
      </c>
      <c r="I1028" t="n">
        <v>-0.610645633497608</v>
      </c>
      <c r="J1028" t="n">
        <v>3005841.21681045</v>
      </c>
      <c r="K1028" t="n">
        <v>11056.3679524003</v>
      </c>
      <c r="L1028" t="n">
        <v>4517711.70650099</v>
      </c>
      <c r="M1028" t="n">
        <v>28101.5355976271</v>
      </c>
      <c r="N1028" t="n">
        <v>0.0000139978551485176</v>
      </c>
      <c r="O1028" t="n">
        <v>-0.00000463154015568431</v>
      </c>
      <c r="P1028" t="s">
        <v>257</v>
      </c>
      <c r="Q1028" t="s">
        <v>252</v>
      </c>
    </row>
    <row r="1029">
      <c r="A1029" t="s">
        <v>273</v>
      </c>
      <c r="B1029" t="s">
        <v>255</v>
      </c>
      <c r="C1029" t="s">
        <v>256</v>
      </c>
      <c r="D1029" t="n">
        <v>1.35085724597845</v>
      </c>
      <c r="E1029" t="n">
        <v>2045</v>
      </c>
      <c r="F1029" t="n">
        <v>11509246.1494645</v>
      </c>
      <c r="G1029" t="n">
        <v>133966.541486068</v>
      </c>
      <c r="H1029" t="n">
        <v>152.841851332519</v>
      </c>
      <c r="I1029" t="n">
        <v>-0.775906710977193</v>
      </c>
      <c r="J1029" t="n">
        <v>3079882.2131461</v>
      </c>
      <c r="K1029" t="n">
        <v>11773.2651818055</v>
      </c>
      <c r="L1029" t="n">
        <v>4710849.95837183</v>
      </c>
      <c r="M1029" t="n">
        <v>24193.4383428902</v>
      </c>
      <c r="N1029" t="n">
        <v>0.0000132799185409403</v>
      </c>
      <c r="O1029" t="n">
        <v>-0.00000579179474494296</v>
      </c>
      <c r="P1029" t="s">
        <v>257</v>
      </c>
      <c r="Q1029" t="s">
        <v>252</v>
      </c>
    </row>
    <row r="1030">
      <c r="A1030" t="s">
        <v>273</v>
      </c>
      <c r="B1030" t="s">
        <v>255</v>
      </c>
      <c r="C1030" t="s">
        <v>256</v>
      </c>
      <c r="D1030" t="n">
        <v>1.53164784556419</v>
      </c>
      <c r="E1030" t="n">
        <v>2050</v>
      </c>
      <c r="F1030" t="n">
        <v>11857927.4407743</v>
      </c>
      <c r="G1030" t="n">
        <v>136284.65765935</v>
      </c>
      <c r="H1030" t="n">
        <v>143.925903681899</v>
      </c>
      <c r="I1030" t="n">
        <v>-1.02118821779198</v>
      </c>
      <c r="J1030" t="n">
        <v>3098279.78249113</v>
      </c>
      <c r="K1030" t="n">
        <v>12172.23721492</v>
      </c>
      <c r="L1030" t="n">
        <v>4897464.32704831</v>
      </c>
      <c r="M1030" t="n">
        <v>22129.9314661313</v>
      </c>
      <c r="N1030" t="n">
        <v>0.0000121375260896774</v>
      </c>
      <c r="O1030" t="n">
        <v>-0.00000749305340256634</v>
      </c>
      <c r="P1030" t="s">
        <v>257</v>
      </c>
      <c r="Q1030" t="s">
        <v>252</v>
      </c>
    </row>
    <row r="1031">
      <c r="A1031" t="s">
        <v>273</v>
      </c>
      <c r="B1031" t="s">
        <v>255</v>
      </c>
      <c r="C1031" t="s">
        <v>256</v>
      </c>
      <c r="D1031" t="n">
        <v>1.64170092024739</v>
      </c>
      <c r="E1031" t="n">
        <v>2055</v>
      </c>
      <c r="F1031" t="n">
        <v>12208171.0650929</v>
      </c>
      <c r="G1031" t="n">
        <v>138733.566199562</v>
      </c>
      <c r="H1031" t="n">
        <v>141.931567148722</v>
      </c>
      <c r="I1031" t="n">
        <v>-1.13338927214769</v>
      </c>
      <c r="J1031" t="n">
        <v>3057703.6111398</v>
      </c>
      <c r="K1031" t="n">
        <v>12194.0254685511</v>
      </c>
      <c r="L1031" t="n">
        <v>5087908.72601183</v>
      </c>
      <c r="M1031" t="n">
        <v>22840.1837039809</v>
      </c>
      <c r="N1031" t="n">
        <v>0.0000116259484235563</v>
      </c>
      <c r="O1031" t="n">
        <v>-0.0000081695389457326</v>
      </c>
      <c r="P1031" t="s">
        <v>257</v>
      </c>
      <c r="Q1031" t="s">
        <v>252</v>
      </c>
    </row>
    <row r="1032">
      <c r="A1032" t="s">
        <v>273</v>
      </c>
      <c r="B1032" t="s">
        <v>255</v>
      </c>
      <c r="C1032" t="s">
        <v>256</v>
      </c>
      <c r="D1032" t="n">
        <v>1.79717289473674</v>
      </c>
      <c r="E1032" t="n">
        <v>2060</v>
      </c>
      <c r="F1032" t="n">
        <v>12592702.5398366</v>
      </c>
      <c r="G1032" t="n">
        <v>141648.600522002</v>
      </c>
      <c r="H1032" t="n">
        <v>136.132106561563</v>
      </c>
      <c r="I1032" t="n">
        <v>-1.30349660087735</v>
      </c>
      <c r="J1032" t="n">
        <v>2911308.49836411</v>
      </c>
      <c r="K1032" t="n">
        <v>11631.5647935221</v>
      </c>
      <c r="L1032" t="n">
        <v>5355665.36369066</v>
      </c>
      <c r="M1032" t="n">
        <v>23398.4593489249</v>
      </c>
      <c r="N1032" t="n">
        <v>0.0000108103964284802</v>
      </c>
      <c r="O1032" t="n">
        <v>-0.00000920232601009622</v>
      </c>
      <c r="P1032" t="s">
        <v>257</v>
      </c>
      <c r="Q1032" t="s">
        <v>252</v>
      </c>
    </row>
    <row r="1033">
      <c r="A1033" t="s">
        <v>273</v>
      </c>
      <c r="B1033" t="s">
        <v>255</v>
      </c>
      <c r="C1033" t="s">
        <v>256</v>
      </c>
      <c r="D1033" t="n">
        <v>1.90209664848524</v>
      </c>
      <c r="E1033" t="n">
        <v>2065</v>
      </c>
      <c r="F1033" t="n">
        <v>12919768.8002928</v>
      </c>
      <c r="G1033" t="n">
        <v>143989.001087055</v>
      </c>
      <c r="H1033" t="n">
        <v>133.008682455286</v>
      </c>
      <c r="I1033" t="n">
        <v>-1.41802670548096</v>
      </c>
      <c r="J1033" t="n">
        <v>2771939.58733775</v>
      </c>
      <c r="K1033" t="n">
        <v>10540.2851620457</v>
      </c>
      <c r="L1033" t="n">
        <v>5545540.1153465</v>
      </c>
      <c r="M1033" t="n">
        <v>24281.0215152593</v>
      </c>
      <c r="N1033" t="n">
        <v>0.000010294973889337</v>
      </c>
      <c r="O1033" t="n">
        <v>-0.00000984815989259925</v>
      </c>
      <c r="P1033" t="s">
        <v>257</v>
      </c>
      <c r="Q1033" t="s">
        <v>252</v>
      </c>
    </row>
    <row r="1034">
      <c r="A1034" t="s">
        <v>273</v>
      </c>
      <c r="B1034" t="s">
        <v>255</v>
      </c>
      <c r="C1034" t="s">
        <v>256</v>
      </c>
      <c r="D1034" t="n">
        <v>2.05392250035779</v>
      </c>
      <c r="E1034" t="n">
        <v>2070</v>
      </c>
      <c r="F1034" t="n">
        <v>13291150.2471292</v>
      </c>
      <c r="G1034" t="n">
        <v>146896.719828787</v>
      </c>
      <c r="H1034" t="n">
        <v>125.871326224618</v>
      </c>
      <c r="I1034" t="n">
        <v>-1.5814897140108</v>
      </c>
      <c r="J1034" t="n">
        <v>2289851.65254333</v>
      </c>
      <c r="K1034" t="n">
        <v>8867.23557825683</v>
      </c>
      <c r="L1034" t="n">
        <v>5757727.63748742</v>
      </c>
      <c r="M1034" t="n">
        <v>25493.9262457424</v>
      </c>
      <c r="N1034" t="n">
        <v>0.00000947031098770438</v>
      </c>
      <c r="O1034" t="n">
        <v>-0.0000107659974698828</v>
      </c>
      <c r="P1034" t="s">
        <v>257</v>
      </c>
      <c r="Q1034" t="s">
        <v>252</v>
      </c>
    </row>
    <row r="1035">
      <c r="A1035" t="s">
        <v>273</v>
      </c>
      <c r="B1035" t="s">
        <v>255</v>
      </c>
      <c r="C1035" t="s">
        <v>256</v>
      </c>
      <c r="D1035" t="n">
        <v>2.15113208653396</v>
      </c>
      <c r="E1035" t="n">
        <v>2075</v>
      </c>
      <c r="F1035" t="n">
        <v>13697071.6031156</v>
      </c>
      <c r="G1035" t="n">
        <v>150225.987980368</v>
      </c>
      <c r="H1035" t="n">
        <v>122.987158888078</v>
      </c>
      <c r="I1035" t="n">
        <v>-1.6818140819055</v>
      </c>
      <c r="J1035" t="n">
        <v>1948781.35867264</v>
      </c>
      <c r="K1035" t="n">
        <v>8118.31774043199</v>
      </c>
      <c r="L1035" t="n">
        <v>5926689.67291452</v>
      </c>
      <c r="M1035" t="n">
        <v>26237.1489475493</v>
      </c>
      <c r="N1035" t="n">
        <v>0.00000897908417592728</v>
      </c>
      <c r="O1035" t="n">
        <v>-0.0000111952273006537</v>
      </c>
      <c r="P1035" t="s">
        <v>257</v>
      </c>
      <c r="Q1035" t="s">
        <v>252</v>
      </c>
    </row>
    <row r="1036">
      <c r="A1036" t="s">
        <v>273</v>
      </c>
      <c r="B1036" t="s">
        <v>255</v>
      </c>
      <c r="C1036" t="s">
        <v>256</v>
      </c>
      <c r="D1036" t="n">
        <v>2.28026617277747</v>
      </c>
      <c r="E1036" t="n">
        <v>2080</v>
      </c>
      <c r="F1036" t="n">
        <v>14071233.4139816</v>
      </c>
      <c r="G1036" t="n">
        <v>153225.735444733</v>
      </c>
      <c r="H1036" t="n">
        <v>116.417816606259</v>
      </c>
      <c r="I1036" t="n">
        <v>-1.81100098948309</v>
      </c>
      <c r="J1036" t="n">
        <v>1486188.52920432</v>
      </c>
      <c r="K1036" t="n">
        <v>6118.76126341549</v>
      </c>
      <c r="L1036" t="n">
        <v>6107644.80622726</v>
      </c>
      <c r="M1036" t="n">
        <v>27085.5420425299</v>
      </c>
      <c r="N1036" t="n">
        <v>0.00000827346211815254</v>
      </c>
      <c r="O1036" t="n">
        <v>-0.0000118191698295767</v>
      </c>
      <c r="P1036" t="s">
        <v>257</v>
      </c>
      <c r="Q1036" t="s">
        <v>252</v>
      </c>
    </row>
    <row r="1037">
      <c r="A1037" t="s">
        <v>273</v>
      </c>
      <c r="B1037" t="s">
        <v>255</v>
      </c>
      <c r="C1037" t="s">
        <v>256</v>
      </c>
      <c r="D1037" t="n">
        <v>2.40858309610718</v>
      </c>
      <c r="E1037" t="n">
        <v>2085</v>
      </c>
      <c r="F1037" t="n">
        <v>14483373.9348703</v>
      </c>
      <c r="G1037" t="n">
        <v>156655.066784927</v>
      </c>
      <c r="H1037" t="n">
        <v>109.438047455727</v>
      </c>
      <c r="I1037" t="n">
        <v>-1.94961236841452</v>
      </c>
      <c r="J1037" t="n">
        <v>1172143.40338041</v>
      </c>
      <c r="K1037" t="n">
        <v>5488.08462632861</v>
      </c>
      <c r="L1037" t="n">
        <v>6304437.24565004</v>
      </c>
      <c r="M1037" t="n">
        <v>28300.1199271201</v>
      </c>
      <c r="N1037" t="n">
        <v>0.00000755611558106937</v>
      </c>
      <c r="O1037" t="n">
        <v>-0.0000124452557355911</v>
      </c>
      <c r="P1037" t="s">
        <v>257</v>
      </c>
      <c r="Q1037" t="s">
        <v>252</v>
      </c>
    </row>
    <row r="1038">
      <c r="A1038" t="s">
        <v>273</v>
      </c>
      <c r="B1038" t="s">
        <v>255</v>
      </c>
      <c r="C1038" t="s">
        <v>256</v>
      </c>
      <c r="D1038" t="n">
        <v>2.52004645059278</v>
      </c>
      <c r="E1038" t="n">
        <v>2090</v>
      </c>
      <c r="F1038" t="n">
        <v>14834973.2119309</v>
      </c>
      <c r="G1038" t="n">
        <v>160251.536877677</v>
      </c>
      <c r="H1038" t="n">
        <v>104.530952669039</v>
      </c>
      <c r="I1038" t="n">
        <v>-2.06011148470433</v>
      </c>
      <c r="J1038" t="n">
        <v>1025224.83933332</v>
      </c>
      <c r="K1038" t="n">
        <v>5044.21188420099</v>
      </c>
      <c r="L1038" t="n">
        <v>6439928.61301853</v>
      </c>
      <c r="M1038" t="n">
        <v>28996.8771301244</v>
      </c>
      <c r="N1038" t="n">
        <v>0.00000704625152844702</v>
      </c>
      <c r="O1038" t="n">
        <v>-0.0000128554865984022</v>
      </c>
      <c r="P1038" t="s">
        <v>257</v>
      </c>
      <c r="Q1038" t="s">
        <v>252</v>
      </c>
    </row>
    <row r="1039">
      <c r="A1039" t="s">
        <v>273</v>
      </c>
      <c r="B1039" t="s">
        <v>258</v>
      </c>
      <c r="C1039" t="s">
        <v>256</v>
      </c>
      <c r="D1039" t="n">
        <v>0.428627956548265</v>
      </c>
      <c r="E1039" t="n">
        <v>2010</v>
      </c>
      <c r="F1039" t="n">
        <v>7860510.59037736</v>
      </c>
      <c r="G1039" t="n">
        <v>329577.338764355</v>
      </c>
      <c r="H1039" t="n">
        <v>46.8879322331238</v>
      </c>
      <c r="I1039" t="n">
        <v>3.05427152680965</v>
      </c>
      <c r="J1039" t="n">
        <v>2051804.45999532</v>
      </c>
      <c r="K1039" t="n">
        <v>117768.713023509</v>
      </c>
      <c r="L1039" t="n">
        <v>3050597.37022535</v>
      </c>
      <c r="M1039" t="n">
        <v>133966.369112374</v>
      </c>
      <c r="N1039" t="n">
        <v>0.00000596499829038115</v>
      </c>
      <c r="O1039" t="n">
        <v>0.00000926723766342876</v>
      </c>
      <c r="P1039" t="s">
        <v>257</v>
      </c>
      <c r="Q1039" t="s">
        <v>252</v>
      </c>
    </row>
    <row r="1040">
      <c r="A1040" t="s">
        <v>273</v>
      </c>
      <c r="B1040" t="s">
        <v>258</v>
      </c>
      <c r="C1040" t="s">
        <v>256</v>
      </c>
      <c r="D1040" t="n">
        <v>0.612859964817109</v>
      </c>
      <c r="E1040" t="n">
        <v>2015</v>
      </c>
      <c r="F1040" t="n">
        <v>8401544.40559636</v>
      </c>
      <c r="G1040" t="n">
        <v>351652.655478604</v>
      </c>
      <c r="H1040" t="n">
        <v>72.6070749372585</v>
      </c>
      <c r="I1040" t="n">
        <v>4.69556704375715</v>
      </c>
      <c r="J1040" t="n">
        <v>2200319.87402373</v>
      </c>
      <c r="K1040" t="n">
        <v>125980.460412763</v>
      </c>
      <c r="L1040" t="n">
        <v>3271524.29360496</v>
      </c>
      <c r="M1040" t="n">
        <v>143346.938392366</v>
      </c>
      <c r="N1040" t="n">
        <v>0.00000864211047779432</v>
      </c>
      <c r="O1040" t="n">
        <v>0.000013352855354857</v>
      </c>
      <c r="P1040" t="s">
        <v>257</v>
      </c>
      <c r="Q1040" t="s">
        <v>252</v>
      </c>
    </row>
    <row r="1041">
      <c r="A1041" t="s">
        <v>273</v>
      </c>
      <c r="B1041" t="s">
        <v>258</v>
      </c>
      <c r="C1041" t="s">
        <v>256</v>
      </c>
      <c r="D1041" t="n">
        <v>0.762344119941005</v>
      </c>
      <c r="E1041" t="n">
        <v>2020</v>
      </c>
      <c r="F1041" t="n">
        <v>8896113.52756928</v>
      </c>
      <c r="G1041" t="n">
        <v>371983.259540936</v>
      </c>
      <c r="H1041" t="n">
        <v>97.0245091077248</v>
      </c>
      <c r="I1041" t="n">
        <v>6.2269795372673</v>
      </c>
      <c r="J1041" t="n">
        <v>2340815.11262276</v>
      </c>
      <c r="K1041" t="n">
        <v>133652.919675668</v>
      </c>
      <c r="L1041" t="n">
        <v>3477771.99363777</v>
      </c>
      <c r="M1041" t="n">
        <v>152094.964572367</v>
      </c>
      <c r="N1041" t="n">
        <v>0.0000109063928654961</v>
      </c>
      <c r="O1041" t="n">
        <v>0.0000167399456226928</v>
      </c>
      <c r="P1041" t="s">
        <v>257</v>
      </c>
      <c r="Q1041" t="s">
        <v>252</v>
      </c>
    </row>
    <row r="1042">
      <c r="A1042" t="s">
        <v>273</v>
      </c>
      <c r="B1042" t="s">
        <v>258</v>
      </c>
      <c r="C1042" t="s">
        <v>256</v>
      </c>
      <c r="D1042" t="n">
        <v>0.913771284057719</v>
      </c>
      <c r="E1042" t="n">
        <v>2025</v>
      </c>
      <c r="F1042" t="n">
        <v>9455212.17908933</v>
      </c>
      <c r="G1042" t="n">
        <v>395146.406659433</v>
      </c>
      <c r="H1042" t="n">
        <v>125.500622565484</v>
      </c>
      <c r="I1042" t="n">
        <v>7.99721208318314</v>
      </c>
      <c r="J1042" t="n">
        <v>2501726.14809534</v>
      </c>
      <c r="K1042" t="n">
        <v>142476.220366213</v>
      </c>
      <c r="L1042" t="n">
        <v>3712555.44338295</v>
      </c>
      <c r="M1042" t="n">
        <v>162125.522093332</v>
      </c>
      <c r="N1042" t="n">
        <v>0.0000132731683000234</v>
      </c>
      <c r="O1042" t="n">
        <v>0.0000202386051053622</v>
      </c>
      <c r="P1042" t="s">
        <v>257</v>
      </c>
      <c r="Q1042" t="s">
        <v>252</v>
      </c>
    </row>
    <row r="1043">
      <c r="A1043" t="s">
        <v>273</v>
      </c>
      <c r="B1043" t="s">
        <v>258</v>
      </c>
      <c r="C1043" t="s">
        <v>256</v>
      </c>
      <c r="D1043" t="n">
        <v>0.965593764268064</v>
      </c>
      <c r="E1043" t="n">
        <v>2030</v>
      </c>
      <c r="F1043" t="n">
        <v>10045384.4585461</v>
      </c>
      <c r="G1043" t="n">
        <v>420117.927599058</v>
      </c>
      <c r="H1043" t="n">
        <v>143.242362743911</v>
      </c>
      <c r="I1043" t="n">
        <v>9.07407519282116</v>
      </c>
      <c r="J1043" t="n">
        <v>2675899.61620726</v>
      </c>
      <c r="K1043" t="n">
        <v>152152.635331751</v>
      </c>
      <c r="L1043" t="n">
        <v>3963386.41031768</v>
      </c>
      <c r="M1043" t="n">
        <v>173071.929574125</v>
      </c>
      <c r="N1043" t="n">
        <v>0.0000142595202139872</v>
      </c>
      <c r="O1043" t="n">
        <v>0.0000215988764028205</v>
      </c>
      <c r="P1043" t="s">
        <v>257</v>
      </c>
      <c r="Q1043" t="s">
        <v>252</v>
      </c>
    </row>
    <row r="1044">
      <c r="A1044" t="s">
        <v>273</v>
      </c>
      <c r="B1044" t="s">
        <v>258</v>
      </c>
      <c r="C1044" t="s">
        <v>256</v>
      </c>
      <c r="D1044" t="n">
        <v>1.08500668135844</v>
      </c>
      <c r="E1044" t="n">
        <v>2035</v>
      </c>
      <c r="F1044" t="n">
        <v>10549811.7446846</v>
      </c>
      <c r="G1044" t="n">
        <v>441886.24946282</v>
      </c>
      <c r="H1044" t="n">
        <v>151.723702269723</v>
      </c>
      <c r="I1044" t="n">
        <v>9.43735339049246</v>
      </c>
      <c r="J1044" t="n">
        <v>2812198.28671671</v>
      </c>
      <c r="K1044" t="n">
        <v>159893.948336059</v>
      </c>
      <c r="L1044" t="n">
        <v>4193522.24609039</v>
      </c>
      <c r="M1044" t="n">
        <v>182879.168599925</v>
      </c>
      <c r="N1044" t="n">
        <v>0.0000143816502077554</v>
      </c>
      <c r="O1044" t="n">
        <v>0.0000213569745652076</v>
      </c>
      <c r="P1044" t="s">
        <v>257</v>
      </c>
      <c r="Q1044" t="s">
        <v>252</v>
      </c>
    </row>
    <row r="1045">
      <c r="A1045" t="s">
        <v>273</v>
      </c>
      <c r="B1045" t="s">
        <v>258</v>
      </c>
      <c r="C1045" t="s">
        <v>256</v>
      </c>
      <c r="D1045" t="n">
        <v>1.22921984132704</v>
      </c>
      <c r="E1045" t="n">
        <v>2040</v>
      </c>
      <c r="F1045" t="n">
        <v>10842003.6720476</v>
      </c>
      <c r="G1045" t="n">
        <v>454730.760521716</v>
      </c>
      <c r="H1045" t="n">
        <v>146.826557731949</v>
      </c>
      <c r="I1045" t="n">
        <v>8.8473009909184</v>
      </c>
      <c r="J1045" t="n">
        <v>2856742.64476724</v>
      </c>
      <c r="K1045" t="n">
        <v>160154.939995608</v>
      </c>
      <c r="L1045" t="n">
        <v>4354965.94766227</v>
      </c>
      <c r="M1045" t="n">
        <v>190847.294436349</v>
      </c>
      <c r="N1045" t="n">
        <v>0.0000135423822176422</v>
      </c>
      <c r="O1045" t="n">
        <v>0.0000194561304380813</v>
      </c>
      <c r="P1045" t="s">
        <v>257</v>
      </c>
      <c r="Q1045" t="s">
        <v>252</v>
      </c>
    </row>
    <row r="1046">
      <c r="A1046" t="s">
        <v>273</v>
      </c>
      <c r="B1046" t="s">
        <v>258</v>
      </c>
      <c r="C1046" t="s">
        <v>256</v>
      </c>
      <c r="D1046" t="n">
        <v>1.35085724597845</v>
      </c>
      <c r="E1046" t="n">
        <v>2045</v>
      </c>
      <c r="F1046" t="n">
        <v>11174066.0578175</v>
      </c>
      <c r="G1046" t="n">
        <v>469146.633133079</v>
      </c>
      <c r="H1046" t="n">
        <v>143.686857042345</v>
      </c>
      <c r="I1046" t="n">
        <v>8.37908757919673</v>
      </c>
      <c r="J1046" t="n">
        <v>2931240.51261885</v>
      </c>
      <c r="K1046" t="n">
        <v>160414.96570905</v>
      </c>
      <c r="L1046" t="n">
        <v>4536349.27965753</v>
      </c>
      <c r="M1046" t="n">
        <v>198694.117057197</v>
      </c>
      <c r="N1046" t="n">
        <v>0.0000128589589768731</v>
      </c>
      <c r="O1046" t="n">
        <v>0.0000178602743522618</v>
      </c>
      <c r="P1046" t="s">
        <v>257</v>
      </c>
      <c r="Q1046" t="s">
        <v>252</v>
      </c>
    </row>
    <row r="1047">
      <c r="A1047" t="s">
        <v>273</v>
      </c>
      <c r="B1047" t="s">
        <v>258</v>
      </c>
      <c r="C1047" t="s">
        <v>256</v>
      </c>
      <c r="D1047" t="n">
        <v>1.53164784556419</v>
      </c>
      <c r="E1047" t="n">
        <v>2050</v>
      </c>
      <c r="F1047" t="n">
        <v>11510514.2877464</v>
      </c>
      <c r="G1047" t="n">
        <v>483697.810687241</v>
      </c>
      <c r="H1047" t="n">
        <v>135.435074743734</v>
      </c>
      <c r="I1047" t="n">
        <v>7.46964072037278</v>
      </c>
      <c r="J1047" t="n">
        <v>2953316.29861364</v>
      </c>
      <c r="K1047" t="n">
        <v>157135.721092405</v>
      </c>
      <c r="L1047" t="n">
        <v>4713211.58131284</v>
      </c>
      <c r="M1047" t="n">
        <v>206382.677201594</v>
      </c>
      <c r="N1047" t="n">
        <v>0.0000117662053456563</v>
      </c>
      <c r="O1047" t="n">
        <v>0.0000154427838111565</v>
      </c>
      <c r="P1047" t="s">
        <v>257</v>
      </c>
      <c r="Q1047" t="s">
        <v>252</v>
      </c>
    </row>
    <row r="1048">
      <c r="A1048" t="s">
        <v>273</v>
      </c>
      <c r="B1048" t="s">
        <v>258</v>
      </c>
      <c r="C1048" t="s">
        <v>256</v>
      </c>
      <c r="D1048" t="n">
        <v>1.64170092024739</v>
      </c>
      <c r="E1048" t="n">
        <v>2055</v>
      </c>
      <c r="F1048" t="n">
        <v>11848578.7740058</v>
      </c>
      <c r="G1048" t="n">
        <v>498325.857286729</v>
      </c>
      <c r="H1048" t="n">
        <v>133.715151876618</v>
      </c>
      <c r="I1048" t="n">
        <v>7.08302599995713</v>
      </c>
      <c r="J1048" t="n">
        <v>2918813.38920537</v>
      </c>
      <c r="K1048" t="n">
        <v>151084.247402984</v>
      </c>
      <c r="L1048" t="n">
        <v>4896924.71436697</v>
      </c>
      <c r="M1048" t="n">
        <v>213824.195348841</v>
      </c>
      <c r="N1048" t="n">
        <v>0.0000112853325641022</v>
      </c>
      <c r="O1048" t="n">
        <v>0.0000142136433347501</v>
      </c>
      <c r="P1048" t="s">
        <v>257</v>
      </c>
      <c r="Q1048" t="s">
        <v>252</v>
      </c>
    </row>
    <row r="1049">
      <c r="A1049" t="s">
        <v>273</v>
      </c>
      <c r="B1049" t="s">
        <v>258</v>
      </c>
      <c r="C1049" t="s">
        <v>256</v>
      </c>
      <c r="D1049" t="n">
        <v>1.79717289473674</v>
      </c>
      <c r="E1049" t="n">
        <v>2060</v>
      </c>
      <c r="F1049" t="n">
        <v>12219956.6801902</v>
      </c>
      <c r="G1049" t="n">
        <v>514394.460168434</v>
      </c>
      <c r="H1049" t="n">
        <v>128.452209269935</v>
      </c>
      <c r="I1049" t="n">
        <v>6.37640069075138</v>
      </c>
      <c r="J1049" t="n">
        <v>2780994.68402429</v>
      </c>
      <c r="K1049" t="n">
        <v>141945.379133342</v>
      </c>
      <c r="L1049" t="n">
        <v>5155704.71135066</v>
      </c>
      <c r="M1049" t="n">
        <v>223359.111688928</v>
      </c>
      <c r="N1049" t="n">
        <v>0.0000105116746836074</v>
      </c>
      <c r="O1049" t="n">
        <v>0.000012395935774004</v>
      </c>
      <c r="P1049" t="s">
        <v>257</v>
      </c>
      <c r="Q1049" t="s">
        <v>252</v>
      </c>
    </row>
    <row r="1050">
      <c r="A1050" t="s">
        <v>273</v>
      </c>
      <c r="B1050" t="s">
        <v>258</v>
      </c>
      <c r="C1050" t="s">
        <v>256</v>
      </c>
      <c r="D1050" t="n">
        <v>1.90209664848524</v>
      </c>
      <c r="E1050" t="n">
        <v>2065</v>
      </c>
      <c r="F1050" t="n">
        <v>12535626.707541</v>
      </c>
      <c r="G1050" t="n">
        <v>528131.093838838</v>
      </c>
      <c r="H1050" t="n">
        <v>125.676589308687</v>
      </c>
      <c r="I1050" t="n">
        <v>5.91406644111725</v>
      </c>
      <c r="J1050" t="n">
        <v>2658288.5565937</v>
      </c>
      <c r="K1050" t="n">
        <v>124191.315906095</v>
      </c>
      <c r="L1050" t="n">
        <v>5339440.94182339</v>
      </c>
      <c r="M1050" t="n">
        <v>230380.195038364</v>
      </c>
      <c r="N1050" t="n">
        <v>0.0000100255529492661</v>
      </c>
      <c r="O1050" t="n">
        <v>0.0000111981031037759</v>
      </c>
      <c r="P1050" t="s">
        <v>257</v>
      </c>
      <c r="Q1050" t="s">
        <v>252</v>
      </c>
    </row>
    <row r="1051">
      <c r="A1051" t="s">
        <v>273</v>
      </c>
      <c r="B1051" t="s">
        <v>258</v>
      </c>
      <c r="C1051" t="s">
        <v>256</v>
      </c>
      <c r="D1051" t="n">
        <v>2.05392250035779</v>
      </c>
      <c r="E1051" t="n">
        <v>2070</v>
      </c>
      <c r="F1051" t="n">
        <v>12894383.9831565</v>
      </c>
      <c r="G1051" t="n">
        <v>543662.983801532</v>
      </c>
      <c r="H1051" t="n">
        <v>119.197784267529</v>
      </c>
      <c r="I1051" t="n">
        <v>5.09205224307743</v>
      </c>
      <c r="J1051" t="n">
        <v>2212619.28745684</v>
      </c>
      <c r="K1051" t="n">
        <v>86099.6006647541</v>
      </c>
      <c r="L1051" t="n">
        <v>5542098.91793654</v>
      </c>
      <c r="M1051" t="n">
        <v>241122.645796621</v>
      </c>
      <c r="N1051" t="n">
        <v>0.00000924416276289226</v>
      </c>
      <c r="O1051" t="n">
        <v>0.00000936619265021787</v>
      </c>
      <c r="P1051" t="s">
        <v>257</v>
      </c>
      <c r="Q1051" t="s">
        <v>252</v>
      </c>
    </row>
    <row r="1052">
      <c r="A1052" t="s">
        <v>273</v>
      </c>
      <c r="B1052" t="s">
        <v>258</v>
      </c>
      <c r="C1052" t="s">
        <v>256</v>
      </c>
      <c r="D1052" t="n">
        <v>2.15113208653396</v>
      </c>
      <c r="E1052" t="n">
        <v>2075</v>
      </c>
      <c r="F1052" t="n">
        <v>13286677.476579</v>
      </c>
      <c r="G1052" t="n">
        <v>560620.114516907</v>
      </c>
      <c r="H1052" t="n">
        <v>116.711713550717</v>
      </c>
      <c r="I1052" t="n">
        <v>4.59363125545547</v>
      </c>
      <c r="J1052" t="n">
        <v>1891941.61464759</v>
      </c>
      <c r="K1052" t="n">
        <v>64958.0617654733</v>
      </c>
      <c r="L1052" t="n">
        <v>5703921.56475656</v>
      </c>
      <c r="M1052" t="n">
        <v>249005.257105511</v>
      </c>
      <c r="N1052" t="n">
        <v>0.0000087841157999394</v>
      </c>
      <c r="O1052" t="n">
        <v>0.00000819383952966771</v>
      </c>
      <c r="P1052" t="s">
        <v>257</v>
      </c>
      <c r="Q1052" t="s">
        <v>252</v>
      </c>
    </row>
    <row r="1053">
      <c r="A1053" t="s">
        <v>273</v>
      </c>
      <c r="B1053" t="s">
        <v>258</v>
      </c>
      <c r="C1053" t="s">
        <v>256</v>
      </c>
      <c r="D1053" t="n">
        <v>2.28026617277747</v>
      </c>
      <c r="E1053" t="n">
        <v>2080</v>
      </c>
      <c r="F1053" t="n">
        <v>13648119.0753225</v>
      </c>
      <c r="G1053" t="n">
        <v>576340.07410388</v>
      </c>
      <c r="H1053" t="n">
        <v>110.809273732344</v>
      </c>
      <c r="I1053" t="n">
        <v>3.7975418844326</v>
      </c>
      <c r="J1053" t="n">
        <v>1453306.73708948</v>
      </c>
      <c r="K1053" t="n">
        <v>39000.5533782565</v>
      </c>
      <c r="L1053" t="n">
        <v>5878492.31665855</v>
      </c>
      <c r="M1053" t="n">
        <v>256238.031611232</v>
      </c>
      <c r="N1053" t="n">
        <v>0.00000811901428473765</v>
      </c>
      <c r="O1053" t="n">
        <v>0.00000658906443446119</v>
      </c>
      <c r="P1053" t="s">
        <v>257</v>
      </c>
      <c r="Q1053" t="s">
        <v>252</v>
      </c>
    </row>
    <row r="1054">
      <c r="A1054" t="s">
        <v>273</v>
      </c>
      <c r="B1054" t="s">
        <v>258</v>
      </c>
      <c r="C1054" t="s">
        <v>256</v>
      </c>
      <c r="D1054" t="n">
        <v>2.40858309610718</v>
      </c>
      <c r="E1054" t="n">
        <v>2085</v>
      </c>
      <c r="F1054" t="n">
        <v>14046350.3899186</v>
      </c>
      <c r="G1054" t="n">
        <v>593678.611736572</v>
      </c>
      <c r="H1054" t="n">
        <v>104.531852109575</v>
      </c>
      <c r="I1054" t="n">
        <v>2.95658297773748</v>
      </c>
      <c r="J1054" t="n">
        <v>1155935.61125674</v>
      </c>
      <c r="K1054" t="n">
        <v>21695.8767500007</v>
      </c>
      <c r="L1054" t="n">
        <v>6068485.5730117</v>
      </c>
      <c r="M1054" t="n">
        <v>264251.792565451</v>
      </c>
      <c r="N1054" t="n">
        <v>0.00000744192257830903</v>
      </c>
      <c r="O1054" t="n">
        <v>0.00000498010694555623</v>
      </c>
      <c r="P1054" t="s">
        <v>257</v>
      </c>
      <c r="Q1054" t="s">
        <v>252</v>
      </c>
    </row>
    <row r="1055">
      <c r="A1055" t="s">
        <v>273</v>
      </c>
      <c r="B1055" t="s">
        <v>258</v>
      </c>
      <c r="C1055" t="s">
        <v>256</v>
      </c>
      <c r="D1055" t="n">
        <v>2.52004645059278</v>
      </c>
      <c r="E1055" t="n">
        <v>2090</v>
      </c>
      <c r="F1055" t="n">
        <v>14387038.6224465</v>
      </c>
      <c r="G1055" t="n">
        <v>608186.126362068</v>
      </c>
      <c r="H1055" t="n">
        <v>100.141909536411</v>
      </c>
      <c r="I1055" t="n">
        <v>2.32893164792384</v>
      </c>
      <c r="J1055" t="n">
        <v>1012560.50367557</v>
      </c>
      <c r="K1055" t="n">
        <v>17708.5475419446</v>
      </c>
      <c r="L1055" t="n">
        <v>6201026.27617907</v>
      </c>
      <c r="M1055" t="n">
        <v>267899.213969587</v>
      </c>
      <c r="N1055" t="n">
        <v>0.00000696056444723587</v>
      </c>
      <c r="O1055" t="n">
        <v>0.00000382930742247378</v>
      </c>
      <c r="P1055" t="s">
        <v>257</v>
      </c>
      <c r="Q1055" t="s">
        <v>252</v>
      </c>
    </row>
    <row r="1056">
      <c r="A1056" t="s">
        <v>273</v>
      </c>
      <c r="B1056" t="s">
        <v>259</v>
      </c>
      <c r="C1056" t="s">
        <v>256</v>
      </c>
      <c r="D1056" t="n">
        <v>0.428627956548265</v>
      </c>
      <c r="E1056" t="n">
        <v>2010</v>
      </c>
      <c r="F1056" t="n">
        <v>7279259.28198473</v>
      </c>
      <c r="G1056" t="n">
        <v>910828.647156988</v>
      </c>
      <c r="H1056" t="n">
        <v>42.0705741677915</v>
      </c>
      <c r="I1056" t="n">
        <v>7.87162959214195</v>
      </c>
      <c r="J1056" t="n">
        <v>1855115.51613467</v>
      </c>
      <c r="K1056" t="n">
        <v>314457.656884162</v>
      </c>
      <c r="L1056" t="n">
        <v>2801224.85958995</v>
      </c>
      <c r="M1056" t="n">
        <v>383338.879747779</v>
      </c>
      <c r="N1056" t="n">
        <v>0.00000577951307104983</v>
      </c>
      <c r="O1056" t="n">
        <v>0.00000864227274439823</v>
      </c>
      <c r="P1056" t="s">
        <v>257</v>
      </c>
      <c r="Q1056" t="s">
        <v>252</v>
      </c>
    </row>
    <row r="1057">
      <c r="A1057" t="s">
        <v>273</v>
      </c>
      <c r="B1057" t="s">
        <v>259</v>
      </c>
      <c r="C1057" t="s">
        <v>256</v>
      </c>
      <c r="D1057" t="n">
        <v>0.612859964817109</v>
      </c>
      <c r="E1057" t="n">
        <v>2015</v>
      </c>
      <c r="F1057" t="n">
        <v>7782423.27076275</v>
      </c>
      <c r="G1057" t="n">
        <v>970773.790312208</v>
      </c>
      <c r="H1057" t="n">
        <v>65.2412274451678</v>
      </c>
      <c r="I1057" t="n">
        <v>12.0614145358479</v>
      </c>
      <c r="J1057" t="n">
        <v>1990777.85005152</v>
      </c>
      <c r="K1057" t="n">
        <v>335522.484384976</v>
      </c>
      <c r="L1057" t="n">
        <v>3005921.20057594</v>
      </c>
      <c r="M1057" t="n">
        <v>408950.031421385</v>
      </c>
      <c r="N1057" t="n">
        <v>0.00000838315074563832</v>
      </c>
      <c r="O1057" t="n">
        <v>0.000012424536649232</v>
      </c>
      <c r="P1057" t="s">
        <v>257</v>
      </c>
      <c r="Q1057" t="s">
        <v>252</v>
      </c>
    </row>
    <row r="1058">
      <c r="A1058" t="s">
        <v>273</v>
      </c>
      <c r="B1058" t="s">
        <v>259</v>
      </c>
      <c r="C1058" t="s">
        <v>256</v>
      </c>
      <c r="D1058" t="n">
        <v>0.762344119941005</v>
      </c>
      <c r="E1058" t="n">
        <v>2020</v>
      </c>
      <c r="F1058" t="n">
        <v>8242441.35789812</v>
      </c>
      <c r="G1058" t="n">
        <v>1025655.42921209</v>
      </c>
      <c r="H1058" t="n">
        <v>87.2984761823955</v>
      </c>
      <c r="I1058" t="n">
        <v>15.9530124625966</v>
      </c>
      <c r="J1058" t="n">
        <v>2119263.53023278</v>
      </c>
      <c r="K1058" t="n">
        <v>355204.502065648</v>
      </c>
      <c r="L1058" t="n">
        <v>3197261.81415693</v>
      </c>
      <c r="M1058" t="n">
        <v>432605.144053206</v>
      </c>
      <c r="N1058" t="n">
        <v>0.0000105913372497026</v>
      </c>
      <c r="O1058" t="n">
        <v>0.0000155539687191553</v>
      </c>
      <c r="P1058" t="s">
        <v>257</v>
      </c>
      <c r="Q1058" t="s">
        <v>252</v>
      </c>
    </row>
    <row r="1059">
      <c r="A1059" t="s">
        <v>273</v>
      </c>
      <c r="B1059" t="s">
        <v>259</v>
      </c>
      <c r="C1059" t="s">
        <v>256</v>
      </c>
      <c r="D1059" t="n">
        <v>0.913771284057719</v>
      </c>
      <c r="E1059" t="n">
        <v>2025</v>
      </c>
      <c r="F1059" t="n">
        <v>8762043.63354572</v>
      </c>
      <c r="G1059" t="n">
        <v>1088314.95220304</v>
      </c>
      <c r="H1059" t="n">
        <v>113.054962195876</v>
      </c>
      <c r="I1059" t="n">
        <v>20.4428724527908</v>
      </c>
      <c r="J1059" t="n">
        <v>2266248.25067091</v>
      </c>
      <c r="K1059" t="n">
        <v>377954.117790646</v>
      </c>
      <c r="L1059" t="n">
        <v>3414775.14115196</v>
      </c>
      <c r="M1059" t="n">
        <v>459905.824324325</v>
      </c>
      <c r="N1059" t="n">
        <v>0.0000129028074869477</v>
      </c>
      <c r="O1059" t="n">
        <v>0.0000187839672802518</v>
      </c>
      <c r="P1059" t="s">
        <v>257</v>
      </c>
      <c r="Q1059" t="s">
        <v>252</v>
      </c>
    </row>
    <row r="1060">
      <c r="A1060" t="s">
        <v>273</v>
      </c>
      <c r="B1060" t="s">
        <v>259</v>
      </c>
      <c r="C1060" t="s">
        <v>256</v>
      </c>
      <c r="D1060" t="n">
        <v>0.965593764268064</v>
      </c>
      <c r="E1060" t="n">
        <v>2030</v>
      </c>
      <c r="F1060" t="n">
        <v>9309976.87232707</v>
      </c>
      <c r="G1060" t="n">
        <v>1155525.51381807</v>
      </c>
      <c r="H1060" t="n">
        <v>129.174067394422</v>
      </c>
      <c r="I1060" t="n">
        <v>23.14237054231</v>
      </c>
      <c r="J1060" t="n">
        <v>2425213.63782763</v>
      </c>
      <c r="K1060" t="n">
        <v>402838.613711389</v>
      </c>
      <c r="L1060" t="n">
        <v>3646915.47297756</v>
      </c>
      <c r="M1060" t="n">
        <v>489542.866914243</v>
      </c>
      <c r="N1060" t="n">
        <v>0.0000138748000307475</v>
      </c>
      <c r="O1060" t="n">
        <v>0.000020027572100804</v>
      </c>
      <c r="P1060" t="s">
        <v>257</v>
      </c>
      <c r="Q1060" t="s">
        <v>252</v>
      </c>
    </row>
    <row r="1061">
      <c r="A1061" t="s">
        <v>273</v>
      </c>
      <c r="B1061" t="s">
        <v>259</v>
      </c>
      <c r="C1061" t="s">
        <v>256</v>
      </c>
      <c r="D1061" t="n">
        <v>1.08500668135844</v>
      </c>
      <c r="E1061" t="n">
        <v>2035</v>
      </c>
      <c r="F1061" t="n">
        <v>9778168.2119024</v>
      </c>
      <c r="G1061" t="n">
        <v>1213529.78224497</v>
      </c>
      <c r="H1061" t="n">
        <v>137.126779769347</v>
      </c>
      <c r="I1061" t="n">
        <v>24.0342758908688</v>
      </c>
      <c r="J1061" t="n">
        <v>2550516.78666201</v>
      </c>
      <c r="K1061" t="n">
        <v>421575.44839075</v>
      </c>
      <c r="L1061" t="n">
        <v>3860828.70898797</v>
      </c>
      <c r="M1061" t="n">
        <v>515572.705702339</v>
      </c>
      <c r="N1061" t="n">
        <v>0.0000140237697693143</v>
      </c>
      <c r="O1061" t="n">
        <v>0.0000198052625015981</v>
      </c>
      <c r="P1061" t="s">
        <v>257</v>
      </c>
      <c r="Q1061" t="s">
        <v>252</v>
      </c>
    </row>
    <row r="1062">
      <c r="A1062" t="s">
        <v>273</v>
      </c>
      <c r="B1062" t="s">
        <v>259</v>
      </c>
      <c r="C1062" t="s">
        <v>256</v>
      </c>
      <c r="D1062" t="n">
        <v>1.22921984132704</v>
      </c>
      <c r="E1062" t="n">
        <v>2040</v>
      </c>
      <c r="F1062" t="n">
        <v>10049646.969165</v>
      </c>
      <c r="G1062" t="n">
        <v>1247087.46340435</v>
      </c>
      <c r="H1062" t="n">
        <v>133.149393744612</v>
      </c>
      <c r="I1062" t="n">
        <v>22.5244649782557</v>
      </c>
      <c r="J1062" t="n">
        <v>2593203.10464245</v>
      </c>
      <c r="K1062" t="n">
        <v>423694.480120404</v>
      </c>
      <c r="L1062" t="n">
        <v>4011392.42005577</v>
      </c>
      <c r="M1062" t="n">
        <v>534420.822042846</v>
      </c>
      <c r="N1062" t="n">
        <v>0.0000132491613041881</v>
      </c>
      <c r="O1062" t="n">
        <v>0.0000180616561702637</v>
      </c>
      <c r="P1062" t="s">
        <v>257</v>
      </c>
      <c r="Q1062" t="s">
        <v>252</v>
      </c>
    </row>
    <row r="1063">
      <c r="A1063" t="s">
        <v>273</v>
      </c>
      <c r="B1063" t="s">
        <v>259</v>
      </c>
      <c r="C1063" t="s">
        <v>256</v>
      </c>
      <c r="D1063" t="n">
        <v>1.35085724597845</v>
      </c>
      <c r="E1063" t="n">
        <v>2045</v>
      </c>
      <c r="F1063" t="n">
        <v>10358091.1341916</v>
      </c>
      <c r="G1063" t="n">
        <v>1285121.55675899</v>
      </c>
      <c r="H1063" t="n">
        <v>130.732695791922</v>
      </c>
      <c r="I1063" t="n">
        <v>21.3332488296192</v>
      </c>
      <c r="J1063" t="n">
        <v>2663418.33247725</v>
      </c>
      <c r="K1063" t="n">
        <v>428237.145850658</v>
      </c>
      <c r="L1063" t="n">
        <v>4180214.02863986</v>
      </c>
      <c r="M1063" t="n">
        <v>554829.368074862</v>
      </c>
      <c r="N1063" t="n">
        <v>0.0000126213116005883</v>
      </c>
      <c r="O1063" t="n">
        <v>0.0000166001797397442</v>
      </c>
      <c r="P1063" t="s">
        <v>257</v>
      </c>
      <c r="Q1063" t="s">
        <v>252</v>
      </c>
    </row>
    <row r="1064">
      <c r="A1064" t="s">
        <v>273</v>
      </c>
      <c r="B1064" t="s">
        <v>259</v>
      </c>
      <c r="C1064" t="s">
        <v>256</v>
      </c>
      <c r="D1064" t="n">
        <v>1.53164784556419</v>
      </c>
      <c r="E1064" t="n">
        <v>2050</v>
      </c>
      <c r="F1064" t="n">
        <v>10670513.1172655</v>
      </c>
      <c r="G1064" t="n">
        <v>1323698.98116812</v>
      </c>
      <c r="H1064" t="n">
        <v>123.84330220386</v>
      </c>
      <c r="I1064" t="n">
        <v>19.0614132602466</v>
      </c>
      <c r="J1064" t="n">
        <v>2689788.63769599</v>
      </c>
      <c r="K1064" t="n">
        <v>420663.382010057</v>
      </c>
      <c r="L1064" t="n">
        <v>4345436.87241111</v>
      </c>
      <c r="M1064" t="n">
        <v>574157.386103329</v>
      </c>
      <c r="N1064" t="n">
        <v>0.0000116061243581131</v>
      </c>
      <c r="O1064" t="n">
        <v>0.0000144001117560925</v>
      </c>
      <c r="P1064" t="s">
        <v>257</v>
      </c>
      <c r="Q1064" t="s">
        <v>252</v>
      </c>
    </row>
    <row r="1065">
      <c r="A1065" t="s">
        <v>273</v>
      </c>
      <c r="B1065" t="s">
        <v>259</v>
      </c>
      <c r="C1065" t="s">
        <v>256</v>
      </c>
      <c r="D1065" t="n">
        <v>1.64170092024739</v>
      </c>
      <c r="E1065" t="n">
        <v>2055</v>
      </c>
      <c r="F1065" t="n">
        <v>10984283.96552</v>
      </c>
      <c r="G1065" t="n">
        <v>1362620.66577251</v>
      </c>
      <c r="H1065" t="n">
        <v>122.657455289904</v>
      </c>
      <c r="I1065" t="n">
        <v>18.1407225866711</v>
      </c>
      <c r="J1065" t="n">
        <v>2655077.52876514</v>
      </c>
      <c r="K1065" t="n">
        <v>414820.107843213</v>
      </c>
      <c r="L1065" t="n">
        <v>4516934.9479321</v>
      </c>
      <c r="M1065" t="n">
        <v>593813.96178371</v>
      </c>
      <c r="N1065" t="n">
        <v>0.000011166631860113</v>
      </c>
      <c r="O1065" t="n">
        <v>0.0000133131127703736</v>
      </c>
      <c r="P1065" t="s">
        <v>257</v>
      </c>
      <c r="Q1065" t="s">
        <v>252</v>
      </c>
    </row>
    <row r="1066">
      <c r="A1066" t="s">
        <v>273</v>
      </c>
      <c r="B1066" t="s">
        <v>259</v>
      </c>
      <c r="C1066" t="s">
        <v>256</v>
      </c>
      <c r="D1066" t="n">
        <v>1.79717289473674</v>
      </c>
      <c r="E1066" t="n">
        <v>2060</v>
      </c>
      <c r="F1066" t="n">
        <v>11328789.7513988</v>
      </c>
      <c r="G1066" t="n">
        <v>1405561.38895978</v>
      </c>
      <c r="H1066" t="n">
        <v>118.377862952387</v>
      </c>
      <c r="I1066" t="n">
        <v>16.4507470082996</v>
      </c>
      <c r="J1066" t="n">
        <v>2542174.73118908</v>
      </c>
      <c r="K1066" t="n">
        <v>380765.331968553</v>
      </c>
      <c r="L1066" t="n">
        <v>4765657.13837831</v>
      </c>
      <c r="M1066" t="n">
        <v>613406.684661276</v>
      </c>
      <c r="N1066" t="n">
        <v>0.0000104492947216864</v>
      </c>
      <c r="O1066" t="n">
        <v>0.0000117040402059381</v>
      </c>
      <c r="P1066" t="s">
        <v>257</v>
      </c>
      <c r="Q1066" t="s">
        <v>252</v>
      </c>
    </row>
    <row r="1067">
      <c r="A1067" t="s">
        <v>273</v>
      </c>
      <c r="B1067" t="s">
        <v>259</v>
      </c>
      <c r="C1067" t="s">
        <v>256</v>
      </c>
      <c r="D1067" t="n">
        <v>1.90209664848524</v>
      </c>
      <c r="E1067" t="n">
        <v>2065</v>
      </c>
      <c r="F1067" t="n">
        <v>11621543.173244</v>
      </c>
      <c r="G1067" t="n">
        <v>1442214.62813583</v>
      </c>
      <c r="H1067" t="n">
        <v>116.237635306144</v>
      </c>
      <c r="I1067" t="n">
        <v>15.3530204436609</v>
      </c>
      <c r="J1067" t="n">
        <v>2420730.95664835</v>
      </c>
      <c r="K1067" t="n">
        <v>361748.915851441</v>
      </c>
      <c r="L1067" t="n">
        <v>4940795.67320441</v>
      </c>
      <c r="M1067" t="n">
        <v>629025.463657343</v>
      </c>
      <c r="N1067" t="n">
        <v>0.0000100019105529595</v>
      </c>
      <c r="O1067" t="n">
        <v>0.0000106454477330506</v>
      </c>
      <c r="P1067" t="s">
        <v>257</v>
      </c>
      <c r="Q1067" t="s">
        <v>252</v>
      </c>
    </row>
    <row r="1068">
      <c r="A1068" t="s">
        <v>273</v>
      </c>
      <c r="B1068" t="s">
        <v>259</v>
      </c>
      <c r="C1068" t="s">
        <v>256</v>
      </c>
      <c r="D1068" t="n">
        <v>2.05392250035779</v>
      </c>
      <c r="E1068" t="n">
        <v>2070</v>
      </c>
      <c r="F1068" t="n">
        <v>11954173.1712785</v>
      </c>
      <c r="G1068" t="n">
        <v>1483873.79567952</v>
      </c>
      <c r="H1068" t="n">
        <v>110.862757659975</v>
      </c>
      <c r="I1068" t="n">
        <v>13.4270788506316</v>
      </c>
      <c r="J1068" t="n">
        <v>2021543.68104121</v>
      </c>
      <c r="K1068" t="n">
        <v>277175.207080377</v>
      </c>
      <c r="L1068" t="n">
        <v>5134227.32203485</v>
      </c>
      <c r="M1068" t="n">
        <v>648994.241698308</v>
      </c>
      <c r="N1068" t="n">
        <v>0.00000927397956107396</v>
      </c>
      <c r="O1068" t="n">
        <v>0.00000904866632844796</v>
      </c>
      <c r="P1068" t="s">
        <v>257</v>
      </c>
      <c r="Q1068" t="s">
        <v>252</v>
      </c>
    </row>
    <row r="1069">
      <c r="A1069" t="s">
        <v>273</v>
      </c>
      <c r="B1069" t="s">
        <v>259</v>
      </c>
      <c r="C1069" t="s">
        <v>256</v>
      </c>
      <c r="D1069" t="n">
        <v>2.15113208653396</v>
      </c>
      <c r="E1069" t="n">
        <v>2075</v>
      </c>
      <c r="F1069" t="n">
        <v>12317811.719924</v>
      </c>
      <c r="G1069" t="n">
        <v>1529485.87117189</v>
      </c>
      <c r="H1069" t="n">
        <v>108.982154905917</v>
      </c>
      <c r="I1069" t="n">
        <v>12.3231899002553</v>
      </c>
      <c r="J1069" t="n">
        <v>1740073.99004628</v>
      </c>
      <c r="K1069" t="n">
        <v>216825.686366785</v>
      </c>
      <c r="L1069" t="n">
        <v>5285788.43423645</v>
      </c>
      <c r="M1069" t="n">
        <v>667138.387625614</v>
      </c>
      <c r="N1069" t="n">
        <v>0.00000884752563067988</v>
      </c>
      <c r="O1069" t="n">
        <v>0.00000805707991981207</v>
      </c>
      <c r="P1069" t="s">
        <v>257</v>
      </c>
      <c r="Q1069" t="s">
        <v>252</v>
      </c>
    </row>
    <row r="1070">
      <c r="A1070" t="s">
        <v>273</v>
      </c>
      <c r="B1070" t="s">
        <v>259</v>
      </c>
      <c r="C1070" t="s">
        <v>256</v>
      </c>
      <c r="D1070" t="n">
        <v>2.28026617277747</v>
      </c>
      <c r="E1070" t="n">
        <v>2080</v>
      </c>
      <c r="F1070" t="n">
        <v>12652726.7749314</v>
      </c>
      <c r="G1070" t="n">
        <v>1571732.37449496</v>
      </c>
      <c r="H1070" t="n">
        <v>104.084632758601</v>
      </c>
      <c r="I1070" t="n">
        <v>10.5221828581747</v>
      </c>
      <c r="J1070" t="n">
        <v>1358391.07730694</v>
      </c>
      <c r="K1070" t="n">
        <v>133916.21316079</v>
      </c>
      <c r="L1070" t="n">
        <v>5453401.29362746</v>
      </c>
      <c r="M1070" t="n">
        <v>681329.054642323</v>
      </c>
      <c r="N1070" t="n">
        <v>0.00000822626099575803</v>
      </c>
      <c r="O1070" t="n">
        <v>0.00000669464027650113</v>
      </c>
      <c r="P1070" t="s">
        <v>257</v>
      </c>
      <c r="Q1070" t="s">
        <v>252</v>
      </c>
    </row>
    <row r="1071">
      <c r="A1071" t="s">
        <v>273</v>
      </c>
      <c r="B1071" t="s">
        <v>259</v>
      </c>
      <c r="C1071" t="s">
        <v>256</v>
      </c>
      <c r="D1071" t="n">
        <v>2.40858309610718</v>
      </c>
      <c r="E1071" t="n">
        <v>2085</v>
      </c>
      <c r="F1071" t="n">
        <v>13021632.6175718</v>
      </c>
      <c r="G1071" t="n">
        <v>1618396.38408339</v>
      </c>
      <c r="H1071" t="n">
        <v>98.8682339402852</v>
      </c>
      <c r="I1071" t="n">
        <v>8.62020114702773</v>
      </c>
      <c r="J1071" t="n">
        <v>1086847.49317716</v>
      </c>
      <c r="K1071" t="n">
        <v>90783.9948295838</v>
      </c>
      <c r="L1071" t="n">
        <v>5631706.8269821</v>
      </c>
      <c r="M1071" t="n">
        <v>701030.538595055</v>
      </c>
      <c r="N1071" t="n">
        <v>0.00000759261429376137</v>
      </c>
      <c r="O1071" t="n">
        <v>0.00000532638433439775</v>
      </c>
      <c r="P1071" t="s">
        <v>257</v>
      </c>
      <c r="Q1071" t="s">
        <v>252</v>
      </c>
    </row>
    <row r="1072">
      <c r="A1072" t="s">
        <v>273</v>
      </c>
      <c r="B1072" t="s">
        <v>259</v>
      </c>
      <c r="C1072" t="s">
        <v>256</v>
      </c>
      <c r="D1072" t="n">
        <v>2.52004645059278</v>
      </c>
      <c r="E1072" t="n">
        <v>2090</v>
      </c>
      <c r="F1072" t="n">
        <v>13337399.4780324</v>
      </c>
      <c r="G1072" t="n">
        <v>1657825.27077618</v>
      </c>
      <c r="H1072" t="n">
        <v>95.1669606223856</v>
      </c>
      <c r="I1072" t="n">
        <v>7.30388056194878</v>
      </c>
      <c r="J1072" t="n">
        <v>955806.834781945</v>
      </c>
      <c r="K1072" t="n">
        <v>74462.2164355744</v>
      </c>
      <c r="L1072" t="n">
        <v>5754703.27177504</v>
      </c>
      <c r="M1072" t="n">
        <v>714222.218373611</v>
      </c>
      <c r="N1072" t="n">
        <v>0.00000713534604546651</v>
      </c>
      <c r="O1072" t="n">
        <v>0.0000044056998591469</v>
      </c>
      <c r="P1072" t="s">
        <v>257</v>
      </c>
      <c r="Q1072" t="s">
        <v>252</v>
      </c>
    </row>
    <row r="1073">
      <c r="A1073" t="s">
        <v>273</v>
      </c>
      <c r="B1073" t="s">
        <v>260</v>
      </c>
      <c r="C1073" t="s">
        <v>256</v>
      </c>
      <c r="D1073" t="n">
        <v>0.428627956548265</v>
      </c>
      <c r="E1073" t="n">
        <v>2010</v>
      </c>
      <c r="F1073" t="n">
        <v>5575541.94984474</v>
      </c>
      <c r="G1073" t="n">
        <v>2614545.97929698</v>
      </c>
      <c r="H1073" t="n">
        <v>19.8269856674694</v>
      </c>
      <c r="I1073" t="n">
        <v>30.1152180924641</v>
      </c>
      <c r="J1073" t="n">
        <v>1238874.06476541</v>
      </c>
      <c r="K1073" t="n">
        <v>930699.108253415</v>
      </c>
      <c r="L1073" t="n">
        <v>1817801.28779134</v>
      </c>
      <c r="M1073" t="n">
        <v>1366762.45154639</v>
      </c>
      <c r="N1073" t="n">
        <v>0.00000355606429757407</v>
      </c>
      <c r="O1073" t="n">
        <v>0.0000115183356234423</v>
      </c>
      <c r="P1073" t="s">
        <v>257</v>
      </c>
      <c r="Q1073" t="s">
        <v>252</v>
      </c>
    </row>
    <row r="1074">
      <c r="A1074" t="s">
        <v>273</v>
      </c>
      <c r="B1074" t="s">
        <v>260</v>
      </c>
      <c r="C1074" t="s">
        <v>256</v>
      </c>
      <c r="D1074" t="n">
        <v>0.612859964817109</v>
      </c>
      <c r="E1074" t="n">
        <v>2015</v>
      </c>
      <c r="F1074" t="n">
        <v>5937130.50237197</v>
      </c>
      <c r="G1074" t="n">
        <v>2816066.55870299</v>
      </c>
      <c r="H1074" t="n">
        <v>30.7634224892583</v>
      </c>
      <c r="I1074" t="n">
        <v>46.5392194917574</v>
      </c>
      <c r="J1074" t="n">
        <v>1322736.8022628</v>
      </c>
      <c r="K1074" t="n">
        <v>1003563.53217369</v>
      </c>
      <c r="L1074" t="n">
        <v>1938875.8390598</v>
      </c>
      <c r="M1074" t="n">
        <v>1475995.39293753</v>
      </c>
      <c r="N1074" t="n">
        <v>0.00000518153045094222</v>
      </c>
      <c r="O1074" t="n">
        <v>0.000016526320852726</v>
      </c>
      <c r="P1074" t="s">
        <v>257</v>
      </c>
      <c r="Q1074" t="s">
        <v>252</v>
      </c>
    </row>
    <row r="1075">
      <c r="A1075" t="s">
        <v>273</v>
      </c>
      <c r="B1075" t="s">
        <v>260</v>
      </c>
      <c r="C1075" t="s">
        <v>256</v>
      </c>
      <c r="D1075" t="n">
        <v>0.762344119941005</v>
      </c>
      <c r="E1075" t="n">
        <v>2020</v>
      </c>
      <c r="F1075" t="n">
        <v>6265292.79765597</v>
      </c>
      <c r="G1075" t="n">
        <v>3002803.98945424</v>
      </c>
      <c r="H1075" t="n">
        <v>41.1876345593021</v>
      </c>
      <c r="I1075" t="n">
        <v>62.06385408569</v>
      </c>
      <c r="J1075" t="n">
        <v>1401257.74346609</v>
      </c>
      <c r="K1075" t="n">
        <v>1073210.28883234</v>
      </c>
      <c r="L1075" t="n">
        <v>2050559.13385402</v>
      </c>
      <c r="M1075" t="n">
        <v>1579307.82435611</v>
      </c>
      <c r="N1075" t="n">
        <v>0.00000657393610953212</v>
      </c>
      <c r="O1075" t="n">
        <v>0.0000206686331520993</v>
      </c>
      <c r="P1075" t="s">
        <v>257</v>
      </c>
      <c r="Q1075" t="s">
        <v>252</v>
      </c>
    </row>
    <row r="1076">
      <c r="A1076" t="s">
        <v>273</v>
      </c>
      <c r="B1076" t="s">
        <v>260</v>
      </c>
      <c r="C1076" t="s">
        <v>256</v>
      </c>
      <c r="D1076" t="n">
        <v>0.913771284057719</v>
      </c>
      <c r="E1076" t="n">
        <v>2025</v>
      </c>
      <c r="F1076" t="n">
        <v>6639313.32197145</v>
      </c>
      <c r="G1076" t="n">
        <v>3211045.26377732</v>
      </c>
      <c r="H1076" t="n">
        <v>53.427318928493</v>
      </c>
      <c r="I1076" t="n">
        <v>80.0705157201737</v>
      </c>
      <c r="J1076" t="n">
        <v>1491925.63447357</v>
      </c>
      <c r="K1076" t="n">
        <v>1152276.73398799</v>
      </c>
      <c r="L1076" t="n">
        <v>2179332.69953163</v>
      </c>
      <c r="M1076" t="n">
        <v>1695348.26594465</v>
      </c>
      <c r="N1076" t="n">
        <v>0.00000804711516651672</v>
      </c>
      <c r="O1076" t="n">
        <v>0.0000249359660617125</v>
      </c>
      <c r="P1076" t="s">
        <v>257</v>
      </c>
      <c r="Q1076" t="s">
        <v>252</v>
      </c>
    </row>
    <row r="1077">
      <c r="A1077" t="s">
        <v>273</v>
      </c>
      <c r="B1077" t="s">
        <v>260</v>
      </c>
      <c r="C1077" t="s">
        <v>256</v>
      </c>
      <c r="D1077" t="n">
        <v>0.965593764268064</v>
      </c>
      <c r="E1077" t="n">
        <v>2030</v>
      </c>
      <c r="F1077" t="n">
        <v>7035332.6967249</v>
      </c>
      <c r="G1077" t="n">
        <v>3430169.68942024</v>
      </c>
      <c r="H1077" t="n">
        <v>61.2612762630964</v>
      </c>
      <c r="I1077" t="n">
        <v>91.0551616736358</v>
      </c>
      <c r="J1077" t="n">
        <v>1590855.04774395</v>
      </c>
      <c r="K1077" t="n">
        <v>1237197.20379506</v>
      </c>
      <c r="L1077" t="n">
        <v>2318008.55189343</v>
      </c>
      <c r="M1077" t="n">
        <v>1818449.78799838</v>
      </c>
      <c r="N1077" t="n">
        <v>0.00000870765874250905</v>
      </c>
      <c r="O1077" t="n">
        <v>0.0000265453811088353</v>
      </c>
      <c r="P1077" t="s">
        <v>257</v>
      </c>
      <c r="Q1077" t="s">
        <v>252</v>
      </c>
    </row>
    <row r="1078">
      <c r="A1078" t="s">
        <v>273</v>
      </c>
      <c r="B1078" t="s">
        <v>260</v>
      </c>
      <c r="C1078" t="s">
        <v>256</v>
      </c>
      <c r="D1078" t="n">
        <v>1.08500668135844</v>
      </c>
      <c r="E1078" t="n">
        <v>2035</v>
      </c>
      <c r="F1078" t="n">
        <v>7370931.95167624</v>
      </c>
      <c r="G1078" t="n">
        <v>3620766.04247113</v>
      </c>
      <c r="H1078" t="n">
        <v>62.2406156029414</v>
      </c>
      <c r="I1078" t="n">
        <v>98.9204400572741</v>
      </c>
      <c r="J1078" t="n">
        <v>1666474.78805644</v>
      </c>
      <c r="K1078" t="n">
        <v>1305617.44699633</v>
      </c>
      <c r="L1078" t="n">
        <v>2434708.58560181</v>
      </c>
      <c r="M1078" t="n">
        <v>1941692.82908851</v>
      </c>
      <c r="N1078" t="n">
        <v>0.00000844406324885241</v>
      </c>
      <c r="O1078" t="n">
        <v>0.0000273203070557307</v>
      </c>
      <c r="P1078" t="s">
        <v>257</v>
      </c>
      <c r="Q1078" t="s">
        <v>252</v>
      </c>
    </row>
    <row r="1079">
      <c r="A1079" t="s">
        <v>273</v>
      </c>
      <c r="B1079" t="s">
        <v>260</v>
      </c>
      <c r="C1079" t="s">
        <v>256</v>
      </c>
      <c r="D1079" t="n">
        <v>1.22921984132704</v>
      </c>
      <c r="E1079" t="n">
        <v>2040</v>
      </c>
      <c r="F1079" t="n">
        <v>7558546.32326887</v>
      </c>
      <c r="G1079" t="n">
        <v>3738188.10930049</v>
      </c>
      <c r="H1079" t="n">
        <v>55.22538053378</v>
      </c>
      <c r="I1079" t="n">
        <v>100.448478189087</v>
      </c>
      <c r="J1079" t="n">
        <v>1666982.17376877</v>
      </c>
      <c r="K1079" t="n">
        <v>1349915.41099408</v>
      </c>
      <c r="L1079" t="n">
        <v>2504062.89757998</v>
      </c>
      <c r="M1079" t="n">
        <v>2041750.34451864</v>
      </c>
      <c r="N1079" t="n">
        <v>0.00000730634941850784</v>
      </c>
      <c r="O1079" t="n">
        <v>0.0000268708998188654</v>
      </c>
      <c r="P1079" t="s">
        <v>257</v>
      </c>
      <c r="Q1079" t="s">
        <v>252</v>
      </c>
    </row>
    <row r="1080">
      <c r="A1080" t="s">
        <v>273</v>
      </c>
      <c r="B1080" t="s">
        <v>260</v>
      </c>
      <c r="C1080" t="s">
        <v>256</v>
      </c>
      <c r="D1080" t="n">
        <v>1.35085724597845</v>
      </c>
      <c r="E1080" t="n">
        <v>2045</v>
      </c>
      <c r="F1080" t="n">
        <v>7774663.90921635</v>
      </c>
      <c r="G1080" t="n">
        <v>3868548.7817342</v>
      </c>
      <c r="H1080" t="n">
        <v>49.5188391546435</v>
      </c>
      <c r="I1080" t="n">
        <v>102.547105466898</v>
      </c>
      <c r="J1080" t="n">
        <v>1681471.30508345</v>
      </c>
      <c r="K1080" t="n">
        <v>1410184.17324445</v>
      </c>
      <c r="L1080" t="n">
        <v>2581235.19583279</v>
      </c>
      <c r="M1080" t="n">
        <v>2153808.20088193</v>
      </c>
      <c r="N1080" t="n">
        <v>0.00000636925785254103</v>
      </c>
      <c r="O1080" t="n">
        <v>0.0000265079003142176</v>
      </c>
      <c r="P1080" t="s">
        <v>257</v>
      </c>
      <c r="Q1080" t="s">
        <v>252</v>
      </c>
    </row>
    <row r="1081">
      <c r="A1081" t="s">
        <v>273</v>
      </c>
      <c r="B1081" t="s">
        <v>260</v>
      </c>
      <c r="C1081" t="s">
        <v>256</v>
      </c>
      <c r="D1081" t="n">
        <v>1.53164784556419</v>
      </c>
      <c r="E1081" t="n">
        <v>2050</v>
      </c>
      <c r="F1081" t="n">
        <v>7994949.02889705</v>
      </c>
      <c r="G1081" t="n">
        <v>3999263.06953656</v>
      </c>
      <c r="H1081" t="n">
        <v>39.387506327703</v>
      </c>
      <c r="I1081" t="n">
        <v>103.517209136404</v>
      </c>
      <c r="J1081" t="n">
        <v>1656101.34706269</v>
      </c>
      <c r="K1081" t="n">
        <v>1454350.67264336</v>
      </c>
      <c r="L1081" t="n">
        <v>2649594.07706081</v>
      </c>
      <c r="M1081" t="n">
        <v>2270000.18145362</v>
      </c>
      <c r="N1081" t="n">
        <v>0.00000492654877289902</v>
      </c>
      <c r="O1081" t="n">
        <v>0.0000258840709742057</v>
      </c>
      <c r="P1081" t="s">
        <v>257</v>
      </c>
      <c r="Q1081" t="s">
        <v>252</v>
      </c>
    </row>
    <row r="1082">
      <c r="A1082" t="s">
        <v>273</v>
      </c>
      <c r="B1082" t="s">
        <v>260</v>
      </c>
      <c r="C1082" t="s">
        <v>256</v>
      </c>
      <c r="D1082" t="n">
        <v>1.64170092024739</v>
      </c>
      <c r="E1082" t="n">
        <v>2055</v>
      </c>
      <c r="F1082" t="n">
        <v>8217597.88020692</v>
      </c>
      <c r="G1082" t="n">
        <v>4129306.75108556</v>
      </c>
      <c r="H1082" t="n">
        <v>35.0856759737073</v>
      </c>
      <c r="I1082" t="n">
        <v>105.712501902867</v>
      </c>
      <c r="J1082" t="n">
        <v>1617032.94152313</v>
      </c>
      <c r="K1082" t="n">
        <v>1452864.69508522</v>
      </c>
      <c r="L1082" t="n">
        <v>2744861.9811191</v>
      </c>
      <c r="M1082" t="n">
        <v>2365886.92859671</v>
      </c>
      <c r="N1082" t="n">
        <v>0.00000426957810362264</v>
      </c>
      <c r="O1082" t="n">
        <v>0.0000256005446616617</v>
      </c>
      <c r="P1082" t="s">
        <v>257</v>
      </c>
      <c r="Q1082" t="s">
        <v>252</v>
      </c>
    </row>
    <row r="1083">
      <c r="A1083" t="s">
        <v>273</v>
      </c>
      <c r="B1083" t="s">
        <v>260</v>
      </c>
      <c r="C1083" t="s">
        <v>256</v>
      </c>
      <c r="D1083" t="n">
        <v>1.79717289473674</v>
      </c>
      <c r="E1083" t="n">
        <v>2060</v>
      </c>
      <c r="F1083" t="n">
        <v>8464411.085285</v>
      </c>
      <c r="G1083" t="n">
        <v>4269940.05507361</v>
      </c>
      <c r="H1083" t="n">
        <v>27.5686452076136</v>
      </c>
      <c r="I1083" t="n">
        <v>107.259964753073</v>
      </c>
      <c r="J1083" t="n">
        <v>1496463.59184512</v>
      </c>
      <c r="K1083" t="n">
        <v>1426476.47131251</v>
      </c>
      <c r="L1083" t="n">
        <v>2880193.10388066</v>
      </c>
      <c r="M1083" t="n">
        <v>2498870.71915892</v>
      </c>
      <c r="N1083" t="n">
        <v>0.00000325700688799726</v>
      </c>
      <c r="O1083" t="n">
        <v>0.0000251197823317507</v>
      </c>
      <c r="P1083" t="s">
        <v>257</v>
      </c>
      <c r="Q1083" t="s">
        <v>252</v>
      </c>
    </row>
    <row r="1084">
      <c r="A1084" t="s">
        <v>273</v>
      </c>
      <c r="B1084" t="s">
        <v>260</v>
      </c>
      <c r="C1084" t="s">
        <v>256</v>
      </c>
      <c r="D1084" t="n">
        <v>1.90209664848524</v>
      </c>
      <c r="E1084" t="n">
        <v>2065</v>
      </c>
      <c r="F1084" t="n">
        <v>8673558.4808243</v>
      </c>
      <c r="G1084" t="n">
        <v>4390199.32055557</v>
      </c>
      <c r="H1084" t="n">
        <v>22.646580387428</v>
      </c>
      <c r="I1084" t="n">
        <v>108.944075362377</v>
      </c>
      <c r="J1084" t="n">
        <v>1392702.44888835</v>
      </c>
      <c r="K1084" t="n">
        <v>1389777.42361145</v>
      </c>
      <c r="L1084" t="n">
        <v>2980227.15772426</v>
      </c>
      <c r="M1084" t="n">
        <v>2589593.9791375</v>
      </c>
      <c r="N1084" t="n">
        <v>0.00000261099068363874</v>
      </c>
      <c r="O1084" t="n">
        <v>0.0000248152913814834</v>
      </c>
      <c r="P1084" t="s">
        <v>257</v>
      </c>
      <c r="Q1084" t="s">
        <v>252</v>
      </c>
    </row>
    <row r="1085">
      <c r="A1085" t="s">
        <v>273</v>
      </c>
      <c r="B1085" t="s">
        <v>260</v>
      </c>
      <c r="C1085" t="s">
        <v>256</v>
      </c>
      <c r="D1085" t="n">
        <v>2.05392250035779</v>
      </c>
      <c r="E1085" t="n">
        <v>2070</v>
      </c>
      <c r="F1085" t="n">
        <v>8913361.24009692</v>
      </c>
      <c r="G1085" t="n">
        <v>4524685.72686107</v>
      </c>
      <c r="H1085" t="n">
        <v>14.3651165222831</v>
      </c>
      <c r="I1085" t="n">
        <v>109.924719988324</v>
      </c>
      <c r="J1085" t="n">
        <v>1084618.62069666</v>
      </c>
      <c r="K1085" t="n">
        <v>1214100.26742493</v>
      </c>
      <c r="L1085" t="n">
        <v>3091713.83842811</v>
      </c>
      <c r="M1085" t="n">
        <v>2691507.72530506</v>
      </c>
      <c r="N1085" t="n">
        <v>0.0000016116385430068</v>
      </c>
      <c r="O1085" t="n">
        <v>0.0000242944431114296</v>
      </c>
      <c r="P1085" t="s">
        <v>257</v>
      </c>
      <c r="Q1085" t="s">
        <v>252</v>
      </c>
    </row>
    <row r="1086">
      <c r="A1086" t="s">
        <v>273</v>
      </c>
      <c r="B1086" t="s">
        <v>260</v>
      </c>
      <c r="C1086" t="s">
        <v>256</v>
      </c>
      <c r="D1086" t="n">
        <v>2.15113208653396</v>
      </c>
      <c r="E1086" t="n">
        <v>2075</v>
      </c>
      <c r="F1086" t="n">
        <v>9177004.14888895</v>
      </c>
      <c r="G1086" t="n">
        <v>4670293.44220699</v>
      </c>
      <c r="H1086" t="n">
        <v>9.40209094626709</v>
      </c>
      <c r="I1086" t="n">
        <v>111.903253859905</v>
      </c>
      <c r="J1086" t="n">
        <v>882944.954855375</v>
      </c>
      <c r="K1086" t="n">
        <v>1073954.72155769</v>
      </c>
      <c r="L1086" t="n">
        <v>3179592.29010932</v>
      </c>
      <c r="M1086" t="n">
        <v>2773334.53175275</v>
      </c>
      <c r="N1086" t="n">
        <v>0.00000102452726333412</v>
      </c>
      <c r="O1086" t="n">
        <v>0.0000239606472793762</v>
      </c>
      <c r="P1086" t="s">
        <v>257</v>
      </c>
      <c r="Q1086" t="s">
        <v>252</v>
      </c>
    </row>
    <row r="1087">
      <c r="A1087" t="s">
        <v>273</v>
      </c>
      <c r="B1087" t="s">
        <v>260</v>
      </c>
      <c r="C1087" t="s">
        <v>256</v>
      </c>
      <c r="D1087" t="n">
        <v>2.28026617277747</v>
      </c>
      <c r="E1087" t="n">
        <v>2080</v>
      </c>
      <c r="F1087" t="n">
        <v>9419968.03937266</v>
      </c>
      <c r="G1087" t="n">
        <v>4804491.1100537</v>
      </c>
      <c r="H1087" t="n">
        <v>1.81883685629458</v>
      </c>
      <c r="I1087" t="n">
        <v>112.787978760482</v>
      </c>
      <c r="J1087" t="n">
        <v>615879.669627042</v>
      </c>
      <c r="K1087" t="n">
        <v>876427.620840692</v>
      </c>
      <c r="L1087" t="n">
        <v>3278836.91477805</v>
      </c>
      <c r="M1087" t="n">
        <v>2855893.43349174</v>
      </c>
      <c r="N1087" t="n">
        <v>0.000000193083123922755</v>
      </c>
      <c r="O1087" t="n">
        <v>0.000023475530743405</v>
      </c>
      <c r="P1087" t="s">
        <v>257</v>
      </c>
      <c r="Q1087" t="s">
        <v>252</v>
      </c>
    </row>
    <row r="1088">
      <c r="A1088" t="s">
        <v>273</v>
      </c>
      <c r="B1088" t="s">
        <v>260</v>
      </c>
      <c r="C1088" t="s">
        <v>256</v>
      </c>
      <c r="D1088" t="n">
        <v>2.40858309610718</v>
      </c>
      <c r="E1088" t="n">
        <v>2085</v>
      </c>
      <c r="F1088" t="n">
        <v>9688992.64799493</v>
      </c>
      <c r="G1088" t="n">
        <v>4951036.35366029</v>
      </c>
      <c r="H1088" t="n">
        <v>-6.25882728411433</v>
      </c>
      <c r="I1088" t="n">
        <v>113.747262371427</v>
      </c>
      <c r="J1088" t="n">
        <v>458060.058039979</v>
      </c>
      <c r="K1088" t="n">
        <v>719571.429966761</v>
      </c>
      <c r="L1088" t="n">
        <v>3395381.21961825</v>
      </c>
      <c r="M1088" t="n">
        <v>2937356.1459589</v>
      </c>
      <c r="N1088" t="n">
        <v>-0.000000645972962463704</v>
      </c>
      <c r="O1088" t="n">
        <v>0.0000229744348952991</v>
      </c>
      <c r="P1088" t="s">
        <v>257</v>
      </c>
      <c r="Q1088" t="s">
        <v>252</v>
      </c>
    </row>
    <row r="1089">
      <c r="A1089" t="s">
        <v>273</v>
      </c>
      <c r="B1089" t="s">
        <v>260</v>
      </c>
      <c r="C1089" t="s">
        <v>256</v>
      </c>
      <c r="D1089" t="n">
        <v>2.52004645059278</v>
      </c>
      <c r="E1089" t="n">
        <v>2090</v>
      </c>
      <c r="F1089" t="n">
        <v>9922929.52388561</v>
      </c>
      <c r="G1089" t="n">
        <v>5072295.22492298</v>
      </c>
      <c r="H1089" t="n">
        <v>-12.191088088045</v>
      </c>
      <c r="I1089" t="n">
        <v>114.661929272379</v>
      </c>
      <c r="J1089" t="n">
        <v>393666.932652397</v>
      </c>
      <c r="K1089" t="n">
        <v>636602.118565123</v>
      </c>
      <c r="L1089" t="n">
        <v>3462177.37813001</v>
      </c>
      <c r="M1089" t="n">
        <v>3006748.11201864</v>
      </c>
      <c r="N1089" t="n">
        <v>-0.00000122857751420079</v>
      </c>
      <c r="O1089" t="n">
        <v>0.0000226055314582208</v>
      </c>
      <c r="P1089" t="s">
        <v>257</v>
      </c>
      <c r="Q1089" t="s">
        <v>252</v>
      </c>
    </row>
    <row r="1090">
      <c r="A1090" t="s">
        <v>273</v>
      </c>
      <c r="B1090" t="s">
        <v>261</v>
      </c>
      <c r="C1090" t="s">
        <v>256</v>
      </c>
      <c r="D1090" t="n">
        <v>0.428627956548265</v>
      </c>
      <c r="E1090" t="n">
        <v>2010</v>
      </c>
      <c r="F1090" t="n">
        <v>7924245.58196842</v>
      </c>
      <c r="G1090" t="n">
        <v>265842.3471733</v>
      </c>
      <c r="H1090" t="n">
        <v>49.6502968872498</v>
      </c>
      <c r="I1090" t="n">
        <v>0.291906872683701</v>
      </c>
      <c r="J1090" t="n">
        <v>2124560.41286081</v>
      </c>
      <c r="K1090" t="n">
        <v>45012.7601580171</v>
      </c>
      <c r="L1090" t="n">
        <v>3111090.80138368</v>
      </c>
      <c r="M1090" t="n">
        <v>73472.9379540516</v>
      </c>
      <c r="N1090" t="n">
        <v>0.00000626561814290925</v>
      </c>
      <c r="O1090" t="n">
        <v>0.00000109804504732803</v>
      </c>
      <c r="P1090" t="s">
        <v>257</v>
      </c>
      <c r="Q1090" t="s">
        <v>252</v>
      </c>
    </row>
    <row r="1091">
      <c r="A1091" t="s">
        <v>273</v>
      </c>
      <c r="B1091" t="s">
        <v>261</v>
      </c>
      <c r="C1091" t="s">
        <v>256</v>
      </c>
      <c r="D1091" t="n">
        <v>0.612859964817109</v>
      </c>
      <c r="E1091" t="n">
        <v>2015</v>
      </c>
      <c r="F1091" t="n">
        <v>8471025.98783792</v>
      </c>
      <c r="G1091" t="n">
        <v>282171.073237045</v>
      </c>
      <c r="H1091" t="n">
        <v>76.8135768378757</v>
      </c>
      <c r="I1091" t="n">
        <v>0.489065143139999</v>
      </c>
      <c r="J1091" t="n">
        <v>2278066.00308631</v>
      </c>
      <c r="K1091" t="n">
        <v>48234.3313501785</v>
      </c>
      <c r="L1091" t="n">
        <v>3336532.89112741</v>
      </c>
      <c r="M1091" t="n">
        <v>78338.3408699152</v>
      </c>
      <c r="N1091" t="n">
        <v>0.0000090678008718376</v>
      </c>
      <c r="O1091" t="n">
        <v>0.00000173322211071986</v>
      </c>
      <c r="P1091" t="s">
        <v>257</v>
      </c>
      <c r="Q1091" t="s">
        <v>252</v>
      </c>
    </row>
    <row r="1092">
      <c r="A1092" t="s">
        <v>273</v>
      </c>
      <c r="B1092" t="s">
        <v>261</v>
      </c>
      <c r="C1092" t="s">
        <v>256</v>
      </c>
      <c r="D1092" t="n">
        <v>0.762344119941005</v>
      </c>
      <c r="E1092" t="n">
        <v>2020</v>
      </c>
      <c r="F1092" t="n">
        <v>8971284.39382906</v>
      </c>
      <c r="G1092" t="n">
        <v>296812.393281154</v>
      </c>
      <c r="H1092" t="n">
        <v>102.551867491178</v>
      </c>
      <c r="I1092" t="n">
        <v>0.699621153813878</v>
      </c>
      <c r="J1092" t="n">
        <v>2423204.58317993</v>
      </c>
      <c r="K1092" t="n">
        <v>51263.4491184986</v>
      </c>
      <c r="L1092" t="n">
        <v>3547070.60012948</v>
      </c>
      <c r="M1092" t="n">
        <v>82796.3580806563</v>
      </c>
      <c r="N1092" t="n">
        <v>0.0000114311243506804</v>
      </c>
      <c r="O1092" t="n">
        <v>0.00000235711570558028</v>
      </c>
      <c r="P1092" t="s">
        <v>257</v>
      </c>
      <c r="Q1092" t="s">
        <v>252</v>
      </c>
    </row>
    <row r="1093">
      <c r="A1093" t="s">
        <v>273</v>
      </c>
      <c r="B1093" t="s">
        <v>261</v>
      </c>
      <c r="C1093" t="s">
        <v>256</v>
      </c>
      <c r="D1093" t="n">
        <v>0.913771284057719</v>
      </c>
      <c r="E1093" t="n">
        <v>2025</v>
      </c>
      <c r="F1093" t="n">
        <v>9536801.88856942</v>
      </c>
      <c r="G1093" t="n">
        <v>313556.697179348</v>
      </c>
      <c r="H1093" t="n">
        <v>132.536397633557</v>
      </c>
      <c r="I1093" t="n">
        <v>0.961437015109872</v>
      </c>
      <c r="J1093" t="n">
        <v>2589472.50977195</v>
      </c>
      <c r="K1093" t="n">
        <v>54729.8586896084</v>
      </c>
      <c r="L1093" t="n">
        <v>3786756.90394741</v>
      </c>
      <c r="M1093" t="n">
        <v>87924.0615288703</v>
      </c>
      <c r="N1093" t="n">
        <v>0.0000138973629925575</v>
      </c>
      <c r="O1093" t="n">
        <v>0.00000306623020257146</v>
      </c>
      <c r="P1093" t="s">
        <v>257</v>
      </c>
      <c r="Q1093" t="s">
        <v>252</v>
      </c>
    </row>
    <row r="1094">
      <c r="A1094" t="s">
        <v>273</v>
      </c>
      <c r="B1094" t="s">
        <v>261</v>
      </c>
      <c r="C1094" t="s">
        <v>256</v>
      </c>
      <c r="D1094" t="n">
        <v>0.965593764268064</v>
      </c>
      <c r="E1094" t="n">
        <v>2030</v>
      </c>
      <c r="F1094" t="n">
        <v>10134278.4622247</v>
      </c>
      <c r="G1094" t="n">
        <v>331223.923920467</v>
      </c>
      <c r="H1094" t="n">
        <v>151.154898846405</v>
      </c>
      <c r="I1094" t="n">
        <v>1.16153909032672</v>
      </c>
      <c r="J1094" t="n">
        <v>2769557.56640789</v>
      </c>
      <c r="K1094" t="n">
        <v>58494.6851311285</v>
      </c>
      <c r="L1094" t="n">
        <v>4043045.07026211</v>
      </c>
      <c r="M1094" t="n">
        <v>93413.2696296959</v>
      </c>
      <c r="N1094" t="n">
        <v>0.0000149152107286012</v>
      </c>
      <c r="O1094" t="n">
        <v>0.00000350680915973216</v>
      </c>
      <c r="P1094" t="s">
        <v>257</v>
      </c>
      <c r="Q1094" t="s">
        <v>252</v>
      </c>
    </row>
    <row r="1095">
      <c r="A1095" t="s">
        <v>273</v>
      </c>
      <c r="B1095" t="s">
        <v>261</v>
      </c>
      <c r="C1095" t="s">
        <v>256</v>
      </c>
      <c r="D1095" t="n">
        <v>1.08500668135844</v>
      </c>
      <c r="E1095" t="n">
        <v>2035</v>
      </c>
      <c r="F1095" t="n">
        <v>10645710.3781741</v>
      </c>
      <c r="G1095" t="n">
        <v>345987.615973234</v>
      </c>
      <c r="H1095" t="n">
        <v>160.028565475602</v>
      </c>
      <c r="I1095" t="n">
        <v>1.13249018461332</v>
      </c>
      <c r="J1095" t="n">
        <v>2910111.19216833</v>
      </c>
      <c r="K1095" t="n">
        <v>61981.0428844327</v>
      </c>
      <c r="L1095" t="n">
        <v>4279095.55712488</v>
      </c>
      <c r="M1095" t="n">
        <v>97305.8575654354</v>
      </c>
      <c r="N1095" t="n">
        <v>0.0000150322110775898</v>
      </c>
      <c r="O1095" t="n">
        <v>0.00000327321017380267</v>
      </c>
      <c r="P1095" t="s">
        <v>257</v>
      </c>
      <c r="Q1095" t="s">
        <v>252</v>
      </c>
    </row>
    <row r="1096">
      <c r="A1096" t="s">
        <v>273</v>
      </c>
      <c r="B1096" t="s">
        <v>261</v>
      </c>
      <c r="C1096" t="s">
        <v>256</v>
      </c>
      <c r="D1096" t="n">
        <v>1.22921984132704</v>
      </c>
      <c r="E1096" t="n">
        <v>2040</v>
      </c>
      <c r="F1096" t="n">
        <v>10942883.527191</v>
      </c>
      <c r="G1096" t="n">
        <v>353850.905378389</v>
      </c>
      <c r="H1096" t="n">
        <v>154.803940863543</v>
      </c>
      <c r="I1096" t="n">
        <v>0.869917859324995</v>
      </c>
      <c r="J1096" t="n">
        <v>2953303.95574738</v>
      </c>
      <c r="K1096" t="n">
        <v>63593.629015472</v>
      </c>
      <c r="L1096" t="n">
        <v>4445901.80926517</v>
      </c>
      <c r="M1096" t="n">
        <v>99911.4328334488</v>
      </c>
      <c r="N1096" t="n">
        <v>0.0000141465401216128</v>
      </c>
      <c r="O1096" t="n">
        <v>0.00000245843050308081</v>
      </c>
      <c r="P1096" t="s">
        <v>257</v>
      </c>
      <c r="Q1096" t="s">
        <v>252</v>
      </c>
    </row>
    <row r="1097">
      <c r="A1097" t="s">
        <v>273</v>
      </c>
      <c r="B1097" t="s">
        <v>261</v>
      </c>
      <c r="C1097" t="s">
        <v>256</v>
      </c>
      <c r="D1097" t="n">
        <v>1.35085724597845</v>
      </c>
      <c r="E1097" t="n">
        <v>2045</v>
      </c>
      <c r="F1097" t="n">
        <v>11280112.1226046</v>
      </c>
      <c r="G1097" t="n">
        <v>363100.568345957</v>
      </c>
      <c r="H1097" t="n">
        <v>151.41313467583</v>
      </c>
      <c r="I1097" t="n">
        <v>0.652809945711766</v>
      </c>
      <c r="J1097" t="n">
        <v>3026732.73401263</v>
      </c>
      <c r="K1097" t="n">
        <v>64922.7443152711</v>
      </c>
      <c r="L1097" t="n">
        <v>4631998.15481441</v>
      </c>
      <c r="M1097" t="n">
        <v>103045.241900316</v>
      </c>
      <c r="N1097" t="n">
        <v>0.0000134230168131404</v>
      </c>
      <c r="O1097" t="n">
        <v>0.00000179787640841635</v>
      </c>
      <c r="P1097" t="s">
        <v>257</v>
      </c>
      <c r="Q1097" t="s">
        <v>252</v>
      </c>
    </row>
    <row r="1098">
      <c r="A1098" t="s">
        <v>273</v>
      </c>
      <c r="B1098" t="s">
        <v>261</v>
      </c>
      <c r="C1098" t="s">
        <v>256</v>
      </c>
      <c r="D1098" t="n">
        <v>1.53164784556419</v>
      </c>
      <c r="E1098" t="n">
        <v>2050</v>
      </c>
      <c r="F1098" t="n">
        <v>11621643.0912611</v>
      </c>
      <c r="G1098" t="n">
        <v>372569.007172544</v>
      </c>
      <c r="H1098" t="n">
        <v>142.628710085089</v>
      </c>
      <c r="I1098" t="n">
        <v>0.276005379017747</v>
      </c>
      <c r="J1098" t="n">
        <v>3045238.66465973</v>
      </c>
      <c r="K1098" t="n">
        <v>65213.3550463193</v>
      </c>
      <c r="L1098" t="n">
        <v>4813863.24693204</v>
      </c>
      <c r="M1098" t="n">
        <v>105731.011582393</v>
      </c>
      <c r="N1098" t="n">
        <v>0.0000122726802884129</v>
      </c>
      <c r="O1098" t="n">
        <v>0.00000074081679824195</v>
      </c>
      <c r="P1098" t="s">
        <v>257</v>
      </c>
      <c r="Q1098" t="s">
        <v>252</v>
      </c>
    </row>
    <row r="1099">
      <c r="A1099" t="s">
        <v>273</v>
      </c>
      <c r="B1099" t="s">
        <v>261</v>
      </c>
      <c r="C1099" t="s">
        <v>256</v>
      </c>
      <c r="D1099" t="n">
        <v>1.64170092024739</v>
      </c>
      <c r="E1099" t="n">
        <v>2055</v>
      </c>
      <c r="F1099" t="n">
        <v>11964745.009736</v>
      </c>
      <c r="G1099" t="n">
        <v>382159.621556513</v>
      </c>
      <c r="H1099" t="n">
        <v>140.673402022583</v>
      </c>
      <c r="I1099" t="n">
        <v>0.124775853991271</v>
      </c>
      <c r="J1099" t="n">
        <v>3005616.67653011</v>
      </c>
      <c r="K1099" t="n">
        <v>64280.9600782431</v>
      </c>
      <c r="L1099" t="n">
        <v>5001055.91368583</v>
      </c>
      <c r="M1099" t="n">
        <v>109692.996029984</v>
      </c>
      <c r="N1099" t="n">
        <v>0.0000117573255349875</v>
      </c>
      <c r="O1099" t="n">
        <v>0.000000326501929960749</v>
      </c>
      <c r="P1099" t="s">
        <v>257</v>
      </c>
      <c r="Q1099" t="s">
        <v>252</v>
      </c>
    </row>
    <row r="1100">
      <c r="A1100" t="s">
        <v>273</v>
      </c>
      <c r="B1100" t="s">
        <v>261</v>
      </c>
      <c r="C1100" t="s">
        <v>256</v>
      </c>
      <c r="D1100" t="n">
        <v>1.79717289473674</v>
      </c>
      <c r="E1100" t="n">
        <v>2060</v>
      </c>
      <c r="F1100" t="n">
        <v>12341466.8070698</v>
      </c>
      <c r="G1100" t="n">
        <v>392884.333288848</v>
      </c>
      <c r="H1100" t="n">
        <v>134.970776015838</v>
      </c>
      <c r="I1100" t="n">
        <v>-0.142166055151608</v>
      </c>
      <c r="J1100" t="n">
        <v>2862139.60070442</v>
      </c>
      <c r="K1100" t="n">
        <v>60800.4624532112</v>
      </c>
      <c r="L1100" t="n">
        <v>5264316.01415658</v>
      </c>
      <c r="M1100" t="n">
        <v>114747.808883007</v>
      </c>
      <c r="N1100" t="n">
        <v>0.0000109363642203794</v>
      </c>
      <c r="O1100" t="n">
        <v>-0.000000361852186778564</v>
      </c>
      <c r="P1100" t="s">
        <v>257</v>
      </c>
      <c r="Q1100" t="s">
        <v>252</v>
      </c>
    </row>
    <row r="1101">
      <c r="A1101" t="s">
        <v>273</v>
      </c>
      <c r="B1101" t="s">
        <v>261</v>
      </c>
      <c r="C1101" t="s">
        <v>256</v>
      </c>
      <c r="D1101" t="n">
        <v>1.90209664848524</v>
      </c>
      <c r="E1101" t="n">
        <v>2065</v>
      </c>
      <c r="F1101" t="n">
        <v>12661877.0114384</v>
      </c>
      <c r="G1101" t="n">
        <v>401880.789941497</v>
      </c>
      <c r="H1101" t="n">
        <v>131.905675769373</v>
      </c>
      <c r="I1101" t="n">
        <v>-0.315020019568653</v>
      </c>
      <c r="J1101" t="n">
        <v>2724901.95233888</v>
      </c>
      <c r="K1101" t="n">
        <v>57577.9201609205</v>
      </c>
      <c r="L1101" t="n">
        <v>5450619.96008322</v>
      </c>
      <c r="M1101" t="n">
        <v>119201.176778535</v>
      </c>
      <c r="N1101" t="n">
        <v>0.0000104175451751911</v>
      </c>
      <c r="O1101" t="n">
        <v>-0.000000783864338513199</v>
      </c>
      <c r="P1101" t="s">
        <v>257</v>
      </c>
      <c r="Q1101" t="s">
        <v>252</v>
      </c>
    </row>
    <row r="1102">
      <c r="A1102" t="s">
        <v>273</v>
      </c>
      <c r="B1102" t="s">
        <v>261</v>
      </c>
      <c r="C1102" t="s">
        <v>256</v>
      </c>
      <c r="D1102" t="n">
        <v>2.05392250035779</v>
      </c>
      <c r="E1102" t="n">
        <v>2070</v>
      </c>
      <c r="F1102" t="n">
        <v>13025724.1962175</v>
      </c>
      <c r="G1102" t="n">
        <v>412322.770740503</v>
      </c>
      <c r="H1102" t="n">
        <v>124.888793421389</v>
      </c>
      <c r="I1102" t="n">
        <v>-0.59895691078259</v>
      </c>
      <c r="J1102" t="n">
        <v>2252302.37645987</v>
      </c>
      <c r="K1102" t="n">
        <v>46416.5116617222</v>
      </c>
      <c r="L1102" t="n">
        <v>5659540.985537</v>
      </c>
      <c r="M1102" t="n">
        <v>123680.578196163</v>
      </c>
      <c r="N1102" t="n">
        <v>0.00000958785796014747</v>
      </c>
      <c r="O1102" t="n">
        <v>-0.00000145264087575591</v>
      </c>
      <c r="P1102" t="s">
        <v>257</v>
      </c>
      <c r="Q1102" t="s">
        <v>252</v>
      </c>
    </row>
    <row r="1103">
      <c r="A1103" t="s">
        <v>273</v>
      </c>
      <c r="B1103" t="s">
        <v>261</v>
      </c>
      <c r="C1103" t="s">
        <v>256</v>
      </c>
      <c r="D1103" t="n">
        <v>2.15113208653396</v>
      </c>
      <c r="E1103" t="n">
        <v>2075</v>
      </c>
      <c r="F1103" t="n">
        <v>13423421.4064776</v>
      </c>
      <c r="G1103" t="n">
        <v>423876.184618336</v>
      </c>
      <c r="H1103" t="n">
        <v>122.068434176792</v>
      </c>
      <c r="I1103" t="n">
        <v>-0.7630893706195</v>
      </c>
      <c r="J1103" t="n">
        <v>1918567.89298833</v>
      </c>
      <c r="K1103" t="n">
        <v>38331.7834247395</v>
      </c>
      <c r="L1103" t="n">
        <v>5825742.68180393</v>
      </c>
      <c r="M1103" t="n">
        <v>127184.140058141</v>
      </c>
      <c r="N1103" t="n">
        <v>0.00000909369008693168</v>
      </c>
      <c r="O1103" t="n">
        <v>-0.0000018002647903104</v>
      </c>
      <c r="P1103" t="s">
        <v>257</v>
      </c>
      <c r="Q1103" t="s">
        <v>252</v>
      </c>
    </row>
    <row r="1104">
      <c r="A1104" t="s">
        <v>273</v>
      </c>
      <c r="B1104" t="s">
        <v>261</v>
      </c>
      <c r="C1104" t="s">
        <v>256</v>
      </c>
      <c r="D1104" t="n">
        <v>2.28026617277747</v>
      </c>
      <c r="E1104" t="n">
        <v>2080</v>
      </c>
      <c r="F1104" t="n">
        <v>13789987.3924557</v>
      </c>
      <c r="G1104" t="n">
        <v>434471.756970649</v>
      </c>
      <c r="H1104" t="n">
        <v>115.615840514416</v>
      </c>
      <c r="I1104" t="n">
        <v>-1.00902489764026</v>
      </c>
      <c r="J1104" t="n">
        <v>1464965.73116633</v>
      </c>
      <c r="K1104" t="n">
        <v>27341.5593014037</v>
      </c>
      <c r="L1104" t="n">
        <v>6003774.92423149</v>
      </c>
      <c r="M1104" t="n">
        <v>130955.424038301</v>
      </c>
      <c r="N1104" t="n">
        <v>0.00000838404251026858</v>
      </c>
      <c r="O1104" t="n">
        <v>-0.00000232241769793204</v>
      </c>
      <c r="P1104" t="s">
        <v>257</v>
      </c>
      <c r="Q1104" t="s">
        <v>252</v>
      </c>
    </row>
    <row r="1105">
      <c r="A1105" t="s">
        <v>273</v>
      </c>
      <c r="B1105" t="s">
        <v>261</v>
      </c>
      <c r="C1105" t="s">
        <v>256</v>
      </c>
      <c r="D1105" t="n">
        <v>2.40858309610718</v>
      </c>
      <c r="E1105" t="n">
        <v>2085</v>
      </c>
      <c r="F1105" t="n">
        <v>14193764.1180138</v>
      </c>
      <c r="G1105" t="n">
        <v>446264.883641464</v>
      </c>
      <c r="H1105" t="n">
        <v>108.763489267354</v>
      </c>
      <c r="I1105" t="n">
        <v>-1.27505418004081</v>
      </c>
      <c r="J1105" t="n">
        <v>1154755.72884567</v>
      </c>
      <c r="K1105" t="n">
        <v>22875.7591610704</v>
      </c>
      <c r="L1105" t="n">
        <v>6197156.34513582</v>
      </c>
      <c r="M1105" t="n">
        <v>135581.020441339</v>
      </c>
      <c r="N1105" t="n">
        <v>0.00000766276573029127</v>
      </c>
      <c r="O1105" t="n">
        <v>-0.00000285716897470519</v>
      </c>
      <c r="P1105" t="s">
        <v>257</v>
      </c>
      <c r="Q1105" t="s">
        <v>252</v>
      </c>
    </row>
    <row r="1106">
      <c r="A1106" t="s">
        <v>273</v>
      </c>
      <c r="B1106" t="s">
        <v>261</v>
      </c>
      <c r="C1106" t="s">
        <v>256</v>
      </c>
      <c r="D1106" t="n">
        <v>2.52004645059278</v>
      </c>
      <c r="E1106" t="n">
        <v>2090</v>
      </c>
      <c r="F1106" t="n">
        <v>14538306.5906098</v>
      </c>
      <c r="G1106" t="n">
        <v>456918.15819875</v>
      </c>
      <c r="H1106" t="n">
        <v>103.942863515552</v>
      </c>
      <c r="I1106" t="n">
        <v>-1.4720223312176</v>
      </c>
      <c r="J1106" t="n">
        <v>1010388.69901508</v>
      </c>
      <c r="K1106" t="n">
        <v>19880.3522024356</v>
      </c>
      <c r="L1106" t="n">
        <v>6330495.81312703</v>
      </c>
      <c r="M1106" t="n">
        <v>138429.677021626</v>
      </c>
      <c r="N1106" t="n">
        <v>0.00000714958532946937</v>
      </c>
      <c r="O1106" t="n">
        <v>-0.00000322163237508565</v>
      </c>
      <c r="P1106" t="s">
        <v>257</v>
      </c>
      <c r="Q1106" t="s">
        <v>252</v>
      </c>
    </row>
    <row r="1107">
      <c r="A1107" t="s">
        <v>273</v>
      </c>
      <c r="B1107" t="s">
        <v>262</v>
      </c>
      <c r="C1107" t="s">
        <v>256</v>
      </c>
      <c r="D1107" t="n">
        <v>0.428627956548265</v>
      </c>
      <c r="E1107" t="n">
        <v>2010</v>
      </c>
      <c r="F1107" t="n">
        <v>7747165.03908306</v>
      </c>
      <c r="G1107" t="n">
        <v>442922.890058655</v>
      </c>
      <c r="H1107" t="n">
        <v>45.8446051074501</v>
      </c>
      <c r="I1107" t="n">
        <v>4.09759865248335</v>
      </c>
      <c r="J1107" t="n">
        <v>2024556.40403992</v>
      </c>
      <c r="K1107" t="n">
        <v>145016.768978904</v>
      </c>
      <c r="L1107" t="n">
        <v>2983289.44089672</v>
      </c>
      <c r="M1107" t="n">
        <v>201274.298441002</v>
      </c>
      <c r="N1107" t="n">
        <v>0.00000591759758262181</v>
      </c>
      <c r="O1107" t="n">
        <v>0.00000925126866200281</v>
      </c>
      <c r="P1107" t="s">
        <v>257</v>
      </c>
      <c r="Q1107" t="s">
        <v>252</v>
      </c>
    </row>
    <row r="1108">
      <c r="A1108" t="s">
        <v>273</v>
      </c>
      <c r="B1108" t="s">
        <v>262</v>
      </c>
      <c r="C1108" t="s">
        <v>256</v>
      </c>
      <c r="D1108" t="n">
        <v>0.612859964817109</v>
      </c>
      <c r="E1108" t="n">
        <v>2015</v>
      </c>
      <c r="F1108" t="n">
        <v>8277162.24117498</v>
      </c>
      <c r="G1108" t="n">
        <v>476034.819899979</v>
      </c>
      <c r="H1108" t="n">
        <v>70.9956673418793</v>
      </c>
      <c r="I1108" t="n">
        <v>6.30697463913633</v>
      </c>
      <c r="J1108" t="n">
        <v>2170572.21401981</v>
      </c>
      <c r="K1108" t="n">
        <v>155728.120416685</v>
      </c>
      <c r="L1108" t="n">
        <v>3198879.9388795</v>
      </c>
      <c r="M1108" t="n">
        <v>215991.29311783</v>
      </c>
      <c r="N1108" t="n">
        <v>0.0000085772956084767</v>
      </c>
      <c r="O1108" t="n">
        <v>0.0000132489775442509</v>
      </c>
      <c r="P1108" t="s">
        <v>257</v>
      </c>
      <c r="Q1108" t="s">
        <v>252</v>
      </c>
    </row>
    <row r="1109">
      <c r="A1109" t="s">
        <v>273</v>
      </c>
      <c r="B1109" t="s">
        <v>262</v>
      </c>
      <c r="C1109" t="s">
        <v>256</v>
      </c>
      <c r="D1109" t="n">
        <v>0.762344119941005</v>
      </c>
      <c r="E1109" t="n">
        <v>2020</v>
      </c>
      <c r="F1109" t="n">
        <v>8761466.65570319</v>
      </c>
      <c r="G1109" t="n">
        <v>506630.131407023</v>
      </c>
      <c r="H1109" t="n">
        <v>94.8729176693223</v>
      </c>
      <c r="I1109" t="n">
        <v>8.37857097566979</v>
      </c>
      <c r="J1109" t="n">
        <v>2308637.8520225</v>
      </c>
      <c r="K1109" t="n">
        <v>165830.180275926</v>
      </c>
      <c r="L1109" t="n">
        <v>3399983.17032004</v>
      </c>
      <c r="M1109" t="n">
        <v>229883.787890091</v>
      </c>
      <c r="N1109" t="n">
        <v>0.0000108284287776825</v>
      </c>
      <c r="O1109" t="n">
        <v>0.0000165378457700506</v>
      </c>
      <c r="P1109" t="s">
        <v>257</v>
      </c>
      <c r="Q1109" t="s">
        <v>252</v>
      </c>
    </row>
    <row r="1110">
      <c r="A1110" t="s">
        <v>273</v>
      </c>
      <c r="B1110" t="s">
        <v>262</v>
      </c>
      <c r="C1110" t="s">
        <v>256</v>
      </c>
      <c r="D1110" t="n">
        <v>0.913771284057719</v>
      </c>
      <c r="E1110" t="n">
        <v>2025</v>
      </c>
      <c r="F1110" t="n">
        <v>9309502.00736142</v>
      </c>
      <c r="G1110" t="n">
        <v>540856.578387346</v>
      </c>
      <c r="H1110" t="n">
        <v>122.719588326644</v>
      </c>
      <c r="I1110" t="n">
        <v>10.7782463220224</v>
      </c>
      <c r="J1110" t="n">
        <v>2466811.03402166</v>
      </c>
      <c r="K1110" t="n">
        <v>177391.334439899</v>
      </c>
      <c r="L1110" t="n">
        <v>3628990.20994038</v>
      </c>
      <c r="M1110" t="n">
        <v>245690.7555359</v>
      </c>
      <c r="N1110" t="n">
        <v>0.0000131821861394524</v>
      </c>
      <c r="O1110" t="n">
        <v>0.0000199281043306518</v>
      </c>
      <c r="P1110" t="s">
        <v>257</v>
      </c>
      <c r="Q1110" t="s">
        <v>252</v>
      </c>
    </row>
    <row r="1111">
      <c r="A1111" t="s">
        <v>273</v>
      </c>
      <c r="B1111" t="s">
        <v>262</v>
      </c>
      <c r="C1111" t="s">
        <v>256</v>
      </c>
      <c r="D1111" t="n">
        <v>0.965593764268064</v>
      </c>
      <c r="E1111" t="n">
        <v>2030</v>
      </c>
      <c r="F1111" t="n">
        <v>9888384.28954612</v>
      </c>
      <c r="G1111" t="n">
        <v>577118.096599028</v>
      </c>
      <c r="H1111" t="n">
        <v>140.075728761208</v>
      </c>
      <c r="I1111" t="n">
        <v>12.2407091755239</v>
      </c>
      <c r="J1111" t="n">
        <v>2638080.57120899</v>
      </c>
      <c r="K1111" t="n">
        <v>189971.680330024</v>
      </c>
      <c r="L1111" t="n">
        <v>3873753.6169335</v>
      </c>
      <c r="M1111" t="n">
        <v>262704.722958309</v>
      </c>
      <c r="N1111" t="n">
        <v>0.0000141656841663501</v>
      </c>
      <c r="O1111" t="n">
        <v>0.0000212100595140903</v>
      </c>
      <c r="P1111" t="s">
        <v>257</v>
      </c>
      <c r="Q1111" t="s">
        <v>252</v>
      </c>
    </row>
    <row r="1112">
      <c r="A1112" t="s">
        <v>273</v>
      </c>
      <c r="B1112" t="s">
        <v>262</v>
      </c>
      <c r="C1112" t="s">
        <v>256</v>
      </c>
      <c r="D1112" t="n">
        <v>1.08500668135844</v>
      </c>
      <c r="E1112" t="n">
        <v>2035</v>
      </c>
      <c r="F1112" t="n">
        <v>10383010.0731309</v>
      </c>
      <c r="G1112" t="n">
        <v>608687.921016484</v>
      </c>
      <c r="H1112" t="n">
        <v>147.961843158286</v>
      </c>
      <c r="I1112" t="n">
        <v>13.1992125019292</v>
      </c>
      <c r="J1112" t="n">
        <v>2770771.87252767</v>
      </c>
      <c r="K1112" t="n">
        <v>201320.362525094</v>
      </c>
      <c r="L1112" t="n">
        <v>4095119.13433168</v>
      </c>
      <c r="M1112" t="n">
        <v>281282.280358632</v>
      </c>
      <c r="N1112" t="n">
        <v>0.0000142503803922122</v>
      </c>
      <c r="O1112" t="n">
        <v>0.0000216846959602665</v>
      </c>
      <c r="P1112" t="s">
        <v>257</v>
      </c>
      <c r="Q1112" t="s">
        <v>252</v>
      </c>
    </row>
    <row r="1113">
      <c r="A1113" t="s">
        <v>273</v>
      </c>
      <c r="B1113" t="s">
        <v>262</v>
      </c>
      <c r="C1113" t="s">
        <v>256</v>
      </c>
      <c r="D1113" t="n">
        <v>1.22921984132704</v>
      </c>
      <c r="E1113" t="n">
        <v>2040</v>
      </c>
      <c r="F1113" t="n">
        <v>10668818.9708958</v>
      </c>
      <c r="G1113" t="n">
        <v>627915.461673596</v>
      </c>
      <c r="H1113" t="n">
        <v>142.435277728485</v>
      </c>
      <c r="I1113" t="n">
        <v>13.238580994383</v>
      </c>
      <c r="J1113" t="n">
        <v>2811082.33714046</v>
      </c>
      <c r="K1113" t="n">
        <v>205815.247622391</v>
      </c>
      <c r="L1113" t="n">
        <v>4252503.74914698</v>
      </c>
      <c r="M1113" t="n">
        <v>293309.492951637</v>
      </c>
      <c r="N1113" t="n">
        <v>0.0000133506134200087</v>
      </c>
      <c r="O1113" t="n">
        <v>0.000021083381127609</v>
      </c>
      <c r="P1113" t="s">
        <v>257</v>
      </c>
      <c r="Q1113" t="s">
        <v>252</v>
      </c>
    </row>
    <row r="1114">
      <c r="A1114" t="s">
        <v>273</v>
      </c>
      <c r="B1114" t="s">
        <v>262</v>
      </c>
      <c r="C1114" t="s">
        <v>256</v>
      </c>
      <c r="D1114" t="n">
        <v>1.35085724597845</v>
      </c>
      <c r="E1114" t="n">
        <v>2045</v>
      </c>
      <c r="F1114" t="n">
        <v>10993941.2155263</v>
      </c>
      <c r="G1114" t="n">
        <v>649271.475424257</v>
      </c>
      <c r="H1114" t="n">
        <v>138.69239471941</v>
      </c>
      <c r="I1114" t="n">
        <v>13.3735499021317</v>
      </c>
      <c r="J1114" t="n">
        <v>2876744.84667981</v>
      </c>
      <c r="K1114" t="n">
        <v>214910.631648095</v>
      </c>
      <c r="L1114" t="n">
        <v>4427122.17745136</v>
      </c>
      <c r="M1114" t="n">
        <v>307921.219263368</v>
      </c>
      <c r="N1114" t="n">
        <v>0.0000126153480358382</v>
      </c>
      <c r="O1114" t="n">
        <v>0.0000205977782920357</v>
      </c>
      <c r="P1114" t="s">
        <v>257</v>
      </c>
      <c r="Q1114" t="s">
        <v>252</v>
      </c>
    </row>
    <row r="1115">
      <c r="A1115" t="s">
        <v>273</v>
      </c>
      <c r="B1115" t="s">
        <v>262</v>
      </c>
      <c r="C1115" t="s">
        <v>256</v>
      </c>
      <c r="D1115" t="n">
        <v>1.53164784556419</v>
      </c>
      <c r="E1115" t="n">
        <v>2050</v>
      </c>
      <c r="F1115" t="n">
        <v>11323509.5113147</v>
      </c>
      <c r="G1115" t="n">
        <v>670702.587118863</v>
      </c>
      <c r="H1115" t="n">
        <v>129.616524060825</v>
      </c>
      <c r="I1115" t="n">
        <v>13.2881914032825</v>
      </c>
      <c r="J1115" t="n">
        <v>2889390.84558219</v>
      </c>
      <c r="K1115" t="n">
        <v>221061.174123853</v>
      </c>
      <c r="L1115" t="n">
        <v>4596185.81000799</v>
      </c>
      <c r="M1115" t="n">
        <v>323408.44850645</v>
      </c>
      <c r="N1115" t="n">
        <v>0.0000114466741897738</v>
      </c>
      <c r="O1115" t="n">
        <v>0.0000198123455291332</v>
      </c>
      <c r="P1115" t="s">
        <v>257</v>
      </c>
      <c r="Q1115" t="s">
        <v>252</v>
      </c>
    </row>
    <row r="1116">
      <c r="A1116" t="s">
        <v>273</v>
      </c>
      <c r="B1116" t="s">
        <v>262</v>
      </c>
      <c r="C1116" t="s">
        <v>256</v>
      </c>
      <c r="D1116" t="n">
        <v>1.64170092024739</v>
      </c>
      <c r="E1116" t="n">
        <v>2055</v>
      </c>
      <c r="F1116" t="n">
        <v>11654825.5195439</v>
      </c>
      <c r="G1116" t="n">
        <v>692079.111748634</v>
      </c>
      <c r="H1116" t="n">
        <v>127.344603422517</v>
      </c>
      <c r="I1116" t="n">
        <v>13.4535744540577</v>
      </c>
      <c r="J1116" t="n">
        <v>2849299.39932646</v>
      </c>
      <c r="K1116" t="n">
        <v>220598.23728189</v>
      </c>
      <c r="L1116" t="n">
        <v>4772706.85450775</v>
      </c>
      <c r="M1116" t="n">
        <v>338042.055208059</v>
      </c>
      <c r="N1116" t="n">
        <v>0.0000109263414719486</v>
      </c>
      <c r="O1116" t="n">
        <v>0.0000194393592086104</v>
      </c>
      <c r="P1116" t="s">
        <v>257</v>
      </c>
      <c r="Q1116" t="s">
        <v>252</v>
      </c>
    </row>
    <row r="1117">
      <c r="A1117" t="s">
        <v>273</v>
      </c>
      <c r="B1117" t="s">
        <v>262</v>
      </c>
      <c r="C1117" t="s">
        <v>256</v>
      </c>
      <c r="D1117" t="n">
        <v>1.79717289473674</v>
      </c>
      <c r="E1117" t="n">
        <v>2060</v>
      </c>
      <c r="F1117" t="n">
        <v>12019054.0361822</v>
      </c>
      <c r="G1117" t="n">
        <v>715297.104176429</v>
      </c>
      <c r="H1117" t="n">
        <v>121.352223096626</v>
      </c>
      <c r="I1117" t="n">
        <v>13.4763868640598</v>
      </c>
      <c r="J1117" t="n">
        <v>2714994.66986213</v>
      </c>
      <c r="K1117" t="n">
        <v>207945.393295509</v>
      </c>
      <c r="L1117" t="n">
        <v>5020852.16796983</v>
      </c>
      <c r="M1117" t="n">
        <v>358211.655069757</v>
      </c>
      <c r="N1117" t="n">
        <v>0.000010096653424746</v>
      </c>
      <c r="O1117" t="n">
        <v>0.0000188402648149627</v>
      </c>
      <c r="P1117" t="s">
        <v>257</v>
      </c>
      <c r="Q1117" t="s">
        <v>252</v>
      </c>
    </row>
    <row r="1118">
      <c r="A1118" t="s">
        <v>273</v>
      </c>
      <c r="B1118" t="s">
        <v>262</v>
      </c>
      <c r="C1118" t="s">
        <v>256</v>
      </c>
      <c r="D1118" t="n">
        <v>1.90209664848524</v>
      </c>
      <c r="E1118" t="n">
        <v>2065</v>
      </c>
      <c r="F1118" t="n">
        <v>12328605.1769989</v>
      </c>
      <c r="G1118" t="n">
        <v>735152.624380988</v>
      </c>
      <c r="H1118" t="n">
        <v>118.020728985067</v>
      </c>
      <c r="I1118" t="n">
        <v>13.5699267647377</v>
      </c>
      <c r="J1118" t="n">
        <v>2579751.20274446</v>
      </c>
      <c r="K1118" t="n">
        <v>202728.669755339</v>
      </c>
      <c r="L1118" t="n">
        <v>5198946.58984318</v>
      </c>
      <c r="M1118" t="n">
        <v>370874.54701858</v>
      </c>
      <c r="N1118" t="n">
        <v>0.00000957291820856222</v>
      </c>
      <c r="O1118" t="n">
        <v>0.0000184586524140668</v>
      </c>
      <c r="P1118" t="s">
        <v>257</v>
      </c>
      <c r="Q1118" t="s">
        <v>252</v>
      </c>
    </row>
    <row r="1119">
      <c r="A1119" t="s">
        <v>273</v>
      </c>
      <c r="B1119" t="s">
        <v>262</v>
      </c>
      <c r="C1119" t="s">
        <v>256</v>
      </c>
      <c r="D1119" t="n">
        <v>2.05392250035779</v>
      </c>
      <c r="E1119" t="n">
        <v>2070</v>
      </c>
      <c r="F1119" t="n">
        <v>12680628.7342352</v>
      </c>
      <c r="G1119" t="n">
        <v>757418.232722752</v>
      </c>
      <c r="H1119" t="n">
        <v>110.790925614272</v>
      </c>
      <c r="I1119" t="n">
        <v>13.4989108963345</v>
      </c>
      <c r="J1119" t="n">
        <v>2126578.50308572</v>
      </c>
      <c r="K1119" t="n">
        <v>172140.385035866</v>
      </c>
      <c r="L1119" t="n">
        <v>5396250.37071718</v>
      </c>
      <c r="M1119" t="n">
        <v>386971.19301598</v>
      </c>
      <c r="N1119" t="n">
        <v>0.00000873702147868727</v>
      </c>
      <c r="O1119" t="n">
        <v>0.0000178222682174007</v>
      </c>
      <c r="P1119" t="s">
        <v>257</v>
      </c>
      <c r="Q1119" t="s">
        <v>252</v>
      </c>
    </row>
    <row r="1120">
      <c r="A1120" t="s">
        <v>273</v>
      </c>
      <c r="B1120" t="s">
        <v>262</v>
      </c>
      <c r="C1120" t="s">
        <v>256</v>
      </c>
      <c r="D1120" t="n">
        <v>2.15113208653396</v>
      </c>
      <c r="E1120" t="n">
        <v>2075</v>
      </c>
      <c r="F1120" t="n">
        <v>13065729.9591134</v>
      </c>
      <c r="G1120" t="n">
        <v>781567.631982585</v>
      </c>
      <c r="H1120" t="n">
        <v>107.698684109074</v>
      </c>
      <c r="I1120" t="n">
        <v>13.6066606970985</v>
      </c>
      <c r="J1120" t="n">
        <v>1808716.12813422</v>
      </c>
      <c r="K1120" t="n">
        <v>148183.548278842</v>
      </c>
      <c r="L1120" t="n">
        <v>5553402.74946645</v>
      </c>
      <c r="M1120" t="n">
        <v>399524.072395616</v>
      </c>
      <c r="N1120" t="n">
        <v>0.00000824283713547547</v>
      </c>
      <c r="O1120" t="n">
        <v>0.0000174094475516889</v>
      </c>
      <c r="P1120" t="s">
        <v>257</v>
      </c>
      <c r="Q1120" t="s">
        <v>252</v>
      </c>
    </row>
    <row r="1121">
      <c r="A1121" t="s">
        <v>273</v>
      </c>
      <c r="B1121" t="s">
        <v>262</v>
      </c>
      <c r="C1121" t="s">
        <v>256</v>
      </c>
      <c r="D1121" t="n">
        <v>2.28026617277747</v>
      </c>
      <c r="E1121" t="n">
        <v>2080</v>
      </c>
      <c r="F1121" t="n">
        <v>13420610.7309989</v>
      </c>
      <c r="G1121" t="n">
        <v>803848.418427462</v>
      </c>
      <c r="H1121" t="n">
        <v>101.087011390459</v>
      </c>
      <c r="I1121" t="n">
        <v>13.5198042263173</v>
      </c>
      <c r="J1121" t="n">
        <v>1374465.60664197</v>
      </c>
      <c r="K1121" t="n">
        <v>117841.683825763</v>
      </c>
      <c r="L1121" t="n">
        <v>5721504.28902034</v>
      </c>
      <c r="M1121" t="n">
        <v>413226.059249444</v>
      </c>
      <c r="N1121" t="n">
        <v>0.00000753222140308178</v>
      </c>
      <c r="O1121" t="n">
        <v>0.0000168188478280092</v>
      </c>
      <c r="P1121" t="s">
        <v>257</v>
      </c>
      <c r="Q1121" t="s">
        <v>252</v>
      </c>
    </row>
    <row r="1122">
      <c r="A1122" t="s">
        <v>273</v>
      </c>
      <c r="B1122" t="s">
        <v>262</v>
      </c>
      <c r="C1122" t="s">
        <v>256</v>
      </c>
      <c r="D1122" t="n">
        <v>2.40858309610718</v>
      </c>
      <c r="E1122" t="n">
        <v>2085</v>
      </c>
      <c r="F1122" t="n">
        <v>13811782.6781282</v>
      </c>
      <c r="G1122" t="n">
        <v>828246.323527061</v>
      </c>
      <c r="H1122" t="n">
        <v>94.0603225785856</v>
      </c>
      <c r="I1122" t="n">
        <v>13.4281125087273</v>
      </c>
      <c r="J1122" t="n">
        <v>1080852.00415467</v>
      </c>
      <c r="K1122" t="n">
        <v>96779.4838520697</v>
      </c>
      <c r="L1122" t="n">
        <v>5906262.87107956</v>
      </c>
      <c r="M1122" t="n">
        <v>426474.494497594</v>
      </c>
      <c r="N1122" t="n">
        <v>0.0000068101507799957</v>
      </c>
      <c r="O1122" t="n">
        <v>0.0000162127040317476</v>
      </c>
      <c r="P1122" t="s">
        <v>257</v>
      </c>
      <c r="Q1122" t="s">
        <v>252</v>
      </c>
    </row>
    <row r="1123">
      <c r="A1123" t="s">
        <v>273</v>
      </c>
      <c r="B1123" t="s">
        <v>262</v>
      </c>
      <c r="C1123" t="s">
        <v>256</v>
      </c>
      <c r="D1123" t="n">
        <v>2.52004645059278</v>
      </c>
      <c r="E1123" t="n">
        <v>2090</v>
      </c>
      <c r="F1123" t="n">
        <v>14146711.3203844</v>
      </c>
      <c r="G1123" t="n">
        <v>848513.42842419</v>
      </c>
      <c r="H1123" t="n">
        <v>89.0539336733532</v>
      </c>
      <c r="I1123" t="n">
        <v>13.4169075109813</v>
      </c>
      <c r="J1123" t="n">
        <v>947116.328444969</v>
      </c>
      <c r="K1123" t="n">
        <v>83152.7227725503</v>
      </c>
      <c r="L1123" t="n">
        <v>6032444.95593471</v>
      </c>
      <c r="M1123" t="n">
        <v>436480.534213948</v>
      </c>
      <c r="N1123" t="n">
        <v>0.00000629502727924</v>
      </c>
      <c r="O1123" t="n">
        <v>0.0000158122512402642</v>
      </c>
      <c r="P1123" t="s">
        <v>257</v>
      </c>
      <c r="Q1123" t="s">
        <v>252</v>
      </c>
    </row>
    <row r="1124">
      <c r="A1124" t="s">
        <v>273</v>
      </c>
      <c r="B1124" t="s">
        <v>263</v>
      </c>
      <c r="C1124" t="s">
        <v>256</v>
      </c>
      <c r="D1124" t="n">
        <v>0.428627956548265</v>
      </c>
      <c r="E1124" t="n">
        <v>2010</v>
      </c>
      <c r="F1124" t="n">
        <v>8182915.63072148</v>
      </c>
      <c r="G1124" t="n">
        <v>7172.29842023103</v>
      </c>
      <c r="H1124" t="n">
        <v>49.9430332858294</v>
      </c>
      <c r="I1124" t="n">
        <v>-0.00082952589590774</v>
      </c>
      <c r="J1124" t="n">
        <v>2168506.13927268</v>
      </c>
      <c r="K1124" t="n">
        <v>1067.0337461427</v>
      </c>
      <c r="L1124" t="n">
        <v>3182568.33192654</v>
      </c>
      <c r="M1124" t="n">
        <v>1995.40741118723</v>
      </c>
      <c r="N1124" t="n">
        <v>0.00000610332985694317</v>
      </c>
      <c r="O1124" t="n">
        <v>-0.000000115656913210399</v>
      </c>
      <c r="P1124" t="s">
        <v>257</v>
      </c>
      <c r="Q1124" t="s">
        <v>252</v>
      </c>
    </row>
    <row r="1125">
      <c r="A1125" t="s">
        <v>273</v>
      </c>
      <c r="B1125" t="s">
        <v>263</v>
      </c>
      <c r="C1125" t="s">
        <v>256</v>
      </c>
      <c r="D1125" t="n">
        <v>0.612859964817109</v>
      </c>
      <c r="E1125" t="n">
        <v>2015</v>
      </c>
      <c r="F1125" t="n">
        <v>8745541.74759881</v>
      </c>
      <c r="G1125" t="n">
        <v>7655.31347615071</v>
      </c>
      <c r="H1125" t="n">
        <v>77.3031891234188</v>
      </c>
      <c r="I1125" t="n">
        <v>-0.000547142403076645</v>
      </c>
      <c r="J1125" t="n">
        <v>2325157.56433669</v>
      </c>
      <c r="K1125" t="n">
        <v>1142.77009980144</v>
      </c>
      <c r="L1125" t="n">
        <v>3412745.99434202</v>
      </c>
      <c r="M1125" t="n">
        <v>2125.23765530628</v>
      </c>
      <c r="N1125" t="n">
        <v>0.00000883915386312612</v>
      </c>
      <c r="O1125" t="n">
        <v>-0.0000000714722401350653</v>
      </c>
      <c r="P1125" t="s">
        <v>257</v>
      </c>
      <c r="Q1125" t="s">
        <v>252</v>
      </c>
    </row>
    <row r="1126">
      <c r="A1126" t="s">
        <v>273</v>
      </c>
      <c r="B1126" t="s">
        <v>263</v>
      </c>
      <c r="C1126" t="s">
        <v>256</v>
      </c>
      <c r="D1126" t="n">
        <v>0.762344119941005</v>
      </c>
      <c r="E1126" t="n">
        <v>2020</v>
      </c>
      <c r="F1126" t="n">
        <v>9260019.06305146</v>
      </c>
      <c r="G1126" t="n">
        <v>8077.72405875222</v>
      </c>
      <c r="H1126" t="n">
        <v>103.250933485697</v>
      </c>
      <c r="I1126" t="n">
        <v>0.000555159295032609</v>
      </c>
      <c r="J1126" t="n">
        <v>2473254.40408811</v>
      </c>
      <c r="K1126" t="n">
        <v>1213.62821031968</v>
      </c>
      <c r="L1126" t="n">
        <v>3627623.45457206</v>
      </c>
      <c r="M1126" t="n">
        <v>2243.50363806943</v>
      </c>
      <c r="N1126" t="n">
        <v>0.0000111501858454785</v>
      </c>
      <c r="O1126" t="n">
        <v>0.0000000687271923371898</v>
      </c>
      <c r="P1126" t="s">
        <v>257</v>
      </c>
      <c r="Q1126" t="s">
        <v>252</v>
      </c>
    </row>
    <row r="1127">
      <c r="A1127" t="s">
        <v>273</v>
      </c>
      <c r="B1127" t="s">
        <v>263</v>
      </c>
      <c r="C1127" t="s">
        <v>256</v>
      </c>
      <c r="D1127" t="n">
        <v>0.913771284057719</v>
      </c>
      <c r="E1127" t="n">
        <v>2025</v>
      </c>
      <c r="F1127" t="n">
        <v>9841804.70174908</v>
      </c>
      <c r="G1127" t="n">
        <v>8553.88399969102</v>
      </c>
      <c r="H1127" t="n">
        <v>133.49543725799</v>
      </c>
      <c r="I1127" t="n">
        <v>0.00239739067672981</v>
      </c>
      <c r="J1127" t="n">
        <v>2642907.63688253</v>
      </c>
      <c r="K1127" t="n">
        <v>1294.73157902357</v>
      </c>
      <c r="L1127" t="n">
        <v>3872301.27123659</v>
      </c>
      <c r="M1127" t="n">
        <v>2379.69423968981</v>
      </c>
      <c r="N1127" t="n">
        <v>0.0000135641217544446</v>
      </c>
      <c r="O1127" t="n">
        <v>0.000000280269252753066</v>
      </c>
      <c r="P1127" t="s">
        <v>257</v>
      </c>
      <c r="Q1127" t="s">
        <v>252</v>
      </c>
    </row>
    <row r="1128">
      <c r="A1128" t="s">
        <v>273</v>
      </c>
      <c r="B1128" t="s">
        <v>263</v>
      </c>
      <c r="C1128" t="s">
        <v>256</v>
      </c>
      <c r="D1128" t="n">
        <v>0.965593764268064</v>
      </c>
      <c r="E1128" t="n">
        <v>2030</v>
      </c>
      <c r="F1128" t="n">
        <v>10456446.8028453</v>
      </c>
      <c r="G1128" t="n">
        <v>9055.58329988524</v>
      </c>
      <c r="H1128" t="n">
        <v>152.311782324946</v>
      </c>
      <c r="I1128" t="n">
        <v>0.00465561178600961</v>
      </c>
      <c r="J1128" t="n">
        <v>2826669.26496912</v>
      </c>
      <c r="K1128" t="n">
        <v>1382.98656989777</v>
      </c>
      <c r="L1128" t="n">
        <v>4133932.88852672</v>
      </c>
      <c r="M1128" t="n">
        <v>2525.45136508536</v>
      </c>
      <c r="N1128" t="n">
        <v>0.0000145663039459543</v>
      </c>
      <c r="O1128" t="n">
        <v>0.000000514115063804737</v>
      </c>
      <c r="P1128" t="s">
        <v>257</v>
      </c>
      <c r="Q1128" t="s">
        <v>252</v>
      </c>
    </row>
    <row r="1129">
      <c r="A1129" t="s">
        <v>273</v>
      </c>
      <c r="B1129" t="s">
        <v>263</v>
      </c>
      <c r="C1129" t="s">
        <v>256</v>
      </c>
      <c r="D1129" t="n">
        <v>1.08500668135844</v>
      </c>
      <c r="E1129" t="n">
        <v>2035</v>
      </c>
      <c r="F1129" t="n">
        <v>10982219.439024</v>
      </c>
      <c r="G1129" t="n">
        <v>9478.5551233807</v>
      </c>
      <c r="H1129" t="n">
        <v>161.157410700488</v>
      </c>
      <c r="I1129" t="n">
        <v>0.00364495972759321</v>
      </c>
      <c r="J1129" t="n">
        <v>2970615.94371109</v>
      </c>
      <c r="K1129" t="n">
        <v>1476.29134167967</v>
      </c>
      <c r="L1129" t="n">
        <v>4373737.30346399</v>
      </c>
      <c r="M1129" t="n">
        <v>2664.11122632285</v>
      </c>
      <c r="N1129" t="n">
        <v>0.0000146743936046146</v>
      </c>
      <c r="O1129" t="n">
        <v>0.000000384548032917191</v>
      </c>
      <c r="P1129" t="s">
        <v>257</v>
      </c>
      <c r="Q1129" t="s">
        <v>252</v>
      </c>
    </row>
    <row r="1130">
      <c r="A1130" t="s">
        <v>273</v>
      </c>
      <c r="B1130" t="s">
        <v>263</v>
      </c>
      <c r="C1130" t="s">
        <v>256</v>
      </c>
      <c r="D1130" t="n">
        <v>1.22921984132704</v>
      </c>
      <c r="E1130" t="n">
        <v>2040</v>
      </c>
      <c r="F1130" t="n">
        <v>11287023.3520476</v>
      </c>
      <c r="G1130" t="n">
        <v>9711.08052179905</v>
      </c>
      <c r="H1130" t="n">
        <v>155.674353632582</v>
      </c>
      <c r="I1130" t="n">
        <v>-0.000494909713995543</v>
      </c>
      <c r="J1130" t="n">
        <v>3015339.31161133</v>
      </c>
      <c r="K1130" t="n">
        <v>1558.27315151523</v>
      </c>
      <c r="L1130" t="n">
        <v>4543079.71586362</v>
      </c>
      <c r="M1130" t="n">
        <v>2733.52623499849</v>
      </c>
      <c r="N1130" t="n">
        <v>0.0000137923302519208</v>
      </c>
      <c r="O1130" t="n">
        <v>-0.0000000509634033910633</v>
      </c>
      <c r="P1130" t="s">
        <v>257</v>
      </c>
      <c r="Q1130" t="s">
        <v>252</v>
      </c>
    </row>
    <row r="1131">
      <c r="A1131" t="s">
        <v>273</v>
      </c>
      <c r="B1131" t="s">
        <v>263</v>
      </c>
      <c r="C1131" t="s">
        <v>256</v>
      </c>
      <c r="D1131" t="n">
        <v>1.35085724597845</v>
      </c>
      <c r="E1131" t="n">
        <v>2045</v>
      </c>
      <c r="F1131" t="n">
        <v>11633233.4330076</v>
      </c>
      <c r="G1131" t="n">
        <v>9979.25794296137</v>
      </c>
      <c r="H1131" t="n">
        <v>152.070048708202</v>
      </c>
      <c r="I1131" t="n">
        <v>-0.00410408666068045</v>
      </c>
      <c r="J1131" t="n">
        <v>3089965.99932843</v>
      </c>
      <c r="K1131" t="n">
        <v>1689.47899947274</v>
      </c>
      <c r="L1131" t="n">
        <v>4732249.86108263</v>
      </c>
      <c r="M1131" t="n">
        <v>2793.53563209899</v>
      </c>
      <c r="N1131" t="n">
        <v>0.0000130720362127975</v>
      </c>
      <c r="O1131" t="n">
        <v>-0.000000411261707447413</v>
      </c>
      <c r="P1131" t="s">
        <v>257</v>
      </c>
      <c r="Q1131" t="s">
        <v>252</v>
      </c>
    </row>
    <row r="1132">
      <c r="A1132" t="s">
        <v>273</v>
      </c>
      <c r="B1132" t="s">
        <v>263</v>
      </c>
      <c r="C1132" t="s">
        <v>256</v>
      </c>
      <c r="D1132" t="n">
        <v>1.53164784556419</v>
      </c>
      <c r="E1132" t="n">
        <v>2050</v>
      </c>
      <c r="F1132" t="n">
        <v>11983960.6973208</v>
      </c>
      <c r="G1132" t="n">
        <v>10251.4011128118</v>
      </c>
      <c r="H1132" t="n">
        <v>142.915096159665</v>
      </c>
      <c r="I1132" t="n">
        <v>-0.0103806955581255</v>
      </c>
      <c r="J1132" t="n">
        <v>3108598.07952305</v>
      </c>
      <c r="K1132" t="n">
        <v>1853.94018299812</v>
      </c>
      <c r="L1132" t="n">
        <v>4916756.12542972</v>
      </c>
      <c r="M1132" t="n">
        <v>2838.13308472125</v>
      </c>
      <c r="N1132" t="n">
        <v>0.0000119255311135672</v>
      </c>
      <c r="O1132" t="n">
        <v>-0.00000101261236819152</v>
      </c>
      <c r="P1132" t="s">
        <v>257</v>
      </c>
      <c r="Q1132" t="s">
        <v>252</v>
      </c>
    </row>
    <row r="1133">
      <c r="A1133" t="s">
        <v>273</v>
      </c>
      <c r="B1133" t="s">
        <v>263</v>
      </c>
      <c r="C1133" t="s">
        <v>256</v>
      </c>
      <c r="D1133" t="n">
        <v>1.64170092024739</v>
      </c>
      <c r="E1133" t="n">
        <v>2055</v>
      </c>
      <c r="F1133" t="n">
        <v>12336378.9339109</v>
      </c>
      <c r="G1133" t="n">
        <v>10525.6973815606</v>
      </c>
      <c r="H1133" t="n">
        <v>140.810793065636</v>
      </c>
      <c r="I1133" t="n">
        <v>-0.0126151890610503</v>
      </c>
      <c r="J1133" t="n">
        <v>3067982.41255335</v>
      </c>
      <c r="K1133" t="n">
        <v>1915.22405499546</v>
      </c>
      <c r="L1133" t="n">
        <v>5107924.04525367</v>
      </c>
      <c r="M1133" t="n">
        <v>2824.86446213871</v>
      </c>
      <c r="N1133" t="n">
        <v>0.0000114142726824455</v>
      </c>
      <c r="O1133" t="n">
        <v>-0.00000119851337196433</v>
      </c>
      <c r="P1133" t="s">
        <v>257</v>
      </c>
      <c r="Q1133" t="s">
        <v>252</v>
      </c>
    </row>
    <row r="1134">
      <c r="A1134" t="s">
        <v>273</v>
      </c>
      <c r="B1134" t="s">
        <v>263</v>
      </c>
      <c r="C1134" t="s">
        <v>256</v>
      </c>
      <c r="D1134" t="n">
        <v>1.79717289473674</v>
      </c>
      <c r="E1134" t="n">
        <v>2060</v>
      </c>
      <c r="F1134" t="n">
        <v>12723520.5184095</v>
      </c>
      <c r="G1134" t="n">
        <v>10830.6219491577</v>
      </c>
      <c r="H1134" t="n">
        <v>134.845329245109</v>
      </c>
      <c r="I1134" t="n">
        <v>-0.0167192844229174</v>
      </c>
      <c r="J1134" t="n">
        <v>2921141.05759452</v>
      </c>
      <c r="K1134" t="n">
        <v>1799.00556311818</v>
      </c>
      <c r="L1134" t="n">
        <v>5376105.76110038</v>
      </c>
      <c r="M1134" t="n">
        <v>2958.06193920005</v>
      </c>
      <c r="N1134" t="n">
        <v>0.0000105981146530949</v>
      </c>
      <c r="O1134" t="n">
        <v>-0.00000154370492307855</v>
      </c>
      <c r="P1134" t="s">
        <v>257</v>
      </c>
      <c r="Q1134" t="s">
        <v>252</v>
      </c>
    </row>
    <row r="1135">
      <c r="A1135" t="s">
        <v>273</v>
      </c>
      <c r="B1135" t="s">
        <v>263</v>
      </c>
      <c r="C1135" t="s">
        <v>256</v>
      </c>
      <c r="D1135" t="n">
        <v>1.90209664848524</v>
      </c>
      <c r="E1135" t="n">
        <v>2065</v>
      </c>
      <c r="F1135" t="n">
        <v>13052670.4270836</v>
      </c>
      <c r="G1135" t="n">
        <v>11087.3742962841</v>
      </c>
      <c r="H1135" t="n">
        <v>131.61014331359</v>
      </c>
      <c r="I1135" t="n">
        <v>-0.0194875637856479</v>
      </c>
      <c r="J1135" t="n">
        <v>2780766.29520485</v>
      </c>
      <c r="K1135" t="n">
        <v>1713.57729494107</v>
      </c>
      <c r="L1135" t="n">
        <v>5566720.40154998</v>
      </c>
      <c r="M1135" t="n">
        <v>3100.73531177462</v>
      </c>
      <c r="N1135" t="n">
        <v>0.000010083005163488</v>
      </c>
      <c r="O1135" t="n">
        <v>-0.00000175763560107997</v>
      </c>
      <c r="P1135" t="s">
        <v>257</v>
      </c>
      <c r="Q1135" t="s">
        <v>252</v>
      </c>
    </row>
    <row r="1136">
      <c r="A1136" t="s">
        <v>273</v>
      </c>
      <c r="B1136" t="s">
        <v>263</v>
      </c>
      <c r="C1136" t="s">
        <v>256</v>
      </c>
      <c r="D1136" t="n">
        <v>2.05392250035779</v>
      </c>
      <c r="E1136" t="n">
        <v>2070</v>
      </c>
      <c r="F1136" t="n">
        <v>13426663.3490829</v>
      </c>
      <c r="G1136" t="n">
        <v>11383.6178750584</v>
      </c>
      <c r="H1136" t="n">
        <v>124.313526391519</v>
      </c>
      <c r="I1136" t="n">
        <v>-0.0236898809124632</v>
      </c>
      <c r="J1136" t="n">
        <v>2297362.34425776</v>
      </c>
      <c r="K1136" t="n">
        <v>1356.54386382541</v>
      </c>
      <c r="L1136" t="n">
        <v>5779985.95975092</v>
      </c>
      <c r="M1136" t="n">
        <v>3235.60398224287</v>
      </c>
      <c r="N1136" t="n">
        <v>0.00000925870584220837</v>
      </c>
      <c r="O1136" t="n">
        <v>-0.00000208105025770129</v>
      </c>
      <c r="P1136" t="s">
        <v>257</v>
      </c>
      <c r="Q1136" t="s">
        <v>252</v>
      </c>
    </row>
    <row r="1137">
      <c r="A1137" t="s">
        <v>273</v>
      </c>
      <c r="B1137" t="s">
        <v>263</v>
      </c>
      <c r="C1137" t="s">
        <v>256</v>
      </c>
      <c r="D1137" t="n">
        <v>2.15113208653396</v>
      </c>
      <c r="E1137" t="n">
        <v>2075</v>
      </c>
      <c r="F1137" t="n">
        <v>13835587.2441225</v>
      </c>
      <c r="G1137" t="n">
        <v>11710.3469734722</v>
      </c>
      <c r="H1137" t="n">
        <v>121.331208914943</v>
      </c>
      <c r="I1137" t="n">
        <v>-0.0258641087706304</v>
      </c>
      <c r="J1137" t="n">
        <v>1955713.26831523</v>
      </c>
      <c r="K1137" t="n">
        <v>1186.40809784142</v>
      </c>
      <c r="L1137" t="n">
        <v>5949593.24639447</v>
      </c>
      <c r="M1137" t="n">
        <v>3333.57546759543</v>
      </c>
      <c r="N1137" t="n">
        <v>0.0000087695019209601</v>
      </c>
      <c r="O1137" t="n">
        <v>-0.00000220865434894636</v>
      </c>
      <c r="P1137" t="s">
        <v>257</v>
      </c>
      <c r="Q1137" t="s">
        <v>252</v>
      </c>
    </row>
    <row r="1138">
      <c r="A1138" t="s">
        <v>273</v>
      </c>
      <c r="B1138" t="s">
        <v>263</v>
      </c>
      <c r="C1138" t="s">
        <v>256</v>
      </c>
      <c r="D1138" t="n">
        <v>2.28026617277747</v>
      </c>
      <c r="E1138" t="n">
        <v>2080</v>
      </c>
      <c r="F1138" t="n">
        <v>14212448.4998683</v>
      </c>
      <c r="G1138" t="n">
        <v>12010.6495580137</v>
      </c>
      <c r="H1138" t="n">
        <v>114.635891803126</v>
      </c>
      <c r="I1138" t="n">
        <v>-0.0290761863502007</v>
      </c>
      <c r="J1138" t="n">
        <v>1491493.33150275</v>
      </c>
      <c r="K1138" t="n">
        <v>813.958964982416</v>
      </c>
      <c r="L1138" t="n">
        <v>6131302.58269542</v>
      </c>
      <c r="M1138" t="n">
        <v>3427.76557436418</v>
      </c>
      <c r="N1138" t="n">
        <v>0.00000806587913435101</v>
      </c>
      <c r="O1138" t="n">
        <v>-0.00000242086709879904</v>
      </c>
      <c r="P1138" t="s">
        <v>257</v>
      </c>
      <c r="Q1138" t="s">
        <v>252</v>
      </c>
    </row>
    <row r="1139">
      <c r="A1139" t="s">
        <v>273</v>
      </c>
      <c r="B1139" t="s">
        <v>263</v>
      </c>
      <c r="C1139" t="s">
        <v>256</v>
      </c>
      <c r="D1139" t="n">
        <v>2.40858309610718</v>
      </c>
      <c r="E1139" t="n">
        <v>2085</v>
      </c>
      <c r="F1139" t="n">
        <v>14627685.0146117</v>
      </c>
      <c r="G1139" t="n">
        <v>12343.9870435424</v>
      </c>
      <c r="H1139" t="n">
        <v>107.521160459438</v>
      </c>
      <c r="I1139" t="n">
        <v>-0.0327253721252809</v>
      </c>
      <c r="J1139" t="n">
        <v>1176856.77412021</v>
      </c>
      <c r="K1139" t="n">
        <v>774.713886530003</v>
      </c>
      <c r="L1139" t="n">
        <v>6329238.1009733</v>
      </c>
      <c r="M1139" t="n">
        <v>3499.26460386012</v>
      </c>
      <c r="N1139" t="n">
        <v>0.0000073505247311543</v>
      </c>
      <c r="O1139" t="n">
        <v>-0.00000265111847653801</v>
      </c>
      <c r="P1139" t="s">
        <v>257</v>
      </c>
      <c r="Q1139" t="s">
        <v>252</v>
      </c>
    </row>
    <row r="1140">
      <c r="A1140" t="s">
        <v>273</v>
      </c>
      <c r="B1140" t="s">
        <v>263</v>
      </c>
      <c r="C1140" t="s">
        <v>256</v>
      </c>
      <c r="D1140" t="n">
        <v>2.52004645059278</v>
      </c>
      <c r="E1140" t="n">
        <v>2090</v>
      </c>
      <c r="F1140" t="n">
        <v>14982584.6683164</v>
      </c>
      <c r="G1140" t="n">
        <v>12640.0804921853</v>
      </c>
      <c r="H1140" t="n">
        <v>102.505403595292</v>
      </c>
      <c r="I1140" t="n">
        <v>-0.0345624109579006</v>
      </c>
      <c r="J1140" t="n">
        <v>1029547.16777229</v>
      </c>
      <c r="K1140" t="n">
        <v>721.883445231788</v>
      </c>
      <c r="L1140" t="n">
        <v>6465326.06184235</v>
      </c>
      <c r="M1140" t="n">
        <v>3599.42830630235</v>
      </c>
      <c r="N1140" t="n">
        <v>0.00000684163686470332</v>
      </c>
      <c r="O1140" t="n">
        <v>-0.00000273435054304192</v>
      </c>
      <c r="P1140" t="s">
        <v>257</v>
      </c>
      <c r="Q1140" t="s">
        <v>252</v>
      </c>
    </row>
    <row r="1141">
      <c r="A1141" t="s">
        <v>273</v>
      </c>
      <c r="B1141" t="s">
        <v>264</v>
      </c>
      <c r="C1141" t="s">
        <v>256</v>
      </c>
      <c r="D1141" t="n">
        <v>0.428627956548265</v>
      </c>
      <c r="E1141" t="n">
        <v>2010</v>
      </c>
      <c r="F1141" t="n">
        <v>4678169.67250028</v>
      </c>
      <c r="G1141" t="n">
        <v>3511918.25664143</v>
      </c>
      <c r="H1141" t="n">
        <v>45.2832626873226</v>
      </c>
      <c r="I1141" t="n">
        <v>4.65894107261092</v>
      </c>
      <c r="J1141" t="n">
        <v>1561975.92183784</v>
      </c>
      <c r="K1141" t="n">
        <v>607597.251180986</v>
      </c>
      <c r="L1141" t="n">
        <v>2190955.48909368</v>
      </c>
      <c r="M1141" t="n">
        <v>993608.250244052</v>
      </c>
      <c r="N1141" t="n">
        <v>0.00000967969651753152</v>
      </c>
      <c r="O1141" t="n">
        <v>0.00000132660863156491</v>
      </c>
      <c r="P1141" t="s">
        <v>257</v>
      </c>
      <c r="Q1141" t="s">
        <v>252</v>
      </c>
    </row>
    <row r="1142">
      <c r="A1142" t="s">
        <v>273</v>
      </c>
      <c r="B1142" t="s">
        <v>264</v>
      </c>
      <c r="C1142" t="s">
        <v>256</v>
      </c>
      <c r="D1142" t="n">
        <v>0.612859964817109</v>
      </c>
      <c r="E1142" t="n">
        <v>2015</v>
      </c>
      <c r="F1142" t="n">
        <v>5016482.37267903</v>
      </c>
      <c r="G1142" t="n">
        <v>3736714.68839593</v>
      </c>
      <c r="H1142" t="n">
        <v>69.8869017913718</v>
      </c>
      <c r="I1142" t="n">
        <v>7.41574018964385</v>
      </c>
      <c r="J1142" t="n">
        <v>1678674.93134827</v>
      </c>
      <c r="K1142" t="n">
        <v>647625.403088218</v>
      </c>
      <c r="L1142" t="n">
        <v>2356298.47713815</v>
      </c>
      <c r="M1142" t="n">
        <v>1058572.75485918</v>
      </c>
      <c r="N1142" t="n">
        <v>0.0000139314556694134</v>
      </c>
      <c r="O1142" t="n">
        <v>0.00000198456152209663</v>
      </c>
      <c r="P1142" t="s">
        <v>257</v>
      </c>
      <c r="Q1142" t="s">
        <v>252</v>
      </c>
    </row>
    <row r="1143">
      <c r="A1143" t="s">
        <v>273</v>
      </c>
      <c r="B1143" t="s">
        <v>264</v>
      </c>
      <c r="C1143" t="s">
        <v>256</v>
      </c>
      <c r="D1143" t="n">
        <v>0.762344119941005</v>
      </c>
      <c r="E1143" t="n">
        <v>2020</v>
      </c>
      <c r="F1143" t="n">
        <v>5328149.83045452</v>
      </c>
      <c r="G1143" t="n">
        <v>3939946.9566557</v>
      </c>
      <c r="H1143" t="n">
        <v>93.0750960265375</v>
      </c>
      <c r="I1143" t="n">
        <v>10.1763926184546</v>
      </c>
      <c r="J1143" t="n">
        <v>1789394.82376689</v>
      </c>
      <c r="K1143" t="n">
        <v>685073.208531535</v>
      </c>
      <c r="L1143" t="n">
        <v>2511623.06038294</v>
      </c>
      <c r="M1143" t="n">
        <v>1118243.89782719</v>
      </c>
      <c r="N1143" t="n">
        <v>0.0000174685583154102</v>
      </c>
      <c r="O1143" t="n">
        <v>0.00000258287553878455</v>
      </c>
      <c r="P1143" t="s">
        <v>257</v>
      </c>
      <c r="Q1143" t="s">
        <v>252</v>
      </c>
    </row>
    <row r="1144">
      <c r="A1144" t="s">
        <v>273</v>
      </c>
      <c r="B1144" t="s">
        <v>264</v>
      </c>
      <c r="C1144" t="s">
        <v>256</v>
      </c>
      <c r="D1144" t="n">
        <v>0.913771284057719</v>
      </c>
      <c r="E1144" t="n">
        <v>2025</v>
      </c>
      <c r="F1144" t="n">
        <v>5678606.49374914</v>
      </c>
      <c r="G1144" t="n">
        <v>4171752.09199962</v>
      </c>
      <c r="H1144" t="n">
        <v>119.963422189681</v>
      </c>
      <c r="I1144" t="n">
        <v>13.5344124589854</v>
      </c>
      <c r="J1144" t="n">
        <v>1915737.19057911</v>
      </c>
      <c r="K1144" t="n">
        <v>728465.177882447</v>
      </c>
      <c r="L1144" t="n">
        <v>2687461.5427334</v>
      </c>
      <c r="M1144" t="n">
        <v>1187219.42274289</v>
      </c>
      <c r="N1144" t="n">
        <v>0.0000211255036463142</v>
      </c>
      <c r="O1144" t="n">
        <v>0.00000324429931609337</v>
      </c>
      <c r="P1144" t="s">
        <v>257</v>
      </c>
      <c r="Q1144" t="s">
        <v>252</v>
      </c>
    </row>
    <row r="1145">
      <c r="A1145" t="s">
        <v>273</v>
      </c>
      <c r="B1145" t="s">
        <v>264</v>
      </c>
      <c r="C1145" t="s">
        <v>256</v>
      </c>
      <c r="D1145" t="n">
        <v>0.965593764268064</v>
      </c>
      <c r="E1145" t="n">
        <v>2030</v>
      </c>
      <c r="F1145" t="n">
        <v>6049558.60692408</v>
      </c>
      <c r="G1145" t="n">
        <v>4415943.77922107</v>
      </c>
      <c r="H1145" t="n">
        <v>136.382240205456</v>
      </c>
      <c r="I1145" t="n">
        <v>15.9341977312759</v>
      </c>
      <c r="J1145" t="n">
        <v>2052298.30777846</v>
      </c>
      <c r="K1145" t="n">
        <v>775753.943760554</v>
      </c>
      <c r="L1145" t="n">
        <v>2875267.60230286</v>
      </c>
      <c r="M1145" t="n">
        <v>1261190.73758895</v>
      </c>
      <c r="N1145" t="n">
        <v>0.0000225441638088039</v>
      </c>
      <c r="O1145" t="n">
        <v>0.00000360833346797874</v>
      </c>
      <c r="P1145" t="s">
        <v>257</v>
      </c>
      <c r="Q1145" t="s">
        <v>252</v>
      </c>
    </row>
    <row r="1146">
      <c r="A1146" t="s">
        <v>273</v>
      </c>
      <c r="B1146" t="s">
        <v>264</v>
      </c>
      <c r="C1146" t="s">
        <v>256</v>
      </c>
      <c r="D1146" t="n">
        <v>1.08500668135844</v>
      </c>
      <c r="E1146" t="n">
        <v>2035</v>
      </c>
      <c r="F1146" t="n">
        <v>6370698.14107711</v>
      </c>
      <c r="G1146" t="n">
        <v>4620999.85307026</v>
      </c>
      <c r="H1146" t="n">
        <v>146.309801909603</v>
      </c>
      <c r="I1146" t="n">
        <v>14.8512537506128</v>
      </c>
      <c r="J1146" t="n">
        <v>2162595.92233143</v>
      </c>
      <c r="K1146" t="n">
        <v>809496.312721333</v>
      </c>
      <c r="L1146" t="n">
        <v>3055344.77634967</v>
      </c>
      <c r="M1146" t="n">
        <v>1321056.63834064</v>
      </c>
      <c r="N1146" t="n">
        <v>0.0000229660546881391</v>
      </c>
      <c r="O1146" t="n">
        <v>0.00000321386155005942</v>
      </c>
      <c r="P1146" t="s">
        <v>257</v>
      </c>
      <c r="Q1146" t="s">
        <v>252</v>
      </c>
    </row>
    <row r="1147">
      <c r="A1147" t="s">
        <v>273</v>
      </c>
      <c r="B1147" t="s">
        <v>264</v>
      </c>
      <c r="C1147" t="s">
        <v>256</v>
      </c>
      <c r="D1147" t="n">
        <v>1.22921984132704</v>
      </c>
      <c r="E1147" t="n">
        <v>2040</v>
      </c>
      <c r="F1147" t="n">
        <v>6563328.82866162</v>
      </c>
      <c r="G1147" t="n">
        <v>4733405.60390774</v>
      </c>
      <c r="H1147" t="n">
        <v>145.317602468758</v>
      </c>
      <c r="I1147" t="n">
        <v>10.3562562541096</v>
      </c>
      <c r="J1147" t="n">
        <v>2215788.34885187</v>
      </c>
      <c r="K1147" t="n">
        <v>801109.235910978</v>
      </c>
      <c r="L1147" t="n">
        <v>3191074.44861554</v>
      </c>
      <c r="M1147" t="n">
        <v>1354738.79348307</v>
      </c>
      <c r="N1147" t="n">
        <v>0.0000221408383249314</v>
      </c>
      <c r="O1147" t="n">
        <v>0.00000218790805621217</v>
      </c>
      <c r="P1147" t="s">
        <v>257</v>
      </c>
      <c r="Q1147" t="s">
        <v>252</v>
      </c>
    </row>
    <row r="1148">
      <c r="A1148" t="s">
        <v>273</v>
      </c>
      <c r="B1148" t="s">
        <v>264</v>
      </c>
      <c r="C1148" t="s">
        <v>256</v>
      </c>
      <c r="D1148" t="n">
        <v>1.35085724597845</v>
      </c>
      <c r="E1148" t="n">
        <v>2045</v>
      </c>
      <c r="F1148" t="n">
        <v>6779134.81482552</v>
      </c>
      <c r="G1148" t="n">
        <v>4864077.87612504</v>
      </c>
      <c r="H1148" t="n">
        <v>145.50579092592</v>
      </c>
      <c r="I1148" t="n">
        <v>6.56015369562199</v>
      </c>
      <c r="J1148" t="n">
        <v>2292132.4049488</v>
      </c>
      <c r="K1148" t="n">
        <v>799523.073379101</v>
      </c>
      <c r="L1148" t="n">
        <v>3345285.12115267</v>
      </c>
      <c r="M1148" t="n">
        <v>1389758.27556206</v>
      </c>
      <c r="N1148" t="n">
        <v>0.0000214637700680783</v>
      </c>
      <c r="O1148" t="n">
        <v>0.00000134869421557208</v>
      </c>
      <c r="P1148" t="s">
        <v>257</v>
      </c>
      <c r="Q1148" t="s">
        <v>252</v>
      </c>
    </row>
    <row r="1149">
      <c r="A1149" t="s">
        <v>273</v>
      </c>
      <c r="B1149" t="s">
        <v>264</v>
      </c>
      <c r="C1149" t="s">
        <v>256</v>
      </c>
      <c r="D1149" t="n">
        <v>1.53164784556419</v>
      </c>
      <c r="E1149" t="n">
        <v>2050</v>
      </c>
      <c r="F1149" t="n">
        <v>6996467.51445548</v>
      </c>
      <c r="G1149" t="n">
        <v>4997744.58397813</v>
      </c>
      <c r="H1149" t="n">
        <v>142.580890985973</v>
      </c>
      <c r="I1149" t="n">
        <v>0.323824478133538</v>
      </c>
      <c r="J1149" t="n">
        <v>2332450.48231391</v>
      </c>
      <c r="K1149" t="n">
        <v>778001.537392137</v>
      </c>
      <c r="L1149" t="n">
        <v>3504647.76939824</v>
      </c>
      <c r="M1149" t="n">
        <v>1414946.48911619</v>
      </c>
      <c r="N1149" t="n">
        <v>0.0000203789827782928</v>
      </c>
      <c r="O1149" t="n">
        <v>0.0000000647941231674105</v>
      </c>
      <c r="P1149" t="s">
        <v>257</v>
      </c>
      <c r="Q1149" t="s">
        <v>252</v>
      </c>
    </row>
    <row r="1150">
      <c r="A1150" t="s">
        <v>273</v>
      </c>
      <c r="B1150" t="s">
        <v>264</v>
      </c>
      <c r="C1150" t="s">
        <v>256</v>
      </c>
      <c r="D1150" t="n">
        <v>1.64170092024739</v>
      </c>
      <c r="E1150" t="n">
        <v>2055</v>
      </c>
      <c r="F1150" t="n">
        <v>7213751.27103108</v>
      </c>
      <c r="G1150" t="n">
        <v>5133153.36026141</v>
      </c>
      <c r="H1150" t="n">
        <v>143.368596336336</v>
      </c>
      <c r="I1150" t="n">
        <v>-2.57041845976112</v>
      </c>
      <c r="J1150" t="n">
        <v>2317757.49721509</v>
      </c>
      <c r="K1150" t="n">
        <v>752140.139393258</v>
      </c>
      <c r="L1150" t="n">
        <v>3646925.18513342</v>
      </c>
      <c r="M1150" t="n">
        <v>1463823.72458239</v>
      </c>
      <c r="N1150" t="n">
        <v>0.0000198743470560281</v>
      </c>
      <c r="O1150" t="n">
        <v>-0.000000500748424868845</v>
      </c>
      <c r="P1150" t="s">
        <v>257</v>
      </c>
      <c r="Q1150" t="s">
        <v>252</v>
      </c>
    </row>
    <row r="1151">
      <c r="A1151" t="s">
        <v>273</v>
      </c>
      <c r="B1151" t="s">
        <v>264</v>
      </c>
      <c r="C1151" t="s">
        <v>256</v>
      </c>
      <c r="D1151" t="n">
        <v>1.79717289473674</v>
      </c>
      <c r="E1151" t="n">
        <v>2060</v>
      </c>
      <c r="F1151" t="n">
        <v>7450556.56413827</v>
      </c>
      <c r="G1151" t="n">
        <v>5283794.57622034</v>
      </c>
      <c r="H1151" t="n">
        <v>142.101117375731</v>
      </c>
      <c r="I1151" t="n">
        <v>-7.27250741504534</v>
      </c>
      <c r="J1151" t="n">
        <v>2231363.60851977</v>
      </c>
      <c r="K1151" t="n">
        <v>691576.454637866</v>
      </c>
      <c r="L1151" t="n">
        <v>3834952.50075001</v>
      </c>
      <c r="M1151" t="n">
        <v>1544111.32228957</v>
      </c>
      <c r="N1151" t="n">
        <v>0.0000190725506413449</v>
      </c>
      <c r="O1151" t="n">
        <v>-0.00000137637966619202</v>
      </c>
      <c r="P1151" t="s">
        <v>257</v>
      </c>
      <c r="Q1151" t="s">
        <v>252</v>
      </c>
    </row>
    <row r="1152">
      <c r="A1152" t="s">
        <v>273</v>
      </c>
      <c r="B1152" t="s">
        <v>264</v>
      </c>
      <c r="C1152" t="s">
        <v>256</v>
      </c>
      <c r="D1152" t="n">
        <v>1.90209664848524</v>
      </c>
      <c r="E1152" t="n">
        <v>2065</v>
      </c>
      <c r="F1152" t="n">
        <v>7652654.83223605</v>
      </c>
      <c r="G1152" t="n">
        <v>5411102.96914382</v>
      </c>
      <c r="H1152" t="n">
        <v>142.028554723057</v>
      </c>
      <c r="I1152" t="n">
        <v>-10.4378989732525</v>
      </c>
      <c r="J1152" t="n">
        <v>2148278.10774223</v>
      </c>
      <c r="K1152" t="n">
        <v>634201.764757563</v>
      </c>
      <c r="L1152" t="n">
        <v>3966457.11845735</v>
      </c>
      <c r="M1152" t="n">
        <v>1603364.0184044</v>
      </c>
      <c r="N1152" t="n">
        <v>0.0000185593833560578</v>
      </c>
      <c r="O1152" t="n">
        <v>-0.00000192897807208132</v>
      </c>
      <c r="P1152" t="s">
        <v>257</v>
      </c>
      <c r="Q1152" t="s">
        <v>252</v>
      </c>
    </row>
    <row r="1153">
      <c r="A1153" t="s">
        <v>273</v>
      </c>
      <c r="B1153" t="s">
        <v>264</v>
      </c>
      <c r="C1153" t="s">
        <v>256</v>
      </c>
      <c r="D1153" t="n">
        <v>2.05392250035779</v>
      </c>
      <c r="E1153" t="n">
        <v>2070</v>
      </c>
      <c r="F1153" t="n">
        <v>7880243.84750922</v>
      </c>
      <c r="G1153" t="n">
        <v>5557803.11944877</v>
      </c>
      <c r="H1153" t="n">
        <v>139.738625472661</v>
      </c>
      <c r="I1153" t="n">
        <v>-15.4487889620545</v>
      </c>
      <c r="J1153" t="n">
        <v>1806155.75130974</v>
      </c>
      <c r="K1153" t="n">
        <v>492563.136811854</v>
      </c>
      <c r="L1153" t="n">
        <v>4121005.91424011</v>
      </c>
      <c r="M1153" t="n">
        <v>1662215.64949305</v>
      </c>
      <c r="N1153" t="n">
        <v>0.0000177327793627642</v>
      </c>
      <c r="O1153" t="n">
        <v>-0.00000277965747077179</v>
      </c>
      <c r="P1153" t="s">
        <v>257</v>
      </c>
      <c r="Q1153" t="s">
        <v>252</v>
      </c>
    </row>
    <row r="1154">
      <c r="A1154" t="s">
        <v>273</v>
      </c>
      <c r="B1154" t="s">
        <v>264</v>
      </c>
      <c r="C1154" t="s">
        <v>256</v>
      </c>
      <c r="D1154" t="n">
        <v>2.15113208653396</v>
      </c>
      <c r="E1154" t="n">
        <v>2075</v>
      </c>
      <c r="F1154" t="n">
        <v>8127779.57945055</v>
      </c>
      <c r="G1154" t="n">
        <v>5719518.01164539</v>
      </c>
      <c r="H1154" t="n">
        <v>139.955968151419</v>
      </c>
      <c r="I1154" t="n">
        <v>-18.6506233452466</v>
      </c>
      <c r="J1154" t="n">
        <v>1551558.52723181</v>
      </c>
      <c r="K1154" t="n">
        <v>405341.149181261</v>
      </c>
      <c r="L1154" t="n">
        <v>4245757.11335278</v>
      </c>
      <c r="M1154" t="n">
        <v>1707169.70850929</v>
      </c>
      <c r="N1154" t="n">
        <v>0.0000172194591134422</v>
      </c>
      <c r="O1154" t="n">
        <v>-0.000003260873260172</v>
      </c>
      <c r="P1154" t="s">
        <v>257</v>
      </c>
      <c r="Q1154" t="s">
        <v>252</v>
      </c>
    </row>
    <row r="1155">
      <c r="A1155" t="s">
        <v>273</v>
      </c>
      <c r="B1155" t="s">
        <v>264</v>
      </c>
      <c r="C1155" t="s">
        <v>256</v>
      </c>
      <c r="D1155" t="n">
        <v>2.28026617277747</v>
      </c>
      <c r="E1155" t="n">
        <v>2080</v>
      </c>
      <c r="F1155" t="n">
        <v>8356120.1190534</v>
      </c>
      <c r="G1155" t="n">
        <v>5868339.03037296</v>
      </c>
      <c r="H1155" t="n">
        <v>137.778405655933</v>
      </c>
      <c r="I1155" t="n">
        <v>-23.1715900391565</v>
      </c>
      <c r="J1155" t="n">
        <v>1201460.3507353</v>
      </c>
      <c r="K1155" t="n">
        <v>290846.939732431</v>
      </c>
      <c r="L1155" t="n">
        <v>4368155.31064993</v>
      </c>
      <c r="M1155" t="n">
        <v>1766575.03761986</v>
      </c>
      <c r="N1155" t="n">
        <v>0.0000164883227733615</v>
      </c>
      <c r="O1155" t="n">
        <v>-0.0000039485772582713</v>
      </c>
      <c r="P1155" t="s">
        <v>257</v>
      </c>
      <c r="Q1155" t="s">
        <v>252</v>
      </c>
    </row>
    <row r="1156">
      <c r="A1156" t="s">
        <v>273</v>
      </c>
      <c r="B1156" t="s">
        <v>264</v>
      </c>
      <c r="C1156" t="s">
        <v>256</v>
      </c>
      <c r="D1156" t="n">
        <v>2.40858309610718</v>
      </c>
      <c r="E1156" t="n">
        <v>2085</v>
      </c>
      <c r="F1156" t="n">
        <v>8606621.61047724</v>
      </c>
      <c r="G1156" t="n">
        <v>6033407.39117798</v>
      </c>
      <c r="H1156" t="n">
        <v>135.494767084339</v>
      </c>
      <c r="I1156" t="n">
        <v>-28.0063319970263</v>
      </c>
      <c r="J1156" t="n">
        <v>957969.343072344</v>
      </c>
      <c r="K1156" t="n">
        <v>219662.144934396</v>
      </c>
      <c r="L1156" t="n">
        <v>4496493.37658933</v>
      </c>
      <c r="M1156" t="n">
        <v>1836243.98898783</v>
      </c>
      <c r="N1156" t="n">
        <v>0.0000157430840132899</v>
      </c>
      <c r="O1156" t="n">
        <v>-0.00000464187650215316</v>
      </c>
      <c r="P1156" t="s">
        <v>257</v>
      </c>
      <c r="Q1156" t="s">
        <v>252</v>
      </c>
    </row>
    <row r="1157">
      <c r="A1157" t="s">
        <v>273</v>
      </c>
      <c r="B1157" t="s">
        <v>264</v>
      </c>
      <c r="C1157" t="s">
        <v>256</v>
      </c>
      <c r="D1157" t="n">
        <v>2.52004645059278</v>
      </c>
      <c r="E1157" t="n">
        <v>2090</v>
      </c>
      <c r="F1157" t="n">
        <v>8816629.82605403</v>
      </c>
      <c r="G1157" t="n">
        <v>6178594.92275456</v>
      </c>
      <c r="H1157" t="n">
        <v>134.144952766353</v>
      </c>
      <c r="I1157" t="n">
        <v>-31.674111582019</v>
      </c>
      <c r="J1157" t="n">
        <v>837572.05284706</v>
      </c>
      <c r="K1157" t="n">
        <v>192696.998370459</v>
      </c>
      <c r="L1157" t="n">
        <v>4596376.06103384</v>
      </c>
      <c r="M1157" t="n">
        <v>1872549.42911481</v>
      </c>
      <c r="N1157" t="n">
        <v>0.0000152149920562551</v>
      </c>
      <c r="O1157" t="n">
        <v>-0.0000051264263118091</v>
      </c>
      <c r="P1157" t="s">
        <v>257</v>
      </c>
      <c r="Q1157" t="s">
        <v>252</v>
      </c>
    </row>
    <row r="1158">
      <c r="A1158" t="s">
        <v>273</v>
      </c>
      <c r="B1158" t="s">
        <v>265</v>
      </c>
      <c r="C1158" t="s">
        <v>256</v>
      </c>
      <c r="D1158" t="n">
        <v>0.428627956548265</v>
      </c>
      <c r="E1158" t="n">
        <v>2010</v>
      </c>
      <c r="F1158" t="n">
        <v>5196817.01735998</v>
      </c>
      <c r="G1158" t="n">
        <v>2993270.91178174</v>
      </c>
      <c r="H1158" t="n">
        <v>27.1492558469157</v>
      </c>
      <c r="I1158" t="n">
        <v>22.7929479130178</v>
      </c>
      <c r="J1158" t="n">
        <v>1292893.29067228</v>
      </c>
      <c r="K1158" t="n">
        <v>876679.882346548</v>
      </c>
      <c r="L1158" t="n">
        <v>1875806.61262904</v>
      </c>
      <c r="M1158" t="n">
        <v>1308757.12670868</v>
      </c>
      <c r="N1158" t="n">
        <v>0.00000522420854077093</v>
      </c>
      <c r="O1158" t="n">
        <v>0.00000761472936622711</v>
      </c>
      <c r="P1158" t="s">
        <v>257</v>
      </c>
      <c r="Q1158" t="s">
        <v>252</v>
      </c>
    </row>
    <row r="1159">
      <c r="A1159" t="s">
        <v>273</v>
      </c>
      <c r="B1159" t="s">
        <v>265</v>
      </c>
      <c r="C1159" t="s">
        <v>256</v>
      </c>
      <c r="D1159" t="n">
        <v>0.612859964817109</v>
      </c>
      <c r="E1159" t="n">
        <v>2015</v>
      </c>
      <c r="F1159" t="n">
        <v>5550068.43071564</v>
      </c>
      <c r="G1159" t="n">
        <v>3203128.63035932</v>
      </c>
      <c r="H1159" t="n">
        <v>42.0045419279873</v>
      </c>
      <c r="I1159" t="n">
        <v>35.2981000530284</v>
      </c>
      <c r="J1159" t="n">
        <v>1384157.4567624</v>
      </c>
      <c r="K1159" t="n">
        <v>942142.877674093</v>
      </c>
      <c r="L1159" t="n">
        <v>2009053.84864927</v>
      </c>
      <c r="M1159" t="n">
        <v>1405817.38334806</v>
      </c>
      <c r="N1159" t="n">
        <v>0.00000756829261699231</v>
      </c>
      <c r="O1159" t="n">
        <v>0.0000110198821609823</v>
      </c>
      <c r="P1159" t="s">
        <v>257</v>
      </c>
      <c r="Q1159" t="s">
        <v>252</v>
      </c>
    </row>
    <row r="1160">
      <c r="A1160" t="s">
        <v>273</v>
      </c>
      <c r="B1160" t="s">
        <v>265</v>
      </c>
      <c r="C1160" t="s">
        <v>256</v>
      </c>
      <c r="D1160" t="n">
        <v>0.762344119941005</v>
      </c>
      <c r="E1160" t="n">
        <v>2020</v>
      </c>
      <c r="F1160" t="n">
        <v>5872898.22550821</v>
      </c>
      <c r="G1160" t="n">
        <v>3395198.561602</v>
      </c>
      <c r="H1160" t="n">
        <v>56.0826579487051</v>
      </c>
      <c r="I1160" t="n">
        <v>47.168830696287</v>
      </c>
      <c r="J1160" t="n">
        <v>1470085.43643821</v>
      </c>
      <c r="K1160" t="n">
        <v>1004382.59586022</v>
      </c>
      <c r="L1160" t="n">
        <v>2133244.82051611</v>
      </c>
      <c r="M1160" t="n">
        <v>1496622.13769402</v>
      </c>
      <c r="N1160" t="n">
        <v>0.00000954940061878086</v>
      </c>
      <c r="O1160" t="n">
        <v>0.000013892804747782</v>
      </c>
      <c r="P1160" t="s">
        <v>257</v>
      </c>
      <c r="Q1160" t="s">
        <v>252</v>
      </c>
    </row>
    <row r="1161">
      <c r="A1161" t="s">
        <v>273</v>
      </c>
      <c r="B1161" t="s">
        <v>265</v>
      </c>
      <c r="C1161" t="s">
        <v>256</v>
      </c>
      <c r="D1161" t="n">
        <v>0.913771284057719</v>
      </c>
      <c r="E1161" t="n">
        <v>2025</v>
      </c>
      <c r="F1161" t="n">
        <v>6238168.92795931</v>
      </c>
      <c r="G1161" t="n">
        <v>3612189.65778945</v>
      </c>
      <c r="H1161" t="n">
        <v>72.5057979091807</v>
      </c>
      <c r="I1161" t="n">
        <v>60.9920367394859</v>
      </c>
      <c r="J1161" t="n">
        <v>1568788.73205145</v>
      </c>
      <c r="K1161" t="n">
        <v>1075413.6364101</v>
      </c>
      <c r="L1161" t="n">
        <v>2274951.69663284</v>
      </c>
      <c r="M1161" t="n">
        <v>1599729.26884345</v>
      </c>
      <c r="N1161" t="n">
        <v>0.000011622929540143</v>
      </c>
      <c r="O1161" t="n">
        <v>0.0000168850593456411</v>
      </c>
      <c r="P1161" t="s">
        <v>257</v>
      </c>
      <c r="Q1161" t="s">
        <v>252</v>
      </c>
    </row>
    <row r="1162">
      <c r="A1162" t="s">
        <v>273</v>
      </c>
      <c r="B1162" t="s">
        <v>265</v>
      </c>
      <c r="C1162" t="s">
        <v>256</v>
      </c>
      <c r="D1162" t="n">
        <v>0.965593764268064</v>
      </c>
      <c r="E1162" t="n">
        <v>2030</v>
      </c>
      <c r="F1162" t="n">
        <v>6624472.1714012</v>
      </c>
      <c r="G1162" t="n">
        <v>3841030.21474394</v>
      </c>
      <c r="H1162" t="n">
        <v>82.767677068846</v>
      </c>
      <c r="I1162" t="n">
        <v>69.5487608678862</v>
      </c>
      <c r="J1162" t="n">
        <v>1676082.37530234</v>
      </c>
      <c r="K1162" t="n">
        <v>1151969.87623667</v>
      </c>
      <c r="L1162" t="n">
        <v>2426921.8440969</v>
      </c>
      <c r="M1162" t="n">
        <v>1709536.49579491</v>
      </c>
      <c r="N1162" t="n">
        <v>0.0000124942297178281</v>
      </c>
      <c r="O1162" t="n">
        <v>0.0000181067986919032</v>
      </c>
      <c r="P1162" t="s">
        <v>257</v>
      </c>
      <c r="Q1162" t="s">
        <v>252</v>
      </c>
    </row>
    <row r="1163">
      <c r="A1163" t="s">
        <v>273</v>
      </c>
      <c r="B1163" t="s">
        <v>265</v>
      </c>
      <c r="C1163" t="s">
        <v>256</v>
      </c>
      <c r="D1163" t="n">
        <v>1.08500668135844</v>
      </c>
      <c r="E1163" t="n">
        <v>2035</v>
      </c>
      <c r="F1163" t="n">
        <v>6954566.61592383</v>
      </c>
      <c r="G1163" t="n">
        <v>4037131.37822354</v>
      </c>
      <c r="H1163" t="n">
        <v>86.9350680084119</v>
      </c>
      <c r="I1163" t="n">
        <v>74.2259876518036</v>
      </c>
      <c r="J1163" t="n">
        <v>1759027.5410882</v>
      </c>
      <c r="K1163" t="n">
        <v>1213064.69396457</v>
      </c>
      <c r="L1163" t="n">
        <v>2568331.56766</v>
      </c>
      <c r="M1163" t="n">
        <v>1808069.84703031</v>
      </c>
      <c r="N1163" t="n">
        <v>0.0000125004292588638</v>
      </c>
      <c r="O1163" t="n">
        <v>0.0000183858241651936</v>
      </c>
      <c r="P1163" t="s">
        <v>257</v>
      </c>
      <c r="Q1163" t="s">
        <v>252</v>
      </c>
    </row>
    <row r="1164">
      <c r="A1164" t="s">
        <v>273</v>
      </c>
      <c r="B1164" t="s">
        <v>265</v>
      </c>
      <c r="C1164" t="s">
        <v>256</v>
      </c>
      <c r="D1164" t="n">
        <v>1.22921984132704</v>
      </c>
      <c r="E1164" t="n">
        <v>2040</v>
      </c>
      <c r="F1164" t="n">
        <v>7144620.2357235</v>
      </c>
      <c r="G1164" t="n">
        <v>4152114.19684585</v>
      </c>
      <c r="H1164" t="n">
        <v>82.7837281018478</v>
      </c>
      <c r="I1164" t="n">
        <v>72.8901306210197</v>
      </c>
      <c r="J1164" t="n">
        <v>1776792.39684983</v>
      </c>
      <c r="K1164" t="n">
        <v>1240105.18791302</v>
      </c>
      <c r="L1164" t="n">
        <v>2670201.41583715</v>
      </c>
      <c r="M1164" t="n">
        <v>1875611.82626147</v>
      </c>
      <c r="N1164" t="n">
        <v>0.0000115868619143568</v>
      </c>
      <c r="O1164" t="n">
        <v>0.0000175549436179743</v>
      </c>
      <c r="P1164" t="s">
        <v>257</v>
      </c>
      <c r="Q1164" t="s">
        <v>252</v>
      </c>
    </row>
    <row r="1165">
      <c r="A1165" t="s">
        <v>273</v>
      </c>
      <c r="B1165" t="s">
        <v>265</v>
      </c>
      <c r="C1165" t="s">
        <v>256</v>
      </c>
      <c r="D1165" t="n">
        <v>1.35085724597845</v>
      </c>
      <c r="E1165" t="n">
        <v>2045</v>
      </c>
      <c r="F1165" t="n">
        <v>7360736.71713662</v>
      </c>
      <c r="G1165" t="n">
        <v>4282475.97381393</v>
      </c>
      <c r="H1165" t="n">
        <v>79.790046918828</v>
      </c>
      <c r="I1165" t="n">
        <v>72.2758977027136</v>
      </c>
      <c r="J1165" t="n">
        <v>1807394.59774736</v>
      </c>
      <c r="K1165" t="n">
        <v>1284260.88058054</v>
      </c>
      <c r="L1165" t="n">
        <v>2782441.46727488</v>
      </c>
      <c r="M1165" t="n">
        <v>1952601.92943984</v>
      </c>
      <c r="N1165" t="n">
        <v>0.0000108399539319302</v>
      </c>
      <c r="O1165" t="n">
        <v>0.000016877128592118</v>
      </c>
      <c r="P1165" t="s">
        <v>257</v>
      </c>
      <c r="Q1165" t="s">
        <v>252</v>
      </c>
    </row>
    <row r="1166">
      <c r="A1166" t="s">
        <v>273</v>
      </c>
      <c r="B1166" t="s">
        <v>265</v>
      </c>
      <c r="C1166" t="s">
        <v>256</v>
      </c>
      <c r="D1166" t="n">
        <v>1.53164784556419</v>
      </c>
      <c r="E1166" t="n">
        <v>2050</v>
      </c>
      <c r="F1166" t="n">
        <v>7579704.83913424</v>
      </c>
      <c r="G1166" t="n">
        <v>4414507.25929937</v>
      </c>
      <c r="H1166" t="n">
        <v>73.2449448419149</v>
      </c>
      <c r="I1166" t="n">
        <v>69.6597706221921</v>
      </c>
      <c r="J1166" t="n">
        <v>1801338.45955908</v>
      </c>
      <c r="K1166" t="n">
        <v>1309113.56014697</v>
      </c>
      <c r="L1166" t="n">
        <v>2890113.4908908</v>
      </c>
      <c r="M1166" t="n">
        <v>2029480.76762364</v>
      </c>
      <c r="N1166" t="n">
        <v>0.00000966329776639179</v>
      </c>
      <c r="O1166" t="n">
        <v>0.0000157797386051298</v>
      </c>
      <c r="P1166" t="s">
        <v>257</v>
      </c>
      <c r="Q1166" t="s">
        <v>252</v>
      </c>
    </row>
    <row r="1167">
      <c r="A1167" t="s">
        <v>273</v>
      </c>
      <c r="B1167" t="s">
        <v>265</v>
      </c>
      <c r="C1167" t="s">
        <v>256</v>
      </c>
      <c r="D1167" t="n">
        <v>1.64170092024739</v>
      </c>
      <c r="E1167" t="n">
        <v>2055</v>
      </c>
      <c r="F1167" t="n">
        <v>7799898.98587829</v>
      </c>
      <c r="G1167" t="n">
        <v>4547005.6454142</v>
      </c>
      <c r="H1167" t="n">
        <v>71.226756912138</v>
      </c>
      <c r="I1167" t="n">
        <v>69.5714209644367</v>
      </c>
      <c r="J1167" t="n">
        <v>1762351.50839927</v>
      </c>
      <c r="K1167" t="n">
        <v>1307546.12820908</v>
      </c>
      <c r="L1167" t="n">
        <v>3004241.64542613</v>
      </c>
      <c r="M1167" t="n">
        <v>2106507.26428968</v>
      </c>
      <c r="N1167" t="n">
        <v>0.00000913175376259282</v>
      </c>
      <c r="O1167" t="n">
        <v>0.0000153004914420112</v>
      </c>
      <c r="P1167" t="s">
        <v>257</v>
      </c>
      <c r="Q1167" t="s">
        <v>252</v>
      </c>
    </row>
    <row r="1168">
      <c r="A1168" t="s">
        <v>273</v>
      </c>
      <c r="B1168" t="s">
        <v>265</v>
      </c>
      <c r="C1168" t="s">
        <v>256</v>
      </c>
      <c r="D1168" t="n">
        <v>1.79717289473674</v>
      </c>
      <c r="E1168" t="n">
        <v>2060</v>
      </c>
      <c r="F1168" t="n">
        <v>8042270.20404496</v>
      </c>
      <c r="G1168" t="n">
        <v>4692080.93631365</v>
      </c>
      <c r="H1168" t="n">
        <v>66.6952496571273</v>
      </c>
      <c r="I1168" t="n">
        <v>68.1333603035588</v>
      </c>
      <c r="J1168" t="n">
        <v>1658934.34319269</v>
      </c>
      <c r="K1168" t="n">
        <v>1264005.71996495</v>
      </c>
      <c r="L1168" t="n">
        <v>3176658.32455817</v>
      </c>
      <c r="M1168" t="n">
        <v>2202405.49848141</v>
      </c>
      <c r="N1168" t="n">
        <v>0.00000829308739509674</v>
      </c>
      <c r="O1168" t="n">
        <v>0.0000145209260514351</v>
      </c>
      <c r="P1168" t="s">
        <v>257</v>
      </c>
      <c r="Q1168" t="s">
        <v>252</v>
      </c>
    </row>
    <row r="1169">
      <c r="A1169" t="s">
        <v>273</v>
      </c>
      <c r="B1169" t="s">
        <v>265</v>
      </c>
      <c r="C1169" t="s">
        <v>256</v>
      </c>
      <c r="D1169" t="n">
        <v>1.90209664848524</v>
      </c>
      <c r="E1169" t="n">
        <v>2065</v>
      </c>
      <c r="F1169" t="n">
        <v>8248188.14858072</v>
      </c>
      <c r="G1169" t="n">
        <v>4815569.65279915</v>
      </c>
      <c r="H1169" t="n">
        <v>64.028544541019</v>
      </c>
      <c r="I1169" t="n">
        <v>67.5621112087857</v>
      </c>
      <c r="J1169" t="n">
        <v>1547251.7305878</v>
      </c>
      <c r="K1169" t="n">
        <v>1235228.14191199</v>
      </c>
      <c r="L1169" t="n">
        <v>3296592.7270588</v>
      </c>
      <c r="M1169" t="n">
        <v>2273228.40980296</v>
      </c>
      <c r="N1169" t="n">
        <v>0.00000776274054224096</v>
      </c>
      <c r="O1169" t="n">
        <v>0.0000140299312604717</v>
      </c>
      <c r="P1169" t="s">
        <v>257</v>
      </c>
      <c r="Q1169" t="s">
        <v>252</v>
      </c>
    </row>
    <row r="1170">
      <c r="A1170" t="s">
        <v>273</v>
      </c>
      <c r="B1170" t="s">
        <v>265</v>
      </c>
      <c r="C1170" t="s">
        <v>256</v>
      </c>
      <c r="D1170" t="n">
        <v>2.05392250035779</v>
      </c>
      <c r="E1170" t="n">
        <v>2070</v>
      </c>
      <c r="F1170" t="n">
        <v>8482617.26247658</v>
      </c>
      <c r="G1170" t="n">
        <v>4955429.70448141</v>
      </c>
      <c r="H1170" t="n">
        <v>58.6885032044424</v>
      </c>
      <c r="I1170" t="n">
        <v>65.6013333061643</v>
      </c>
      <c r="J1170" t="n">
        <v>1229631.72667732</v>
      </c>
      <c r="K1170" t="n">
        <v>1069087.16144427</v>
      </c>
      <c r="L1170" t="n">
        <v>3429125.27092306</v>
      </c>
      <c r="M1170" t="n">
        <v>2354096.2928101</v>
      </c>
      <c r="N1170" t="n">
        <v>0.0000069186786799936</v>
      </c>
      <c r="O1170" t="n">
        <v>0.0000132382734128663</v>
      </c>
      <c r="P1170" t="s">
        <v>257</v>
      </c>
      <c r="Q1170" t="s">
        <v>252</v>
      </c>
    </row>
    <row r="1171">
      <c r="A1171" t="s">
        <v>273</v>
      </c>
      <c r="B1171" t="s">
        <v>265</v>
      </c>
      <c r="C1171" t="s">
        <v>256</v>
      </c>
      <c r="D1171" t="n">
        <v>2.15113208653396</v>
      </c>
      <c r="E1171" t="n">
        <v>2075</v>
      </c>
      <c r="F1171" t="n">
        <v>8739261.33293953</v>
      </c>
      <c r="G1171" t="n">
        <v>5108036.25815641</v>
      </c>
      <c r="H1171" t="n">
        <v>56.067089711811</v>
      </c>
      <c r="I1171" t="n">
        <v>65.2382550943614</v>
      </c>
      <c r="J1171" t="n">
        <v>1024794.12422919</v>
      </c>
      <c r="K1171" t="n">
        <v>932105.552183873</v>
      </c>
      <c r="L1171" t="n">
        <v>3528450.06834407</v>
      </c>
      <c r="M1171" t="n">
        <v>2424476.753518</v>
      </c>
      <c r="N1171" t="n">
        <v>0.00000641554103668763</v>
      </c>
      <c r="O1171" t="n">
        <v>0.0000127716899014157</v>
      </c>
      <c r="P1171" t="s">
        <v>257</v>
      </c>
      <c r="Q1171" t="s">
        <v>252</v>
      </c>
    </row>
    <row r="1172">
      <c r="A1172" t="s">
        <v>273</v>
      </c>
      <c r="B1172" t="s">
        <v>265</v>
      </c>
      <c r="C1172" t="s">
        <v>256</v>
      </c>
      <c r="D1172" t="n">
        <v>2.28026617277747</v>
      </c>
      <c r="E1172" t="n">
        <v>2080</v>
      </c>
      <c r="F1172" t="n">
        <v>8975845.52341439</v>
      </c>
      <c r="G1172" t="n">
        <v>5248613.62601197</v>
      </c>
      <c r="H1172" t="n">
        <v>51.1203598811869</v>
      </c>
      <c r="I1172" t="n">
        <v>63.4864557355893</v>
      </c>
      <c r="J1172" t="n">
        <v>759355.105463768</v>
      </c>
      <c r="K1172" t="n">
        <v>732952.185003966</v>
      </c>
      <c r="L1172" t="n">
        <v>3635719.67678893</v>
      </c>
      <c r="M1172" t="n">
        <v>2499010.67148086</v>
      </c>
      <c r="N1172" t="n">
        <v>0.00000569532527580096</v>
      </c>
      <c r="O1172" t="n">
        <v>0.0000120958524020424</v>
      </c>
      <c r="P1172" t="s">
        <v>257</v>
      </c>
      <c r="Q1172" t="s">
        <v>252</v>
      </c>
    </row>
    <row r="1173">
      <c r="A1173" t="s">
        <v>273</v>
      </c>
      <c r="B1173" t="s">
        <v>265</v>
      </c>
      <c r="C1173" t="s">
        <v>256</v>
      </c>
      <c r="D1173" t="n">
        <v>2.40858309610718</v>
      </c>
      <c r="E1173" t="n">
        <v>2085</v>
      </c>
      <c r="F1173" t="n">
        <v>9236876.25459963</v>
      </c>
      <c r="G1173" t="n">
        <v>5403152.74705559</v>
      </c>
      <c r="H1173" t="n">
        <v>45.8597256950455</v>
      </c>
      <c r="I1173" t="n">
        <v>61.6287093922674</v>
      </c>
      <c r="J1173" t="n">
        <v>586181.313747727</v>
      </c>
      <c r="K1173" t="n">
        <v>591450.174259013</v>
      </c>
      <c r="L1173" t="n">
        <v>3758530.96358853</v>
      </c>
      <c r="M1173" t="n">
        <v>2574206.40198863</v>
      </c>
      <c r="N1173" t="n">
        <v>0.00000496485223261587</v>
      </c>
      <c r="O1173" t="n">
        <v>0.0000114060646214105</v>
      </c>
      <c r="P1173" t="s">
        <v>257</v>
      </c>
      <c r="Q1173" t="s">
        <v>252</v>
      </c>
    </row>
    <row r="1174">
      <c r="A1174" t="s">
        <v>273</v>
      </c>
      <c r="B1174" t="s">
        <v>265</v>
      </c>
      <c r="C1174" t="s">
        <v>256</v>
      </c>
      <c r="D1174" t="n">
        <v>2.52004645059278</v>
      </c>
      <c r="E1174" t="n">
        <v>2090</v>
      </c>
      <c r="F1174" t="n">
        <v>9460770.68818391</v>
      </c>
      <c r="G1174" t="n">
        <v>5534454.06062467</v>
      </c>
      <c r="H1174" t="n">
        <v>42.0637417731322</v>
      </c>
      <c r="I1174" t="n">
        <v>60.4070994112022</v>
      </c>
      <c r="J1174" t="n">
        <v>523437.769296125</v>
      </c>
      <c r="K1174" t="n">
        <v>506831.281921394</v>
      </c>
      <c r="L1174" t="n">
        <v>3830895.68723252</v>
      </c>
      <c r="M1174" t="n">
        <v>2638029.80291614</v>
      </c>
      <c r="N1174" t="n">
        <v>0.00000444612211409669</v>
      </c>
      <c r="O1174" t="n">
        <v>0.0000109147349945451</v>
      </c>
      <c r="P1174" t="s">
        <v>257</v>
      </c>
      <c r="Q1174" t="s">
        <v>252</v>
      </c>
    </row>
    <row r="1175">
      <c r="A1175" t="s">
        <v>273</v>
      </c>
      <c r="B1175" t="s">
        <v>266</v>
      </c>
      <c r="C1175" t="s">
        <v>256</v>
      </c>
      <c r="D1175" t="n">
        <v>0.428627956548265</v>
      </c>
      <c r="E1175" t="n">
        <v>2010</v>
      </c>
      <c r="F1175" t="n">
        <v>3511918.25664143</v>
      </c>
      <c r="G1175" t="n">
        <v>4678169.67250028</v>
      </c>
      <c r="H1175" t="n">
        <v>4.65894107261092</v>
      </c>
      <c r="I1175" t="n">
        <v>45.2832626873226</v>
      </c>
      <c r="J1175" t="n">
        <v>607597.251180986</v>
      </c>
      <c r="K1175" t="n">
        <v>1561975.92183784</v>
      </c>
      <c r="L1175" t="n">
        <v>993608.250244052</v>
      </c>
      <c r="M1175" t="n">
        <v>2190955.48909368</v>
      </c>
      <c r="N1175" t="n">
        <v>0.00000132660863156491</v>
      </c>
      <c r="O1175" t="n">
        <v>0.00000967969651753152</v>
      </c>
      <c r="P1175" t="s">
        <v>257</v>
      </c>
      <c r="Q1175" t="s">
        <v>252</v>
      </c>
    </row>
    <row r="1176">
      <c r="A1176" t="s">
        <v>273</v>
      </c>
      <c r="B1176" t="s">
        <v>266</v>
      </c>
      <c r="C1176" t="s">
        <v>256</v>
      </c>
      <c r="D1176" t="n">
        <v>0.612859964817109</v>
      </c>
      <c r="E1176" t="n">
        <v>2015</v>
      </c>
      <c r="F1176" t="n">
        <v>3736714.68839593</v>
      </c>
      <c r="G1176" t="n">
        <v>5016482.37267903</v>
      </c>
      <c r="H1176" t="n">
        <v>7.41574018964385</v>
      </c>
      <c r="I1176" t="n">
        <v>69.8869017913718</v>
      </c>
      <c r="J1176" t="n">
        <v>647625.403088218</v>
      </c>
      <c r="K1176" t="n">
        <v>1678674.93134827</v>
      </c>
      <c r="L1176" t="n">
        <v>1058572.75485918</v>
      </c>
      <c r="M1176" t="n">
        <v>2356298.47713815</v>
      </c>
      <c r="N1176" t="n">
        <v>0.00000198456152209663</v>
      </c>
      <c r="O1176" t="n">
        <v>0.0000139314556694134</v>
      </c>
      <c r="P1176" t="s">
        <v>257</v>
      </c>
      <c r="Q1176" t="s">
        <v>252</v>
      </c>
    </row>
    <row r="1177">
      <c r="A1177" t="s">
        <v>273</v>
      </c>
      <c r="B1177" t="s">
        <v>266</v>
      </c>
      <c r="C1177" t="s">
        <v>256</v>
      </c>
      <c r="D1177" t="n">
        <v>0.762344119941005</v>
      </c>
      <c r="E1177" t="n">
        <v>2020</v>
      </c>
      <c r="F1177" t="n">
        <v>3939946.9566557</v>
      </c>
      <c r="G1177" t="n">
        <v>5328149.83045452</v>
      </c>
      <c r="H1177" t="n">
        <v>10.1763926184546</v>
      </c>
      <c r="I1177" t="n">
        <v>93.0750960265375</v>
      </c>
      <c r="J1177" t="n">
        <v>685073.208531535</v>
      </c>
      <c r="K1177" t="n">
        <v>1789394.82376689</v>
      </c>
      <c r="L1177" t="n">
        <v>1118243.89782719</v>
      </c>
      <c r="M1177" t="n">
        <v>2511623.06038294</v>
      </c>
      <c r="N1177" t="n">
        <v>0.00000258287553878455</v>
      </c>
      <c r="O1177" t="n">
        <v>0.0000174685583154102</v>
      </c>
      <c r="P1177" t="s">
        <v>257</v>
      </c>
      <c r="Q1177" t="s">
        <v>252</v>
      </c>
    </row>
    <row r="1178">
      <c r="A1178" t="s">
        <v>273</v>
      </c>
      <c r="B1178" t="s">
        <v>266</v>
      </c>
      <c r="C1178" t="s">
        <v>256</v>
      </c>
      <c r="D1178" t="n">
        <v>0.913771284057719</v>
      </c>
      <c r="E1178" t="n">
        <v>2025</v>
      </c>
      <c r="F1178" t="n">
        <v>4171752.09199962</v>
      </c>
      <c r="G1178" t="n">
        <v>5678606.49374914</v>
      </c>
      <c r="H1178" t="n">
        <v>13.5344124589854</v>
      </c>
      <c r="I1178" t="n">
        <v>119.963422189681</v>
      </c>
      <c r="J1178" t="n">
        <v>728465.177882447</v>
      </c>
      <c r="K1178" t="n">
        <v>1915737.19057911</v>
      </c>
      <c r="L1178" t="n">
        <v>1187219.42274289</v>
      </c>
      <c r="M1178" t="n">
        <v>2687461.5427334</v>
      </c>
      <c r="N1178" t="n">
        <v>0.00000324429931609337</v>
      </c>
      <c r="O1178" t="n">
        <v>0.0000211255036463142</v>
      </c>
      <c r="P1178" t="s">
        <v>257</v>
      </c>
      <c r="Q1178" t="s">
        <v>252</v>
      </c>
    </row>
    <row r="1179">
      <c r="A1179" t="s">
        <v>273</v>
      </c>
      <c r="B1179" t="s">
        <v>266</v>
      </c>
      <c r="C1179" t="s">
        <v>256</v>
      </c>
      <c r="D1179" t="n">
        <v>0.965593764268064</v>
      </c>
      <c r="E1179" t="n">
        <v>2030</v>
      </c>
      <c r="F1179" t="n">
        <v>4415943.77922107</v>
      </c>
      <c r="G1179" t="n">
        <v>6049558.60692408</v>
      </c>
      <c r="H1179" t="n">
        <v>15.9341977312759</v>
      </c>
      <c r="I1179" t="n">
        <v>136.382240205456</v>
      </c>
      <c r="J1179" t="n">
        <v>775753.943760554</v>
      </c>
      <c r="K1179" t="n">
        <v>2052298.30777846</v>
      </c>
      <c r="L1179" t="n">
        <v>1261190.73758895</v>
      </c>
      <c r="M1179" t="n">
        <v>2875267.60230286</v>
      </c>
      <c r="N1179" t="n">
        <v>0.00000360833346797874</v>
      </c>
      <c r="O1179" t="n">
        <v>0.0000225441638088039</v>
      </c>
      <c r="P1179" t="s">
        <v>257</v>
      </c>
      <c r="Q1179" t="s">
        <v>252</v>
      </c>
    </row>
    <row r="1180">
      <c r="A1180" t="s">
        <v>273</v>
      </c>
      <c r="B1180" t="s">
        <v>266</v>
      </c>
      <c r="C1180" t="s">
        <v>256</v>
      </c>
      <c r="D1180" t="n">
        <v>1.08500668135844</v>
      </c>
      <c r="E1180" t="n">
        <v>2035</v>
      </c>
      <c r="F1180" t="n">
        <v>4620999.85307026</v>
      </c>
      <c r="G1180" t="n">
        <v>6370698.14107711</v>
      </c>
      <c r="H1180" t="n">
        <v>14.8512537506128</v>
      </c>
      <c r="I1180" t="n">
        <v>146.309801909603</v>
      </c>
      <c r="J1180" t="n">
        <v>809496.312721333</v>
      </c>
      <c r="K1180" t="n">
        <v>2162595.92233143</v>
      </c>
      <c r="L1180" t="n">
        <v>1321056.63834064</v>
      </c>
      <c r="M1180" t="n">
        <v>3055344.77634967</v>
      </c>
      <c r="N1180" t="n">
        <v>0.00000321386155005942</v>
      </c>
      <c r="O1180" t="n">
        <v>0.0000229660546881391</v>
      </c>
      <c r="P1180" t="s">
        <v>257</v>
      </c>
      <c r="Q1180" t="s">
        <v>252</v>
      </c>
    </row>
    <row r="1181">
      <c r="A1181" t="s">
        <v>273</v>
      </c>
      <c r="B1181" t="s">
        <v>266</v>
      </c>
      <c r="C1181" t="s">
        <v>256</v>
      </c>
      <c r="D1181" t="n">
        <v>1.22921984132704</v>
      </c>
      <c r="E1181" t="n">
        <v>2040</v>
      </c>
      <c r="F1181" t="n">
        <v>4733405.60390774</v>
      </c>
      <c r="G1181" t="n">
        <v>6563328.82866162</v>
      </c>
      <c r="H1181" t="n">
        <v>10.3562562541096</v>
      </c>
      <c r="I1181" t="n">
        <v>145.317602468758</v>
      </c>
      <c r="J1181" t="n">
        <v>801109.235910978</v>
      </c>
      <c r="K1181" t="n">
        <v>2215788.34885187</v>
      </c>
      <c r="L1181" t="n">
        <v>1354738.79348307</v>
      </c>
      <c r="M1181" t="n">
        <v>3191074.44861554</v>
      </c>
      <c r="N1181" t="n">
        <v>0.00000218790805621217</v>
      </c>
      <c r="O1181" t="n">
        <v>0.0000221408383249314</v>
      </c>
      <c r="P1181" t="s">
        <v>257</v>
      </c>
      <c r="Q1181" t="s">
        <v>252</v>
      </c>
    </row>
    <row r="1182">
      <c r="A1182" t="s">
        <v>273</v>
      </c>
      <c r="B1182" t="s">
        <v>266</v>
      </c>
      <c r="C1182" t="s">
        <v>256</v>
      </c>
      <c r="D1182" t="n">
        <v>1.35085724597845</v>
      </c>
      <c r="E1182" t="n">
        <v>2045</v>
      </c>
      <c r="F1182" t="n">
        <v>4864077.87612504</v>
      </c>
      <c r="G1182" t="n">
        <v>6779134.81482552</v>
      </c>
      <c r="H1182" t="n">
        <v>6.56015369562199</v>
      </c>
      <c r="I1182" t="n">
        <v>145.50579092592</v>
      </c>
      <c r="J1182" t="n">
        <v>799523.073379101</v>
      </c>
      <c r="K1182" t="n">
        <v>2292132.4049488</v>
      </c>
      <c r="L1182" t="n">
        <v>1389758.27556206</v>
      </c>
      <c r="M1182" t="n">
        <v>3345285.12115267</v>
      </c>
      <c r="N1182" t="n">
        <v>0.00000134869421557208</v>
      </c>
      <c r="O1182" t="n">
        <v>0.0000214637700680783</v>
      </c>
      <c r="P1182" t="s">
        <v>257</v>
      </c>
      <c r="Q1182" t="s">
        <v>252</v>
      </c>
    </row>
    <row r="1183">
      <c r="A1183" t="s">
        <v>273</v>
      </c>
      <c r="B1183" t="s">
        <v>266</v>
      </c>
      <c r="C1183" t="s">
        <v>256</v>
      </c>
      <c r="D1183" t="n">
        <v>1.53164784556419</v>
      </c>
      <c r="E1183" t="n">
        <v>2050</v>
      </c>
      <c r="F1183" t="n">
        <v>4997744.58397813</v>
      </c>
      <c r="G1183" t="n">
        <v>6996467.51445548</v>
      </c>
      <c r="H1183" t="n">
        <v>0.323824478133537</v>
      </c>
      <c r="I1183" t="n">
        <v>142.580890985973</v>
      </c>
      <c r="J1183" t="n">
        <v>778001.537392137</v>
      </c>
      <c r="K1183" t="n">
        <v>2332450.48231391</v>
      </c>
      <c r="L1183" t="n">
        <v>1414946.48911619</v>
      </c>
      <c r="M1183" t="n">
        <v>3504647.76939824</v>
      </c>
      <c r="N1183" t="n">
        <v>0.0000000647941231674105</v>
      </c>
      <c r="O1183" t="n">
        <v>0.0000203789827782928</v>
      </c>
      <c r="P1183" t="s">
        <v>257</v>
      </c>
      <c r="Q1183" t="s">
        <v>252</v>
      </c>
    </row>
    <row r="1184">
      <c r="A1184" t="s">
        <v>273</v>
      </c>
      <c r="B1184" t="s">
        <v>266</v>
      </c>
      <c r="C1184" t="s">
        <v>256</v>
      </c>
      <c r="D1184" t="n">
        <v>1.64170092024739</v>
      </c>
      <c r="E1184" t="n">
        <v>2055</v>
      </c>
      <c r="F1184" t="n">
        <v>5133153.36026141</v>
      </c>
      <c r="G1184" t="n">
        <v>7213751.27103108</v>
      </c>
      <c r="H1184" t="n">
        <v>-2.57041845976112</v>
      </c>
      <c r="I1184" t="n">
        <v>143.368596336336</v>
      </c>
      <c r="J1184" t="n">
        <v>752140.139393257</v>
      </c>
      <c r="K1184" t="n">
        <v>2317757.49721509</v>
      </c>
      <c r="L1184" t="n">
        <v>1463823.72458239</v>
      </c>
      <c r="M1184" t="n">
        <v>3646925.18513342</v>
      </c>
      <c r="N1184" t="n">
        <v>-0.000000500748424868845</v>
      </c>
      <c r="O1184" t="n">
        <v>0.0000198743470560281</v>
      </c>
      <c r="P1184" t="s">
        <v>257</v>
      </c>
      <c r="Q1184" t="s">
        <v>252</v>
      </c>
    </row>
    <row r="1185">
      <c r="A1185" t="s">
        <v>273</v>
      </c>
      <c r="B1185" t="s">
        <v>266</v>
      </c>
      <c r="C1185" t="s">
        <v>256</v>
      </c>
      <c r="D1185" t="n">
        <v>1.79717289473674</v>
      </c>
      <c r="E1185" t="n">
        <v>2060</v>
      </c>
      <c r="F1185" t="n">
        <v>5283794.57622034</v>
      </c>
      <c r="G1185" t="n">
        <v>7450556.56413827</v>
      </c>
      <c r="H1185" t="n">
        <v>-7.27250741504534</v>
      </c>
      <c r="I1185" t="n">
        <v>142.101117375731</v>
      </c>
      <c r="J1185" t="n">
        <v>691576.454637866</v>
      </c>
      <c r="K1185" t="n">
        <v>2231363.60851977</v>
      </c>
      <c r="L1185" t="n">
        <v>1544111.32228957</v>
      </c>
      <c r="M1185" t="n">
        <v>3834952.50075001</v>
      </c>
      <c r="N1185" t="n">
        <v>-0.00000137637966619202</v>
      </c>
      <c r="O1185" t="n">
        <v>0.0000190725506413449</v>
      </c>
      <c r="P1185" t="s">
        <v>257</v>
      </c>
      <c r="Q1185" t="s">
        <v>252</v>
      </c>
    </row>
    <row r="1186">
      <c r="A1186" t="s">
        <v>273</v>
      </c>
      <c r="B1186" t="s">
        <v>266</v>
      </c>
      <c r="C1186" t="s">
        <v>256</v>
      </c>
      <c r="D1186" t="n">
        <v>1.90209664848524</v>
      </c>
      <c r="E1186" t="n">
        <v>2065</v>
      </c>
      <c r="F1186" t="n">
        <v>5411102.96914382</v>
      </c>
      <c r="G1186" t="n">
        <v>7652654.83223605</v>
      </c>
      <c r="H1186" t="n">
        <v>-10.4378989732525</v>
      </c>
      <c r="I1186" t="n">
        <v>142.028554723057</v>
      </c>
      <c r="J1186" t="n">
        <v>634201.764757563</v>
      </c>
      <c r="K1186" t="n">
        <v>2148278.10774223</v>
      </c>
      <c r="L1186" t="n">
        <v>1603364.0184044</v>
      </c>
      <c r="M1186" t="n">
        <v>3966457.11845735</v>
      </c>
      <c r="N1186" t="n">
        <v>-0.00000192897807208132</v>
      </c>
      <c r="O1186" t="n">
        <v>0.0000185593833560578</v>
      </c>
      <c r="P1186" t="s">
        <v>257</v>
      </c>
      <c r="Q1186" t="s">
        <v>252</v>
      </c>
    </row>
    <row r="1187">
      <c r="A1187" t="s">
        <v>273</v>
      </c>
      <c r="B1187" t="s">
        <v>266</v>
      </c>
      <c r="C1187" t="s">
        <v>256</v>
      </c>
      <c r="D1187" t="n">
        <v>2.05392250035779</v>
      </c>
      <c r="E1187" t="n">
        <v>2070</v>
      </c>
      <c r="F1187" t="n">
        <v>5557803.11944877</v>
      </c>
      <c r="G1187" t="n">
        <v>7880243.84750922</v>
      </c>
      <c r="H1187" t="n">
        <v>-15.4487889620545</v>
      </c>
      <c r="I1187" t="n">
        <v>139.738625472661</v>
      </c>
      <c r="J1187" t="n">
        <v>492563.136811854</v>
      </c>
      <c r="K1187" t="n">
        <v>1806155.75130974</v>
      </c>
      <c r="L1187" t="n">
        <v>1662215.64949305</v>
      </c>
      <c r="M1187" t="n">
        <v>4121005.91424011</v>
      </c>
      <c r="N1187" t="n">
        <v>-0.00000277965747077179</v>
      </c>
      <c r="O1187" t="n">
        <v>0.0000177327793627642</v>
      </c>
      <c r="P1187" t="s">
        <v>257</v>
      </c>
      <c r="Q1187" t="s">
        <v>252</v>
      </c>
    </row>
    <row r="1188">
      <c r="A1188" t="s">
        <v>273</v>
      </c>
      <c r="B1188" t="s">
        <v>266</v>
      </c>
      <c r="C1188" t="s">
        <v>256</v>
      </c>
      <c r="D1188" t="n">
        <v>2.15113208653396</v>
      </c>
      <c r="E1188" t="n">
        <v>2075</v>
      </c>
      <c r="F1188" t="n">
        <v>5719518.01164539</v>
      </c>
      <c r="G1188" t="n">
        <v>8127779.57945055</v>
      </c>
      <c r="H1188" t="n">
        <v>-18.6506233452466</v>
      </c>
      <c r="I1188" t="n">
        <v>139.955968151419</v>
      </c>
      <c r="J1188" t="n">
        <v>405341.149181261</v>
      </c>
      <c r="K1188" t="n">
        <v>1551558.52723181</v>
      </c>
      <c r="L1188" t="n">
        <v>1707169.70850929</v>
      </c>
      <c r="M1188" t="n">
        <v>4245757.11335278</v>
      </c>
      <c r="N1188" t="n">
        <v>-0.000003260873260172</v>
      </c>
      <c r="O1188" t="n">
        <v>0.0000172194591134422</v>
      </c>
      <c r="P1188" t="s">
        <v>257</v>
      </c>
      <c r="Q1188" t="s">
        <v>252</v>
      </c>
    </row>
    <row r="1189">
      <c r="A1189" t="s">
        <v>273</v>
      </c>
      <c r="B1189" t="s">
        <v>266</v>
      </c>
      <c r="C1189" t="s">
        <v>256</v>
      </c>
      <c r="D1189" t="n">
        <v>2.28026617277747</v>
      </c>
      <c r="E1189" t="n">
        <v>2080</v>
      </c>
      <c r="F1189" t="n">
        <v>5868339.03037296</v>
      </c>
      <c r="G1189" t="n">
        <v>8356120.1190534</v>
      </c>
      <c r="H1189" t="n">
        <v>-23.1715900391565</v>
      </c>
      <c r="I1189" t="n">
        <v>137.778405655933</v>
      </c>
      <c r="J1189" t="n">
        <v>290846.939732431</v>
      </c>
      <c r="K1189" t="n">
        <v>1201460.3507353</v>
      </c>
      <c r="L1189" t="n">
        <v>1766575.03761986</v>
      </c>
      <c r="M1189" t="n">
        <v>4368155.31064993</v>
      </c>
      <c r="N1189" t="n">
        <v>-0.0000039485772582713</v>
      </c>
      <c r="O1189" t="n">
        <v>0.0000164883227733615</v>
      </c>
      <c r="P1189" t="s">
        <v>257</v>
      </c>
      <c r="Q1189" t="s">
        <v>252</v>
      </c>
    </row>
    <row r="1190">
      <c r="A1190" t="s">
        <v>273</v>
      </c>
      <c r="B1190" t="s">
        <v>266</v>
      </c>
      <c r="C1190" t="s">
        <v>256</v>
      </c>
      <c r="D1190" t="n">
        <v>2.40858309610718</v>
      </c>
      <c r="E1190" t="n">
        <v>2085</v>
      </c>
      <c r="F1190" t="n">
        <v>6033407.39117798</v>
      </c>
      <c r="G1190" t="n">
        <v>8606621.61047724</v>
      </c>
      <c r="H1190" t="n">
        <v>-28.0063319970263</v>
      </c>
      <c r="I1190" t="n">
        <v>135.494767084339</v>
      </c>
      <c r="J1190" t="n">
        <v>219662.144934396</v>
      </c>
      <c r="K1190" t="n">
        <v>957969.343072344</v>
      </c>
      <c r="L1190" t="n">
        <v>1836243.98898783</v>
      </c>
      <c r="M1190" t="n">
        <v>4496493.37658933</v>
      </c>
      <c r="N1190" t="n">
        <v>-0.00000464187650215316</v>
      </c>
      <c r="O1190" t="n">
        <v>0.0000157430840132899</v>
      </c>
      <c r="P1190" t="s">
        <v>257</v>
      </c>
      <c r="Q1190" t="s">
        <v>252</v>
      </c>
    </row>
    <row r="1191">
      <c r="A1191" t="s">
        <v>273</v>
      </c>
      <c r="B1191" t="s">
        <v>266</v>
      </c>
      <c r="C1191" t="s">
        <v>256</v>
      </c>
      <c r="D1191" t="n">
        <v>2.52004645059278</v>
      </c>
      <c r="E1191" t="n">
        <v>2090</v>
      </c>
      <c r="F1191" t="n">
        <v>6178594.92275456</v>
      </c>
      <c r="G1191" t="n">
        <v>8816629.82605403</v>
      </c>
      <c r="H1191" t="n">
        <v>-31.674111582019</v>
      </c>
      <c r="I1191" t="n">
        <v>134.144952766353</v>
      </c>
      <c r="J1191" t="n">
        <v>192696.998370459</v>
      </c>
      <c r="K1191" t="n">
        <v>837572.05284706</v>
      </c>
      <c r="L1191" t="n">
        <v>1872549.42911481</v>
      </c>
      <c r="M1191" t="n">
        <v>4596376.06103384</v>
      </c>
      <c r="N1191" t="n">
        <v>-0.0000051264263118091</v>
      </c>
      <c r="O1191" t="n">
        <v>0.0000152149920562551</v>
      </c>
      <c r="P1191" t="s">
        <v>257</v>
      </c>
      <c r="Q1191" t="s">
        <v>252</v>
      </c>
    </row>
    <row r="1192">
      <c r="A1192" t="s">
        <v>273</v>
      </c>
      <c r="B1192" t="s">
        <v>267</v>
      </c>
      <c r="C1192" t="s">
        <v>256</v>
      </c>
      <c r="D1192" t="n">
        <v>0.428627956548265</v>
      </c>
      <c r="E1192" t="n">
        <v>2010</v>
      </c>
      <c r="F1192" t="n">
        <v>0</v>
      </c>
      <c r="G1192" t="n">
        <v>0</v>
      </c>
      <c r="H1192" t="n">
        <v>0</v>
      </c>
      <c r="I1192" t="n">
        <v>0</v>
      </c>
      <c r="J1192" t="n">
        <v>0</v>
      </c>
      <c r="K1192" t="n">
        <v>0</v>
      </c>
      <c r="L1192" t="n">
        <v>0</v>
      </c>
      <c r="M1192" t="n">
        <v>0</v>
      </c>
      <c r="N1192" t="n">
        <v>0</v>
      </c>
      <c r="O1192" t="n">
        <v>0</v>
      </c>
      <c r="P1192" t="s">
        <v>257</v>
      </c>
      <c r="Q1192" t="s">
        <v>252</v>
      </c>
    </row>
    <row r="1193">
      <c r="A1193" t="s">
        <v>273</v>
      </c>
      <c r="B1193" t="s">
        <v>267</v>
      </c>
      <c r="C1193" t="s">
        <v>256</v>
      </c>
      <c r="D1193" t="n">
        <v>0.612859964817109</v>
      </c>
      <c r="E1193" t="n">
        <v>2015</v>
      </c>
      <c r="F1193" t="n">
        <v>0</v>
      </c>
      <c r="G1193" t="n">
        <v>0</v>
      </c>
      <c r="H1193" t="n">
        <v>0</v>
      </c>
      <c r="I1193" t="n">
        <v>0</v>
      </c>
      <c r="J1193" t="n">
        <v>0</v>
      </c>
      <c r="K1193" t="n">
        <v>0</v>
      </c>
      <c r="L1193" t="n">
        <v>0</v>
      </c>
      <c r="M1193" t="n">
        <v>0</v>
      </c>
      <c r="N1193" t="n">
        <v>0</v>
      </c>
      <c r="O1193" t="n">
        <v>0</v>
      </c>
      <c r="P1193" t="s">
        <v>257</v>
      </c>
      <c r="Q1193" t="s">
        <v>252</v>
      </c>
    </row>
    <row r="1194">
      <c r="A1194" t="s">
        <v>273</v>
      </c>
      <c r="B1194" t="s">
        <v>267</v>
      </c>
      <c r="C1194" t="s">
        <v>256</v>
      </c>
      <c r="D1194" t="n">
        <v>0.762344119941005</v>
      </c>
      <c r="E1194" t="n">
        <v>2020</v>
      </c>
      <c r="F1194" t="n">
        <v>0</v>
      </c>
      <c r="G1194" t="n">
        <v>0</v>
      </c>
      <c r="H1194" t="n">
        <v>0</v>
      </c>
      <c r="I1194" t="n">
        <v>0</v>
      </c>
      <c r="J1194" t="n">
        <v>0</v>
      </c>
      <c r="K1194" t="n">
        <v>0</v>
      </c>
      <c r="L1194" t="n">
        <v>0</v>
      </c>
      <c r="M1194" t="n">
        <v>0</v>
      </c>
      <c r="N1194" t="n">
        <v>0</v>
      </c>
      <c r="O1194" t="n">
        <v>0</v>
      </c>
      <c r="P1194" t="s">
        <v>257</v>
      </c>
      <c r="Q1194" t="s">
        <v>252</v>
      </c>
    </row>
    <row r="1195">
      <c r="A1195" t="s">
        <v>273</v>
      </c>
      <c r="B1195" t="s">
        <v>267</v>
      </c>
      <c r="C1195" t="s">
        <v>256</v>
      </c>
      <c r="D1195" t="n">
        <v>0.913771284057719</v>
      </c>
      <c r="E1195" t="n">
        <v>2025</v>
      </c>
      <c r="F1195" t="n">
        <v>0</v>
      </c>
      <c r="G1195" t="n">
        <v>0</v>
      </c>
      <c r="H1195" t="n">
        <v>0</v>
      </c>
      <c r="I1195" t="n">
        <v>0</v>
      </c>
      <c r="J1195" t="n">
        <v>0</v>
      </c>
      <c r="K1195" t="n">
        <v>0</v>
      </c>
      <c r="L1195" t="n">
        <v>0</v>
      </c>
      <c r="M1195" t="n">
        <v>0</v>
      </c>
      <c r="N1195" t="n">
        <v>0</v>
      </c>
      <c r="O1195" t="n">
        <v>0</v>
      </c>
      <c r="P1195" t="s">
        <v>257</v>
      </c>
      <c r="Q1195" t="s">
        <v>252</v>
      </c>
    </row>
    <row r="1196">
      <c r="A1196" t="s">
        <v>273</v>
      </c>
      <c r="B1196" t="s">
        <v>267</v>
      </c>
      <c r="C1196" t="s">
        <v>256</v>
      </c>
      <c r="D1196" t="n">
        <v>0.965593764268064</v>
      </c>
      <c r="E1196" t="n">
        <v>2030</v>
      </c>
      <c r="F1196" t="n">
        <v>0</v>
      </c>
      <c r="G1196" t="n">
        <v>0</v>
      </c>
      <c r="H1196" t="n">
        <v>0</v>
      </c>
      <c r="I1196" t="n">
        <v>0</v>
      </c>
      <c r="J1196" t="n">
        <v>0</v>
      </c>
      <c r="K1196" t="n">
        <v>0</v>
      </c>
      <c r="L1196" t="n">
        <v>0</v>
      </c>
      <c r="M1196" t="n">
        <v>0</v>
      </c>
      <c r="N1196" t="n">
        <v>0</v>
      </c>
      <c r="O1196" t="n">
        <v>0</v>
      </c>
      <c r="P1196" t="s">
        <v>257</v>
      </c>
      <c r="Q1196" t="s">
        <v>252</v>
      </c>
    </row>
    <row r="1197">
      <c r="A1197" t="s">
        <v>273</v>
      </c>
      <c r="B1197" t="s">
        <v>267</v>
      </c>
      <c r="C1197" t="s">
        <v>256</v>
      </c>
      <c r="D1197" t="n">
        <v>1.08500668135844</v>
      </c>
      <c r="E1197" t="n">
        <v>2035</v>
      </c>
      <c r="F1197" t="n">
        <v>0</v>
      </c>
      <c r="G1197" t="n">
        <v>0</v>
      </c>
      <c r="H1197" t="n">
        <v>0</v>
      </c>
      <c r="I1197" t="n">
        <v>0</v>
      </c>
      <c r="J1197" t="n">
        <v>0</v>
      </c>
      <c r="K1197" t="n">
        <v>0</v>
      </c>
      <c r="L1197" t="n">
        <v>0</v>
      </c>
      <c r="M1197" t="n">
        <v>0</v>
      </c>
      <c r="N1197" t="n">
        <v>0</v>
      </c>
      <c r="O1197" t="n">
        <v>0</v>
      </c>
      <c r="P1197" t="s">
        <v>257</v>
      </c>
      <c r="Q1197" t="s">
        <v>252</v>
      </c>
    </row>
    <row r="1198">
      <c r="A1198" t="s">
        <v>273</v>
      </c>
      <c r="B1198" t="s">
        <v>267</v>
      </c>
      <c r="C1198" t="s">
        <v>256</v>
      </c>
      <c r="D1198" t="n">
        <v>1.22921984132704</v>
      </c>
      <c r="E1198" t="n">
        <v>2040</v>
      </c>
      <c r="F1198" t="n">
        <v>0</v>
      </c>
      <c r="G1198" t="n">
        <v>0</v>
      </c>
      <c r="H1198" t="n">
        <v>0</v>
      </c>
      <c r="I1198" t="n">
        <v>0</v>
      </c>
      <c r="J1198" t="n">
        <v>0</v>
      </c>
      <c r="K1198" t="n">
        <v>0</v>
      </c>
      <c r="L1198" t="n">
        <v>0</v>
      </c>
      <c r="M1198" t="n">
        <v>0</v>
      </c>
      <c r="N1198" t="n">
        <v>0</v>
      </c>
      <c r="O1198" t="n">
        <v>0</v>
      </c>
      <c r="P1198" t="s">
        <v>257</v>
      </c>
      <c r="Q1198" t="s">
        <v>252</v>
      </c>
    </row>
    <row r="1199">
      <c r="A1199" t="s">
        <v>273</v>
      </c>
      <c r="B1199" t="s">
        <v>267</v>
      </c>
      <c r="C1199" t="s">
        <v>256</v>
      </c>
      <c r="D1199" t="n">
        <v>1.35085724597845</v>
      </c>
      <c r="E1199" t="n">
        <v>2045</v>
      </c>
      <c r="F1199" t="n">
        <v>0</v>
      </c>
      <c r="G1199" t="n">
        <v>0</v>
      </c>
      <c r="H1199" t="n">
        <v>0</v>
      </c>
      <c r="I1199" t="n">
        <v>0</v>
      </c>
      <c r="J1199" t="n">
        <v>0</v>
      </c>
      <c r="K1199" t="n">
        <v>0</v>
      </c>
      <c r="L1199" t="n">
        <v>0</v>
      </c>
      <c r="M1199" t="n">
        <v>0</v>
      </c>
      <c r="N1199" t="n">
        <v>0</v>
      </c>
      <c r="O1199" t="n">
        <v>0</v>
      </c>
      <c r="P1199" t="s">
        <v>257</v>
      </c>
      <c r="Q1199" t="s">
        <v>252</v>
      </c>
    </row>
    <row r="1200">
      <c r="A1200" t="s">
        <v>273</v>
      </c>
      <c r="B1200" t="s">
        <v>267</v>
      </c>
      <c r="C1200" t="s">
        <v>256</v>
      </c>
      <c r="D1200" t="n">
        <v>1.53164784556419</v>
      </c>
      <c r="E1200" t="n">
        <v>2050</v>
      </c>
      <c r="F1200" t="n">
        <v>0</v>
      </c>
      <c r="G1200" t="n">
        <v>0</v>
      </c>
      <c r="H1200" t="n">
        <v>0</v>
      </c>
      <c r="I1200" t="n">
        <v>0</v>
      </c>
      <c r="J1200" t="n">
        <v>0</v>
      </c>
      <c r="K1200" t="n">
        <v>0</v>
      </c>
      <c r="L1200" t="n">
        <v>0</v>
      </c>
      <c r="M1200" t="n">
        <v>0</v>
      </c>
      <c r="N1200" t="n">
        <v>0</v>
      </c>
      <c r="O1200" t="n">
        <v>0</v>
      </c>
      <c r="P1200" t="s">
        <v>257</v>
      </c>
      <c r="Q1200" t="s">
        <v>252</v>
      </c>
    </row>
    <row r="1201">
      <c r="A1201" t="s">
        <v>273</v>
      </c>
      <c r="B1201" t="s">
        <v>267</v>
      </c>
      <c r="C1201" t="s">
        <v>256</v>
      </c>
      <c r="D1201" t="n">
        <v>1.64170092024739</v>
      </c>
      <c r="E1201" t="n">
        <v>2055</v>
      </c>
      <c r="F1201" t="n">
        <v>0</v>
      </c>
      <c r="G1201" t="n">
        <v>0</v>
      </c>
      <c r="H1201" t="n">
        <v>0</v>
      </c>
      <c r="I1201" t="n">
        <v>0</v>
      </c>
      <c r="J1201" t="n">
        <v>0</v>
      </c>
      <c r="K1201" t="n">
        <v>0</v>
      </c>
      <c r="L1201" t="n">
        <v>0</v>
      </c>
      <c r="M1201" t="n">
        <v>0</v>
      </c>
      <c r="N1201" t="n">
        <v>0</v>
      </c>
      <c r="O1201" t="n">
        <v>0</v>
      </c>
      <c r="P1201" t="s">
        <v>257</v>
      </c>
      <c r="Q1201" t="s">
        <v>252</v>
      </c>
    </row>
    <row r="1202">
      <c r="A1202" t="s">
        <v>273</v>
      </c>
      <c r="B1202" t="s">
        <v>267</v>
      </c>
      <c r="C1202" t="s">
        <v>256</v>
      </c>
      <c r="D1202" t="n">
        <v>1.79717289473674</v>
      </c>
      <c r="E1202" t="n">
        <v>2060</v>
      </c>
      <c r="F1202" t="n">
        <v>0</v>
      </c>
      <c r="G1202" t="n">
        <v>0</v>
      </c>
      <c r="H1202" t="n">
        <v>0</v>
      </c>
      <c r="I1202" t="n">
        <v>0</v>
      </c>
      <c r="J1202" t="n">
        <v>0</v>
      </c>
      <c r="K1202" t="n">
        <v>0</v>
      </c>
      <c r="L1202" t="n">
        <v>0</v>
      </c>
      <c r="M1202" t="n">
        <v>0</v>
      </c>
      <c r="N1202" t="n">
        <v>0</v>
      </c>
      <c r="O1202" t="n">
        <v>0</v>
      </c>
      <c r="P1202" t="s">
        <v>257</v>
      </c>
      <c r="Q1202" t="s">
        <v>252</v>
      </c>
    </row>
    <row r="1203">
      <c r="A1203" t="s">
        <v>273</v>
      </c>
      <c r="B1203" t="s">
        <v>267</v>
      </c>
      <c r="C1203" t="s">
        <v>256</v>
      </c>
      <c r="D1203" t="n">
        <v>1.90209664848524</v>
      </c>
      <c r="E1203" t="n">
        <v>2065</v>
      </c>
      <c r="F1203" t="n">
        <v>0</v>
      </c>
      <c r="G1203" t="n">
        <v>0</v>
      </c>
      <c r="H1203" t="n">
        <v>0</v>
      </c>
      <c r="I1203" t="n">
        <v>0</v>
      </c>
      <c r="J1203" t="n">
        <v>0</v>
      </c>
      <c r="K1203" t="n">
        <v>0</v>
      </c>
      <c r="L1203" t="n">
        <v>0</v>
      </c>
      <c r="M1203" t="n">
        <v>0</v>
      </c>
      <c r="N1203" t="n">
        <v>0</v>
      </c>
      <c r="O1203" t="n">
        <v>0</v>
      </c>
      <c r="P1203" t="s">
        <v>257</v>
      </c>
      <c r="Q1203" t="s">
        <v>252</v>
      </c>
    </row>
    <row r="1204">
      <c r="A1204" t="s">
        <v>273</v>
      </c>
      <c r="B1204" t="s">
        <v>267</v>
      </c>
      <c r="C1204" t="s">
        <v>256</v>
      </c>
      <c r="D1204" t="n">
        <v>2.05392250035779</v>
      </c>
      <c r="E1204" t="n">
        <v>2070</v>
      </c>
      <c r="F1204" t="n">
        <v>0</v>
      </c>
      <c r="G1204" t="n">
        <v>0</v>
      </c>
      <c r="H1204" t="n">
        <v>0</v>
      </c>
      <c r="I1204" t="n">
        <v>0</v>
      </c>
      <c r="J1204" t="n">
        <v>0</v>
      </c>
      <c r="K1204" t="n">
        <v>0</v>
      </c>
      <c r="L1204" t="n">
        <v>0</v>
      </c>
      <c r="M1204" t="n">
        <v>0</v>
      </c>
      <c r="N1204" t="n">
        <v>0</v>
      </c>
      <c r="O1204" t="n">
        <v>0</v>
      </c>
      <c r="P1204" t="s">
        <v>257</v>
      </c>
      <c r="Q1204" t="s">
        <v>252</v>
      </c>
    </row>
    <row r="1205">
      <c r="A1205" t="s">
        <v>273</v>
      </c>
      <c r="B1205" t="s">
        <v>267</v>
      </c>
      <c r="C1205" t="s">
        <v>256</v>
      </c>
      <c r="D1205" t="n">
        <v>2.15113208653396</v>
      </c>
      <c r="E1205" t="n">
        <v>2075</v>
      </c>
      <c r="F1205" t="n">
        <v>0</v>
      </c>
      <c r="G1205" t="n">
        <v>0</v>
      </c>
      <c r="H1205" t="n">
        <v>0</v>
      </c>
      <c r="I1205" t="n">
        <v>0</v>
      </c>
      <c r="J1205" t="n">
        <v>0</v>
      </c>
      <c r="K1205" t="n">
        <v>0</v>
      </c>
      <c r="L1205" t="n">
        <v>0</v>
      </c>
      <c r="M1205" t="n">
        <v>0</v>
      </c>
      <c r="N1205" t="n">
        <v>0</v>
      </c>
      <c r="O1205" t="n">
        <v>0</v>
      </c>
      <c r="P1205" t="s">
        <v>257</v>
      </c>
      <c r="Q1205" t="s">
        <v>252</v>
      </c>
    </row>
    <row r="1206">
      <c r="A1206" t="s">
        <v>273</v>
      </c>
      <c r="B1206" t="s">
        <v>267</v>
      </c>
      <c r="C1206" t="s">
        <v>256</v>
      </c>
      <c r="D1206" t="n">
        <v>2.28026617277747</v>
      </c>
      <c r="E1206" t="n">
        <v>2080</v>
      </c>
      <c r="F1206" t="n">
        <v>0</v>
      </c>
      <c r="G1206" t="n">
        <v>0</v>
      </c>
      <c r="H1206" t="n">
        <v>0</v>
      </c>
      <c r="I1206" t="n">
        <v>0</v>
      </c>
      <c r="J1206" t="n">
        <v>0</v>
      </c>
      <c r="K1206" t="n">
        <v>0</v>
      </c>
      <c r="L1206" t="n">
        <v>0</v>
      </c>
      <c r="M1206" t="n">
        <v>0</v>
      </c>
      <c r="N1206" t="n">
        <v>0</v>
      </c>
      <c r="O1206" t="n">
        <v>0</v>
      </c>
      <c r="P1206" t="s">
        <v>257</v>
      </c>
      <c r="Q1206" t="s">
        <v>252</v>
      </c>
    </row>
    <row r="1207">
      <c r="A1207" t="s">
        <v>273</v>
      </c>
      <c r="B1207" t="s">
        <v>267</v>
      </c>
      <c r="C1207" t="s">
        <v>256</v>
      </c>
      <c r="D1207" t="n">
        <v>2.40858309610718</v>
      </c>
      <c r="E1207" t="n">
        <v>2085</v>
      </c>
      <c r="F1207" t="n">
        <v>0</v>
      </c>
      <c r="G1207" t="n">
        <v>0</v>
      </c>
      <c r="H1207" t="n">
        <v>0</v>
      </c>
      <c r="I1207" t="n">
        <v>0</v>
      </c>
      <c r="J1207" t="n">
        <v>0</v>
      </c>
      <c r="K1207" t="n">
        <v>0</v>
      </c>
      <c r="L1207" t="n">
        <v>0</v>
      </c>
      <c r="M1207" t="n">
        <v>0</v>
      </c>
      <c r="N1207" t="n">
        <v>0</v>
      </c>
      <c r="O1207" t="n">
        <v>0</v>
      </c>
      <c r="P1207" t="s">
        <v>257</v>
      </c>
      <c r="Q1207" t="s">
        <v>252</v>
      </c>
    </row>
    <row r="1208">
      <c r="A1208" t="s">
        <v>273</v>
      </c>
      <c r="B1208" t="s">
        <v>267</v>
      </c>
      <c r="C1208" t="s">
        <v>256</v>
      </c>
      <c r="D1208" t="n">
        <v>2.52004645059278</v>
      </c>
      <c r="E1208" t="n">
        <v>2090</v>
      </c>
      <c r="F1208" t="n">
        <v>0</v>
      </c>
      <c r="G1208" t="n">
        <v>0</v>
      </c>
      <c r="H1208" t="n">
        <v>0</v>
      </c>
      <c r="I1208" t="n">
        <v>0</v>
      </c>
      <c r="J1208" t="n">
        <v>0</v>
      </c>
      <c r="K1208" t="n">
        <v>0</v>
      </c>
      <c r="L1208" t="n">
        <v>0</v>
      </c>
      <c r="M1208" t="n">
        <v>0</v>
      </c>
      <c r="N1208" t="n">
        <v>0</v>
      </c>
      <c r="O1208" t="n">
        <v>0</v>
      </c>
      <c r="P1208" t="s">
        <v>257</v>
      </c>
      <c r="Q1208" t="s">
        <v>252</v>
      </c>
    </row>
    <row r="1209">
      <c r="A1209" t="s">
        <v>273</v>
      </c>
      <c r="B1209" t="s">
        <v>268</v>
      </c>
      <c r="C1209" t="s">
        <v>256</v>
      </c>
      <c r="D1209" t="n">
        <v>0.428627956548265</v>
      </c>
      <c r="E1209" t="n">
        <v>2010</v>
      </c>
      <c r="F1209" t="n">
        <v>0</v>
      </c>
      <c r="G1209" t="n">
        <v>0</v>
      </c>
      <c r="H1209" t="n">
        <v>0</v>
      </c>
      <c r="I1209" t="n">
        <v>0</v>
      </c>
      <c r="J1209" t="n">
        <v>0</v>
      </c>
      <c r="K1209" t="n">
        <v>0</v>
      </c>
      <c r="L1209" t="n">
        <v>0</v>
      </c>
      <c r="M1209" t="n">
        <v>0</v>
      </c>
      <c r="N1209" t="n">
        <v>0</v>
      </c>
      <c r="O1209" t="n">
        <v>0</v>
      </c>
      <c r="P1209" t="s">
        <v>257</v>
      </c>
      <c r="Q1209" t="s">
        <v>252</v>
      </c>
    </row>
    <row r="1210">
      <c r="A1210" t="s">
        <v>273</v>
      </c>
      <c r="B1210" t="s">
        <v>268</v>
      </c>
      <c r="C1210" t="s">
        <v>256</v>
      </c>
      <c r="D1210" t="n">
        <v>0.612859964817109</v>
      </c>
      <c r="E1210" t="n">
        <v>2015</v>
      </c>
      <c r="F1210" t="n">
        <v>0</v>
      </c>
      <c r="G1210" t="n">
        <v>0</v>
      </c>
      <c r="H1210" t="n">
        <v>0</v>
      </c>
      <c r="I1210" t="n">
        <v>0</v>
      </c>
      <c r="J1210" t="n">
        <v>0</v>
      </c>
      <c r="K1210" t="n">
        <v>0</v>
      </c>
      <c r="L1210" t="n">
        <v>0</v>
      </c>
      <c r="M1210" t="n">
        <v>0</v>
      </c>
      <c r="N1210" t="n">
        <v>0</v>
      </c>
      <c r="O1210" t="n">
        <v>0</v>
      </c>
      <c r="P1210" t="s">
        <v>257</v>
      </c>
      <c r="Q1210" t="s">
        <v>252</v>
      </c>
    </row>
    <row r="1211">
      <c r="A1211" t="s">
        <v>273</v>
      </c>
      <c r="B1211" t="s">
        <v>268</v>
      </c>
      <c r="C1211" t="s">
        <v>256</v>
      </c>
      <c r="D1211" t="n">
        <v>0.762344119941005</v>
      </c>
      <c r="E1211" t="n">
        <v>2020</v>
      </c>
      <c r="F1211" t="n">
        <v>0</v>
      </c>
      <c r="G1211" t="n">
        <v>0</v>
      </c>
      <c r="H1211" t="n">
        <v>0</v>
      </c>
      <c r="I1211" t="n">
        <v>0</v>
      </c>
      <c r="J1211" t="n">
        <v>0</v>
      </c>
      <c r="K1211" t="n">
        <v>0</v>
      </c>
      <c r="L1211" t="n">
        <v>0</v>
      </c>
      <c r="M1211" t="n">
        <v>0</v>
      </c>
      <c r="N1211" t="n">
        <v>0</v>
      </c>
      <c r="O1211" t="n">
        <v>0</v>
      </c>
      <c r="P1211" t="s">
        <v>257</v>
      </c>
      <c r="Q1211" t="s">
        <v>252</v>
      </c>
    </row>
    <row r="1212">
      <c r="A1212" t="s">
        <v>273</v>
      </c>
      <c r="B1212" t="s">
        <v>268</v>
      </c>
      <c r="C1212" t="s">
        <v>256</v>
      </c>
      <c r="D1212" t="n">
        <v>0.913771284057719</v>
      </c>
      <c r="E1212" t="n">
        <v>2025</v>
      </c>
      <c r="F1212" t="n">
        <v>0</v>
      </c>
      <c r="G1212" t="n">
        <v>0</v>
      </c>
      <c r="H1212" t="n">
        <v>0</v>
      </c>
      <c r="I1212" t="n">
        <v>0</v>
      </c>
      <c r="J1212" t="n">
        <v>0</v>
      </c>
      <c r="K1212" t="n">
        <v>0</v>
      </c>
      <c r="L1212" t="n">
        <v>0</v>
      </c>
      <c r="M1212" t="n">
        <v>0</v>
      </c>
      <c r="N1212" t="n">
        <v>0</v>
      </c>
      <c r="O1212" t="n">
        <v>0</v>
      </c>
      <c r="P1212" t="s">
        <v>257</v>
      </c>
      <c r="Q1212" t="s">
        <v>252</v>
      </c>
    </row>
    <row r="1213">
      <c r="A1213" t="s">
        <v>273</v>
      </c>
      <c r="B1213" t="s">
        <v>268</v>
      </c>
      <c r="C1213" t="s">
        <v>256</v>
      </c>
      <c r="D1213" t="n">
        <v>0.965593764268064</v>
      </c>
      <c r="E1213" t="n">
        <v>2030</v>
      </c>
      <c r="F1213" t="n">
        <v>0</v>
      </c>
      <c r="G1213" t="n">
        <v>0</v>
      </c>
      <c r="H1213" t="n">
        <v>0</v>
      </c>
      <c r="I1213" t="n">
        <v>0</v>
      </c>
      <c r="J1213" t="n">
        <v>0</v>
      </c>
      <c r="K1213" t="n">
        <v>0</v>
      </c>
      <c r="L1213" t="n">
        <v>0</v>
      </c>
      <c r="M1213" t="n">
        <v>0</v>
      </c>
      <c r="N1213" t="n">
        <v>0</v>
      </c>
      <c r="O1213" t="n">
        <v>0</v>
      </c>
      <c r="P1213" t="s">
        <v>257</v>
      </c>
      <c r="Q1213" t="s">
        <v>252</v>
      </c>
    </row>
    <row r="1214">
      <c r="A1214" t="s">
        <v>273</v>
      </c>
      <c r="B1214" t="s">
        <v>268</v>
      </c>
      <c r="C1214" t="s">
        <v>256</v>
      </c>
      <c r="D1214" t="n">
        <v>1.08500668135844</v>
      </c>
      <c r="E1214" t="n">
        <v>2035</v>
      </c>
      <c r="F1214" t="n">
        <v>0</v>
      </c>
      <c r="G1214" t="n">
        <v>0</v>
      </c>
      <c r="H1214" t="n">
        <v>0</v>
      </c>
      <c r="I1214" t="n">
        <v>0</v>
      </c>
      <c r="J1214" t="n">
        <v>0</v>
      </c>
      <c r="K1214" t="n">
        <v>0</v>
      </c>
      <c r="L1214" t="n">
        <v>0</v>
      </c>
      <c r="M1214" t="n">
        <v>0</v>
      </c>
      <c r="N1214" t="n">
        <v>0</v>
      </c>
      <c r="O1214" t="n">
        <v>0</v>
      </c>
      <c r="P1214" t="s">
        <v>257</v>
      </c>
      <c r="Q1214" t="s">
        <v>252</v>
      </c>
    </row>
    <row r="1215">
      <c r="A1215" t="s">
        <v>273</v>
      </c>
      <c r="B1215" t="s">
        <v>268</v>
      </c>
      <c r="C1215" t="s">
        <v>256</v>
      </c>
      <c r="D1215" t="n">
        <v>1.22921984132704</v>
      </c>
      <c r="E1215" t="n">
        <v>2040</v>
      </c>
      <c r="F1215" t="n">
        <v>0</v>
      </c>
      <c r="G1215" t="n">
        <v>0</v>
      </c>
      <c r="H1215" t="n">
        <v>0</v>
      </c>
      <c r="I1215" t="n">
        <v>0</v>
      </c>
      <c r="J1215" t="n">
        <v>0</v>
      </c>
      <c r="K1215" t="n">
        <v>0</v>
      </c>
      <c r="L1215" t="n">
        <v>0</v>
      </c>
      <c r="M1215" t="n">
        <v>0</v>
      </c>
      <c r="N1215" t="n">
        <v>0</v>
      </c>
      <c r="O1215" t="n">
        <v>0</v>
      </c>
      <c r="P1215" t="s">
        <v>257</v>
      </c>
      <c r="Q1215" t="s">
        <v>252</v>
      </c>
    </row>
    <row r="1216">
      <c r="A1216" t="s">
        <v>273</v>
      </c>
      <c r="B1216" t="s">
        <v>268</v>
      </c>
      <c r="C1216" t="s">
        <v>256</v>
      </c>
      <c r="D1216" t="n">
        <v>1.35085724597845</v>
      </c>
      <c r="E1216" t="n">
        <v>2045</v>
      </c>
      <c r="F1216" t="n">
        <v>0</v>
      </c>
      <c r="G1216" t="n">
        <v>0</v>
      </c>
      <c r="H1216" t="n">
        <v>0</v>
      </c>
      <c r="I1216" t="n">
        <v>0</v>
      </c>
      <c r="J1216" t="n">
        <v>0</v>
      </c>
      <c r="K1216" t="n">
        <v>0</v>
      </c>
      <c r="L1216" t="n">
        <v>0</v>
      </c>
      <c r="M1216" t="n">
        <v>0</v>
      </c>
      <c r="N1216" t="n">
        <v>0</v>
      </c>
      <c r="O1216" t="n">
        <v>0</v>
      </c>
      <c r="P1216" t="s">
        <v>257</v>
      </c>
      <c r="Q1216" t="s">
        <v>252</v>
      </c>
    </row>
    <row r="1217">
      <c r="A1217" t="s">
        <v>273</v>
      </c>
      <c r="B1217" t="s">
        <v>268</v>
      </c>
      <c r="C1217" t="s">
        <v>256</v>
      </c>
      <c r="D1217" t="n">
        <v>1.53164784556419</v>
      </c>
      <c r="E1217" t="n">
        <v>2050</v>
      </c>
      <c r="F1217" t="n">
        <v>0</v>
      </c>
      <c r="G1217" t="n">
        <v>0</v>
      </c>
      <c r="H1217" t="n">
        <v>0</v>
      </c>
      <c r="I1217" t="n">
        <v>0</v>
      </c>
      <c r="J1217" t="n">
        <v>0</v>
      </c>
      <c r="K1217" t="n">
        <v>0</v>
      </c>
      <c r="L1217" t="n">
        <v>0</v>
      </c>
      <c r="M1217" t="n">
        <v>0</v>
      </c>
      <c r="N1217" t="n">
        <v>0</v>
      </c>
      <c r="O1217" t="n">
        <v>0</v>
      </c>
      <c r="P1217" t="s">
        <v>257</v>
      </c>
      <c r="Q1217" t="s">
        <v>252</v>
      </c>
    </row>
    <row r="1218">
      <c r="A1218" t="s">
        <v>273</v>
      </c>
      <c r="B1218" t="s">
        <v>268</v>
      </c>
      <c r="C1218" t="s">
        <v>256</v>
      </c>
      <c r="D1218" t="n">
        <v>1.64170092024739</v>
      </c>
      <c r="E1218" t="n">
        <v>2055</v>
      </c>
      <c r="F1218" t="n">
        <v>0</v>
      </c>
      <c r="G1218" t="n">
        <v>0</v>
      </c>
      <c r="H1218" t="n">
        <v>0</v>
      </c>
      <c r="I1218" t="n">
        <v>0</v>
      </c>
      <c r="J1218" t="n">
        <v>0</v>
      </c>
      <c r="K1218" t="n">
        <v>0</v>
      </c>
      <c r="L1218" t="n">
        <v>0</v>
      </c>
      <c r="M1218" t="n">
        <v>0</v>
      </c>
      <c r="N1218" t="n">
        <v>0</v>
      </c>
      <c r="O1218" t="n">
        <v>0</v>
      </c>
      <c r="P1218" t="s">
        <v>257</v>
      </c>
      <c r="Q1218" t="s">
        <v>252</v>
      </c>
    </row>
    <row r="1219">
      <c r="A1219" t="s">
        <v>273</v>
      </c>
      <c r="B1219" t="s">
        <v>268</v>
      </c>
      <c r="C1219" t="s">
        <v>256</v>
      </c>
      <c r="D1219" t="n">
        <v>1.79717289473674</v>
      </c>
      <c r="E1219" t="n">
        <v>2060</v>
      </c>
      <c r="F1219" t="n">
        <v>0</v>
      </c>
      <c r="G1219" t="n">
        <v>0</v>
      </c>
      <c r="H1219" t="n">
        <v>0</v>
      </c>
      <c r="I1219" t="n">
        <v>0</v>
      </c>
      <c r="J1219" t="n">
        <v>0</v>
      </c>
      <c r="K1219" t="n">
        <v>0</v>
      </c>
      <c r="L1219" t="n">
        <v>0</v>
      </c>
      <c r="M1219" t="n">
        <v>0</v>
      </c>
      <c r="N1219" t="n">
        <v>0</v>
      </c>
      <c r="O1219" t="n">
        <v>0</v>
      </c>
      <c r="P1219" t="s">
        <v>257</v>
      </c>
      <c r="Q1219" t="s">
        <v>252</v>
      </c>
    </row>
    <row r="1220">
      <c r="A1220" t="s">
        <v>273</v>
      </c>
      <c r="B1220" t="s">
        <v>268</v>
      </c>
      <c r="C1220" t="s">
        <v>256</v>
      </c>
      <c r="D1220" t="n">
        <v>1.90209664848524</v>
      </c>
      <c r="E1220" t="n">
        <v>2065</v>
      </c>
      <c r="F1220" t="n">
        <v>0</v>
      </c>
      <c r="G1220" t="n">
        <v>0</v>
      </c>
      <c r="H1220" t="n">
        <v>0</v>
      </c>
      <c r="I1220" t="n">
        <v>0</v>
      </c>
      <c r="J1220" t="n">
        <v>0</v>
      </c>
      <c r="K1220" t="n">
        <v>0</v>
      </c>
      <c r="L1220" t="n">
        <v>0</v>
      </c>
      <c r="M1220" t="n">
        <v>0</v>
      </c>
      <c r="N1220" t="n">
        <v>0</v>
      </c>
      <c r="O1220" t="n">
        <v>0</v>
      </c>
      <c r="P1220" t="s">
        <v>257</v>
      </c>
      <c r="Q1220" t="s">
        <v>252</v>
      </c>
    </row>
    <row r="1221">
      <c r="A1221" t="s">
        <v>273</v>
      </c>
      <c r="B1221" t="s">
        <v>268</v>
      </c>
      <c r="C1221" t="s">
        <v>256</v>
      </c>
      <c r="D1221" t="n">
        <v>2.05392250035779</v>
      </c>
      <c r="E1221" t="n">
        <v>2070</v>
      </c>
      <c r="F1221" t="n">
        <v>0</v>
      </c>
      <c r="G1221" t="n">
        <v>0</v>
      </c>
      <c r="H1221" t="n">
        <v>0</v>
      </c>
      <c r="I1221" t="n">
        <v>0</v>
      </c>
      <c r="J1221" t="n">
        <v>0</v>
      </c>
      <c r="K1221" t="n">
        <v>0</v>
      </c>
      <c r="L1221" t="n">
        <v>0</v>
      </c>
      <c r="M1221" t="n">
        <v>0</v>
      </c>
      <c r="N1221" t="n">
        <v>0</v>
      </c>
      <c r="O1221" t="n">
        <v>0</v>
      </c>
      <c r="P1221" t="s">
        <v>257</v>
      </c>
      <c r="Q1221" t="s">
        <v>252</v>
      </c>
    </row>
    <row r="1222">
      <c r="A1222" t="s">
        <v>273</v>
      </c>
      <c r="B1222" t="s">
        <v>268</v>
      </c>
      <c r="C1222" t="s">
        <v>256</v>
      </c>
      <c r="D1222" t="n">
        <v>2.15113208653396</v>
      </c>
      <c r="E1222" t="n">
        <v>2075</v>
      </c>
      <c r="F1222" t="n">
        <v>0</v>
      </c>
      <c r="G1222" t="n">
        <v>0</v>
      </c>
      <c r="H1222" t="n">
        <v>0</v>
      </c>
      <c r="I1222" t="n">
        <v>0</v>
      </c>
      <c r="J1222" t="n">
        <v>0</v>
      </c>
      <c r="K1222" t="n">
        <v>0</v>
      </c>
      <c r="L1222" t="n">
        <v>0</v>
      </c>
      <c r="M1222" t="n">
        <v>0</v>
      </c>
      <c r="N1222" t="n">
        <v>0</v>
      </c>
      <c r="O1222" t="n">
        <v>0</v>
      </c>
      <c r="P1222" t="s">
        <v>257</v>
      </c>
      <c r="Q1222" t="s">
        <v>252</v>
      </c>
    </row>
    <row r="1223">
      <c r="A1223" t="s">
        <v>273</v>
      </c>
      <c r="B1223" t="s">
        <v>268</v>
      </c>
      <c r="C1223" t="s">
        <v>256</v>
      </c>
      <c r="D1223" t="n">
        <v>2.28026617277747</v>
      </c>
      <c r="E1223" t="n">
        <v>2080</v>
      </c>
      <c r="F1223" t="n">
        <v>0</v>
      </c>
      <c r="G1223" t="n">
        <v>0</v>
      </c>
      <c r="H1223" t="n">
        <v>0</v>
      </c>
      <c r="I1223" t="n">
        <v>0</v>
      </c>
      <c r="J1223" t="n">
        <v>0</v>
      </c>
      <c r="K1223" t="n">
        <v>0</v>
      </c>
      <c r="L1223" t="n">
        <v>0</v>
      </c>
      <c r="M1223" t="n">
        <v>0</v>
      </c>
      <c r="N1223" t="n">
        <v>0</v>
      </c>
      <c r="O1223" t="n">
        <v>0</v>
      </c>
      <c r="P1223" t="s">
        <v>257</v>
      </c>
      <c r="Q1223" t="s">
        <v>252</v>
      </c>
    </row>
    <row r="1224">
      <c r="A1224" t="s">
        <v>273</v>
      </c>
      <c r="B1224" t="s">
        <v>268</v>
      </c>
      <c r="C1224" t="s">
        <v>256</v>
      </c>
      <c r="D1224" t="n">
        <v>2.40858309610718</v>
      </c>
      <c r="E1224" t="n">
        <v>2085</v>
      </c>
      <c r="F1224" t="n">
        <v>0</v>
      </c>
      <c r="G1224" t="n">
        <v>0</v>
      </c>
      <c r="H1224" t="n">
        <v>0</v>
      </c>
      <c r="I1224" t="n">
        <v>0</v>
      </c>
      <c r="J1224" t="n">
        <v>0</v>
      </c>
      <c r="K1224" t="n">
        <v>0</v>
      </c>
      <c r="L1224" t="n">
        <v>0</v>
      </c>
      <c r="M1224" t="n">
        <v>0</v>
      </c>
      <c r="N1224" t="n">
        <v>0</v>
      </c>
      <c r="O1224" t="n">
        <v>0</v>
      </c>
      <c r="P1224" t="s">
        <v>257</v>
      </c>
      <c r="Q1224" t="s">
        <v>252</v>
      </c>
    </row>
    <row r="1225">
      <c r="A1225" t="s">
        <v>273</v>
      </c>
      <c r="B1225" t="s">
        <v>268</v>
      </c>
      <c r="C1225" t="s">
        <v>256</v>
      </c>
      <c r="D1225" t="n">
        <v>2.52004645059278</v>
      </c>
      <c r="E1225" t="n">
        <v>2090</v>
      </c>
      <c r="F1225" t="n">
        <v>0</v>
      </c>
      <c r="G1225" t="n">
        <v>0</v>
      </c>
      <c r="H1225" t="n">
        <v>0</v>
      </c>
      <c r="I1225" t="n">
        <v>0</v>
      </c>
      <c r="J1225" t="n">
        <v>0</v>
      </c>
      <c r="K1225" t="n">
        <v>0</v>
      </c>
      <c r="L1225" t="n">
        <v>0</v>
      </c>
      <c r="M1225" t="n">
        <v>0</v>
      </c>
      <c r="N1225" t="n">
        <v>0</v>
      </c>
      <c r="O1225" t="n">
        <v>0</v>
      </c>
      <c r="P1225" t="s">
        <v>257</v>
      </c>
      <c r="Q1225" t="s">
        <v>252</v>
      </c>
    </row>
    <row r="1226">
      <c r="A1226" t="s">
        <v>274</v>
      </c>
      <c r="B1226" t="s">
        <v>255</v>
      </c>
      <c r="C1226" t="s">
        <v>256</v>
      </c>
      <c r="D1226" t="n">
        <v>0.428627956548265</v>
      </c>
      <c r="E1226" t="n">
        <v>2010</v>
      </c>
      <c r="F1226" t="n">
        <v>12987099.9237434</v>
      </c>
      <c r="G1226" t="n">
        <v>230893.491219561</v>
      </c>
      <c r="H1226" t="n">
        <v>144.66548786485</v>
      </c>
      <c r="I1226" t="n">
        <v>2.89354596424505</v>
      </c>
      <c r="J1226" t="n">
        <v>2320583.11841278</v>
      </c>
      <c r="K1226" t="n">
        <v>37488.8740775583</v>
      </c>
      <c r="L1226" t="n">
        <v>4435916.18695667</v>
      </c>
      <c r="M1226" t="n">
        <v>81199.3151876782</v>
      </c>
      <c r="N1226" t="n">
        <v>0.0000111391679985744</v>
      </c>
      <c r="O1226" t="n">
        <v>0.0000125319511994971</v>
      </c>
      <c r="P1226" t="s">
        <v>257</v>
      </c>
      <c r="Q1226" t="s">
        <v>252</v>
      </c>
    </row>
    <row r="1227">
      <c r="A1227" t="s">
        <v>274</v>
      </c>
      <c r="B1227" t="s">
        <v>255</v>
      </c>
      <c r="C1227" t="s">
        <v>256</v>
      </c>
      <c r="D1227" t="n">
        <v>0.612859964817109</v>
      </c>
      <c r="E1227" t="n">
        <v>2015</v>
      </c>
      <c r="F1227" t="n">
        <v>13797557.3621005</v>
      </c>
      <c r="G1227" t="n">
        <v>246564.839025969</v>
      </c>
      <c r="H1227" t="n">
        <v>220.099363032742</v>
      </c>
      <c r="I1227" t="n">
        <v>4.38800491998153</v>
      </c>
      <c r="J1227" t="n">
        <v>2470246.71989453</v>
      </c>
      <c r="K1227" t="n">
        <v>39449.7555644056</v>
      </c>
      <c r="L1227" t="n">
        <v>4721619.57835022</v>
      </c>
      <c r="M1227" t="n">
        <v>85567.818570132</v>
      </c>
      <c r="N1227" t="n">
        <v>0.0000159520527624199</v>
      </c>
      <c r="O1227" t="n">
        <v>0.0000177965558159709</v>
      </c>
      <c r="P1227" t="s">
        <v>257</v>
      </c>
      <c r="Q1227" t="s">
        <v>252</v>
      </c>
    </row>
    <row r="1228">
      <c r="A1228" t="s">
        <v>274</v>
      </c>
      <c r="B1228" t="s">
        <v>255</v>
      </c>
      <c r="C1228" t="s">
        <v>256</v>
      </c>
      <c r="D1228" t="n">
        <v>0.762344119941005</v>
      </c>
      <c r="E1228" t="n">
        <v>2020</v>
      </c>
      <c r="F1228" t="n">
        <v>14547314.4175603</v>
      </c>
      <c r="G1228" t="n">
        <v>260027.625927578</v>
      </c>
      <c r="H1228" t="n">
        <v>289.260786074487</v>
      </c>
      <c r="I1228" t="n">
        <v>5.73004837905044</v>
      </c>
      <c r="J1228" t="n">
        <v>2611391.55272352</v>
      </c>
      <c r="K1228" t="n">
        <v>41193.8269470176</v>
      </c>
      <c r="L1228" t="n">
        <v>4992000.0495614</v>
      </c>
      <c r="M1228" t="n">
        <v>89433.2968808021</v>
      </c>
      <c r="N1228" t="n">
        <v>0.0000198841365334976</v>
      </c>
      <c r="O1228" t="n">
        <v>0.0000220363061755844</v>
      </c>
      <c r="P1228" t="s">
        <v>257</v>
      </c>
      <c r="Q1228" t="s">
        <v>252</v>
      </c>
    </row>
    <row r="1229">
      <c r="A1229" t="s">
        <v>274</v>
      </c>
      <c r="B1229" t="s">
        <v>255</v>
      </c>
      <c r="C1229" t="s">
        <v>256</v>
      </c>
      <c r="D1229" t="n">
        <v>0.913771284057719</v>
      </c>
      <c r="E1229" t="n">
        <v>2025</v>
      </c>
      <c r="F1229" t="n">
        <v>15394450.5129446</v>
      </c>
      <c r="G1229" t="n">
        <v>274906.480099717</v>
      </c>
      <c r="H1229" t="n">
        <v>367.570671634048</v>
      </c>
      <c r="I1229" t="n">
        <v>7.23762983094283</v>
      </c>
      <c r="J1229" t="n">
        <v>2769809.0178631</v>
      </c>
      <c r="K1229" t="n">
        <v>43280.8561613138</v>
      </c>
      <c r="L1229" t="n">
        <v>5296409.65504812</v>
      </c>
      <c r="M1229" t="n">
        <v>93997.2915488302</v>
      </c>
      <c r="N1229" t="n">
        <v>0.0000238768295968064</v>
      </c>
      <c r="O1229" t="n">
        <v>0.0000263276072223453</v>
      </c>
      <c r="P1229" t="s">
        <v>257</v>
      </c>
      <c r="Q1229" t="s">
        <v>252</v>
      </c>
    </row>
    <row r="1230">
      <c r="A1230" t="s">
        <v>274</v>
      </c>
      <c r="B1230" t="s">
        <v>255</v>
      </c>
      <c r="C1230" t="s">
        <v>256</v>
      </c>
      <c r="D1230" t="n">
        <v>0.965593764268064</v>
      </c>
      <c r="E1230" t="n">
        <v>2030</v>
      </c>
      <c r="F1230" t="n">
        <v>16297965.8946018</v>
      </c>
      <c r="G1230" t="n">
        <v>290081.020877182</v>
      </c>
      <c r="H1230" t="n">
        <v>411.865967760139</v>
      </c>
      <c r="I1230" t="n">
        <v>8.05301973267979</v>
      </c>
      <c r="J1230" t="n">
        <v>2938286.16365759</v>
      </c>
      <c r="K1230" t="n">
        <v>45545.9001034837</v>
      </c>
      <c r="L1230" t="n">
        <v>5621014.29465674</v>
      </c>
      <c r="M1230" t="n">
        <v>98876.2572460937</v>
      </c>
      <c r="N1230" t="n">
        <v>0.0000252710043954969</v>
      </c>
      <c r="O1230" t="n">
        <v>0.0000277612775504171</v>
      </c>
      <c r="P1230" t="s">
        <v>257</v>
      </c>
      <c r="Q1230" t="s">
        <v>252</v>
      </c>
    </row>
    <row r="1231">
      <c r="A1231" t="s">
        <v>274</v>
      </c>
      <c r="B1231" t="s">
        <v>255</v>
      </c>
      <c r="C1231" t="s">
        <v>256</v>
      </c>
      <c r="D1231" t="n">
        <v>1.08500668135844</v>
      </c>
      <c r="E1231" t="n">
        <v>2035</v>
      </c>
      <c r="F1231" t="n">
        <v>17086625.921014</v>
      </c>
      <c r="G1231" t="n">
        <v>302431.449073763</v>
      </c>
      <c r="H1231" t="n">
        <v>490.561752202318</v>
      </c>
      <c r="I1231" t="n">
        <v>9.42522070259851</v>
      </c>
      <c r="J1231" t="n">
        <v>3607256.19252454</v>
      </c>
      <c r="K1231" t="n">
        <v>57600.1803151561</v>
      </c>
      <c r="L1231" t="n">
        <v>5926048.39867665</v>
      </c>
      <c r="M1231" t="n">
        <v>103115.66003033</v>
      </c>
      <c r="N1231" t="n">
        <v>0.0000287102763570776</v>
      </c>
      <c r="O1231" t="n">
        <v>0.00003116481679225</v>
      </c>
      <c r="P1231" t="s">
        <v>257</v>
      </c>
      <c r="Q1231" t="s">
        <v>252</v>
      </c>
    </row>
    <row r="1232">
      <c r="A1232" t="s">
        <v>274</v>
      </c>
      <c r="B1232" t="s">
        <v>255</v>
      </c>
      <c r="C1232" t="s">
        <v>256</v>
      </c>
      <c r="D1232" t="n">
        <v>1.22921984132704</v>
      </c>
      <c r="E1232" t="n">
        <v>2040</v>
      </c>
      <c r="F1232" t="n">
        <v>17554283.9216428</v>
      </c>
      <c r="G1232" t="n">
        <v>308821.548694393</v>
      </c>
      <c r="H1232" t="n">
        <v>579.238910570921</v>
      </c>
      <c r="I1232" t="n">
        <v>10.9039160453323</v>
      </c>
      <c r="J1232" t="n">
        <v>4379451.63480484</v>
      </c>
      <c r="K1232" t="n">
        <v>72950.0553433763</v>
      </c>
      <c r="L1232" t="n">
        <v>6096682.33629019</v>
      </c>
      <c r="M1232" t="n">
        <v>106120.101848882</v>
      </c>
      <c r="N1232" t="n">
        <v>0.0000329970116215777</v>
      </c>
      <c r="O1232" t="n">
        <v>0.0000353081450806488</v>
      </c>
      <c r="P1232" t="s">
        <v>257</v>
      </c>
      <c r="Q1232" t="s">
        <v>252</v>
      </c>
    </row>
    <row r="1233">
      <c r="A1233" t="s">
        <v>274</v>
      </c>
      <c r="B1233" t="s">
        <v>255</v>
      </c>
      <c r="C1233" t="s">
        <v>256</v>
      </c>
      <c r="D1233" t="n">
        <v>1.35085724597845</v>
      </c>
      <c r="E1233" t="n">
        <v>2045</v>
      </c>
      <c r="F1233" t="n">
        <v>18103597.4615098</v>
      </c>
      <c r="G1233" t="n">
        <v>316558.128121169</v>
      </c>
      <c r="H1233" t="n">
        <v>663.213972103841</v>
      </c>
      <c r="I1233" t="n">
        <v>12.2900421054814</v>
      </c>
      <c r="J1233" t="n">
        <v>5154197.39734706</v>
      </c>
      <c r="K1233" t="n">
        <v>88754.0496296267</v>
      </c>
      <c r="L1233" t="n">
        <v>6314584.37510764</v>
      </c>
      <c r="M1233" t="n">
        <v>109333.313002492</v>
      </c>
      <c r="N1233" t="n">
        <v>0.0000366343746602799</v>
      </c>
      <c r="O1233" t="n">
        <v>0.0000388239663231048</v>
      </c>
      <c r="P1233" t="s">
        <v>257</v>
      </c>
      <c r="Q1233" t="s">
        <v>252</v>
      </c>
    </row>
    <row r="1234">
      <c r="A1234" t="s">
        <v>274</v>
      </c>
      <c r="B1234" t="s">
        <v>255</v>
      </c>
      <c r="C1234" t="s">
        <v>256</v>
      </c>
      <c r="D1234" t="n">
        <v>1.53164784556419</v>
      </c>
      <c r="E1234" t="n">
        <v>2050</v>
      </c>
      <c r="F1234" t="n">
        <v>18661760.1783975</v>
      </c>
      <c r="G1234" t="n">
        <v>324493.366932829</v>
      </c>
      <c r="H1234" t="n">
        <v>781.455540119909</v>
      </c>
      <c r="I1234" t="n">
        <v>14.2578258172965</v>
      </c>
      <c r="J1234" t="n">
        <v>6485292.09960786</v>
      </c>
      <c r="K1234" t="n">
        <v>109975.799991115</v>
      </c>
      <c r="L1234" t="n">
        <v>6510297.51104594</v>
      </c>
      <c r="M1234" t="n">
        <v>110250.66208942</v>
      </c>
      <c r="N1234" t="n">
        <v>0.0000418746963121146</v>
      </c>
      <c r="O1234" t="n">
        <v>0.0000439387280919301</v>
      </c>
      <c r="P1234" t="s">
        <v>257</v>
      </c>
      <c r="Q1234" t="s">
        <v>252</v>
      </c>
    </row>
    <row r="1235">
      <c r="A1235" t="s">
        <v>274</v>
      </c>
      <c r="B1235" t="s">
        <v>255</v>
      </c>
      <c r="C1235" t="s">
        <v>256</v>
      </c>
      <c r="D1235" t="n">
        <v>1.64170092024739</v>
      </c>
      <c r="E1235" t="n">
        <v>2055</v>
      </c>
      <c r="F1235" t="n">
        <v>19217523.3978014</v>
      </c>
      <c r="G1235" t="n">
        <v>332455.593876484</v>
      </c>
      <c r="H1235" t="n">
        <v>859.087688099085</v>
      </c>
      <c r="I1235" t="n">
        <v>15.5282394116872</v>
      </c>
      <c r="J1235" t="n">
        <v>7409763.72051526</v>
      </c>
      <c r="K1235" t="n">
        <v>124057.750839489</v>
      </c>
      <c r="L1235" t="n">
        <v>6711578.09143822</v>
      </c>
      <c r="M1235" t="n">
        <v>112304.432150084</v>
      </c>
      <c r="N1235" t="n">
        <v>0.0000447033507032112</v>
      </c>
      <c r="O1235" t="n">
        <v>0.0000467077098346444</v>
      </c>
      <c r="P1235" t="s">
        <v>257</v>
      </c>
      <c r="Q1235" t="s">
        <v>252</v>
      </c>
    </row>
    <row r="1236">
      <c r="A1236" t="s">
        <v>274</v>
      </c>
      <c r="B1236" t="s">
        <v>255</v>
      </c>
      <c r="C1236" t="s">
        <v>256</v>
      </c>
      <c r="D1236" t="n">
        <v>1.79717289473674</v>
      </c>
      <c r="E1236" t="n">
        <v>2060</v>
      </c>
      <c r="F1236" t="n">
        <v>19825287.7632559</v>
      </c>
      <c r="G1236" t="n">
        <v>341313.770048326</v>
      </c>
      <c r="H1236" t="n">
        <v>964.924691141804</v>
      </c>
      <c r="I1236" t="n">
        <v>17.2760368689419</v>
      </c>
      <c r="J1236" t="n">
        <v>8614254.58536984</v>
      </c>
      <c r="K1236" t="n">
        <v>145436.454682495</v>
      </c>
      <c r="L1236" t="n">
        <v>6892851.6435006</v>
      </c>
      <c r="M1236" t="n">
        <v>116846.376338395</v>
      </c>
      <c r="N1236" t="n">
        <v>0.0000486714090945097</v>
      </c>
      <c r="O1236" t="n">
        <v>0.0000506162903023098</v>
      </c>
      <c r="P1236" t="s">
        <v>257</v>
      </c>
      <c r="Q1236" t="s">
        <v>252</v>
      </c>
    </row>
    <row r="1237">
      <c r="A1237" t="s">
        <v>274</v>
      </c>
      <c r="B1237" t="s">
        <v>255</v>
      </c>
      <c r="C1237" t="s">
        <v>256</v>
      </c>
      <c r="D1237" t="n">
        <v>1.90209664848524</v>
      </c>
      <c r="E1237" t="n">
        <v>2065</v>
      </c>
      <c r="F1237" t="n">
        <v>20345315.6903833</v>
      </c>
      <c r="G1237" t="n">
        <v>348627.164780588</v>
      </c>
      <c r="H1237" t="n">
        <v>1045.26274331951</v>
      </c>
      <c r="I1237" t="n">
        <v>18.5736834456349</v>
      </c>
      <c r="J1237" t="n">
        <v>9493322.52930968</v>
      </c>
      <c r="K1237" t="n">
        <v>159573.159329653</v>
      </c>
      <c r="L1237" t="n">
        <v>7059312.8978862</v>
      </c>
      <c r="M1237" t="n">
        <v>117440.899959235</v>
      </c>
      <c r="N1237" t="n">
        <v>0.0000513760886892299</v>
      </c>
      <c r="O1237" t="n">
        <v>0.0000532766385468684</v>
      </c>
      <c r="P1237" t="s">
        <v>257</v>
      </c>
      <c r="Q1237" t="s">
        <v>252</v>
      </c>
    </row>
    <row r="1238">
      <c r="A1238" t="s">
        <v>274</v>
      </c>
      <c r="B1238" t="s">
        <v>255</v>
      </c>
      <c r="C1238" t="s">
        <v>256</v>
      </c>
      <c r="D1238" t="n">
        <v>2.05392250035779</v>
      </c>
      <c r="E1238" t="n">
        <v>2070</v>
      </c>
      <c r="F1238" t="n">
        <v>20938693.1672199</v>
      </c>
      <c r="G1238" t="n">
        <v>357175.104431662</v>
      </c>
      <c r="H1238" t="n">
        <v>1158.08941148213</v>
      </c>
      <c r="I1238" t="n">
        <v>20.419223095342</v>
      </c>
      <c r="J1238" t="n">
        <v>10743894.9779825</v>
      </c>
      <c r="K1238" t="n">
        <v>178504.231291228</v>
      </c>
      <c r="L1238" t="n">
        <v>7252332.15641067</v>
      </c>
      <c r="M1238" t="n">
        <v>118463.113238183</v>
      </c>
      <c r="N1238" t="n">
        <v>0.0000553085812105577</v>
      </c>
      <c r="O1238" t="n">
        <v>0.0000571686627706964</v>
      </c>
      <c r="P1238" t="s">
        <v>257</v>
      </c>
      <c r="Q1238" t="s">
        <v>252</v>
      </c>
    </row>
    <row r="1239">
      <c r="A1239" t="s">
        <v>274</v>
      </c>
      <c r="B1239" t="s">
        <v>255</v>
      </c>
      <c r="C1239" t="s">
        <v>256</v>
      </c>
      <c r="D1239" t="n">
        <v>2.15113208653396</v>
      </c>
      <c r="E1239" t="n">
        <v>2075</v>
      </c>
      <c r="F1239" t="n">
        <v>21590023.940517</v>
      </c>
      <c r="G1239" t="n">
        <v>366642.342509876</v>
      </c>
      <c r="H1239" t="n">
        <v>1250.28431936831</v>
      </c>
      <c r="I1239" t="n">
        <v>21.9072407282235</v>
      </c>
      <c r="J1239" t="n">
        <v>11592378.2495669</v>
      </c>
      <c r="K1239" t="n">
        <v>189149.137867649</v>
      </c>
      <c r="L1239" t="n">
        <v>7475073.37949353</v>
      </c>
      <c r="M1239" t="n">
        <v>122377.864996036</v>
      </c>
      <c r="N1239" t="n">
        <v>0.0000579102794333619</v>
      </c>
      <c r="O1239" t="n">
        <v>0.0000597509839650706</v>
      </c>
      <c r="P1239" t="s">
        <v>257</v>
      </c>
      <c r="Q1239" t="s">
        <v>252</v>
      </c>
    </row>
    <row r="1240">
      <c r="A1240" t="s">
        <v>274</v>
      </c>
      <c r="B1240" t="s">
        <v>255</v>
      </c>
      <c r="C1240" t="s">
        <v>256</v>
      </c>
      <c r="D1240" t="n">
        <v>2.28026617277747</v>
      </c>
      <c r="E1240" t="n">
        <v>2080</v>
      </c>
      <c r="F1240" t="n">
        <v>22189411.006691</v>
      </c>
      <c r="G1240" t="n">
        <v>375166.6282094</v>
      </c>
      <c r="H1240" t="n">
        <v>1361.23183183731</v>
      </c>
      <c r="I1240" t="n">
        <v>23.6995712019232</v>
      </c>
      <c r="J1240" t="n">
        <v>12581047.4830031</v>
      </c>
      <c r="K1240" t="n">
        <v>201463.525879422</v>
      </c>
      <c r="L1240" t="n">
        <v>7682992.54703732</v>
      </c>
      <c r="M1240" t="n">
        <v>125604.452171994</v>
      </c>
      <c r="N1240" t="n">
        <v>0.0000613460101048578</v>
      </c>
      <c r="O1240" t="n">
        <v>0.0000631707871114147</v>
      </c>
      <c r="P1240" t="s">
        <v>257</v>
      </c>
      <c r="Q1240" t="s">
        <v>252</v>
      </c>
    </row>
    <row r="1241">
      <c r="A1241" t="s">
        <v>274</v>
      </c>
      <c r="B1241" t="s">
        <v>255</v>
      </c>
      <c r="C1241" t="s">
        <v>256</v>
      </c>
      <c r="D1241" t="n">
        <v>2.40858309610718</v>
      </c>
      <c r="E1241" t="n">
        <v>2085</v>
      </c>
      <c r="F1241" t="n">
        <v>22845790.6942161</v>
      </c>
      <c r="G1241" t="n">
        <v>384608.432791221</v>
      </c>
      <c r="H1241" t="n">
        <v>1479.54448415036</v>
      </c>
      <c r="I1241" t="n">
        <v>25.6057466468882</v>
      </c>
      <c r="J1241" t="n">
        <v>13515711.7777901</v>
      </c>
      <c r="K1241" t="n">
        <v>214101.072844895</v>
      </c>
      <c r="L1241" t="n">
        <v>7879896.9537804</v>
      </c>
      <c r="M1241" t="n">
        <v>129089.250188111</v>
      </c>
      <c r="N1241" t="n">
        <v>0.0000647622358076201</v>
      </c>
      <c r="O1241" t="n">
        <v>0.0000665761446286018</v>
      </c>
      <c r="P1241" t="s">
        <v>257</v>
      </c>
      <c r="Q1241" t="s">
        <v>252</v>
      </c>
    </row>
    <row r="1242">
      <c r="A1242" t="s">
        <v>274</v>
      </c>
      <c r="B1242" t="s">
        <v>255</v>
      </c>
      <c r="C1242" t="s">
        <v>256</v>
      </c>
      <c r="D1242" t="n">
        <v>2.52004645059278</v>
      </c>
      <c r="E1242" t="n">
        <v>2090</v>
      </c>
      <c r="F1242" t="n">
        <v>23401311.4740991</v>
      </c>
      <c r="G1242" t="n">
        <v>393628.842028099</v>
      </c>
      <c r="H1242" t="n">
        <v>1584.90721459734</v>
      </c>
      <c r="I1242" t="n">
        <v>27.3587235834449</v>
      </c>
      <c r="J1242" t="n">
        <v>14271287.7935059</v>
      </c>
      <c r="K1242" t="n">
        <v>226642.373144021</v>
      </c>
      <c r="L1242" t="n">
        <v>8080395.51590969</v>
      </c>
      <c r="M1242" t="n">
        <v>130721.325398414</v>
      </c>
      <c r="N1242" t="n">
        <v>0.0000677272817103236</v>
      </c>
      <c r="O1242" t="n">
        <v>0.0000695038591239508</v>
      </c>
      <c r="P1242" t="s">
        <v>257</v>
      </c>
      <c r="Q1242" t="s">
        <v>252</v>
      </c>
    </row>
    <row r="1243">
      <c r="A1243" t="s">
        <v>274</v>
      </c>
      <c r="B1243" t="s">
        <v>258</v>
      </c>
      <c r="C1243" t="s">
        <v>256</v>
      </c>
      <c r="D1243" t="n">
        <v>0.428627956548265</v>
      </c>
      <c r="E1243" t="n">
        <v>2010</v>
      </c>
      <c r="F1243" t="n">
        <v>11913765.5950827</v>
      </c>
      <c r="G1243" t="n">
        <v>1304227.81988024</v>
      </c>
      <c r="H1243" t="n">
        <v>135.234750328047</v>
      </c>
      <c r="I1243" t="n">
        <v>12.3242835010479</v>
      </c>
      <c r="J1243" t="n">
        <v>2129660.10897094</v>
      </c>
      <c r="K1243" t="n">
        <v>228411.883519392</v>
      </c>
      <c r="L1243" t="n">
        <v>4098285.72324647</v>
      </c>
      <c r="M1243" t="n">
        <v>418829.778897884</v>
      </c>
      <c r="N1243" t="n">
        <v>0.0000113511340515097</v>
      </c>
      <c r="O1243" t="n">
        <v>0.00000944948674854946</v>
      </c>
      <c r="P1243" t="s">
        <v>257</v>
      </c>
      <c r="Q1243" t="s">
        <v>252</v>
      </c>
    </row>
    <row r="1244">
      <c r="A1244" t="s">
        <v>274</v>
      </c>
      <c r="B1244" t="s">
        <v>258</v>
      </c>
      <c r="C1244" t="s">
        <v>256</v>
      </c>
      <c r="D1244" t="n">
        <v>0.612859964817109</v>
      </c>
      <c r="E1244" t="n">
        <v>2015</v>
      </c>
      <c r="F1244" t="n">
        <v>12657570.4269637</v>
      </c>
      <c r="G1244" t="n">
        <v>1386551.77416281</v>
      </c>
      <c r="H1244" t="n">
        <v>205.643361950095</v>
      </c>
      <c r="I1244" t="n">
        <v>18.8440060026291</v>
      </c>
      <c r="J1244" t="n">
        <v>2265798.35627292</v>
      </c>
      <c r="K1244" t="n">
        <v>243898.119186021</v>
      </c>
      <c r="L1244" t="n">
        <v>4359671.34218389</v>
      </c>
      <c r="M1244" t="n">
        <v>447516.054736463</v>
      </c>
      <c r="N1244" t="n">
        <v>0.0000162466693854631</v>
      </c>
      <c r="O1244" t="n">
        <v>0.0000135905534533732</v>
      </c>
      <c r="P1244" t="s">
        <v>257</v>
      </c>
      <c r="Q1244" t="s">
        <v>252</v>
      </c>
    </row>
    <row r="1245">
      <c r="A1245" t="s">
        <v>274</v>
      </c>
      <c r="B1245" t="s">
        <v>258</v>
      </c>
      <c r="C1245" t="s">
        <v>256</v>
      </c>
      <c r="D1245" t="n">
        <v>0.762344119941005</v>
      </c>
      <c r="E1245" t="n">
        <v>2020</v>
      </c>
      <c r="F1245" t="n">
        <v>13343393.9557232</v>
      </c>
      <c r="G1245" t="n">
        <v>1463948.0877647</v>
      </c>
      <c r="H1245" t="n">
        <v>270.110298604972</v>
      </c>
      <c r="I1245" t="n">
        <v>24.8805358485656</v>
      </c>
      <c r="J1245" t="n">
        <v>2393997.64963181</v>
      </c>
      <c r="K1245" t="n">
        <v>258587.730038734</v>
      </c>
      <c r="L1245" t="n">
        <v>4606663.62182869</v>
      </c>
      <c r="M1245" t="n">
        <v>474769.724613517</v>
      </c>
      <c r="N1245" t="n">
        <v>0.0000202429981083724</v>
      </c>
      <c r="O1245" t="n">
        <v>0.0000169955041824986</v>
      </c>
      <c r="P1245" t="s">
        <v>257</v>
      </c>
      <c r="Q1245" t="s">
        <v>252</v>
      </c>
    </row>
    <row r="1246">
      <c r="A1246" t="s">
        <v>274</v>
      </c>
      <c r="B1246" t="s">
        <v>258</v>
      </c>
      <c r="C1246" t="s">
        <v>256</v>
      </c>
      <c r="D1246" t="n">
        <v>0.913771284057719</v>
      </c>
      <c r="E1246" t="n">
        <v>2025</v>
      </c>
      <c r="F1246" t="n">
        <v>14117897.643677</v>
      </c>
      <c r="G1246" t="n">
        <v>1551459.34936736</v>
      </c>
      <c r="H1246" t="n">
        <v>343.076981979857</v>
      </c>
      <c r="I1246" t="n">
        <v>31.7313194851334</v>
      </c>
      <c r="J1246" t="n">
        <v>2538191.75310692</v>
      </c>
      <c r="K1246" t="n">
        <v>274898.120917497</v>
      </c>
      <c r="L1246" t="n">
        <v>4885350.69331786</v>
      </c>
      <c r="M1246" t="n">
        <v>505056.253279091</v>
      </c>
      <c r="N1246" t="n">
        <v>0.0000243008548892201</v>
      </c>
      <c r="O1246" t="n">
        <v>0.0000204525626134339</v>
      </c>
      <c r="P1246" t="s">
        <v>257</v>
      </c>
      <c r="Q1246" t="s">
        <v>252</v>
      </c>
    </row>
    <row r="1247">
      <c r="A1247" t="s">
        <v>274</v>
      </c>
      <c r="B1247" t="s">
        <v>258</v>
      </c>
      <c r="C1247" t="s">
        <v>256</v>
      </c>
      <c r="D1247" t="n">
        <v>0.965593764268064</v>
      </c>
      <c r="E1247" t="n">
        <v>2030</v>
      </c>
      <c r="F1247" t="n">
        <v>14941060.9243586</v>
      </c>
      <c r="G1247" t="n">
        <v>1646985.99112037</v>
      </c>
      <c r="H1247" t="n">
        <v>384.241463972715</v>
      </c>
      <c r="I1247" t="n">
        <v>35.6775235201043</v>
      </c>
      <c r="J1247" t="n">
        <v>2691480.87405376</v>
      </c>
      <c r="K1247" t="n">
        <v>292351.189707308</v>
      </c>
      <c r="L1247" t="n">
        <v>5182417.65394257</v>
      </c>
      <c r="M1247" t="n">
        <v>537472.897960263</v>
      </c>
      <c r="N1247" t="n">
        <v>0.0000257171472573465</v>
      </c>
      <c r="O1247" t="n">
        <v>0.000021662311466192</v>
      </c>
      <c r="P1247" t="s">
        <v>257</v>
      </c>
      <c r="Q1247" t="s">
        <v>252</v>
      </c>
    </row>
    <row r="1248">
      <c r="A1248" t="s">
        <v>274</v>
      </c>
      <c r="B1248" t="s">
        <v>258</v>
      </c>
      <c r="C1248" t="s">
        <v>256</v>
      </c>
      <c r="D1248" t="n">
        <v>1.08500668135844</v>
      </c>
      <c r="E1248" t="n">
        <v>2035</v>
      </c>
      <c r="F1248" t="n">
        <v>15655260.8993438</v>
      </c>
      <c r="G1248" t="n">
        <v>1733796.47074398</v>
      </c>
      <c r="H1248" t="n">
        <v>456.355857542333</v>
      </c>
      <c r="I1248" t="n">
        <v>43.6311153625835</v>
      </c>
      <c r="J1248" t="n">
        <v>3313192.33708145</v>
      </c>
      <c r="K1248" t="n">
        <v>351664.035758241</v>
      </c>
      <c r="L1248" t="n">
        <v>5462802.1918047</v>
      </c>
      <c r="M1248" t="n">
        <v>566361.866902282</v>
      </c>
      <c r="N1248" t="n">
        <v>0.0000291503195300605</v>
      </c>
      <c r="O1248" t="n">
        <v>0.0000251650733513497</v>
      </c>
      <c r="P1248" t="s">
        <v>257</v>
      </c>
      <c r="Q1248" t="s">
        <v>252</v>
      </c>
    </row>
    <row r="1249">
      <c r="A1249" t="s">
        <v>274</v>
      </c>
      <c r="B1249" t="s">
        <v>258</v>
      </c>
      <c r="C1249" t="s">
        <v>256</v>
      </c>
      <c r="D1249" t="n">
        <v>1.22921984132704</v>
      </c>
      <c r="E1249" t="n">
        <v>2040</v>
      </c>
      <c r="F1249" t="n">
        <v>16073772.926885</v>
      </c>
      <c r="G1249" t="n">
        <v>1789332.54345212</v>
      </c>
      <c r="H1249" t="n">
        <v>536.893315851294</v>
      </c>
      <c r="I1249" t="n">
        <v>53.2495107649596</v>
      </c>
      <c r="J1249" t="n">
        <v>4030220.12511721</v>
      </c>
      <c r="K1249" t="n">
        <v>422181.565031005</v>
      </c>
      <c r="L1249" t="n">
        <v>5617914.36161474</v>
      </c>
      <c r="M1249" t="n">
        <v>584888.076524336</v>
      </c>
      <c r="N1249" t="n">
        <v>0.0000334018228510174</v>
      </c>
      <c r="O1249" t="n">
        <v>0.0000297594267537472</v>
      </c>
      <c r="P1249" t="s">
        <v>257</v>
      </c>
      <c r="Q1249" t="s">
        <v>252</v>
      </c>
    </row>
    <row r="1250">
      <c r="A1250" t="s">
        <v>274</v>
      </c>
      <c r="B1250" t="s">
        <v>258</v>
      </c>
      <c r="C1250" t="s">
        <v>256</v>
      </c>
      <c r="D1250" t="n">
        <v>1.35085724597845</v>
      </c>
      <c r="E1250" t="n">
        <v>2045</v>
      </c>
      <c r="F1250" t="n">
        <v>16566320.4114667</v>
      </c>
      <c r="G1250" t="n">
        <v>1853835.17816426</v>
      </c>
      <c r="H1250" t="n">
        <v>613.166419524443</v>
      </c>
      <c r="I1250" t="n">
        <v>62.3375946848788</v>
      </c>
      <c r="J1250" t="n">
        <v>4752673.02705609</v>
      </c>
      <c r="K1250" t="n">
        <v>490278.419920598</v>
      </c>
      <c r="L1250" t="n">
        <v>5818918.87649559</v>
      </c>
      <c r="M1250" t="n">
        <v>604998.811614543</v>
      </c>
      <c r="N1250" t="n">
        <v>0.0000370128311112484</v>
      </c>
      <c r="O1250" t="n">
        <v>0.0000336262875034058</v>
      </c>
      <c r="P1250" t="s">
        <v>257</v>
      </c>
      <c r="Q1250" t="s">
        <v>252</v>
      </c>
    </row>
    <row r="1251">
      <c r="A1251" t="s">
        <v>274</v>
      </c>
      <c r="B1251" t="s">
        <v>258</v>
      </c>
      <c r="C1251" t="s">
        <v>256</v>
      </c>
      <c r="D1251" t="n">
        <v>1.53164784556419</v>
      </c>
      <c r="E1251" t="n">
        <v>2050</v>
      </c>
      <c r="F1251" t="n">
        <v>17067033.8608205</v>
      </c>
      <c r="G1251" t="n">
        <v>1919219.68450987</v>
      </c>
      <c r="H1251" t="n">
        <v>720.478269019596</v>
      </c>
      <c r="I1251" t="n">
        <v>75.2350969176091</v>
      </c>
      <c r="J1251" t="n">
        <v>5967620.18396062</v>
      </c>
      <c r="K1251" t="n">
        <v>627647.71563836</v>
      </c>
      <c r="L1251" t="n">
        <v>5991047.34206807</v>
      </c>
      <c r="M1251" t="n">
        <v>629500.83106729</v>
      </c>
      <c r="N1251" t="n">
        <v>0.000042214615315995</v>
      </c>
      <c r="O1251" t="n">
        <v>0.0000392008781093879</v>
      </c>
      <c r="P1251" t="s">
        <v>257</v>
      </c>
      <c r="Q1251" t="s">
        <v>252</v>
      </c>
    </row>
    <row r="1252">
      <c r="A1252" t="s">
        <v>274</v>
      </c>
      <c r="B1252" t="s">
        <v>258</v>
      </c>
      <c r="C1252" t="s">
        <v>256</v>
      </c>
      <c r="D1252" t="n">
        <v>1.64170092024739</v>
      </c>
      <c r="E1252" t="n">
        <v>2055</v>
      </c>
      <c r="F1252" t="n">
        <v>17565780.561022</v>
      </c>
      <c r="G1252" t="n">
        <v>1984198.43065589</v>
      </c>
      <c r="H1252" t="n">
        <v>790.86625951423</v>
      </c>
      <c r="I1252" t="n">
        <v>83.7496679965418</v>
      </c>
      <c r="J1252" t="n">
        <v>6813021.56921914</v>
      </c>
      <c r="K1252" t="n">
        <v>720799.902135603</v>
      </c>
      <c r="L1252" t="n">
        <v>6179002.52495528</v>
      </c>
      <c r="M1252" t="n">
        <v>644879.998633033</v>
      </c>
      <c r="N1252" t="n">
        <v>0.0000450231207640804</v>
      </c>
      <c r="O1252" t="n">
        <v>0.0000422083127889874</v>
      </c>
      <c r="P1252" t="s">
        <v>257</v>
      </c>
      <c r="Q1252" t="s">
        <v>252</v>
      </c>
    </row>
    <row r="1253">
      <c r="A1253" t="s">
        <v>274</v>
      </c>
      <c r="B1253" t="s">
        <v>258</v>
      </c>
      <c r="C1253" t="s">
        <v>256</v>
      </c>
      <c r="D1253" t="n">
        <v>1.79717289473674</v>
      </c>
      <c r="E1253" t="n">
        <v>2060</v>
      </c>
      <c r="F1253" t="n">
        <v>18111903.0959175</v>
      </c>
      <c r="G1253" t="n">
        <v>2054698.43738671</v>
      </c>
      <c r="H1253" t="n">
        <v>886.789765146599</v>
      </c>
      <c r="I1253" t="n">
        <v>95.4109628641474</v>
      </c>
      <c r="J1253" t="n">
        <v>7920368.30299439</v>
      </c>
      <c r="K1253" t="n">
        <v>839322.73705795</v>
      </c>
      <c r="L1253" t="n">
        <v>6343402.25873068</v>
      </c>
      <c r="M1253" t="n">
        <v>666295.761108313</v>
      </c>
      <c r="N1253" t="n">
        <v>0.0000489617110057576</v>
      </c>
      <c r="O1253" t="n">
        <v>0.0000464355066067489</v>
      </c>
      <c r="P1253" t="s">
        <v>257</v>
      </c>
      <c r="Q1253" t="s">
        <v>252</v>
      </c>
    </row>
    <row r="1254">
      <c r="A1254" t="s">
        <v>274</v>
      </c>
      <c r="B1254" t="s">
        <v>258</v>
      </c>
      <c r="C1254" t="s">
        <v>256</v>
      </c>
      <c r="D1254" t="n">
        <v>1.90209664848524</v>
      </c>
      <c r="E1254" t="n">
        <v>2065</v>
      </c>
      <c r="F1254" t="n">
        <v>18577493.3543188</v>
      </c>
      <c r="G1254" t="n">
        <v>2116449.50084509</v>
      </c>
      <c r="H1254" t="n">
        <v>959.54978315142</v>
      </c>
      <c r="I1254" t="n">
        <v>104.286643613727</v>
      </c>
      <c r="J1254" t="n">
        <v>8733706.82186254</v>
      </c>
      <c r="K1254" t="n">
        <v>919188.866776796</v>
      </c>
      <c r="L1254" t="n">
        <v>6497468.71546315</v>
      </c>
      <c r="M1254" t="n">
        <v>679285.082382291</v>
      </c>
      <c r="N1254" t="n">
        <v>0.0000516511977612066</v>
      </c>
      <c r="O1254" t="n">
        <v>0.0000492743358970229</v>
      </c>
      <c r="P1254" t="s">
        <v>257</v>
      </c>
      <c r="Q1254" t="s">
        <v>252</v>
      </c>
    </row>
    <row r="1255">
      <c r="A1255" t="s">
        <v>274</v>
      </c>
      <c r="B1255" t="s">
        <v>258</v>
      </c>
      <c r="C1255" t="s">
        <v>256</v>
      </c>
      <c r="D1255" t="n">
        <v>2.05392250035779</v>
      </c>
      <c r="E1255" t="n">
        <v>2070</v>
      </c>
      <c r="F1255" t="n">
        <v>19109723.4647141</v>
      </c>
      <c r="G1255" t="n">
        <v>2186144.80693746</v>
      </c>
      <c r="H1255" t="n">
        <v>1061.63251828232</v>
      </c>
      <c r="I1255" t="n">
        <v>116.876116295147</v>
      </c>
      <c r="J1255" t="n">
        <v>9886713.58367068</v>
      </c>
      <c r="K1255" t="n">
        <v>1035685.625603</v>
      </c>
      <c r="L1255" t="n">
        <v>6675895.2911912</v>
      </c>
      <c r="M1255" t="n">
        <v>694899.978457652</v>
      </c>
      <c r="N1255" t="n">
        <v>0.0000555545725317595</v>
      </c>
      <c r="O1255" t="n">
        <v>0.0000534622024690473</v>
      </c>
      <c r="P1255" t="s">
        <v>257</v>
      </c>
      <c r="Q1255" t="s">
        <v>252</v>
      </c>
    </row>
    <row r="1256">
      <c r="A1256" t="s">
        <v>274</v>
      </c>
      <c r="B1256" t="s">
        <v>258</v>
      </c>
      <c r="C1256" t="s">
        <v>256</v>
      </c>
      <c r="D1256" t="n">
        <v>2.15113208653396</v>
      </c>
      <c r="E1256" t="n">
        <v>2075</v>
      </c>
      <c r="F1256" t="n">
        <v>19694468.168522</v>
      </c>
      <c r="G1256" t="n">
        <v>2262198.11450487</v>
      </c>
      <c r="H1256" t="n">
        <v>1144.99051498672</v>
      </c>
      <c r="I1256" t="n">
        <v>127.201045109816</v>
      </c>
      <c r="J1256" t="n">
        <v>10673688.9139379</v>
      </c>
      <c r="K1256" t="n">
        <v>1107838.47349669</v>
      </c>
      <c r="L1256" t="n">
        <v>6883620.24442409</v>
      </c>
      <c r="M1256" t="n">
        <v>713831.000065483</v>
      </c>
      <c r="N1256" t="n">
        <v>0.0000581376712074296</v>
      </c>
      <c r="O1256" t="n">
        <v>0.0000562289590351183</v>
      </c>
      <c r="P1256" t="s">
        <v>257</v>
      </c>
      <c r="Q1256" t="s">
        <v>252</v>
      </c>
    </row>
    <row r="1257">
      <c r="A1257" t="s">
        <v>274</v>
      </c>
      <c r="B1257" t="s">
        <v>258</v>
      </c>
      <c r="C1257" t="s">
        <v>256</v>
      </c>
      <c r="D1257" t="n">
        <v>2.28026617277747</v>
      </c>
      <c r="E1257" t="n">
        <v>2080</v>
      </c>
      <c r="F1257" t="n">
        <v>20231590.0357927</v>
      </c>
      <c r="G1257" t="n">
        <v>2332987.59910763</v>
      </c>
      <c r="H1257" t="n">
        <v>1245.17559854162</v>
      </c>
      <c r="I1257" t="n">
        <v>139.75580449761</v>
      </c>
      <c r="J1257" t="n">
        <v>11572798.3767356</v>
      </c>
      <c r="K1257" t="n">
        <v>1209712.63214693</v>
      </c>
      <c r="L1257" t="n">
        <v>7085409.88290439</v>
      </c>
      <c r="M1257" t="n">
        <v>723187.116304924</v>
      </c>
      <c r="N1257" t="n">
        <v>0.0000615461066746962</v>
      </c>
      <c r="O1257" t="n">
        <v>0.0000599042209015885</v>
      </c>
      <c r="P1257" t="s">
        <v>257</v>
      </c>
      <c r="Q1257" t="s">
        <v>252</v>
      </c>
    </row>
    <row r="1258">
      <c r="A1258" t="s">
        <v>274</v>
      </c>
      <c r="B1258" t="s">
        <v>258</v>
      </c>
      <c r="C1258" t="s">
        <v>256</v>
      </c>
      <c r="D1258" t="n">
        <v>2.40858309610718</v>
      </c>
      <c r="E1258" t="n">
        <v>2085</v>
      </c>
      <c r="F1258" t="n">
        <v>20820585.1323207</v>
      </c>
      <c r="G1258" t="n">
        <v>2409813.99468664</v>
      </c>
      <c r="H1258" t="n">
        <v>1352.01176905222</v>
      </c>
      <c r="I1258" t="n">
        <v>153.138461745026</v>
      </c>
      <c r="J1258" t="n">
        <v>12424302.7006167</v>
      </c>
      <c r="K1258" t="n">
        <v>1305510.15001837</v>
      </c>
      <c r="L1258" t="n">
        <v>7275298.6717274</v>
      </c>
      <c r="M1258" t="n">
        <v>733687.532241109</v>
      </c>
      <c r="N1258" t="n">
        <v>0.0000649363003229642</v>
      </c>
      <c r="O1258" t="n">
        <v>0.0000635478348464562</v>
      </c>
      <c r="P1258" t="s">
        <v>257</v>
      </c>
      <c r="Q1258" t="s">
        <v>252</v>
      </c>
    </row>
    <row r="1259">
      <c r="A1259" t="s">
        <v>274</v>
      </c>
      <c r="B1259" t="s">
        <v>258</v>
      </c>
      <c r="C1259" t="s">
        <v>256</v>
      </c>
      <c r="D1259" t="n">
        <v>2.52004645059278</v>
      </c>
      <c r="E1259" t="n">
        <v>2090</v>
      </c>
      <c r="F1259" t="n">
        <v>21324982.8513085</v>
      </c>
      <c r="G1259" t="n">
        <v>2469957.4648187</v>
      </c>
      <c r="H1259" t="n">
        <v>1447.29481120513</v>
      </c>
      <c r="I1259" t="n">
        <v>164.971126975657</v>
      </c>
      <c r="J1259" t="n">
        <v>13097741.0414299</v>
      </c>
      <c r="K1259" t="n">
        <v>1400189.12522003</v>
      </c>
      <c r="L1259" t="n">
        <v>7464670.5509448</v>
      </c>
      <c r="M1259" t="n">
        <v>746446.29036331</v>
      </c>
      <c r="N1259" t="n">
        <v>0.000067868509967703</v>
      </c>
      <c r="O1259" t="n">
        <v>0.0000667910801402267</v>
      </c>
      <c r="P1259" t="s">
        <v>257</v>
      </c>
      <c r="Q1259" t="s">
        <v>252</v>
      </c>
    </row>
    <row r="1260">
      <c r="A1260" t="s">
        <v>274</v>
      </c>
      <c r="B1260" t="s">
        <v>259</v>
      </c>
      <c r="C1260" t="s">
        <v>256</v>
      </c>
      <c r="D1260" t="n">
        <v>0.428627956548265</v>
      </c>
      <c r="E1260" t="n">
        <v>2010</v>
      </c>
      <c r="F1260" t="n">
        <v>12507286.4032515</v>
      </c>
      <c r="G1260" t="n">
        <v>710707.011711435</v>
      </c>
      <c r="H1260" t="n">
        <v>139.134529373146</v>
      </c>
      <c r="I1260" t="n">
        <v>8.42450445594947</v>
      </c>
      <c r="J1260" t="n">
        <v>2229665.63965318</v>
      </c>
      <c r="K1260" t="n">
        <v>128406.352837161</v>
      </c>
      <c r="L1260" t="n">
        <v>4246625.33777782</v>
      </c>
      <c r="M1260" t="n">
        <v>270490.164366534</v>
      </c>
      <c r="N1260" t="n">
        <v>0.0000111242778718951</v>
      </c>
      <c r="O1260" t="n">
        <v>0.0000118536954288134</v>
      </c>
      <c r="P1260" t="s">
        <v>257</v>
      </c>
      <c r="Q1260" t="s">
        <v>252</v>
      </c>
    </row>
    <row r="1261">
      <c r="A1261" t="s">
        <v>274</v>
      </c>
      <c r="B1261" t="s">
        <v>259</v>
      </c>
      <c r="C1261" t="s">
        <v>256</v>
      </c>
      <c r="D1261" t="n">
        <v>0.612859964817109</v>
      </c>
      <c r="E1261" t="n">
        <v>2015</v>
      </c>
      <c r="F1261" t="n">
        <v>13290613.5632515</v>
      </c>
      <c r="G1261" t="n">
        <v>753508.637874955</v>
      </c>
      <c r="H1261" t="n">
        <v>211.679495173988</v>
      </c>
      <c r="I1261" t="n">
        <v>12.8078727787356</v>
      </c>
      <c r="J1261" t="n">
        <v>2373650.0845634</v>
      </c>
      <c r="K1261" t="n">
        <v>136046.390895533</v>
      </c>
      <c r="L1261" t="n">
        <v>4519726.92176302</v>
      </c>
      <c r="M1261" t="n">
        <v>287460.475157333</v>
      </c>
      <c r="N1261" t="n">
        <v>0.0000159269919455999</v>
      </c>
      <c r="O1261" t="n">
        <v>0.0000169976455941585</v>
      </c>
      <c r="P1261" t="s">
        <v>257</v>
      </c>
      <c r="Q1261" t="s">
        <v>252</v>
      </c>
    </row>
    <row r="1262">
      <c r="A1262" t="s">
        <v>274</v>
      </c>
      <c r="B1262" t="s">
        <v>259</v>
      </c>
      <c r="C1262" t="s">
        <v>256</v>
      </c>
      <c r="D1262" t="n">
        <v>0.762344119941005</v>
      </c>
      <c r="E1262" t="n">
        <v>2020</v>
      </c>
      <c r="F1262" t="n">
        <v>14013736.0510372</v>
      </c>
      <c r="G1262" t="n">
        <v>793605.992450711</v>
      </c>
      <c r="H1262" t="n">
        <v>278.16038574721</v>
      </c>
      <c r="I1262" t="n">
        <v>16.8304487063276</v>
      </c>
      <c r="J1262" t="n">
        <v>2509272.76146984</v>
      </c>
      <c r="K1262" t="n">
        <v>143312.618200701</v>
      </c>
      <c r="L1262" t="n">
        <v>4777808.94554696</v>
      </c>
      <c r="M1262" t="n">
        <v>303624.400895247</v>
      </c>
      <c r="N1262" t="n">
        <v>0.0000198491240832685</v>
      </c>
      <c r="O1262" t="n">
        <v>0.0000212075625265303</v>
      </c>
      <c r="P1262" t="s">
        <v>257</v>
      </c>
      <c r="Q1262" t="s">
        <v>252</v>
      </c>
    </row>
    <row r="1263">
      <c r="A1263" t="s">
        <v>274</v>
      </c>
      <c r="B1263" t="s">
        <v>259</v>
      </c>
      <c r="C1263" t="s">
        <v>256</v>
      </c>
      <c r="D1263" t="n">
        <v>0.913771284057719</v>
      </c>
      <c r="E1263" t="n">
        <v>2025</v>
      </c>
      <c r="F1263" t="n">
        <v>14830228.2965676</v>
      </c>
      <c r="G1263" t="n">
        <v>839128.696476711</v>
      </c>
      <c r="H1263" t="n">
        <v>353.41931647591</v>
      </c>
      <c r="I1263" t="n">
        <v>21.3889849890801</v>
      </c>
      <c r="J1263" t="n">
        <v>2661496.88757791</v>
      </c>
      <c r="K1263" t="n">
        <v>151592.986446506</v>
      </c>
      <c r="L1263" t="n">
        <v>5068487.46971628</v>
      </c>
      <c r="M1263" t="n">
        <v>321919.47688067</v>
      </c>
      <c r="N1263" t="n">
        <v>0.0000238310098407391</v>
      </c>
      <c r="O1263" t="n">
        <v>0.0000254895167795918</v>
      </c>
      <c r="P1263" t="s">
        <v>257</v>
      </c>
      <c r="Q1263" t="s">
        <v>252</v>
      </c>
    </row>
    <row r="1264">
      <c r="A1264" t="s">
        <v>274</v>
      </c>
      <c r="B1264" t="s">
        <v>259</v>
      </c>
      <c r="C1264" t="s">
        <v>256</v>
      </c>
      <c r="D1264" t="n">
        <v>0.965593764268064</v>
      </c>
      <c r="E1264" t="n">
        <v>2030</v>
      </c>
      <c r="F1264" t="n">
        <v>15699957.9125511</v>
      </c>
      <c r="G1264" t="n">
        <v>888089.002927867</v>
      </c>
      <c r="H1264" t="n">
        <v>395.942158977784</v>
      </c>
      <c r="I1264" t="n">
        <v>23.9768285150349</v>
      </c>
      <c r="J1264" t="n">
        <v>2823401.37287604</v>
      </c>
      <c r="K1264" t="n">
        <v>160430.690885024</v>
      </c>
      <c r="L1264" t="n">
        <v>5378410.31064022</v>
      </c>
      <c r="M1264" t="n">
        <v>341480.241262612</v>
      </c>
      <c r="N1264" t="n">
        <v>0.000025219313400914</v>
      </c>
      <c r="O1264" t="n">
        <v>0.0000269982270200258</v>
      </c>
      <c r="P1264" t="s">
        <v>257</v>
      </c>
      <c r="Q1264" t="s">
        <v>252</v>
      </c>
    </row>
    <row r="1265">
      <c r="A1265" t="s">
        <v>274</v>
      </c>
      <c r="B1265" t="s">
        <v>259</v>
      </c>
      <c r="C1265" t="s">
        <v>256</v>
      </c>
      <c r="D1265" t="n">
        <v>1.08500668135844</v>
      </c>
      <c r="E1265" t="n">
        <v>2035</v>
      </c>
      <c r="F1265" t="n">
        <v>16457704.2585282</v>
      </c>
      <c r="G1265" t="n">
        <v>931353.111559571</v>
      </c>
      <c r="H1265" t="n">
        <v>471.16074528747</v>
      </c>
      <c r="I1265" t="n">
        <v>28.8262276174459</v>
      </c>
      <c r="J1265" t="n">
        <v>3461696.1279127</v>
      </c>
      <c r="K1265" t="n">
        <v>203160.244926994</v>
      </c>
      <c r="L1265" t="n">
        <v>5670353.57235697</v>
      </c>
      <c r="M1265" t="n">
        <v>358810.486350014</v>
      </c>
      <c r="N1265" t="n">
        <v>0.0000286285825705806</v>
      </c>
      <c r="O1265" t="n">
        <v>0.0000309509113779367</v>
      </c>
      <c r="P1265" t="s">
        <v>257</v>
      </c>
      <c r="Q1265" t="s">
        <v>252</v>
      </c>
    </row>
    <row r="1266">
      <c r="A1266" t="s">
        <v>274</v>
      </c>
      <c r="B1266" t="s">
        <v>259</v>
      </c>
      <c r="C1266" t="s">
        <v>256</v>
      </c>
      <c r="D1266" t="n">
        <v>1.22921984132704</v>
      </c>
      <c r="E1266" t="n">
        <v>2040</v>
      </c>
      <c r="F1266" t="n">
        <v>16905552.4987294</v>
      </c>
      <c r="G1266" t="n">
        <v>957552.971607734</v>
      </c>
      <c r="H1266" t="n">
        <v>555.699551215195</v>
      </c>
      <c r="I1266" t="n">
        <v>34.4432754010586</v>
      </c>
      <c r="J1266" t="n">
        <v>4199566.42476905</v>
      </c>
      <c r="K1266" t="n">
        <v>252835.265379168</v>
      </c>
      <c r="L1266" t="n">
        <v>5834914.70456471</v>
      </c>
      <c r="M1266" t="n">
        <v>367887.733574364</v>
      </c>
      <c r="N1266" t="n">
        <v>0.0000328708305307951</v>
      </c>
      <c r="O1266" t="n">
        <v>0.0000359700992240964</v>
      </c>
      <c r="P1266" t="s">
        <v>257</v>
      </c>
      <c r="Q1266" t="s">
        <v>252</v>
      </c>
    </row>
    <row r="1267">
      <c r="A1267" t="s">
        <v>274</v>
      </c>
      <c r="B1267" t="s">
        <v>259</v>
      </c>
      <c r="C1267" t="s">
        <v>256</v>
      </c>
      <c r="D1267" t="n">
        <v>1.35085724597845</v>
      </c>
      <c r="E1267" t="n">
        <v>2045</v>
      </c>
      <c r="F1267" t="n">
        <v>17431634.1447161</v>
      </c>
      <c r="G1267" t="n">
        <v>988521.444914799</v>
      </c>
      <c r="H1267" t="n">
        <v>635.765168650515</v>
      </c>
      <c r="I1267" t="n">
        <v>39.7388455588074</v>
      </c>
      <c r="J1267" t="n">
        <v>4944330.12373493</v>
      </c>
      <c r="K1267" t="n">
        <v>298621.323241758</v>
      </c>
      <c r="L1267" t="n">
        <v>6044502.16597564</v>
      </c>
      <c r="M1267" t="n">
        <v>379415.522134495</v>
      </c>
      <c r="N1267" t="n">
        <v>0.0000364719201523184</v>
      </c>
      <c r="O1267" t="n">
        <v>0.000040200286764879</v>
      </c>
      <c r="P1267" t="s">
        <v>257</v>
      </c>
      <c r="Q1267" t="s">
        <v>252</v>
      </c>
    </row>
    <row r="1268">
      <c r="A1268" t="s">
        <v>274</v>
      </c>
      <c r="B1268" t="s">
        <v>259</v>
      </c>
      <c r="C1268" t="s">
        <v>256</v>
      </c>
      <c r="D1268" t="n">
        <v>1.53164784556419</v>
      </c>
      <c r="E1268" t="n">
        <v>2050</v>
      </c>
      <c r="F1268" t="n">
        <v>17966175.6288373</v>
      </c>
      <c r="G1268" t="n">
        <v>1020077.91649307</v>
      </c>
      <c r="H1268" t="n">
        <v>748.496723733096</v>
      </c>
      <c r="I1268" t="n">
        <v>47.2166422041096</v>
      </c>
      <c r="J1268" t="n">
        <v>6201921.83450465</v>
      </c>
      <c r="K1268" t="n">
        <v>393346.06509433</v>
      </c>
      <c r="L1268" t="n">
        <v>6225182.65570357</v>
      </c>
      <c r="M1268" t="n">
        <v>395365.517431787</v>
      </c>
      <c r="N1268" t="n">
        <v>0.0000416614386498423</v>
      </c>
      <c r="O1268" t="n">
        <v>0.0000462872898635389</v>
      </c>
      <c r="P1268" t="s">
        <v>257</v>
      </c>
      <c r="Q1268" t="s">
        <v>252</v>
      </c>
    </row>
    <row r="1269">
      <c r="A1269" t="s">
        <v>274</v>
      </c>
      <c r="B1269" t="s">
        <v>259</v>
      </c>
      <c r="C1269" t="s">
        <v>256</v>
      </c>
      <c r="D1269" t="n">
        <v>1.64170092024739</v>
      </c>
      <c r="E1269" t="n">
        <v>2055</v>
      </c>
      <c r="F1269" t="n">
        <v>18498473.3252536</v>
      </c>
      <c r="G1269" t="n">
        <v>1051505.66642432</v>
      </c>
      <c r="H1269" t="n">
        <v>822.511102789156</v>
      </c>
      <c r="I1269" t="n">
        <v>52.1048247216158</v>
      </c>
      <c r="J1269" t="n">
        <v>7070132.62981278</v>
      </c>
      <c r="K1269" t="n">
        <v>463688.841541966</v>
      </c>
      <c r="L1269" t="n">
        <v>6409826.79842506</v>
      </c>
      <c r="M1269" t="n">
        <v>414055.725163253</v>
      </c>
      <c r="N1269" t="n">
        <v>0.0000444637288887125</v>
      </c>
      <c r="O1269" t="n">
        <v>0.0000495525857685578</v>
      </c>
      <c r="P1269" t="s">
        <v>257</v>
      </c>
      <c r="Q1269" t="s">
        <v>252</v>
      </c>
    </row>
    <row r="1270">
      <c r="A1270" t="s">
        <v>274</v>
      </c>
      <c r="B1270" t="s">
        <v>259</v>
      </c>
      <c r="C1270" t="s">
        <v>256</v>
      </c>
      <c r="D1270" t="n">
        <v>1.79717289473674</v>
      </c>
      <c r="E1270" t="n">
        <v>2060</v>
      </c>
      <c r="F1270" t="n">
        <v>19080787.9271791</v>
      </c>
      <c r="G1270" t="n">
        <v>1085813.60612511</v>
      </c>
      <c r="H1270" t="n">
        <v>923.416387294046</v>
      </c>
      <c r="I1270" t="n">
        <v>58.7843407167001</v>
      </c>
      <c r="J1270" t="n">
        <v>8212927.55589623</v>
      </c>
      <c r="K1270" t="n">
        <v>546763.484156112</v>
      </c>
      <c r="L1270" t="n">
        <v>6582820.23072428</v>
      </c>
      <c r="M1270" t="n">
        <v>426877.789114721</v>
      </c>
      <c r="N1270" t="n">
        <v>0.0000483950867657154</v>
      </c>
      <c r="O1270" t="n">
        <v>0.0000541385191575199</v>
      </c>
      <c r="P1270" t="s">
        <v>257</v>
      </c>
      <c r="Q1270" t="s">
        <v>252</v>
      </c>
    </row>
    <row r="1271">
      <c r="A1271" t="s">
        <v>274</v>
      </c>
      <c r="B1271" t="s">
        <v>259</v>
      </c>
      <c r="C1271" t="s">
        <v>256</v>
      </c>
      <c r="D1271" t="n">
        <v>1.90209664848524</v>
      </c>
      <c r="E1271" t="n">
        <v>2065</v>
      </c>
      <c r="F1271" t="n">
        <v>19578535.1959468</v>
      </c>
      <c r="G1271" t="n">
        <v>1115407.65921711</v>
      </c>
      <c r="H1271" t="n">
        <v>999.999646489554</v>
      </c>
      <c r="I1271" t="n">
        <v>63.8367802755935</v>
      </c>
      <c r="J1271" t="n">
        <v>9045479.1674343</v>
      </c>
      <c r="K1271" t="n">
        <v>607416.521205036</v>
      </c>
      <c r="L1271" t="n">
        <v>6737960.49611931</v>
      </c>
      <c r="M1271" t="n">
        <v>438793.301726126</v>
      </c>
      <c r="N1271" t="n">
        <v>0.0000510763260111808</v>
      </c>
      <c r="O1271" t="n">
        <v>0.0000572317930113549</v>
      </c>
      <c r="P1271" t="s">
        <v>257</v>
      </c>
      <c r="Q1271" t="s">
        <v>252</v>
      </c>
    </row>
    <row r="1272">
      <c r="A1272" t="s">
        <v>274</v>
      </c>
      <c r="B1272" t="s">
        <v>259</v>
      </c>
      <c r="C1272" t="s">
        <v>256</v>
      </c>
      <c r="D1272" t="n">
        <v>2.05392250035779</v>
      </c>
      <c r="E1272" t="n">
        <v>2070</v>
      </c>
      <c r="F1272" t="n">
        <v>20146741.786191</v>
      </c>
      <c r="G1272" t="n">
        <v>1149126.48546055</v>
      </c>
      <c r="H1272" t="n">
        <v>1107.54508903251</v>
      </c>
      <c r="I1272" t="n">
        <v>70.9635455449663</v>
      </c>
      <c r="J1272" t="n">
        <v>10240453.241147</v>
      </c>
      <c r="K1272" t="n">
        <v>681945.968126693</v>
      </c>
      <c r="L1272" t="n">
        <v>6916003.4655621</v>
      </c>
      <c r="M1272" t="n">
        <v>454791.804086753</v>
      </c>
      <c r="N1272" t="n">
        <v>0.0000549739059936551</v>
      </c>
      <c r="O1272" t="n">
        <v>0.0000617543381366978</v>
      </c>
      <c r="P1272" t="s">
        <v>257</v>
      </c>
      <c r="Q1272" t="s">
        <v>252</v>
      </c>
    </row>
    <row r="1273">
      <c r="A1273" t="s">
        <v>274</v>
      </c>
      <c r="B1273" t="s">
        <v>259</v>
      </c>
      <c r="C1273" t="s">
        <v>256</v>
      </c>
      <c r="D1273" t="n">
        <v>2.15113208653396</v>
      </c>
      <c r="E1273" t="n">
        <v>2075</v>
      </c>
      <c r="F1273" t="n">
        <v>20770526.9250053</v>
      </c>
      <c r="G1273" t="n">
        <v>1186139.35802162</v>
      </c>
      <c r="H1273" t="n">
        <v>1195.4217525009</v>
      </c>
      <c r="I1273" t="n">
        <v>76.769807595633</v>
      </c>
      <c r="J1273" t="n">
        <v>11048512.8163133</v>
      </c>
      <c r="K1273" t="n">
        <v>733014.571121226</v>
      </c>
      <c r="L1273" t="n">
        <v>7130219.57030389</v>
      </c>
      <c r="M1273" t="n">
        <v>467231.674185683</v>
      </c>
      <c r="N1273" t="n">
        <v>0.000057553751853149</v>
      </c>
      <c r="O1273" t="n">
        <v>0.000064722418218782</v>
      </c>
      <c r="P1273" t="s">
        <v>257</v>
      </c>
      <c r="Q1273" t="s">
        <v>252</v>
      </c>
    </row>
    <row r="1274">
      <c r="A1274" t="s">
        <v>274</v>
      </c>
      <c r="B1274" t="s">
        <v>259</v>
      </c>
      <c r="C1274" t="s">
        <v>256</v>
      </c>
      <c r="D1274" t="n">
        <v>2.28026617277747</v>
      </c>
      <c r="E1274" t="n">
        <v>2080</v>
      </c>
      <c r="F1274" t="n">
        <v>21344206.3887095</v>
      </c>
      <c r="G1274" t="n">
        <v>1220371.2461909</v>
      </c>
      <c r="H1274" t="n">
        <v>1301.14361368145</v>
      </c>
      <c r="I1274" t="n">
        <v>83.7877893577791</v>
      </c>
      <c r="J1274" t="n">
        <v>11992365.7689651</v>
      </c>
      <c r="K1274" t="n">
        <v>790145.239917459</v>
      </c>
      <c r="L1274" t="n">
        <v>7331892.87235</v>
      </c>
      <c r="M1274" t="n">
        <v>476704.126859313</v>
      </c>
      <c r="N1274" t="n">
        <v>0.0000609600371166633</v>
      </c>
      <c r="O1274" t="n">
        <v>0.0000686576233415058</v>
      </c>
      <c r="P1274" t="s">
        <v>257</v>
      </c>
      <c r="Q1274" t="s">
        <v>252</v>
      </c>
    </row>
    <row r="1275">
      <c r="A1275" t="s">
        <v>274</v>
      </c>
      <c r="B1275" t="s">
        <v>259</v>
      </c>
      <c r="C1275" t="s">
        <v>256</v>
      </c>
      <c r="D1275" t="n">
        <v>2.40858309610718</v>
      </c>
      <c r="E1275" t="n">
        <v>2085</v>
      </c>
      <c r="F1275" t="n">
        <v>21972652.5253383</v>
      </c>
      <c r="G1275" t="n">
        <v>1257746.60166904</v>
      </c>
      <c r="H1275" t="n">
        <v>1413.88497805545</v>
      </c>
      <c r="I1275" t="n">
        <v>91.2652527417901</v>
      </c>
      <c r="J1275" t="n">
        <v>12881463.5755101</v>
      </c>
      <c r="K1275" t="n">
        <v>848349.27512489</v>
      </c>
      <c r="L1275" t="n">
        <v>7520491.48455854</v>
      </c>
      <c r="M1275" t="n">
        <v>488494.719409965</v>
      </c>
      <c r="N1275" t="n">
        <v>0.0000643474872423801</v>
      </c>
      <c r="O1275" t="n">
        <v>0.0000725625118928411</v>
      </c>
      <c r="P1275" t="s">
        <v>257</v>
      </c>
      <c r="Q1275" t="s">
        <v>252</v>
      </c>
    </row>
    <row r="1276">
      <c r="A1276" t="s">
        <v>274</v>
      </c>
      <c r="B1276" t="s">
        <v>259</v>
      </c>
      <c r="C1276" t="s">
        <v>256</v>
      </c>
      <c r="D1276" t="n">
        <v>2.52004645059278</v>
      </c>
      <c r="E1276" t="n">
        <v>2090</v>
      </c>
      <c r="F1276" t="n">
        <v>22506358.9766162</v>
      </c>
      <c r="G1276" t="n">
        <v>1288581.339511</v>
      </c>
      <c r="H1276" t="n">
        <v>1514.34562263655</v>
      </c>
      <c r="I1276" t="n">
        <v>97.9203155442351</v>
      </c>
      <c r="J1276" t="n">
        <v>13602331.9145944</v>
      </c>
      <c r="K1276" t="n">
        <v>895598.252055484</v>
      </c>
      <c r="L1276" t="n">
        <v>7712497.89479634</v>
      </c>
      <c r="M1276" t="n">
        <v>498618.946511768</v>
      </c>
      <c r="N1276" t="n">
        <v>0.0000672852336626254</v>
      </c>
      <c r="O1276" t="n">
        <v>0.0000759907912226905</v>
      </c>
      <c r="P1276" t="s">
        <v>257</v>
      </c>
      <c r="Q1276" t="s">
        <v>252</v>
      </c>
    </row>
    <row r="1277">
      <c r="A1277" t="s">
        <v>274</v>
      </c>
      <c r="B1277" t="s">
        <v>260</v>
      </c>
      <c r="C1277" t="s">
        <v>256</v>
      </c>
      <c r="D1277" t="n">
        <v>0.428627956548265</v>
      </c>
      <c r="E1277" t="n">
        <v>2010</v>
      </c>
      <c r="F1277" t="n">
        <v>9530888.16751275</v>
      </c>
      <c r="G1277" t="n">
        <v>3687105.24745017</v>
      </c>
      <c r="H1277" t="n">
        <v>102.572198699596</v>
      </c>
      <c r="I1277" t="n">
        <v>44.9868351294987</v>
      </c>
      <c r="J1277" t="n">
        <v>1615356.89439741</v>
      </c>
      <c r="K1277" t="n">
        <v>742715.098092929</v>
      </c>
      <c r="L1277" t="n">
        <v>3098210.96124223</v>
      </c>
      <c r="M1277" t="n">
        <v>1418904.54090212</v>
      </c>
      <c r="N1277" t="n">
        <v>0.0000107620818644402</v>
      </c>
      <c r="O1277" t="n">
        <v>0.0000122011258454338</v>
      </c>
      <c r="P1277" t="s">
        <v>257</v>
      </c>
      <c r="Q1277" t="s">
        <v>252</v>
      </c>
    </row>
    <row r="1278">
      <c r="A1278" t="s">
        <v>274</v>
      </c>
      <c r="B1278" t="s">
        <v>260</v>
      </c>
      <c r="C1278" t="s">
        <v>256</v>
      </c>
      <c r="D1278" t="n">
        <v>0.612859964817109</v>
      </c>
      <c r="E1278" t="n">
        <v>2015</v>
      </c>
      <c r="F1278" t="n">
        <v>10110440.9742909</v>
      </c>
      <c r="G1278" t="n">
        <v>3933681.22683564</v>
      </c>
      <c r="H1278" t="n">
        <v>155.86841917321</v>
      </c>
      <c r="I1278" t="n">
        <v>68.6189487795138</v>
      </c>
      <c r="J1278" t="n">
        <v>1716740.18465876</v>
      </c>
      <c r="K1278" t="n">
        <v>792956.290800178</v>
      </c>
      <c r="L1278" t="n">
        <v>3293893.96074779</v>
      </c>
      <c r="M1278" t="n">
        <v>1513293.43617256</v>
      </c>
      <c r="N1278" t="n">
        <v>0.0000154165797089916</v>
      </c>
      <c r="O1278" t="n">
        <v>0.0000174439525784129</v>
      </c>
      <c r="P1278" t="s">
        <v>257</v>
      </c>
      <c r="Q1278" t="s">
        <v>252</v>
      </c>
    </row>
    <row r="1279">
      <c r="A1279" t="s">
        <v>274</v>
      </c>
      <c r="B1279" t="s">
        <v>260</v>
      </c>
      <c r="C1279" t="s">
        <v>256</v>
      </c>
      <c r="D1279" t="n">
        <v>0.762344119941005</v>
      </c>
      <c r="E1279" t="n">
        <v>2020</v>
      </c>
      <c r="F1279" t="n">
        <v>10645092.0711756</v>
      </c>
      <c r="G1279" t="n">
        <v>4162249.97231225</v>
      </c>
      <c r="H1279" t="n">
        <v>204.619966243819</v>
      </c>
      <c r="I1279" t="n">
        <v>90.3708682097183</v>
      </c>
      <c r="J1279" t="n">
        <v>1812430.92773134</v>
      </c>
      <c r="K1279" t="n">
        <v>840154.451939205</v>
      </c>
      <c r="L1279" t="n">
        <v>3479046.7596646</v>
      </c>
      <c r="M1279" t="n">
        <v>1602386.5867776</v>
      </c>
      <c r="N1279" t="n">
        <v>0.000019222000606071</v>
      </c>
      <c r="O1279" t="n">
        <v>0.0000217120232592649</v>
      </c>
      <c r="P1279" t="s">
        <v>257</v>
      </c>
      <c r="Q1279" t="s">
        <v>252</v>
      </c>
    </row>
    <row r="1280">
      <c r="A1280" t="s">
        <v>274</v>
      </c>
      <c r="B1280" t="s">
        <v>260</v>
      </c>
      <c r="C1280" t="s">
        <v>256</v>
      </c>
      <c r="D1280" t="n">
        <v>0.913771284057719</v>
      </c>
      <c r="E1280" t="n">
        <v>2025</v>
      </c>
      <c r="F1280" t="n">
        <v>11251811.7803343</v>
      </c>
      <c r="G1280" t="n">
        <v>4417545.21271007</v>
      </c>
      <c r="H1280" t="n">
        <v>259.783039104267</v>
      </c>
      <c r="I1280" t="n">
        <v>115.025262360724</v>
      </c>
      <c r="J1280" t="n">
        <v>1920477.91296003</v>
      </c>
      <c r="K1280" t="n">
        <v>892611.961064389</v>
      </c>
      <c r="L1280" t="n">
        <v>3688431.63225418</v>
      </c>
      <c r="M1280" t="n">
        <v>1701975.31434277</v>
      </c>
      <c r="N1280" t="n">
        <v>0.0000230881074244693</v>
      </c>
      <c r="O1280" t="n">
        <v>0.0000260382761968741</v>
      </c>
      <c r="P1280" t="s">
        <v>257</v>
      </c>
      <c r="Q1280" t="s">
        <v>252</v>
      </c>
    </row>
    <row r="1281">
      <c r="A1281" t="s">
        <v>274</v>
      </c>
      <c r="B1281" t="s">
        <v>260</v>
      </c>
      <c r="C1281" t="s">
        <v>256</v>
      </c>
      <c r="D1281" t="n">
        <v>0.965593764268064</v>
      </c>
      <c r="E1281" t="n">
        <v>2030</v>
      </c>
      <c r="F1281" t="n">
        <v>11900596.990638</v>
      </c>
      <c r="G1281" t="n">
        <v>4687449.92484092</v>
      </c>
      <c r="H1281" t="n">
        <v>290.870067205389</v>
      </c>
      <c r="I1281" t="n">
        <v>129.04892028743</v>
      </c>
      <c r="J1281" t="n">
        <v>2035933.42237054</v>
      </c>
      <c r="K1281" t="n">
        <v>947898.641390534</v>
      </c>
      <c r="L1281" t="n">
        <v>3912416.76479637</v>
      </c>
      <c r="M1281" t="n">
        <v>1807473.78710646</v>
      </c>
      <c r="N1281" t="n">
        <v>0.0000244416366199285</v>
      </c>
      <c r="O1281" t="n">
        <v>0.0000275307304305358</v>
      </c>
      <c r="P1281" t="s">
        <v>257</v>
      </c>
      <c r="Q1281" t="s">
        <v>252</v>
      </c>
    </row>
    <row r="1282">
      <c r="A1282" t="s">
        <v>274</v>
      </c>
      <c r="B1282" t="s">
        <v>260</v>
      </c>
      <c r="C1282" t="s">
        <v>256</v>
      </c>
      <c r="D1282" t="n">
        <v>1.08500668135844</v>
      </c>
      <c r="E1282" t="n">
        <v>2035</v>
      </c>
      <c r="F1282" t="n">
        <v>12465732.9421426</v>
      </c>
      <c r="G1282" t="n">
        <v>4923324.42794518</v>
      </c>
      <c r="H1282" t="n">
        <v>346.009550843659</v>
      </c>
      <c r="I1282" t="n">
        <v>153.977422061257</v>
      </c>
      <c r="J1282" t="n">
        <v>2496556.00664728</v>
      </c>
      <c r="K1282" t="n">
        <v>1168300.36619242</v>
      </c>
      <c r="L1282" t="n">
        <v>4119185.51244956</v>
      </c>
      <c r="M1282" t="n">
        <v>1909978.54625743</v>
      </c>
      <c r="N1282" t="n">
        <v>0.0000277568557299919</v>
      </c>
      <c r="O1282" t="n">
        <v>0.0000312750915189073</v>
      </c>
      <c r="P1282" t="s">
        <v>257</v>
      </c>
      <c r="Q1282" t="s">
        <v>252</v>
      </c>
    </row>
    <row r="1283">
      <c r="A1283" t="s">
        <v>274</v>
      </c>
      <c r="B1283" t="s">
        <v>260</v>
      </c>
      <c r="C1283" t="s">
        <v>256</v>
      </c>
      <c r="D1283" t="n">
        <v>1.22921984132704</v>
      </c>
      <c r="E1283" t="n">
        <v>2040</v>
      </c>
      <c r="F1283" t="n">
        <v>12796817.0171708</v>
      </c>
      <c r="G1283" t="n">
        <v>5066288.45316636</v>
      </c>
      <c r="H1283" t="n">
        <v>407.994673040533</v>
      </c>
      <c r="I1283" t="n">
        <v>182.148153575721</v>
      </c>
      <c r="J1283" t="n">
        <v>3033406.20531999</v>
      </c>
      <c r="K1283" t="n">
        <v>1418995.48482822</v>
      </c>
      <c r="L1283" t="n">
        <v>4226278.55630574</v>
      </c>
      <c r="M1283" t="n">
        <v>1976523.88183333</v>
      </c>
      <c r="N1283" t="n">
        <v>0.000031882512072579</v>
      </c>
      <c r="O1283" t="n">
        <v>0.0000359529772652168</v>
      </c>
      <c r="P1283" t="s">
        <v>257</v>
      </c>
      <c r="Q1283" t="s">
        <v>252</v>
      </c>
    </row>
    <row r="1284">
      <c r="A1284" t="s">
        <v>274</v>
      </c>
      <c r="B1284" t="s">
        <v>260</v>
      </c>
      <c r="C1284" t="s">
        <v>256</v>
      </c>
      <c r="D1284" t="n">
        <v>1.35085724597845</v>
      </c>
      <c r="E1284" t="n">
        <v>2045</v>
      </c>
      <c r="F1284" t="n">
        <v>13187712.9010436</v>
      </c>
      <c r="G1284" t="n">
        <v>5232442.68858729</v>
      </c>
      <c r="H1284" t="n">
        <v>466.678444639147</v>
      </c>
      <c r="I1284" t="n">
        <v>208.825569570175</v>
      </c>
      <c r="J1284" t="n">
        <v>3570295.25295707</v>
      </c>
      <c r="K1284" t="n">
        <v>1672656.19401962</v>
      </c>
      <c r="L1284" t="n">
        <v>4376849.95561962</v>
      </c>
      <c r="M1284" t="n">
        <v>2047067.73249051</v>
      </c>
      <c r="N1284" t="n">
        <v>0.0000353873676308357</v>
      </c>
      <c r="O1284" t="n">
        <v>0.000039909767196429</v>
      </c>
      <c r="P1284" t="s">
        <v>257</v>
      </c>
      <c r="Q1284" t="s">
        <v>252</v>
      </c>
    </row>
    <row r="1285">
      <c r="A1285" t="s">
        <v>274</v>
      </c>
      <c r="B1285" t="s">
        <v>260</v>
      </c>
      <c r="C1285" t="s">
        <v>256</v>
      </c>
      <c r="D1285" t="n">
        <v>1.53164784556419</v>
      </c>
      <c r="E1285" t="n">
        <v>2050</v>
      </c>
      <c r="F1285" t="n">
        <v>13585577.2136606</v>
      </c>
      <c r="G1285" t="n">
        <v>5400676.33166968</v>
      </c>
      <c r="H1285" t="n">
        <v>549.335188856642</v>
      </c>
      <c r="I1285" t="n">
        <v>246.378177080563</v>
      </c>
      <c r="J1285" t="n">
        <v>4509353.89276704</v>
      </c>
      <c r="K1285" t="n">
        <v>2085914.00683194</v>
      </c>
      <c r="L1285" t="n">
        <v>4526344.03061329</v>
      </c>
      <c r="M1285" t="n">
        <v>2094204.14252207</v>
      </c>
      <c r="N1285" t="n">
        <v>0.0000404351747605006</v>
      </c>
      <c r="O1285" t="n">
        <v>0.0000456198746138138</v>
      </c>
      <c r="P1285" t="s">
        <v>257</v>
      </c>
      <c r="Q1285" t="s">
        <v>252</v>
      </c>
    </row>
    <row r="1286">
      <c r="A1286" t="s">
        <v>274</v>
      </c>
      <c r="B1286" t="s">
        <v>260</v>
      </c>
      <c r="C1286" t="s">
        <v>256</v>
      </c>
      <c r="D1286" t="n">
        <v>1.64170092024739</v>
      </c>
      <c r="E1286" t="n">
        <v>2055</v>
      </c>
      <c r="F1286" t="n">
        <v>13982365.3788824</v>
      </c>
      <c r="G1286" t="n">
        <v>5567613.61279549</v>
      </c>
      <c r="H1286" t="n">
        <v>603.493195805493</v>
      </c>
      <c r="I1286" t="n">
        <v>271.122731705279</v>
      </c>
      <c r="J1286" t="n">
        <v>5165007.81846744</v>
      </c>
      <c r="K1286" t="n">
        <v>2368813.65288731</v>
      </c>
      <c r="L1286" t="n">
        <v>4669595.29039375</v>
      </c>
      <c r="M1286" t="n">
        <v>2154287.23319455</v>
      </c>
      <c r="N1286" t="n">
        <v>0.0000431610231496989</v>
      </c>
      <c r="O1286" t="n">
        <v>0.000048696398593858</v>
      </c>
      <c r="P1286" t="s">
        <v>257</v>
      </c>
      <c r="Q1286" t="s">
        <v>252</v>
      </c>
    </row>
    <row r="1287">
      <c r="A1287" t="s">
        <v>274</v>
      </c>
      <c r="B1287" t="s">
        <v>260</v>
      </c>
      <c r="C1287" t="s">
        <v>256</v>
      </c>
      <c r="D1287" t="n">
        <v>1.79717289473674</v>
      </c>
      <c r="E1287" t="n">
        <v>2060</v>
      </c>
      <c r="F1287" t="n">
        <v>14417501.3101889</v>
      </c>
      <c r="G1287" t="n">
        <v>5749100.22311529</v>
      </c>
      <c r="H1287" t="n">
        <v>677.372846380665</v>
      </c>
      <c r="I1287" t="n">
        <v>304.827881630081</v>
      </c>
      <c r="J1287" t="n">
        <v>5995850.64690187</v>
      </c>
      <c r="K1287" t="n">
        <v>2763840.39315047</v>
      </c>
      <c r="L1287" t="n">
        <v>4811418.21440922</v>
      </c>
      <c r="M1287" t="n">
        <v>2198279.80542978</v>
      </c>
      <c r="N1287" t="n">
        <v>0.0000469826797173212</v>
      </c>
      <c r="O1287" t="n">
        <v>0.0000530218416447962</v>
      </c>
      <c r="P1287" t="s">
        <v>257</v>
      </c>
      <c r="Q1287" t="s">
        <v>252</v>
      </c>
    </row>
    <row r="1288">
      <c r="A1288" t="s">
        <v>274</v>
      </c>
      <c r="B1288" t="s">
        <v>260</v>
      </c>
      <c r="C1288" t="s">
        <v>256</v>
      </c>
      <c r="D1288" t="n">
        <v>1.90209664848524</v>
      </c>
      <c r="E1288" t="n">
        <v>2065</v>
      </c>
      <c r="F1288" t="n">
        <v>14789135.0728696</v>
      </c>
      <c r="G1288" t="n">
        <v>5904807.78229429</v>
      </c>
      <c r="H1288" t="n">
        <v>733.444222713561</v>
      </c>
      <c r="I1288" t="n">
        <v>330.392204051587</v>
      </c>
      <c r="J1288" t="n">
        <v>6597504.17446665</v>
      </c>
      <c r="K1288" t="n">
        <v>3055391.51417268</v>
      </c>
      <c r="L1288" t="n">
        <v>4920728.18684138</v>
      </c>
      <c r="M1288" t="n">
        <v>2256025.61100406</v>
      </c>
      <c r="N1288" t="n">
        <v>0.0000495934494545967</v>
      </c>
      <c r="O1288" t="n">
        <v>0.0000559530836960138</v>
      </c>
      <c r="P1288" t="s">
        <v>257</v>
      </c>
      <c r="Q1288" t="s">
        <v>252</v>
      </c>
    </row>
    <row r="1289">
      <c r="A1289" t="s">
        <v>274</v>
      </c>
      <c r="B1289" t="s">
        <v>260</v>
      </c>
      <c r="C1289" t="s">
        <v>256</v>
      </c>
      <c r="D1289" t="n">
        <v>2.05392250035779</v>
      </c>
      <c r="E1289" t="n">
        <v>2070</v>
      </c>
      <c r="F1289" t="n">
        <v>15214285.682793</v>
      </c>
      <c r="G1289" t="n">
        <v>6081582.5888585</v>
      </c>
      <c r="H1289" t="n">
        <v>812.181388450649</v>
      </c>
      <c r="I1289" t="n">
        <v>366.327246126823</v>
      </c>
      <c r="J1289" t="n">
        <v>7419529.38396828</v>
      </c>
      <c r="K1289" t="n">
        <v>3502869.8253054</v>
      </c>
      <c r="L1289" t="n">
        <v>5052164.73244786</v>
      </c>
      <c r="M1289" t="n">
        <v>2318630.53720099</v>
      </c>
      <c r="N1289" t="n">
        <v>0.0000533828143748612</v>
      </c>
      <c r="O1289" t="n">
        <v>0.0000602355128413346</v>
      </c>
      <c r="P1289" t="s">
        <v>257</v>
      </c>
      <c r="Q1289" t="s">
        <v>252</v>
      </c>
    </row>
    <row r="1290">
      <c r="A1290" t="s">
        <v>274</v>
      </c>
      <c r="B1290" t="s">
        <v>260</v>
      </c>
      <c r="C1290" t="s">
        <v>256</v>
      </c>
      <c r="D1290" t="n">
        <v>2.15113208653396</v>
      </c>
      <c r="E1290" t="n">
        <v>2075</v>
      </c>
      <c r="F1290" t="n">
        <v>15681662.4950318</v>
      </c>
      <c r="G1290" t="n">
        <v>6275003.78799509</v>
      </c>
      <c r="H1290" t="n">
        <v>876.48897561387</v>
      </c>
      <c r="I1290" t="n">
        <v>395.702584482667</v>
      </c>
      <c r="J1290" t="n">
        <v>7989359.08261172</v>
      </c>
      <c r="K1290" t="n">
        <v>3792168.30482284</v>
      </c>
      <c r="L1290" t="n">
        <v>5209916.89376279</v>
      </c>
      <c r="M1290" t="n">
        <v>2387534.35072678</v>
      </c>
      <c r="N1290" t="n">
        <v>0.0000558926055124293</v>
      </c>
      <c r="O1290" t="n">
        <v>0.0000630601347587547</v>
      </c>
      <c r="P1290" t="s">
        <v>257</v>
      </c>
      <c r="Q1290" t="s">
        <v>252</v>
      </c>
    </row>
    <row r="1291">
      <c r="A1291" t="s">
        <v>274</v>
      </c>
      <c r="B1291" t="s">
        <v>260</v>
      </c>
      <c r="C1291" t="s">
        <v>256</v>
      </c>
      <c r="D1291" t="n">
        <v>2.28026617277747</v>
      </c>
      <c r="E1291" t="n">
        <v>2080</v>
      </c>
      <c r="F1291" t="n">
        <v>16111493.9821518</v>
      </c>
      <c r="G1291" t="n">
        <v>6453083.65274857</v>
      </c>
      <c r="H1291" t="n">
        <v>953.872430188397</v>
      </c>
      <c r="I1291" t="n">
        <v>431.058972850833</v>
      </c>
      <c r="J1291" t="n">
        <v>8672445.96707279</v>
      </c>
      <c r="K1291" t="n">
        <v>4110065.04180973</v>
      </c>
      <c r="L1291" t="n">
        <v>5333906.89566466</v>
      </c>
      <c r="M1291" t="n">
        <v>2474690.10354466</v>
      </c>
      <c r="N1291" t="n">
        <v>0.0000592044680179933</v>
      </c>
      <c r="O1291" t="n">
        <v>0.0000667989128991427</v>
      </c>
      <c r="P1291" t="s">
        <v>257</v>
      </c>
      <c r="Q1291" t="s">
        <v>252</v>
      </c>
    </row>
    <row r="1292">
      <c r="A1292" t="s">
        <v>274</v>
      </c>
      <c r="B1292" t="s">
        <v>260</v>
      </c>
      <c r="C1292" t="s">
        <v>256</v>
      </c>
      <c r="D1292" t="n">
        <v>2.40858309610718</v>
      </c>
      <c r="E1292" t="n">
        <v>2085</v>
      </c>
      <c r="F1292" t="n">
        <v>16582974.3594934</v>
      </c>
      <c r="G1292" t="n">
        <v>6647424.76751386</v>
      </c>
      <c r="H1292" t="n">
        <v>1036.42695108452</v>
      </c>
      <c r="I1292" t="n">
        <v>468.723279712726</v>
      </c>
      <c r="J1292" t="n">
        <v>9311383.56180934</v>
      </c>
      <c r="K1292" t="n">
        <v>4418429.2888257</v>
      </c>
      <c r="L1292" t="n">
        <v>5466121.71699598</v>
      </c>
      <c r="M1292" t="n">
        <v>2542864.48697252</v>
      </c>
      <c r="N1292" t="n">
        <v>0.0000624994605078903</v>
      </c>
      <c r="O1292" t="n">
        <v>0.0000705120097038765</v>
      </c>
      <c r="P1292" t="s">
        <v>257</v>
      </c>
      <c r="Q1292" t="s">
        <v>252</v>
      </c>
    </row>
    <row r="1293">
      <c r="A1293" t="s">
        <v>274</v>
      </c>
      <c r="B1293" t="s">
        <v>260</v>
      </c>
      <c r="C1293" t="s">
        <v>256</v>
      </c>
      <c r="D1293" t="n">
        <v>2.52004645059278</v>
      </c>
      <c r="E1293" t="n">
        <v>2090</v>
      </c>
      <c r="F1293" t="n">
        <v>16985230.9110972</v>
      </c>
      <c r="G1293" t="n">
        <v>6809709.40503005</v>
      </c>
      <c r="H1293" t="n">
        <v>1110.12019696822</v>
      </c>
      <c r="I1293" t="n">
        <v>502.145741212564</v>
      </c>
      <c r="J1293" t="n">
        <v>9851739.35154702</v>
      </c>
      <c r="K1293" t="n">
        <v>4646190.8151029</v>
      </c>
      <c r="L1293" t="n">
        <v>5591504.74670994</v>
      </c>
      <c r="M1293" t="n">
        <v>2619612.09459817</v>
      </c>
      <c r="N1293" t="n">
        <v>0.0000653579690955471</v>
      </c>
      <c r="O1293" t="n">
        <v>0.0000737396724802456</v>
      </c>
      <c r="P1293" t="s">
        <v>257</v>
      </c>
      <c r="Q1293" t="s">
        <v>252</v>
      </c>
    </row>
    <row r="1294">
      <c r="A1294" t="s">
        <v>274</v>
      </c>
      <c r="B1294" t="s">
        <v>261</v>
      </c>
      <c r="C1294" t="s">
        <v>256</v>
      </c>
      <c r="D1294" t="n">
        <v>0.428627956548265</v>
      </c>
      <c r="E1294" t="n">
        <v>2010</v>
      </c>
      <c r="F1294" t="n">
        <v>12639547.2221987</v>
      </c>
      <c r="G1294" t="n">
        <v>578446.192764239</v>
      </c>
      <c r="H1294" t="n">
        <v>141.597592429411</v>
      </c>
      <c r="I1294" t="n">
        <v>5.96144139968379</v>
      </c>
      <c r="J1294" t="n">
        <v>2253337.51840858</v>
      </c>
      <c r="K1294" t="n">
        <v>104734.474081753</v>
      </c>
      <c r="L1294" t="n">
        <v>4323447.4677328</v>
      </c>
      <c r="M1294" t="n">
        <v>193668.034411548</v>
      </c>
      <c r="N1294" t="n">
        <v>0.0000112027424669711</v>
      </c>
      <c r="O1294" t="n">
        <v>0.0000103059566719519</v>
      </c>
      <c r="P1294" t="s">
        <v>257</v>
      </c>
      <c r="Q1294" t="s">
        <v>252</v>
      </c>
    </row>
    <row r="1295">
      <c r="A1295" t="s">
        <v>274</v>
      </c>
      <c r="B1295" t="s">
        <v>261</v>
      </c>
      <c r="C1295" t="s">
        <v>256</v>
      </c>
      <c r="D1295" t="n">
        <v>0.612859964817109</v>
      </c>
      <c r="E1295" t="n">
        <v>2015</v>
      </c>
      <c r="F1295" t="n">
        <v>13431079.7732907</v>
      </c>
      <c r="G1295" t="n">
        <v>613042.427835774</v>
      </c>
      <c r="H1295" t="n">
        <v>215.423696436069</v>
      </c>
      <c r="I1295" t="n">
        <v>9.06367151665473</v>
      </c>
      <c r="J1295" t="n">
        <v>2398406.91178552</v>
      </c>
      <c r="K1295" t="n">
        <v>111289.563673419</v>
      </c>
      <c r="L1295" t="n">
        <v>4601355.15818523</v>
      </c>
      <c r="M1295" t="n">
        <v>205832.238735122</v>
      </c>
      <c r="N1295" t="n">
        <v>0.0000160391941729409</v>
      </c>
      <c r="O1295" t="n">
        <v>0.0000147847377361013</v>
      </c>
      <c r="P1295" t="s">
        <v>257</v>
      </c>
      <c r="Q1295" t="s">
        <v>252</v>
      </c>
    </row>
    <row r="1296">
      <c r="A1296" t="s">
        <v>274</v>
      </c>
      <c r="B1296" t="s">
        <v>261</v>
      </c>
      <c r="C1296" t="s">
        <v>256</v>
      </c>
      <c r="D1296" t="n">
        <v>0.762344119941005</v>
      </c>
      <c r="E1296" t="n">
        <v>2020</v>
      </c>
      <c r="F1296" t="n">
        <v>14162232.319918</v>
      </c>
      <c r="G1296" t="n">
        <v>645109.723569889</v>
      </c>
      <c r="H1296" t="n">
        <v>283.087192617228</v>
      </c>
      <c r="I1296" t="n">
        <v>11.9036418363101</v>
      </c>
      <c r="J1296" t="n">
        <v>2535121.32278844</v>
      </c>
      <c r="K1296" t="n">
        <v>117464.056882096</v>
      </c>
      <c r="L1296" t="n">
        <v>4864095.34652468</v>
      </c>
      <c r="M1296" t="n">
        <v>217337.999917528</v>
      </c>
      <c r="N1296" t="n">
        <v>0.0000199888821354165</v>
      </c>
      <c r="O1296" t="n">
        <v>0.0000184521196959148</v>
      </c>
      <c r="P1296" t="s">
        <v>257</v>
      </c>
      <c r="Q1296" t="s">
        <v>252</v>
      </c>
    </row>
    <row r="1297">
      <c r="A1297" t="s">
        <v>274</v>
      </c>
      <c r="B1297" t="s">
        <v>261</v>
      </c>
      <c r="C1297" t="s">
        <v>256</v>
      </c>
      <c r="D1297" t="n">
        <v>0.913771284057719</v>
      </c>
      <c r="E1297" t="n">
        <v>2025</v>
      </c>
      <c r="F1297" t="n">
        <v>14987839.6548209</v>
      </c>
      <c r="G1297" t="n">
        <v>681517.338223497</v>
      </c>
      <c r="H1297" t="n">
        <v>359.693612097807</v>
      </c>
      <c r="I1297" t="n">
        <v>15.1146893671833</v>
      </c>
      <c r="J1297" t="n">
        <v>2688680.40983208</v>
      </c>
      <c r="K1297" t="n">
        <v>124409.464192339</v>
      </c>
      <c r="L1297" t="n">
        <v>5160100.45853135</v>
      </c>
      <c r="M1297" t="n">
        <v>230306.488065597</v>
      </c>
      <c r="N1297" t="n">
        <v>0.000023999029905695</v>
      </c>
      <c r="O1297" t="n">
        <v>0.0000221779968306933</v>
      </c>
      <c r="P1297" t="s">
        <v>257</v>
      </c>
      <c r="Q1297" t="s">
        <v>252</v>
      </c>
    </row>
    <row r="1298">
      <c r="A1298" t="s">
        <v>274</v>
      </c>
      <c r="B1298" t="s">
        <v>261</v>
      </c>
      <c r="C1298" t="s">
        <v>256</v>
      </c>
      <c r="D1298" t="n">
        <v>0.965593764268064</v>
      </c>
      <c r="E1298" t="n">
        <v>2030</v>
      </c>
      <c r="F1298" t="n">
        <v>15867582.1497456</v>
      </c>
      <c r="G1298" t="n">
        <v>720464.765733297</v>
      </c>
      <c r="H1298" t="n">
        <v>402.996473028811</v>
      </c>
      <c r="I1298" t="n">
        <v>16.9225144640081</v>
      </c>
      <c r="J1298" t="n">
        <v>2852032.84404024</v>
      </c>
      <c r="K1298" t="n">
        <v>131799.219720829</v>
      </c>
      <c r="L1298" t="n">
        <v>5475769.29682701</v>
      </c>
      <c r="M1298" t="n">
        <v>244121.255075821</v>
      </c>
      <c r="N1298" t="n">
        <v>0.0000253974719793886</v>
      </c>
      <c r="O1298" t="n">
        <v>0.0000234883304068093</v>
      </c>
      <c r="P1298" t="s">
        <v>257</v>
      </c>
      <c r="Q1298" t="s">
        <v>252</v>
      </c>
    </row>
    <row r="1299">
      <c r="A1299" t="s">
        <v>274</v>
      </c>
      <c r="B1299" t="s">
        <v>261</v>
      </c>
      <c r="C1299" t="s">
        <v>256</v>
      </c>
      <c r="D1299" t="n">
        <v>1.08500668135844</v>
      </c>
      <c r="E1299" t="n">
        <v>2035</v>
      </c>
      <c r="F1299" t="n">
        <v>16634646.1706613</v>
      </c>
      <c r="G1299" t="n">
        <v>754411.199426465</v>
      </c>
      <c r="H1299" t="n">
        <v>479.461234997891</v>
      </c>
      <c r="I1299" t="n">
        <v>20.525737907025</v>
      </c>
      <c r="J1299" t="n">
        <v>3503764.31599564</v>
      </c>
      <c r="K1299" t="n">
        <v>161092.056844052</v>
      </c>
      <c r="L1299" t="n">
        <v>5772178.62113506</v>
      </c>
      <c r="M1299" t="n">
        <v>256985.437571925</v>
      </c>
      <c r="N1299" t="n">
        <v>0.0000288230498009343</v>
      </c>
      <c r="O1299" t="n">
        <v>0.000027207626189311</v>
      </c>
      <c r="P1299" t="s">
        <v>257</v>
      </c>
      <c r="Q1299" t="s">
        <v>252</v>
      </c>
    </row>
    <row r="1300">
      <c r="A1300" t="s">
        <v>274</v>
      </c>
      <c r="B1300" t="s">
        <v>261</v>
      </c>
      <c r="C1300" t="s">
        <v>256</v>
      </c>
      <c r="D1300" t="n">
        <v>1.22921984132704</v>
      </c>
      <c r="E1300" t="n">
        <v>2040</v>
      </c>
      <c r="F1300" t="n">
        <v>17088824.8526582</v>
      </c>
      <c r="G1300" t="n">
        <v>774280.61767897</v>
      </c>
      <c r="H1300" t="n">
        <v>565.318968782796</v>
      </c>
      <c r="I1300" t="n">
        <v>24.8238578334577</v>
      </c>
      <c r="J1300" t="n">
        <v>4257939.71672125</v>
      </c>
      <c r="K1300" t="n">
        <v>194461.973426968</v>
      </c>
      <c r="L1300" t="n">
        <v>5939223.26016793</v>
      </c>
      <c r="M1300" t="n">
        <v>263579.17797114</v>
      </c>
      <c r="N1300" t="n">
        <v>0.0000330812079623404</v>
      </c>
      <c r="O1300" t="n">
        <v>0.0000320605440284314</v>
      </c>
      <c r="P1300" t="s">
        <v>257</v>
      </c>
      <c r="Q1300" t="s">
        <v>252</v>
      </c>
    </row>
    <row r="1301">
      <c r="A1301" t="s">
        <v>274</v>
      </c>
      <c r="B1301" t="s">
        <v>261</v>
      </c>
      <c r="C1301" t="s">
        <v>256</v>
      </c>
      <c r="D1301" t="n">
        <v>1.35085724597845</v>
      </c>
      <c r="E1301" t="n">
        <v>2045</v>
      </c>
      <c r="F1301" t="n">
        <v>17622304.105288</v>
      </c>
      <c r="G1301" t="n">
        <v>797851.484342936</v>
      </c>
      <c r="H1301" t="n">
        <v>646.650412730968</v>
      </c>
      <c r="I1301" t="n">
        <v>28.8536014783541</v>
      </c>
      <c r="J1301" t="n">
        <v>5015622.99970788</v>
      </c>
      <c r="K1301" t="n">
        <v>227328.447268811</v>
      </c>
      <c r="L1301" t="n">
        <v>6150030.53026888</v>
      </c>
      <c r="M1301" t="n">
        <v>273887.157841253</v>
      </c>
      <c r="N1301" t="n">
        <v>0.0000366949979337222</v>
      </c>
      <c r="O1301" t="n">
        <v>0.0000361641258361715</v>
      </c>
      <c r="P1301" t="s">
        <v>257</v>
      </c>
      <c r="Q1301" t="s">
        <v>252</v>
      </c>
    </row>
    <row r="1302">
      <c r="A1302" t="s">
        <v>274</v>
      </c>
      <c r="B1302" t="s">
        <v>261</v>
      </c>
      <c r="C1302" t="s">
        <v>256</v>
      </c>
      <c r="D1302" t="n">
        <v>1.53164784556419</v>
      </c>
      <c r="E1302" t="n">
        <v>2050</v>
      </c>
      <c r="F1302" t="n">
        <v>18164385.3578226</v>
      </c>
      <c r="G1302" t="n">
        <v>821868.187507701</v>
      </c>
      <c r="H1302" t="n">
        <v>761.136568158867</v>
      </c>
      <c r="I1302" t="n">
        <v>34.5767977783384</v>
      </c>
      <c r="J1302" t="n">
        <v>6307035.90133897</v>
      </c>
      <c r="K1302" t="n">
        <v>288231.998260008</v>
      </c>
      <c r="L1302" t="n">
        <v>6331351.7836264</v>
      </c>
      <c r="M1302" t="n">
        <v>289196.38950896</v>
      </c>
      <c r="N1302" t="n">
        <v>0.0000419026877686824</v>
      </c>
      <c r="O1302" t="n">
        <v>0.0000420709772003608</v>
      </c>
      <c r="P1302" t="s">
        <v>257</v>
      </c>
      <c r="Q1302" t="s">
        <v>252</v>
      </c>
    </row>
    <row r="1303">
      <c r="A1303" t="s">
        <v>274</v>
      </c>
      <c r="B1303" t="s">
        <v>261</v>
      </c>
      <c r="C1303" t="s">
        <v>256</v>
      </c>
      <c r="D1303" t="n">
        <v>1.64170092024739</v>
      </c>
      <c r="E1303" t="n">
        <v>2055</v>
      </c>
      <c r="F1303" t="n">
        <v>18704157.0232811</v>
      </c>
      <c r="G1303" t="n">
        <v>845821.96839684</v>
      </c>
      <c r="H1303" t="n">
        <v>836.344858625718</v>
      </c>
      <c r="I1303" t="n">
        <v>38.2710688850537</v>
      </c>
      <c r="J1303" t="n">
        <v>7203649.3870984</v>
      </c>
      <c r="K1303" t="n">
        <v>330172.084256345</v>
      </c>
      <c r="L1303" t="n">
        <v>6522738.39052255</v>
      </c>
      <c r="M1303" t="n">
        <v>301144.133065762</v>
      </c>
      <c r="N1303" t="n">
        <v>0.0000447143839513708</v>
      </c>
      <c r="O1303" t="n">
        <v>0.0000452471918618905</v>
      </c>
      <c r="P1303" t="s">
        <v>257</v>
      </c>
      <c r="Q1303" t="s">
        <v>252</v>
      </c>
    </row>
    <row r="1304">
      <c r="A1304" t="s">
        <v>274</v>
      </c>
      <c r="B1304" t="s">
        <v>261</v>
      </c>
      <c r="C1304" t="s">
        <v>256</v>
      </c>
      <c r="D1304" t="n">
        <v>1.79717289473674</v>
      </c>
      <c r="E1304" t="n">
        <v>2060</v>
      </c>
      <c r="F1304" t="n">
        <v>19294497.8743424</v>
      </c>
      <c r="G1304" t="n">
        <v>872103.658961781</v>
      </c>
      <c r="H1304" t="n">
        <v>938.852525254092</v>
      </c>
      <c r="I1304" t="n">
        <v>43.3482027566543</v>
      </c>
      <c r="J1304" t="n">
        <v>8374854.19561035</v>
      </c>
      <c r="K1304" t="n">
        <v>384836.844441986</v>
      </c>
      <c r="L1304" t="n">
        <v>6698045.17514037</v>
      </c>
      <c r="M1304" t="n">
        <v>311652.844698623</v>
      </c>
      <c r="N1304" t="n">
        <v>0.0000486590804989316</v>
      </c>
      <c r="O1304" t="n">
        <v>0.0000497053329741321</v>
      </c>
      <c r="P1304" t="s">
        <v>257</v>
      </c>
      <c r="Q1304" t="s">
        <v>252</v>
      </c>
    </row>
    <row r="1305">
      <c r="A1305" t="s">
        <v>274</v>
      </c>
      <c r="B1305" t="s">
        <v>261</v>
      </c>
      <c r="C1305" t="s">
        <v>256</v>
      </c>
      <c r="D1305" t="n">
        <v>1.90209664848524</v>
      </c>
      <c r="E1305" t="n">
        <v>2065</v>
      </c>
      <c r="F1305" t="n">
        <v>19799375.0339504</v>
      </c>
      <c r="G1305" t="n">
        <v>894567.821213513</v>
      </c>
      <c r="H1305" t="n">
        <v>1016.66765840238</v>
      </c>
      <c r="I1305" t="n">
        <v>47.1687683627693</v>
      </c>
      <c r="J1305" t="n">
        <v>9230934.30497343</v>
      </c>
      <c r="K1305" t="n">
        <v>421961.383665906</v>
      </c>
      <c r="L1305" t="n">
        <v>6857348.14531486</v>
      </c>
      <c r="M1305" t="n">
        <v>319405.652530574</v>
      </c>
      <c r="N1305" t="n">
        <v>0.0000513484721946566</v>
      </c>
      <c r="O1305" t="n">
        <v>0.0000527279958480769</v>
      </c>
      <c r="P1305" t="s">
        <v>257</v>
      </c>
      <c r="Q1305" t="s">
        <v>252</v>
      </c>
    </row>
    <row r="1306">
      <c r="A1306" t="s">
        <v>274</v>
      </c>
      <c r="B1306" t="s">
        <v>261</v>
      </c>
      <c r="C1306" t="s">
        <v>256</v>
      </c>
      <c r="D1306" t="n">
        <v>2.05392250035779</v>
      </c>
      <c r="E1306" t="n">
        <v>2070</v>
      </c>
      <c r="F1306" t="n">
        <v>20375567.6086087</v>
      </c>
      <c r="G1306" t="n">
        <v>920300.663042829</v>
      </c>
      <c r="H1306" t="n">
        <v>1125.92826072502</v>
      </c>
      <c r="I1306" t="n">
        <v>52.5803738524553</v>
      </c>
      <c r="J1306" t="n">
        <v>10446832.7034962</v>
      </c>
      <c r="K1306" t="n">
        <v>475566.505777483</v>
      </c>
      <c r="L1306" t="n">
        <v>7039445.09724885</v>
      </c>
      <c r="M1306" t="n">
        <v>331350.172400009</v>
      </c>
      <c r="N1306" t="n">
        <v>0.0000552587433318574</v>
      </c>
      <c r="O1306" t="n">
        <v>0.0000571339084757438</v>
      </c>
      <c r="P1306" t="s">
        <v>257</v>
      </c>
      <c r="Q1306" t="s">
        <v>252</v>
      </c>
    </row>
    <row r="1307">
      <c r="A1307" t="s">
        <v>274</v>
      </c>
      <c r="B1307" t="s">
        <v>261</v>
      </c>
      <c r="C1307" t="s">
        <v>256</v>
      </c>
      <c r="D1307" t="n">
        <v>2.15113208653396</v>
      </c>
      <c r="E1307" t="n">
        <v>2075</v>
      </c>
      <c r="F1307" t="n">
        <v>21008058.2636835</v>
      </c>
      <c r="G1307" t="n">
        <v>948608.019343359</v>
      </c>
      <c r="H1307" t="n">
        <v>1215.24173742259</v>
      </c>
      <c r="I1307" t="n">
        <v>56.9498226739463</v>
      </c>
      <c r="J1307" t="n">
        <v>11269065.0269009</v>
      </c>
      <c r="K1307" t="n">
        <v>512462.36053367</v>
      </c>
      <c r="L1307" t="n">
        <v>7254301.86068564</v>
      </c>
      <c r="M1307" t="n">
        <v>343149.383803931</v>
      </c>
      <c r="N1307" t="n">
        <v>0.0000578464569247397</v>
      </c>
      <c r="O1307" t="n">
        <v>0.0000600351478299412</v>
      </c>
      <c r="P1307" t="s">
        <v>257</v>
      </c>
      <c r="Q1307" t="s">
        <v>252</v>
      </c>
    </row>
    <row r="1308">
      <c r="A1308" t="s">
        <v>274</v>
      </c>
      <c r="B1308" t="s">
        <v>261</v>
      </c>
      <c r="C1308" t="s">
        <v>256</v>
      </c>
      <c r="D1308" t="n">
        <v>2.28026617277747</v>
      </c>
      <c r="E1308" t="n">
        <v>2080</v>
      </c>
      <c r="F1308" t="n">
        <v>21589932.0684026</v>
      </c>
      <c r="G1308" t="n">
        <v>974645.566497791</v>
      </c>
      <c r="H1308" t="n">
        <v>1322.67705009629</v>
      </c>
      <c r="I1308" t="n">
        <v>62.2543529429437</v>
      </c>
      <c r="J1308" t="n">
        <v>12223253.0634891</v>
      </c>
      <c r="K1308" t="n">
        <v>559257.945393411</v>
      </c>
      <c r="L1308" t="n">
        <v>7453687.64212596</v>
      </c>
      <c r="M1308" t="n">
        <v>354909.357083356</v>
      </c>
      <c r="N1308" t="n">
        <v>0.000061263604068123</v>
      </c>
      <c r="O1308" t="n">
        <v>0.0000638738379189917</v>
      </c>
      <c r="P1308" t="s">
        <v>257</v>
      </c>
      <c r="Q1308" t="s">
        <v>252</v>
      </c>
    </row>
    <row r="1309">
      <c r="A1309" t="s">
        <v>274</v>
      </c>
      <c r="B1309" t="s">
        <v>261</v>
      </c>
      <c r="C1309" t="s">
        <v>256</v>
      </c>
      <c r="D1309" t="n">
        <v>2.40858309610718</v>
      </c>
      <c r="E1309" t="n">
        <v>2085</v>
      </c>
      <c r="F1309" t="n">
        <v>22227210.0425743</v>
      </c>
      <c r="G1309" t="n">
        <v>1003189.08443303</v>
      </c>
      <c r="H1309" t="n">
        <v>1437.24792995795</v>
      </c>
      <c r="I1309" t="n">
        <v>67.9023008392931</v>
      </c>
      <c r="J1309" t="n">
        <v>13126258.2939131</v>
      </c>
      <c r="K1309" t="n">
        <v>603554.556721972</v>
      </c>
      <c r="L1309" t="n">
        <v>7644083.6127098</v>
      </c>
      <c r="M1309" t="n">
        <v>364902.591258709</v>
      </c>
      <c r="N1309" t="n">
        <v>0.000064661643418361</v>
      </c>
      <c r="O1309" t="n">
        <v>0.0000676864430574113</v>
      </c>
      <c r="P1309" t="s">
        <v>257</v>
      </c>
      <c r="Q1309" t="s">
        <v>252</v>
      </c>
    </row>
    <row r="1310">
      <c r="A1310" t="s">
        <v>274</v>
      </c>
      <c r="B1310" t="s">
        <v>261</v>
      </c>
      <c r="C1310" t="s">
        <v>256</v>
      </c>
      <c r="D1310" t="n">
        <v>2.52004645059278</v>
      </c>
      <c r="E1310" t="n">
        <v>2090</v>
      </c>
      <c r="F1310" t="n">
        <v>22767413.8777743</v>
      </c>
      <c r="G1310" t="n">
        <v>1027526.43835291</v>
      </c>
      <c r="H1310" t="n">
        <v>1539.31420509996</v>
      </c>
      <c r="I1310" t="n">
        <v>72.9517330808191</v>
      </c>
      <c r="J1310" t="n">
        <v>13855787.3675165</v>
      </c>
      <c r="K1310" t="n">
        <v>642142.799133377</v>
      </c>
      <c r="L1310" t="n">
        <v>7832970.6648484</v>
      </c>
      <c r="M1310" t="n">
        <v>378146.17645971</v>
      </c>
      <c r="N1310" t="n">
        <v>0.0000676104107986833</v>
      </c>
      <c r="O1310" t="n">
        <v>0.000070997426789094</v>
      </c>
      <c r="P1310" t="s">
        <v>257</v>
      </c>
      <c r="Q1310" t="s">
        <v>252</v>
      </c>
    </row>
    <row r="1311">
      <c r="A1311" t="s">
        <v>274</v>
      </c>
      <c r="B1311" t="s">
        <v>262</v>
      </c>
      <c r="C1311" t="s">
        <v>256</v>
      </c>
      <c r="D1311" t="n">
        <v>0.428627956548265</v>
      </c>
      <c r="E1311" t="n">
        <v>2010</v>
      </c>
      <c r="F1311" t="n">
        <v>11573983.7212555</v>
      </c>
      <c r="G1311" t="n">
        <v>1644009.6937074</v>
      </c>
      <c r="H1311" t="n">
        <v>127.335454501628</v>
      </c>
      <c r="I1311" t="n">
        <v>20.2235793274674</v>
      </c>
      <c r="J1311" t="n">
        <v>2063995.60248527</v>
      </c>
      <c r="K1311" t="n">
        <v>294076.390005066</v>
      </c>
      <c r="L1311" t="n">
        <v>3859647.7821899</v>
      </c>
      <c r="M1311" t="n">
        <v>657467.719954449</v>
      </c>
      <c r="N1311" t="n">
        <v>0.0000110018691548509</v>
      </c>
      <c r="O1311" t="n">
        <v>0.0000123013747454623</v>
      </c>
      <c r="P1311" t="s">
        <v>257</v>
      </c>
      <c r="Q1311" t="s">
        <v>252</v>
      </c>
    </row>
    <row r="1312">
      <c r="A1312" t="s">
        <v>274</v>
      </c>
      <c r="B1312" t="s">
        <v>262</v>
      </c>
      <c r="C1312" t="s">
        <v>256</v>
      </c>
      <c r="D1312" t="n">
        <v>0.612859964817109</v>
      </c>
      <c r="E1312" t="n">
        <v>2015</v>
      </c>
      <c r="F1312" t="n">
        <v>12284241.8777148</v>
      </c>
      <c r="G1312" t="n">
        <v>1759880.32341166</v>
      </c>
      <c r="H1312" t="n">
        <v>193.557345179231</v>
      </c>
      <c r="I1312" t="n">
        <v>30.9300227734924</v>
      </c>
      <c r="J1312" t="n">
        <v>2194896.33069872</v>
      </c>
      <c r="K1312" t="n">
        <v>314800.144760221</v>
      </c>
      <c r="L1312" t="n">
        <v>4103755.58356969</v>
      </c>
      <c r="M1312" t="n">
        <v>703431.813350665</v>
      </c>
      <c r="N1312" t="n">
        <v>0.0000157565560094</v>
      </c>
      <c r="O1312" t="n">
        <v>0.0000175750716466516</v>
      </c>
      <c r="P1312" t="s">
        <v>257</v>
      </c>
      <c r="Q1312" t="s">
        <v>252</v>
      </c>
    </row>
    <row r="1313">
      <c r="A1313" t="s">
        <v>274</v>
      </c>
      <c r="B1313" t="s">
        <v>262</v>
      </c>
      <c r="C1313" t="s">
        <v>256</v>
      </c>
      <c r="D1313" t="n">
        <v>0.762344119941005</v>
      </c>
      <c r="E1313" t="n">
        <v>2020</v>
      </c>
      <c r="F1313" t="n">
        <v>12939229.4305243</v>
      </c>
      <c r="G1313" t="n">
        <v>1868112.61296358</v>
      </c>
      <c r="H1313" t="n">
        <v>254.137496296723</v>
      </c>
      <c r="I1313" t="n">
        <v>40.8533381568144</v>
      </c>
      <c r="J1313" t="n">
        <v>2318146.14755693</v>
      </c>
      <c r="K1313" t="n">
        <v>334439.232113615</v>
      </c>
      <c r="L1313" t="n">
        <v>4334230.15663638</v>
      </c>
      <c r="M1313" t="n">
        <v>747203.189805832</v>
      </c>
      <c r="N1313" t="n">
        <v>0.0000196408524681694</v>
      </c>
      <c r="O1313" t="n">
        <v>0.0000218687770069731</v>
      </c>
      <c r="P1313" t="s">
        <v>257</v>
      </c>
      <c r="Q1313" t="s">
        <v>252</v>
      </c>
    </row>
    <row r="1314">
      <c r="A1314" t="s">
        <v>274</v>
      </c>
      <c r="B1314" t="s">
        <v>262</v>
      </c>
      <c r="C1314" t="s">
        <v>256</v>
      </c>
      <c r="D1314" t="n">
        <v>0.913771284057719</v>
      </c>
      <c r="E1314" t="n">
        <v>2025</v>
      </c>
      <c r="F1314" t="n">
        <v>13681281.9953837</v>
      </c>
      <c r="G1314" t="n">
        <v>1988074.99766061</v>
      </c>
      <c r="H1314" t="n">
        <v>322.67243075387</v>
      </c>
      <c r="I1314" t="n">
        <v>52.1358707111199</v>
      </c>
      <c r="J1314" t="n">
        <v>2456930.46883821</v>
      </c>
      <c r="K1314" t="n">
        <v>356159.405186203</v>
      </c>
      <c r="L1314" t="n">
        <v>4594585.55872247</v>
      </c>
      <c r="M1314" t="n">
        <v>795821.387874476</v>
      </c>
      <c r="N1314" t="n">
        <v>0.0000235849557711583</v>
      </c>
      <c r="O1314" t="n">
        <v>0.0000262242977616382</v>
      </c>
      <c r="P1314" t="s">
        <v>257</v>
      </c>
      <c r="Q1314" t="s">
        <v>252</v>
      </c>
    </row>
    <row r="1315">
      <c r="A1315" t="s">
        <v>274</v>
      </c>
      <c r="B1315" t="s">
        <v>262</v>
      </c>
      <c r="C1315" t="s">
        <v>256</v>
      </c>
      <c r="D1315" t="n">
        <v>0.965593764268064</v>
      </c>
      <c r="E1315" t="n">
        <v>2030</v>
      </c>
      <c r="F1315" t="n">
        <v>14472718.7963309</v>
      </c>
      <c r="G1315" t="n">
        <v>2115328.11914804</v>
      </c>
      <c r="H1315" t="n">
        <v>361.276116255093</v>
      </c>
      <c r="I1315" t="n">
        <v>58.6428712377262</v>
      </c>
      <c r="J1315" t="n">
        <v>2604857.95331381</v>
      </c>
      <c r="K1315" t="n">
        <v>378974.110447258</v>
      </c>
      <c r="L1315" t="n">
        <v>4872631.18225207</v>
      </c>
      <c r="M1315" t="n">
        <v>847259.369650762</v>
      </c>
      <c r="N1315" t="n">
        <v>0.000024962560341232</v>
      </c>
      <c r="O1315" t="n">
        <v>0.0000277228249872388</v>
      </c>
      <c r="P1315" t="s">
        <v>257</v>
      </c>
      <c r="Q1315" t="s">
        <v>252</v>
      </c>
    </row>
    <row r="1316">
      <c r="A1316" t="s">
        <v>274</v>
      </c>
      <c r="B1316" t="s">
        <v>262</v>
      </c>
      <c r="C1316" t="s">
        <v>256</v>
      </c>
      <c r="D1316" t="n">
        <v>1.08500668135844</v>
      </c>
      <c r="E1316" t="n">
        <v>2035</v>
      </c>
      <c r="F1316" t="n">
        <v>15160520.8293758</v>
      </c>
      <c r="G1316" t="n">
        <v>2228536.54071192</v>
      </c>
      <c r="H1316" t="n">
        <v>430.311726005179</v>
      </c>
      <c r="I1316" t="n">
        <v>69.6752468997372</v>
      </c>
      <c r="J1316" t="n">
        <v>3185951.61646439</v>
      </c>
      <c r="K1316" t="n">
        <v>478904.756375308</v>
      </c>
      <c r="L1316" t="n">
        <v>5132009.99159737</v>
      </c>
      <c r="M1316" t="n">
        <v>897154.067109618</v>
      </c>
      <c r="N1316" t="n">
        <v>0.0000283837033600708</v>
      </c>
      <c r="O1316" t="n">
        <v>0.0000312650233132274</v>
      </c>
      <c r="P1316" t="s">
        <v>257</v>
      </c>
      <c r="Q1316" t="s">
        <v>252</v>
      </c>
    </row>
    <row r="1317">
      <c r="A1317" t="s">
        <v>274</v>
      </c>
      <c r="B1317" t="s">
        <v>262</v>
      </c>
      <c r="C1317" t="s">
        <v>256</v>
      </c>
      <c r="D1317" t="n">
        <v>1.22921984132704</v>
      </c>
      <c r="E1317" t="n">
        <v>2040</v>
      </c>
      <c r="F1317" t="n">
        <v>15562781.4528234</v>
      </c>
      <c r="G1317" t="n">
        <v>2300324.01751376</v>
      </c>
      <c r="H1317" t="n">
        <v>508.27006614047</v>
      </c>
      <c r="I1317" t="n">
        <v>81.8727604757838</v>
      </c>
      <c r="J1317" t="n">
        <v>3851570.70648259</v>
      </c>
      <c r="K1317" t="n">
        <v>600830.98366563</v>
      </c>
      <c r="L1317" t="n">
        <v>5277200.95740385</v>
      </c>
      <c r="M1317" t="n">
        <v>925601.48073522</v>
      </c>
      <c r="N1317" t="n">
        <v>0.0000326593332741468</v>
      </c>
      <c r="O1317" t="n">
        <v>0.0000355918383029682</v>
      </c>
      <c r="P1317" t="s">
        <v>257</v>
      </c>
      <c r="Q1317" t="s">
        <v>252</v>
      </c>
    </row>
    <row r="1318">
      <c r="A1318" t="s">
        <v>274</v>
      </c>
      <c r="B1318" t="s">
        <v>262</v>
      </c>
      <c r="C1318" t="s">
        <v>256</v>
      </c>
      <c r="D1318" t="n">
        <v>1.35085724597845</v>
      </c>
      <c r="E1318" t="n">
        <v>2045</v>
      </c>
      <c r="F1318" t="n">
        <v>16037266.523685</v>
      </c>
      <c r="G1318" t="n">
        <v>2382889.0659459</v>
      </c>
      <c r="H1318" t="n">
        <v>581.977598919031</v>
      </c>
      <c r="I1318" t="n">
        <v>93.5264152902904</v>
      </c>
      <c r="J1318" t="n">
        <v>4514614.7270977</v>
      </c>
      <c r="K1318" t="n">
        <v>728336.719878988</v>
      </c>
      <c r="L1318" t="n">
        <v>5468891.25026632</v>
      </c>
      <c r="M1318" t="n">
        <v>955026.437843811</v>
      </c>
      <c r="N1318" t="n">
        <v>0.0000362890769483393</v>
      </c>
      <c r="O1318" t="n">
        <v>0.000039249168845871</v>
      </c>
      <c r="P1318" t="s">
        <v>257</v>
      </c>
      <c r="Q1318" t="s">
        <v>252</v>
      </c>
    </row>
    <row r="1319">
      <c r="A1319" t="s">
        <v>274</v>
      </c>
      <c r="B1319" t="s">
        <v>262</v>
      </c>
      <c r="C1319" t="s">
        <v>256</v>
      </c>
      <c r="D1319" t="n">
        <v>1.53164784556419</v>
      </c>
      <c r="E1319" t="n">
        <v>2050</v>
      </c>
      <c r="F1319" t="n">
        <v>16520075.4746591</v>
      </c>
      <c r="G1319" t="n">
        <v>2466178.07067124</v>
      </c>
      <c r="H1319" t="n">
        <v>685.880864397302</v>
      </c>
      <c r="I1319" t="n">
        <v>109.832501539903</v>
      </c>
      <c r="J1319" t="n">
        <v>5650639.99301582</v>
      </c>
      <c r="K1319" t="n">
        <v>944627.906583158</v>
      </c>
      <c r="L1319" t="n">
        <v>5670510.53130267</v>
      </c>
      <c r="M1319" t="n">
        <v>950037.641832686</v>
      </c>
      <c r="N1319" t="n">
        <v>0.000041518022447864</v>
      </c>
      <c r="O1319" t="n">
        <v>0.0000445355113834131</v>
      </c>
      <c r="P1319" t="s">
        <v>257</v>
      </c>
      <c r="Q1319" t="s">
        <v>252</v>
      </c>
    </row>
    <row r="1320">
      <c r="A1320" t="s">
        <v>274</v>
      </c>
      <c r="B1320" t="s">
        <v>262</v>
      </c>
      <c r="C1320" t="s">
        <v>256</v>
      </c>
      <c r="D1320" t="n">
        <v>1.64170092024739</v>
      </c>
      <c r="E1320" t="n">
        <v>2055</v>
      </c>
      <c r="F1320" t="n">
        <v>17001502.6012647</v>
      </c>
      <c r="G1320" t="n">
        <v>2548476.39041326</v>
      </c>
      <c r="H1320" t="n">
        <v>753.801916480462</v>
      </c>
      <c r="I1320" t="n">
        <v>120.81401103031</v>
      </c>
      <c r="J1320" t="n">
        <v>6434544.99273317</v>
      </c>
      <c r="K1320" t="n">
        <v>1099276.47862158</v>
      </c>
      <c r="L1320" t="n">
        <v>5863122.23685133</v>
      </c>
      <c r="M1320" t="n">
        <v>960760.286736978</v>
      </c>
      <c r="N1320" t="n">
        <v>0.0000443373702995163</v>
      </c>
      <c r="O1320" t="n">
        <v>0.0000474063685599688</v>
      </c>
      <c r="P1320" t="s">
        <v>257</v>
      </c>
      <c r="Q1320" t="s">
        <v>252</v>
      </c>
    </row>
    <row r="1321">
      <c r="A1321" t="s">
        <v>274</v>
      </c>
      <c r="B1321" t="s">
        <v>262</v>
      </c>
      <c r="C1321" t="s">
        <v>256</v>
      </c>
      <c r="D1321" t="n">
        <v>1.79717289473674</v>
      </c>
      <c r="E1321" t="n">
        <v>2060</v>
      </c>
      <c r="F1321" t="n">
        <v>17529330.6330105</v>
      </c>
      <c r="G1321" t="n">
        <v>2637270.90029371</v>
      </c>
      <c r="H1321" t="n">
        <v>846.531553849613</v>
      </c>
      <c r="I1321" t="n">
        <v>135.669174161133</v>
      </c>
      <c r="J1321" t="n">
        <v>7472497.62115021</v>
      </c>
      <c r="K1321" t="n">
        <v>1287193.41890213</v>
      </c>
      <c r="L1321" t="n">
        <v>6041612.62487676</v>
      </c>
      <c r="M1321" t="n">
        <v>968085.394962231</v>
      </c>
      <c r="N1321" t="n">
        <v>0.0000482922920202932</v>
      </c>
      <c r="O1321" t="n">
        <v>0.0000514430179114414</v>
      </c>
      <c r="P1321" t="s">
        <v>257</v>
      </c>
      <c r="Q1321" t="s">
        <v>252</v>
      </c>
    </row>
    <row r="1322">
      <c r="A1322" t="s">
        <v>274</v>
      </c>
      <c r="B1322" t="s">
        <v>262</v>
      </c>
      <c r="C1322" t="s">
        <v>256</v>
      </c>
      <c r="D1322" t="n">
        <v>1.90209664848524</v>
      </c>
      <c r="E1322" t="n">
        <v>2065</v>
      </c>
      <c r="F1322" t="n">
        <v>17979659.0893191</v>
      </c>
      <c r="G1322" t="n">
        <v>2714283.76584479</v>
      </c>
      <c r="H1322" t="n">
        <v>916.792446799409</v>
      </c>
      <c r="I1322" t="n">
        <v>147.043979965738</v>
      </c>
      <c r="J1322" t="n">
        <v>8218753.81503876</v>
      </c>
      <c r="K1322" t="n">
        <v>1434141.87360057</v>
      </c>
      <c r="L1322" t="n">
        <v>6193758.0826116</v>
      </c>
      <c r="M1322" t="n">
        <v>982995.715233843</v>
      </c>
      <c r="N1322" t="n">
        <v>0.0000509905355960856</v>
      </c>
      <c r="O1322" t="n">
        <v>0.000054174136770837</v>
      </c>
      <c r="P1322" t="s">
        <v>257</v>
      </c>
      <c r="Q1322" t="s">
        <v>252</v>
      </c>
    </row>
    <row r="1323">
      <c r="A1323" t="s">
        <v>274</v>
      </c>
      <c r="B1323" t="s">
        <v>262</v>
      </c>
      <c r="C1323" t="s">
        <v>256</v>
      </c>
      <c r="D1323" t="n">
        <v>2.05392250035779</v>
      </c>
      <c r="E1323" t="n">
        <v>2070</v>
      </c>
      <c r="F1323" t="n">
        <v>18494806.0975319</v>
      </c>
      <c r="G1323" t="n">
        <v>2801062.1741196</v>
      </c>
      <c r="H1323" t="n">
        <v>1015.51734135627</v>
      </c>
      <c r="I1323" t="n">
        <v>162.991293221204</v>
      </c>
      <c r="J1323" t="n">
        <v>9284585.28251087</v>
      </c>
      <c r="K1323" t="n">
        <v>1637813.9267628</v>
      </c>
      <c r="L1323" t="n">
        <v>6378714.82501781</v>
      </c>
      <c r="M1323" t="n">
        <v>992080.444631051</v>
      </c>
      <c r="N1323" t="n">
        <v>0.0000549082448337636</v>
      </c>
      <c r="O1323" t="n">
        <v>0.0000581891022367018</v>
      </c>
      <c r="P1323" t="s">
        <v>257</v>
      </c>
      <c r="Q1323" t="s">
        <v>252</v>
      </c>
    </row>
    <row r="1324">
      <c r="A1324" t="s">
        <v>274</v>
      </c>
      <c r="B1324" t="s">
        <v>262</v>
      </c>
      <c r="C1324" t="s">
        <v>256</v>
      </c>
      <c r="D1324" t="n">
        <v>2.15113208653396</v>
      </c>
      <c r="E1324" t="n">
        <v>2075</v>
      </c>
      <c r="F1324" t="n">
        <v>19061001.1545108</v>
      </c>
      <c r="G1324" t="n">
        <v>2895665.12851608</v>
      </c>
      <c r="H1324" t="n">
        <v>1095.964263819</v>
      </c>
      <c r="I1324" t="n">
        <v>176.22729627754</v>
      </c>
      <c r="J1324" t="n">
        <v>10010491.714931</v>
      </c>
      <c r="K1324" t="n">
        <v>1771035.67250357</v>
      </c>
      <c r="L1324" t="n">
        <v>6585480.63073578</v>
      </c>
      <c r="M1324" t="n">
        <v>1011970.61375379</v>
      </c>
      <c r="N1324" t="n">
        <v>0.000057497728211387</v>
      </c>
      <c r="O1324" t="n">
        <v>0.0000608590042205087</v>
      </c>
      <c r="P1324" t="s">
        <v>257</v>
      </c>
      <c r="Q1324" t="s">
        <v>252</v>
      </c>
    </row>
    <row r="1325">
      <c r="A1325" t="s">
        <v>274</v>
      </c>
      <c r="B1325" t="s">
        <v>262</v>
      </c>
      <c r="C1325" t="s">
        <v>256</v>
      </c>
      <c r="D1325" t="n">
        <v>2.28026617277747</v>
      </c>
      <c r="E1325" t="n">
        <v>2080</v>
      </c>
      <c r="F1325" t="n">
        <v>19581312.5924671</v>
      </c>
      <c r="G1325" t="n">
        <v>2983265.04243323</v>
      </c>
      <c r="H1325" t="n">
        <v>1192.82379589998</v>
      </c>
      <c r="I1325" t="n">
        <v>192.107607139246</v>
      </c>
      <c r="J1325" t="n">
        <v>10863624.2620306</v>
      </c>
      <c r="K1325" t="n">
        <v>1918886.74685194</v>
      </c>
      <c r="L1325" t="n">
        <v>6777732.72782515</v>
      </c>
      <c r="M1325" t="n">
        <v>1030864.27138417</v>
      </c>
      <c r="N1325" t="n">
        <v>0.0000609164370502343</v>
      </c>
      <c r="O1325" t="n">
        <v>0.0000643950853869015</v>
      </c>
      <c r="P1325" t="s">
        <v>257</v>
      </c>
      <c r="Q1325" t="s">
        <v>252</v>
      </c>
    </row>
    <row r="1326">
      <c r="A1326" t="s">
        <v>274</v>
      </c>
      <c r="B1326" t="s">
        <v>262</v>
      </c>
      <c r="C1326" t="s">
        <v>256</v>
      </c>
      <c r="D1326" t="n">
        <v>2.40858309610718</v>
      </c>
      <c r="E1326" t="n">
        <v>2085</v>
      </c>
      <c r="F1326" t="n">
        <v>20152046.9027537</v>
      </c>
      <c r="G1326" t="n">
        <v>3078352.22425362</v>
      </c>
      <c r="H1326" t="n">
        <v>1296.11335738501</v>
      </c>
      <c r="I1326" t="n">
        <v>209.036873412235</v>
      </c>
      <c r="J1326" t="n">
        <v>11663518.3382064</v>
      </c>
      <c r="K1326" t="n">
        <v>2066294.51242863</v>
      </c>
      <c r="L1326" t="n">
        <v>6967968.25419032</v>
      </c>
      <c r="M1326" t="n">
        <v>1041017.94977819</v>
      </c>
      <c r="N1326" t="n">
        <v>0.0000643167100413954</v>
      </c>
      <c r="O1326" t="n">
        <v>0.0000679054436218448</v>
      </c>
      <c r="P1326" t="s">
        <v>257</v>
      </c>
      <c r="Q1326" t="s">
        <v>252</v>
      </c>
    </row>
    <row r="1327">
      <c r="A1327" t="s">
        <v>274</v>
      </c>
      <c r="B1327" t="s">
        <v>262</v>
      </c>
      <c r="C1327" t="s">
        <v>256</v>
      </c>
      <c r="D1327" t="n">
        <v>2.52004645059278</v>
      </c>
      <c r="E1327" t="n">
        <v>2090</v>
      </c>
      <c r="F1327" t="n">
        <v>20640409.2033177</v>
      </c>
      <c r="G1327" t="n">
        <v>3154531.11280953</v>
      </c>
      <c r="H1327" t="n">
        <v>1388.25475319157</v>
      </c>
      <c r="I1327" t="n">
        <v>224.011184989216</v>
      </c>
      <c r="J1327" t="n">
        <v>12328848.0993597</v>
      </c>
      <c r="K1327" t="n">
        <v>2169082.06729021</v>
      </c>
      <c r="L1327" t="n">
        <v>7146775.40212973</v>
      </c>
      <c r="M1327" t="n">
        <v>1064341.43917838</v>
      </c>
      <c r="N1327" t="n">
        <v>0.0000672590712478909</v>
      </c>
      <c r="O1327" t="n">
        <v>0.0000710125140562347</v>
      </c>
      <c r="P1327" t="s">
        <v>257</v>
      </c>
      <c r="Q1327" t="s">
        <v>252</v>
      </c>
    </row>
    <row r="1328">
      <c r="A1328" t="s">
        <v>274</v>
      </c>
      <c r="B1328" t="s">
        <v>263</v>
      </c>
      <c r="C1328" t="s">
        <v>256</v>
      </c>
      <c r="D1328" t="n">
        <v>0.428627956548265</v>
      </c>
      <c r="E1328" t="n">
        <v>2010</v>
      </c>
      <c r="F1328" t="n">
        <v>13166652.1683528</v>
      </c>
      <c r="G1328" t="n">
        <v>51341.2466100969</v>
      </c>
      <c r="H1328" t="n">
        <v>147.134233691046</v>
      </c>
      <c r="I1328" t="n">
        <v>0.424800138049291</v>
      </c>
      <c r="J1328" t="n">
        <v>2350588.40964223</v>
      </c>
      <c r="K1328" t="n">
        <v>7483.58284811123</v>
      </c>
      <c r="L1328" t="n">
        <v>4503977.76810996</v>
      </c>
      <c r="M1328" t="n">
        <v>13137.734034391</v>
      </c>
      <c r="N1328" t="n">
        <v>0.0000111747642308571</v>
      </c>
      <c r="O1328" t="n">
        <v>0.00000827405188026246</v>
      </c>
      <c r="P1328" t="s">
        <v>257</v>
      </c>
      <c r="Q1328" t="s">
        <v>252</v>
      </c>
    </row>
    <row r="1329">
      <c r="A1329" t="s">
        <v>274</v>
      </c>
      <c r="B1329" t="s">
        <v>263</v>
      </c>
      <c r="C1329" t="s">
        <v>256</v>
      </c>
      <c r="D1329" t="n">
        <v>0.612859964817109</v>
      </c>
      <c r="E1329" t="n">
        <v>2015</v>
      </c>
      <c r="F1329" t="n">
        <v>13989891.0905598</v>
      </c>
      <c r="G1329" t="n">
        <v>54231.1105666609</v>
      </c>
      <c r="H1329" t="n">
        <v>223.841583310824</v>
      </c>
      <c r="I1329" t="n">
        <v>0.645784641899926</v>
      </c>
      <c r="J1329" t="n">
        <v>2501746.26921835</v>
      </c>
      <c r="K1329" t="n">
        <v>7950.20624058461</v>
      </c>
      <c r="L1329" t="n">
        <v>4793209.77849683</v>
      </c>
      <c r="M1329" t="n">
        <v>13977.6184235228</v>
      </c>
      <c r="N1329" t="n">
        <v>0.0000160002377332207</v>
      </c>
      <c r="O1329" t="n">
        <v>0.0000119080106446673</v>
      </c>
      <c r="P1329" t="s">
        <v>257</v>
      </c>
      <c r="Q1329" t="s">
        <v>252</v>
      </c>
    </row>
    <row r="1330">
      <c r="A1330" t="s">
        <v>274</v>
      </c>
      <c r="B1330" t="s">
        <v>263</v>
      </c>
      <c r="C1330" t="s">
        <v>256</v>
      </c>
      <c r="D1330" t="n">
        <v>0.762344119941005</v>
      </c>
      <c r="E1330" t="n">
        <v>2020</v>
      </c>
      <c r="F1330" t="n">
        <v>14750430.0870274</v>
      </c>
      <c r="G1330" t="n">
        <v>56911.9564604838</v>
      </c>
      <c r="H1330" t="n">
        <v>294.142530376495</v>
      </c>
      <c r="I1330" t="n">
        <v>0.848304077042329</v>
      </c>
      <c r="J1330" t="n">
        <v>2644194.72735585</v>
      </c>
      <c r="K1330" t="n">
        <v>8390.65231468575</v>
      </c>
      <c r="L1330" t="n">
        <v>5066660.45661896</v>
      </c>
      <c r="M1330" t="n">
        <v>14772.8898232479</v>
      </c>
      <c r="N1330" t="n">
        <v>0.00001994128500939</v>
      </c>
      <c r="O1330" t="n">
        <v>0.0000149055511319724</v>
      </c>
      <c r="P1330" t="s">
        <v>257</v>
      </c>
      <c r="Q1330" t="s">
        <v>252</v>
      </c>
    </row>
    <row r="1331">
      <c r="A1331" t="s">
        <v>274</v>
      </c>
      <c r="B1331" t="s">
        <v>263</v>
      </c>
      <c r="C1331" t="s">
        <v>256</v>
      </c>
      <c r="D1331" t="n">
        <v>0.913771284057719</v>
      </c>
      <c r="E1331" t="n">
        <v>2025</v>
      </c>
      <c r="F1331" t="n">
        <v>15609371.4219733</v>
      </c>
      <c r="G1331" t="n">
        <v>59985.571071087</v>
      </c>
      <c r="H1331" t="n">
        <v>373.7309820915</v>
      </c>
      <c r="I1331" t="n">
        <v>1.07731937349043</v>
      </c>
      <c r="J1331" t="n">
        <v>2804204.14278568</v>
      </c>
      <c r="K1331" t="n">
        <v>8885.73123873466</v>
      </c>
      <c r="L1331" t="n">
        <v>5374741.32033377</v>
      </c>
      <c r="M1331" t="n">
        <v>15665.6262631781</v>
      </c>
      <c r="N1331" t="n">
        <v>0.0000239427310676585</v>
      </c>
      <c r="O1331" t="n">
        <v>0.00001795964186477</v>
      </c>
      <c r="P1331" t="s">
        <v>257</v>
      </c>
      <c r="Q1331" t="s">
        <v>252</v>
      </c>
    </row>
    <row r="1332">
      <c r="A1332" t="s">
        <v>274</v>
      </c>
      <c r="B1332" t="s">
        <v>263</v>
      </c>
      <c r="C1332" t="s">
        <v>256</v>
      </c>
      <c r="D1332" t="n">
        <v>0.965593764268064</v>
      </c>
      <c r="E1332" t="n">
        <v>2030</v>
      </c>
      <c r="F1332" t="n">
        <v>16524742.0062943</v>
      </c>
      <c r="G1332" t="n">
        <v>63304.9091845874</v>
      </c>
      <c r="H1332" t="n">
        <v>418.712462060219</v>
      </c>
      <c r="I1332" t="n">
        <v>1.20652543260017</v>
      </c>
      <c r="J1332" t="n">
        <v>2974419.51510521</v>
      </c>
      <c r="K1332" t="n">
        <v>9412.54865586175</v>
      </c>
      <c r="L1332" t="n">
        <v>5703272.89270679</v>
      </c>
      <c r="M1332" t="n">
        <v>16617.6591960461</v>
      </c>
      <c r="N1332" t="n">
        <v>0.0000253385173517825</v>
      </c>
      <c r="O1332" t="n">
        <v>0.0000190589552712591</v>
      </c>
      <c r="P1332" t="s">
        <v>257</v>
      </c>
      <c r="Q1332" t="s">
        <v>252</v>
      </c>
    </row>
    <row r="1333">
      <c r="A1333" t="s">
        <v>274</v>
      </c>
      <c r="B1333" t="s">
        <v>263</v>
      </c>
      <c r="C1333" t="s">
        <v>256</v>
      </c>
      <c r="D1333" t="n">
        <v>1.08500668135844</v>
      </c>
      <c r="E1333" t="n">
        <v>2035</v>
      </c>
      <c r="F1333" t="n">
        <v>17322867.0009668</v>
      </c>
      <c r="G1333" t="n">
        <v>66190.369120994</v>
      </c>
      <c r="H1333" t="n">
        <v>498.506538070596</v>
      </c>
      <c r="I1333" t="n">
        <v>1.4804348343203</v>
      </c>
      <c r="J1333" t="n">
        <v>3653604.99364639</v>
      </c>
      <c r="K1333" t="n">
        <v>11251.3791933094</v>
      </c>
      <c r="L1333" t="n">
        <v>6011631.79484768</v>
      </c>
      <c r="M1333" t="n">
        <v>17532.2638593066</v>
      </c>
      <c r="N1333" t="n">
        <v>0.0000287773691296467</v>
      </c>
      <c r="O1333" t="n">
        <v>0.0000223663178492646</v>
      </c>
      <c r="P1333" t="s">
        <v>257</v>
      </c>
      <c r="Q1333" t="s">
        <v>252</v>
      </c>
    </row>
    <row r="1334">
      <c r="A1334" t="s">
        <v>274</v>
      </c>
      <c r="B1334" t="s">
        <v>263</v>
      </c>
      <c r="C1334" t="s">
        <v>256</v>
      </c>
      <c r="D1334" t="n">
        <v>1.22921984132704</v>
      </c>
      <c r="E1334" t="n">
        <v>2040</v>
      </c>
      <c r="F1334" t="n">
        <v>17795275.2401451</v>
      </c>
      <c r="G1334" t="n">
        <v>67830.2301920516</v>
      </c>
      <c r="H1334" t="n">
        <v>588.326897673957</v>
      </c>
      <c r="I1334" t="n">
        <v>1.81592894229668</v>
      </c>
      <c r="J1334" t="n">
        <v>4438897.98000279</v>
      </c>
      <c r="K1334" t="n">
        <v>13503.7101454312</v>
      </c>
      <c r="L1334" t="n">
        <v>6184763.20615755</v>
      </c>
      <c r="M1334" t="n">
        <v>18039.2319815259</v>
      </c>
      <c r="N1334" t="n">
        <v>0.0000330608484406426</v>
      </c>
      <c r="O1334" t="n">
        <v>0.0000267716759497224</v>
      </c>
      <c r="P1334" t="s">
        <v>257</v>
      </c>
      <c r="Q1334" t="s">
        <v>252</v>
      </c>
    </row>
    <row r="1335">
      <c r="A1335" t="s">
        <v>274</v>
      </c>
      <c r="B1335" t="s">
        <v>263</v>
      </c>
      <c r="C1335" t="s">
        <v>256</v>
      </c>
      <c r="D1335" t="n">
        <v>1.35085724597845</v>
      </c>
      <c r="E1335" t="n">
        <v>2045</v>
      </c>
      <c r="F1335" t="n">
        <v>18350372.4369771</v>
      </c>
      <c r="G1335" t="n">
        <v>69783.1526538301</v>
      </c>
      <c r="H1335" t="n">
        <v>673.375031759775</v>
      </c>
      <c r="I1335" t="n">
        <v>2.12898244954666</v>
      </c>
      <c r="J1335" t="n">
        <v>5227553.58893563</v>
      </c>
      <c r="K1335" t="n">
        <v>15397.8580410572</v>
      </c>
      <c r="L1335" t="n">
        <v>6405169.44152731</v>
      </c>
      <c r="M1335" t="n">
        <v>18748.2465828295</v>
      </c>
      <c r="N1335" t="n">
        <v>0.000036695442235433</v>
      </c>
      <c r="O1335" t="n">
        <v>0.0000305085449507821</v>
      </c>
      <c r="P1335" t="s">
        <v>257</v>
      </c>
      <c r="Q1335" t="s">
        <v>252</v>
      </c>
    </row>
    <row r="1336">
      <c r="A1336" t="s">
        <v>274</v>
      </c>
      <c r="B1336" t="s">
        <v>263</v>
      </c>
      <c r="C1336" t="s">
        <v>256</v>
      </c>
      <c r="D1336" t="n">
        <v>1.53164784556419</v>
      </c>
      <c r="E1336" t="n">
        <v>2050</v>
      </c>
      <c r="F1336" t="n">
        <v>18914483.529992</v>
      </c>
      <c r="G1336" t="n">
        <v>71770.0153383166</v>
      </c>
      <c r="H1336" t="n">
        <v>793.137965801462</v>
      </c>
      <c r="I1336" t="n">
        <v>2.57540013574316</v>
      </c>
      <c r="J1336" t="n">
        <v>6574577.8896904</v>
      </c>
      <c r="K1336" t="n">
        <v>20690.0099085773</v>
      </c>
      <c r="L1336" t="n">
        <v>6599689.64207151</v>
      </c>
      <c r="M1336" t="n">
        <v>20858.5310638487</v>
      </c>
      <c r="N1336" t="n">
        <v>0.0000419328375815185</v>
      </c>
      <c r="O1336" t="n">
        <v>0.0000358840683480836</v>
      </c>
      <c r="P1336" t="s">
        <v>257</v>
      </c>
      <c r="Q1336" t="s">
        <v>252</v>
      </c>
    </row>
    <row r="1337">
      <c r="A1337" t="s">
        <v>274</v>
      </c>
      <c r="B1337" t="s">
        <v>263</v>
      </c>
      <c r="C1337" t="s">
        <v>256</v>
      </c>
      <c r="D1337" t="n">
        <v>1.64170092024739</v>
      </c>
      <c r="E1337" t="n">
        <v>2055</v>
      </c>
      <c r="F1337" t="n">
        <v>19476226.9054999</v>
      </c>
      <c r="G1337" t="n">
        <v>73752.0861780325</v>
      </c>
      <c r="H1337" t="n">
        <v>871.754408748163</v>
      </c>
      <c r="I1337" t="n">
        <v>2.86151876260879</v>
      </c>
      <c r="J1337" t="n">
        <v>7509100.14376782</v>
      </c>
      <c r="K1337" t="n">
        <v>24721.3275869281</v>
      </c>
      <c r="L1337" t="n">
        <v>6801945.7824494</v>
      </c>
      <c r="M1337" t="n">
        <v>21936.741138908</v>
      </c>
      <c r="N1337" t="n">
        <v>0.0000447599225957872</v>
      </c>
      <c r="O1337" t="n">
        <v>0.0000387991568903052</v>
      </c>
      <c r="P1337" t="s">
        <v>257</v>
      </c>
      <c r="Q1337" t="s">
        <v>252</v>
      </c>
    </row>
    <row r="1338">
      <c r="A1338" t="s">
        <v>274</v>
      </c>
      <c r="B1338" t="s">
        <v>263</v>
      </c>
      <c r="C1338" t="s">
        <v>256</v>
      </c>
      <c r="D1338" t="n">
        <v>1.79717289473674</v>
      </c>
      <c r="E1338" t="n">
        <v>2060</v>
      </c>
      <c r="F1338" t="n">
        <v>20090663.5218372</v>
      </c>
      <c r="G1338" t="n">
        <v>75938.011467004</v>
      </c>
      <c r="H1338" t="n">
        <v>978.944255275546</v>
      </c>
      <c r="I1338" t="n">
        <v>3.25647273520002</v>
      </c>
      <c r="J1338" t="n">
        <v>8730084.37457582</v>
      </c>
      <c r="K1338" t="n">
        <v>29606.6654765218</v>
      </c>
      <c r="L1338" t="n">
        <v>6986496.26846932</v>
      </c>
      <c r="M1338" t="n">
        <v>23201.7513696816</v>
      </c>
      <c r="N1338" t="n">
        <v>0.000048726327739823</v>
      </c>
      <c r="O1338" t="n">
        <v>0.0000428833027398274</v>
      </c>
      <c r="P1338" t="s">
        <v>257</v>
      </c>
      <c r="Q1338" t="s">
        <v>252</v>
      </c>
    </row>
    <row r="1339">
      <c r="A1339" t="s">
        <v>274</v>
      </c>
      <c r="B1339" t="s">
        <v>263</v>
      </c>
      <c r="C1339" t="s">
        <v>256</v>
      </c>
      <c r="D1339" t="n">
        <v>1.90209664848524</v>
      </c>
      <c r="E1339" t="n">
        <v>2065</v>
      </c>
      <c r="F1339" t="n">
        <v>20616153.7070763</v>
      </c>
      <c r="G1339" t="n">
        <v>77789.1480875756</v>
      </c>
      <c r="H1339" t="n">
        <v>1060.28316412942</v>
      </c>
      <c r="I1339" t="n">
        <v>3.55326263572406</v>
      </c>
      <c r="J1339" t="n">
        <v>9620236.72696241</v>
      </c>
      <c r="K1339" t="n">
        <v>32658.9616769256</v>
      </c>
      <c r="L1339" t="n">
        <v>7152853.87107568</v>
      </c>
      <c r="M1339" t="n">
        <v>23899.926769755</v>
      </c>
      <c r="N1339" t="n">
        <v>0.0000514297273484865</v>
      </c>
      <c r="O1339" t="n">
        <v>0.000045678127644794</v>
      </c>
      <c r="P1339" t="s">
        <v>257</v>
      </c>
      <c r="Q1339" t="s">
        <v>252</v>
      </c>
    </row>
    <row r="1340">
      <c r="A1340" t="s">
        <v>274</v>
      </c>
      <c r="B1340" t="s">
        <v>263</v>
      </c>
      <c r="C1340" t="s">
        <v>256</v>
      </c>
      <c r="D1340" t="n">
        <v>2.05392250035779</v>
      </c>
      <c r="E1340" t="n">
        <v>2070</v>
      </c>
      <c r="F1340" t="n">
        <v>21215946.9864186</v>
      </c>
      <c r="G1340" t="n">
        <v>79921.2852328946</v>
      </c>
      <c r="H1340" t="n">
        <v>1174.53308609368</v>
      </c>
      <c r="I1340" t="n">
        <v>3.97554848378745</v>
      </c>
      <c r="J1340" t="n">
        <v>10885210.5029484</v>
      </c>
      <c r="K1340" t="n">
        <v>37188.7063253026</v>
      </c>
      <c r="L1340" t="n">
        <v>7345232.00105751</v>
      </c>
      <c r="M1340" t="n">
        <v>25563.2685913481</v>
      </c>
      <c r="N1340" t="n">
        <v>0.0000553608607169673</v>
      </c>
      <c r="O1340" t="n">
        <v>0.0000497433002009728</v>
      </c>
      <c r="P1340" t="s">
        <v>257</v>
      </c>
      <c r="Q1340" t="s">
        <v>252</v>
      </c>
    </row>
    <row r="1341">
      <c r="A1341" t="s">
        <v>274</v>
      </c>
      <c r="B1341" t="s">
        <v>263</v>
      </c>
      <c r="C1341" t="s">
        <v>256</v>
      </c>
      <c r="D1341" t="n">
        <v>2.15113208653396</v>
      </c>
      <c r="E1341" t="n">
        <v>2075</v>
      </c>
      <c r="F1341" t="n">
        <v>21874390.6616992</v>
      </c>
      <c r="G1341" t="n">
        <v>82275.621327701</v>
      </c>
      <c r="H1341" t="n">
        <v>1267.87590860552</v>
      </c>
      <c r="I1341" t="n">
        <v>4.31565149101685</v>
      </c>
      <c r="J1341" t="n">
        <v>11741338.2067058</v>
      </c>
      <c r="K1341" t="n">
        <v>40189.1807287807</v>
      </c>
      <c r="L1341" t="n">
        <v>7570430.0647283</v>
      </c>
      <c r="M1341" t="n">
        <v>27021.1797612708</v>
      </c>
      <c r="N1341" t="n">
        <v>0.0000579616560851452</v>
      </c>
      <c r="O1341" t="n">
        <v>0.0000524535873612884</v>
      </c>
      <c r="P1341" t="s">
        <v>257</v>
      </c>
      <c r="Q1341" t="s">
        <v>252</v>
      </c>
    </row>
    <row r="1342">
      <c r="A1342" t="s">
        <v>274</v>
      </c>
      <c r="B1342" t="s">
        <v>263</v>
      </c>
      <c r="C1342" t="s">
        <v>256</v>
      </c>
      <c r="D1342" t="n">
        <v>2.28026617277747</v>
      </c>
      <c r="E1342" t="n">
        <v>2080</v>
      </c>
      <c r="F1342" t="n">
        <v>22480143.4957421</v>
      </c>
      <c r="G1342" t="n">
        <v>84434.1391582607</v>
      </c>
      <c r="H1342" t="n">
        <v>1380.20066352352</v>
      </c>
      <c r="I1342" t="n">
        <v>4.73073951570956</v>
      </c>
      <c r="J1342" t="n">
        <v>12738750.589623</v>
      </c>
      <c r="K1342" t="n">
        <v>43760.4192595099</v>
      </c>
      <c r="L1342" t="n">
        <v>7780549.15895038</v>
      </c>
      <c r="M1342" t="n">
        <v>28047.8402589391</v>
      </c>
      <c r="N1342" t="n">
        <v>0.0000613964347596331</v>
      </c>
      <c r="O1342" t="n">
        <v>0.0000560287528583955</v>
      </c>
      <c r="P1342" t="s">
        <v>257</v>
      </c>
      <c r="Q1342" t="s">
        <v>252</v>
      </c>
    </row>
    <row r="1343">
      <c r="A1343" t="s">
        <v>274</v>
      </c>
      <c r="B1343" t="s">
        <v>263</v>
      </c>
      <c r="C1343" t="s">
        <v>256</v>
      </c>
      <c r="D1343" t="n">
        <v>2.40858309610718</v>
      </c>
      <c r="E1343" t="n">
        <v>2085</v>
      </c>
      <c r="F1343" t="n">
        <v>23143584.441454</v>
      </c>
      <c r="G1343" t="n">
        <v>86814.6855533239</v>
      </c>
      <c r="H1343" t="n">
        <v>1499.9771827826</v>
      </c>
      <c r="I1343" t="n">
        <v>5.17304801464217</v>
      </c>
      <c r="J1343" t="n">
        <v>13683089.1304866</v>
      </c>
      <c r="K1343" t="n">
        <v>46723.7201484212</v>
      </c>
      <c r="L1343" t="n">
        <v>7980046.94891152</v>
      </c>
      <c r="M1343" t="n">
        <v>28939.2550569886</v>
      </c>
      <c r="N1343" t="n">
        <v>0.0000648117920790133</v>
      </c>
      <c r="O1343" t="n">
        <v>0.0000595872458866967</v>
      </c>
      <c r="P1343" t="s">
        <v>257</v>
      </c>
      <c r="Q1343" t="s">
        <v>252</v>
      </c>
    </row>
    <row r="1344">
      <c r="A1344" t="s">
        <v>274</v>
      </c>
      <c r="B1344" t="s">
        <v>263</v>
      </c>
      <c r="C1344" t="s">
        <v>256</v>
      </c>
      <c r="D1344" t="n">
        <v>2.52004645059278</v>
      </c>
      <c r="E1344" t="n">
        <v>2090</v>
      </c>
      <c r="F1344" t="n">
        <v>23706037.1613252</v>
      </c>
      <c r="G1344" t="n">
        <v>88903.1548019766</v>
      </c>
      <c r="H1344" t="n">
        <v>1606.69514520794</v>
      </c>
      <c r="I1344" t="n">
        <v>5.57079297284675</v>
      </c>
      <c r="J1344" t="n">
        <v>14447774.942468</v>
      </c>
      <c r="K1344" t="n">
        <v>50155.2241819414</v>
      </c>
      <c r="L1344" t="n">
        <v>8180459.44915634</v>
      </c>
      <c r="M1344" t="n">
        <v>30657.3921517706</v>
      </c>
      <c r="N1344" t="n">
        <v>0.0000677757794047986</v>
      </c>
      <c r="O1344" t="n">
        <v>0.0000626613643267797</v>
      </c>
      <c r="P1344" t="s">
        <v>257</v>
      </c>
      <c r="Q1344" t="s">
        <v>252</v>
      </c>
    </row>
    <row r="1345">
      <c r="A1345" t="s">
        <v>274</v>
      </c>
      <c r="B1345" t="s">
        <v>264</v>
      </c>
      <c r="C1345" t="s">
        <v>256</v>
      </c>
      <c r="D1345" t="n">
        <v>0.428627956548265</v>
      </c>
      <c r="E1345" t="n">
        <v>2010</v>
      </c>
      <c r="F1345" t="n">
        <v>8206730.70334315</v>
      </c>
      <c r="G1345" t="n">
        <v>5011262.71161978</v>
      </c>
      <c r="H1345" t="n">
        <v>95.2389899159416</v>
      </c>
      <c r="I1345" t="n">
        <v>52.3200439131534</v>
      </c>
      <c r="J1345" t="n">
        <v>1543316.65546197</v>
      </c>
      <c r="K1345" t="n">
        <v>814755.337028366</v>
      </c>
      <c r="L1345" t="n">
        <v>3053697.2877546</v>
      </c>
      <c r="M1345" t="n">
        <v>1463418.21438975</v>
      </c>
      <c r="N1345" t="n">
        <v>0.000011604985390485</v>
      </c>
      <c r="O1345" t="n">
        <v>0.0000104404911344674</v>
      </c>
      <c r="P1345" t="s">
        <v>257</v>
      </c>
      <c r="Q1345" t="s">
        <v>252</v>
      </c>
    </row>
    <row r="1346">
      <c r="A1346" t="s">
        <v>274</v>
      </c>
      <c r="B1346" t="s">
        <v>264</v>
      </c>
      <c r="C1346" t="s">
        <v>256</v>
      </c>
      <c r="D1346" t="n">
        <v>0.612859964817109</v>
      </c>
      <c r="E1346" t="n">
        <v>2015</v>
      </c>
      <c r="F1346" t="n">
        <v>8747460.33971346</v>
      </c>
      <c r="G1346" t="n">
        <v>5296661.86141303</v>
      </c>
      <c r="H1346" t="n">
        <v>145.298311412907</v>
      </c>
      <c r="I1346" t="n">
        <v>79.1890565398166</v>
      </c>
      <c r="J1346" t="n">
        <v>1646390.47112036</v>
      </c>
      <c r="K1346" t="n">
        <v>863306.004338574</v>
      </c>
      <c r="L1346" t="n">
        <v>3257079.4551458</v>
      </c>
      <c r="M1346" t="n">
        <v>1550107.94177455</v>
      </c>
      <c r="N1346" t="n">
        <v>0.0000166103424045552</v>
      </c>
      <c r="O1346" t="n">
        <v>0.0000149507479638677</v>
      </c>
      <c r="P1346" t="s">
        <v>257</v>
      </c>
      <c r="Q1346" t="s">
        <v>252</v>
      </c>
    </row>
    <row r="1347">
      <c r="A1347" t="s">
        <v>274</v>
      </c>
      <c r="B1347" t="s">
        <v>264</v>
      </c>
      <c r="C1347" t="s">
        <v>256</v>
      </c>
      <c r="D1347" t="n">
        <v>0.762344119941005</v>
      </c>
      <c r="E1347" t="n">
        <v>2020</v>
      </c>
      <c r="F1347" t="n">
        <v>9249965.97144919</v>
      </c>
      <c r="G1347" t="n">
        <v>5557376.0720387</v>
      </c>
      <c r="H1347" t="n">
        <v>191.417185213829</v>
      </c>
      <c r="I1347" t="n">
        <v>103.573649239709</v>
      </c>
      <c r="J1347" t="n">
        <v>1743542.56843605</v>
      </c>
      <c r="K1347" t="n">
        <v>909042.811234487</v>
      </c>
      <c r="L1347" t="n">
        <v>3449528.08871378</v>
      </c>
      <c r="M1347" t="n">
        <v>1631905.25772843</v>
      </c>
      <c r="N1347" t="n">
        <v>0.0000206938258805118</v>
      </c>
      <c r="O1347" t="n">
        <v>0.0000186371496002993</v>
      </c>
      <c r="P1347" t="s">
        <v>257</v>
      </c>
      <c r="Q1347" t="s">
        <v>252</v>
      </c>
    </row>
    <row r="1348">
      <c r="A1348" t="s">
        <v>274</v>
      </c>
      <c r="B1348" t="s">
        <v>264</v>
      </c>
      <c r="C1348" t="s">
        <v>256</v>
      </c>
      <c r="D1348" t="n">
        <v>0.913771284057719</v>
      </c>
      <c r="E1348" t="n">
        <v>2025</v>
      </c>
      <c r="F1348" t="n">
        <v>9812617.64560905</v>
      </c>
      <c r="G1348" t="n">
        <v>5856739.3474353</v>
      </c>
      <c r="H1348" t="n">
        <v>243.711076117674</v>
      </c>
      <c r="I1348" t="n">
        <v>131.097225347317</v>
      </c>
      <c r="J1348" t="n">
        <v>1851838.52520698</v>
      </c>
      <c r="K1348" t="n">
        <v>961251.348817434</v>
      </c>
      <c r="L1348" t="n">
        <v>3664741.83825461</v>
      </c>
      <c r="M1348" t="n">
        <v>1725665.10834234</v>
      </c>
      <c r="N1348" t="n">
        <v>0.0000248364997923596</v>
      </c>
      <c r="O1348" t="n">
        <v>0.0000223839951840652</v>
      </c>
      <c r="P1348" t="s">
        <v>257</v>
      </c>
      <c r="Q1348" t="s">
        <v>252</v>
      </c>
    </row>
    <row r="1349">
      <c r="A1349" t="s">
        <v>274</v>
      </c>
      <c r="B1349" t="s">
        <v>264</v>
      </c>
      <c r="C1349" t="s">
        <v>256</v>
      </c>
      <c r="D1349" t="n">
        <v>0.965593764268064</v>
      </c>
      <c r="E1349" t="n">
        <v>2030</v>
      </c>
      <c r="F1349" t="n">
        <v>10411703.7338323</v>
      </c>
      <c r="G1349" t="n">
        <v>6176343.18164667</v>
      </c>
      <c r="H1349" t="n">
        <v>273.528203189584</v>
      </c>
      <c r="I1349" t="n">
        <v>146.390784303235</v>
      </c>
      <c r="J1349" t="n">
        <v>1966412.3009103</v>
      </c>
      <c r="K1349" t="n">
        <v>1017419.76285077</v>
      </c>
      <c r="L1349" t="n">
        <v>3893301.46749806</v>
      </c>
      <c r="M1349" t="n">
        <v>1826589.08440477</v>
      </c>
      <c r="N1349" t="n">
        <v>0.0000262712242090379</v>
      </c>
      <c r="O1349" t="n">
        <v>0.0000237018539931918</v>
      </c>
      <c r="P1349" t="s">
        <v>257</v>
      </c>
      <c r="Q1349" t="s">
        <v>252</v>
      </c>
    </row>
    <row r="1350">
      <c r="A1350" t="s">
        <v>274</v>
      </c>
      <c r="B1350" t="s">
        <v>264</v>
      </c>
      <c r="C1350" t="s">
        <v>256</v>
      </c>
      <c r="D1350" t="n">
        <v>1.08500668135844</v>
      </c>
      <c r="E1350" t="n">
        <v>2035</v>
      </c>
      <c r="F1350" t="n">
        <v>10940043.5685819</v>
      </c>
      <c r="G1350" t="n">
        <v>6449013.80150589</v>
      </c>
      <c r="H1350" t="n">
        <v>327.541405384968</v>
      </c>
      <c r="I1350" t="n">
        <v>172.445567519948</v>
      </c>
      <c r="J1350" t="n">
        <v>2431973.01960548</v>
      </c>
      <c r="K1350" t="n">
        <v>1232883.35323421</v>
      </c>
      <c r="L1350" t="n">
        <v>4109938.32808091</v>
      </c>
      <c r="M1350" t="n">
        <v>1919225.73062608</v>
      </c>
      <c r="N1350" t="n">
        <v>0.0000299396801604718</v>
      </c>
      <c r="O1350" t="n">
        <v>0.0000267398353961781</v>
      </c>
      <c r="P1350" t="s">
        <v>257</v>
      </c>
      <c r="Q1350" t="s">
        <v>252</v>
      </c>
    </row>
    <row r="1351">
      <c r="A1351" t="s">
        <v>274</v>
      </c>
      <c r="B1351" t="s">
        <v>264</v>
      </c>
      <c r="C1351" t="s">
        <v>256</v>
      </c>
      <c r="D1351" t="n">
        <v>1.22921984132704</v>
      </c>
      <c r="E1351" t="n">
        <v>2040</v>
      </c>
      <c r="F1351" t="n">
        <v>11264430.3823054</v>
      </c>
      <c r="G1351" t="n">
        <v>6598675.08803177</v>
      </c>
      <c r="H1351" t="n">
        <v>389.257403038609</v>
      </c>
      <c r="I1351" t="n">
        <v>200.885423577644</v>
      </c>
      <c r="J1351" t="n">
        <v>2975759.0378198</v>
      </c>
      <c r="K1351" t="n">
        <v>1476642.65232842</v>
      </c>
      <c r="L1351" t="n">
        <v>4242639.6844688</v>
      </c>
      <c r="M1351" t="n">
        <v>1960162.75367027</v>
      </c>
      <c r="N1351" t="n">
        <v>0.000034556332617588</v>
      </c>
      <c r="O1351" t="n">
        <v>0.0000304432967069399</v>
      </c>
      <c r="P1351" t="s">
        <v>257</v>
      </c>
      <c r="Q1351" t="s">
        <v>252</v>
      </c>
    </row>
    <row r="1352">
      <c r="A1352" t="s">
        <v>274</v>
      </c>
      <c r="B1352" t="s">
        <v>264</v>
      </c>
      <c r="C1352" t="s">
        <v>256</v>
      </c>
      <c r="D1352" t="n">
        <v>1.35085724597845</v>
      </c>
      <c r="E1352" t="n">
        <v>2045</v>
      </c>
      <c r="F1352" t="n">
        <v>11641881.1427302</v>
      </c>
      <c r="G1352" t="n">
        <v>6778274.44690076</v>
      </c>
      <c r="H1352" t="n">
        <v>447.701051137534</v>
      </c>
      <c r="I1352" t="n">
        <v>227.802963071788</v>
      </c>
      <c r="J1352" t="n">
        <v>3521373.01200046</v>
      </c>
      <c r="K1352" t="n">
        <v>1721578.43497623</v>
      </c>
      <c r="L1352" t="n">
        <v>4388477.22150994</v>
      </c>
      <c r="M1352" t="n">
        <v>2035440.4666002</v>
      </c>
      <c r="N1352" t="n">
        <v>0.0000384560747226923</v>
      </c>
      <c r="O1352" t="n">
        <v>0.0000336078104916431</v>
      </c>
      <c r="P1352" t="s">
        <v>257</v>
      </c>
      <c r="Q1352" t="s">
        <v>252</v>
      </c>
    </row>
    <row r="1353">
      <c r="A1353" t="s">
        <v>274</v>
      </c>
      <c r="B1353" t="s">
        <v>264</v>
      </c>
      <c r="C1353" t="s">
        <v>256</v>
      </c>
      <c r="D1353" t="n">
        <v>1.53164784556419</v>
      </c>
      <c r="E1353" t="n">
        <v>2050</v>
      </c>
      <c r="F1353" t="n">
        <v>12024283.5731227</v>
      </c>
      <c r="G1353" t="n">
        <v>6961969.97220761</v>
      </c>
      <c r="H1353" t="n">
        <v>530.072441473562</v>
      </c>
      <c r="I1353" t="n">
        <v>265.640924463643</v>
      </c>
      <c r="J1353" t="n">
        <v>4470433.50230749</v>
      </c>
      <c r="K1353" t="n">
        <v>2124834.39729149</v>
      </c>
      <c r="L1353" t="n">
        <v>4489413.71551606</v>
      </c>
      <c r="M1353" t="n">
        <v>2131134.4576193</v>
      </c>
      <c r="N1353" t="n">
        <v>0.0000440834947254909</v>
      </c>
      <c r="O1353" t="n">
        <v>0.0000381559997420398</v>
      </c>
      <c r="P1353" t="s">
        <v>257</v>
      </c>
      <c r="Q1353" t="s">
        <v>252</v>
      </c>
    </row>
    <row r="1354">
      <c r="A1354" t="s">
        <v>274</v>
      </c>
      <c r="B1354" t="s">
        <v>264</v>
      </c>
      <c r="C1354" t="s">
        <v>256</v>
      </c>
      <c r="D1354" t="n">
        <v>1.64170092024739</v>
      </c>
      <c r="E1354" t="n">
        <v>2055</v>
      </c>
      <c r="F1354" t="n">
        <v>12403823.7487403</v>
      </c>
      <c r="G1354" t="n">
        <v>7146155.2429376</v>
      </c>
      <c r="H1354" t="n">
        <v>584.452062513096</v>
      </c>
      <c r="I1354" t="n">
        <v>290.163864997676</v>
      </c>
      <c r="J1354" t="n">
        <v>5131530.03786922</v>
      </c>
      <c r="K1354" t="n">
        <v>2402291.43348553</v>
      </c>
      <c r="L1354" t="n">
        <v>4609368.55008257</v>
      </c>
      <c r="M1354" t="n">
        <v>2214513.97350574</v>
      </c>
      <c r="N1354" t="n">
        <v>0.0000471187010031846</v>
      </c>
      <c r="O1354" t="n">
        <v>0.000040604192762876</v>
      </c>
      <c r="P1354" t="s">
        <v>257</v>
      </c>
      <c r="Q1354" t="s">
        <v>252</v>
      </c>
    </row>
    <row r="1355">
      <c r="A1355" t="s">
        <v>274</v>
      </c>
      <c r="B1355" t="s">
        <v>264</v>
      </c>
      <c r="C1355" t="s">
        <v>256</v>
      </c>
      <c r="D1355" t="n">
        <v>1.79717289473674</v>
      </c>
      <c r="E1355" t="n">
        <v>2060</v>
      </c>
      <c r="F1355" t="n">
        <v>12816238.6073979</v>
      </c>
      <c r="G1355" t="n">
        <v>7350362.92590626</v>
      </c>
      <c r="H1355" t="n">
        <v>658.573071732857</v>
      </c>
      <c r="I1355" t="n">
        <v>323.627656277889</v>
      </c>
      <c r="J1355" t="n">
        <v>5996999.99786767</v>
      </c>
      <c r="K1355" t="n">
        <v>2762691.04218467</v>
      </c>
      <c r="L1355" t="n">
        <v>4711239.72302175</v>
      </c>
      <c r="M1355" t="n">
        <v>2298458.29681725</v>
      </c>
      <c r="N1355" t="n">
        <v>0.0000513858310466152</v>
      </c>
      <c r="O1355" t="n">
        <v>0.0000440287996035226</v>
      </c>
      <c r="P1355" t="s">
        <v>257</v>
      </c>
      <c r="Q1355" t="s">
        <v>252</v>
      </c>
    </row>
    <row r="1356">
      <c r="A1356" t="s">
        <v>274</v>
      </c>
      <c r="B1356" t="s">
        <v>264</v>
      </c>
      <c r="C1356" t="s">
        <v>256</v>
      </c>
      <c r="D1356" t="n">
        <v>1.90209664848524</v>
      </c>
      <c r="E1356" t="n">
        <v>2065</v>
      </c>
      <c r="F1356" t="n">
        <v>13171932.842283</v>
      </c>
      <c r="G1356" t="n">
        <v>7522010.0128809</v>
      </c>
      <c r="H1356" t="n">
        <v>714.855322350774</v>
      </c>
      <c r="I1356" t="n">
        <v>348.981104414373</v>
      </c>
      <c r="J1356" t="n">
        <v>6630332.28042757</v>
      </c>
      <c r="K1356" t="n">
        <v>3022563.40821176</v>
      </c>
      <c r="L1356" t="n">
        <v>4817846.18960588</v>
      </c>
      <c r="M1356" t="n">
        <v>2358907.60823956</v>
      </c>
      <c r="N1356" t="n">
        <v>0.0000542711028753526</v>
      </c>
      <c r="O1356" t="n">
        <v>0.0000463946609771548</v>
      </c>
      <c r="P1356" t="s">
        <v>257</v>
      </c>
      <c r="Q1356" t="s">
        <v>252</v>
      </c>
    </row>
    <row r="1357">
      <c r="A1357" t="s">
        <v>274</v>
      </c>
      <c r="B1357" t="s">
        <v>264</v>
      </c>
      <c r="C1357" t="s">
        <v>256</v>
      </c>
      <c r="D1357" t="n">
        <v>2.05392250035779</v>
      </c>
      <c r="E1357" t="n">
        <v>2070</v>
      </c>
      <c r="F1357" t="n">
        <v>13575313.1080835</v>
      </c>
      <c r="G1357" t="n">
        <v>7720555.16356803</v>
      </c>
      <c r="H1357" t="n">
        <v>794.133346619725</v>
      </c>
      <c r="I1357" t="n">
        <v>384.375287957747</v>
      </c>
      <c r="J1357" t="n">
        <v>7549574.78919191</v>
      </c>
      <c r="K1357" t="n">
        <v>3372824.42008177</v>
      </c>
      <c r="L1357" t="n">
        <v>4935779.31860599</v>
      </c>
      <c r="M1357" t="n">
        <v>2435015.95104287</v>
      </c>
      <c r="N1357" t="n">
        <v>0.0000584983447745933</v>
      </c>
      <c r="O1357" t="n">
        <v>0.0000497859648450603</v>
      </c>
      <c r="P1357" t="s">
        <v>257</v>
      </c>
      <c r="Q1357" t="s">
        <v>252</v>
      </c>
    </row>
    <row r="1358">
      <c r="A1358" t="s">
        <v>274</v>
      </c>
      <c r="B1358" t="s">
        <v>264</v>
      </c>
      <c r="C1358" t="s">
        <v>256</v>
      </c>
      <c r="D1358" t="n">
        <v>2.15113208653396</v>
      </c>
      <c r="E1358" t="n">
        <v>2075</v>
      </c>
      <c r="F1358" t="n">
        <v>14016532.3722186</v>
      </c>
      <c r="G1358" t="n">
        <v>7940133.91080828</v>
      </c>
      <c r="H1358" t="n">
        <v>859.073448358843</v>
      </c>
      <c r="I1358" t="n">
        <v>413.118111737694</v>
      </c>
      <c r="J1358" t="n">
        <v>8145857.70107442</v>
      </c>
      <c r="K1358" t="n">
        <v>3635669.68636014</v>
      </c>
      <c r="L1358" t="n">
        <v>5073116.06729297</v>
      </c>
      <c r="M1358" t="n">
        <v>2524335.1771966</v>
      </c>
      <c r="N1358" t="n">
        <v>0.0000612900127895802</v>
      </c>
      <c r="O1358" t="n">
        <v>0.0000520291113951301</v>
      </c>
      <c r="P1358" t="s">
        <v>257</v>
      </c>
      <c r="Q1358" t="s">
        <v>252</v>
      </c>
    </row>
    <row r="1359">
      <c r="A1359" t="s">
        <v>274</v>
      </c>
      <c r="B1359" t="s">
        <v>264</v>
      </c>
      <c r="C1359" t="s">
        <v>256</v>
      </c>
      <c r="D1359" t="n">
        <v>2.28026617277747</v>
      </c>
      <c r="E1359" t="n">
        <v>2080</v>
      </c>
      <c r="F1359" t="n">
        <v>14423953.8743458</v>
      </c>
      <c r="G1359" t="n">
        <v>8140623.76055458</v>
      </c>
      <c r="H1359" t="n">
        <v>937.394837506045</v>
      </c>
      <c r="I1359" t="n">
        <v>447.536565533185</v>
      </c>
      <c r="J1359" t="n">
        <v>8833291.5512584</v>
      </c>
      <c r="K1359" t="n">
        <v>3949219.45762412</v>
      </c>
      <c r="L1359" t="n">
        <v>5214007.26760735</v>
      </c>
      <c r="M1359" t="n">
        <v>2594589.73160197</v>
      </c>
      <c r="N1359" t="n">
        <v>0.0000649887572902795</v>
      </c>
      <c r="O1359" t="n">
        <v>0.0000549757093187042</v>
      </c>
      <c r="P1359" t="s">
        <v>257</v>
      </c>
      <c r="Q1359" t="s">
        <v>252</v>
      </c>
    </row>
    <row r="1360">
      <c r="A1360" t="s">
        <v>274</v>
      </c>
      <c r="B1360" t="s">
        <v>264</v>
      </c>
      <c r="C1360" t="s">
        <v>256</v>
      </c>
      <c r="D1360" t="n">
        <v>2.40858309610718</v>
      </c>
      <c r="E1360" t="n">
        <v>2085</v>
      </c>
      <c r="F1360" t="n">
        <v>14867949.7909007</v>
      </c>
      <c r="G1360" t="n">
        <v>8362449.33610657</v>
      </c>
      <c r="H1360" t="n">
        <v>1020.8449631126</v>
      </c>
      <c r="I1360" t="n">
        <v>484.305267684644</v>
      </c>
      <c r="J1360" t="n">
        <v>9502962.57611288</v>
      </c>
      <c r="K1360" t="n">
        <v>4226850.27452216</v>
      </c>
      <c r="L1360" t="n">
        <v>5328995.7849056</v>
      </c>
      <c r="M1360" t="n">
        <v>2679990.41906291</v>
      </c>
      <c r="N1360" t="n">
        <v>0.0000686607755251744</v>
      </c>
      <c r="O1360" t="n">
        <v>0.0000579142842269379</v>
      </c>
      <c r="P1360" t="s">
        <v>257</v>
      </c>
      <c r="Q1360" t="s">
        <v>252</v>
      </c>
    </row>
    <row r="1361">
      <c r="A1361" t="s">
        <v>274</v>
      </c>
      <c r="B1361" t="s">
        <v>264</v>
      </c>
      <c r="C1361" t="s">
        <v>256</v>
      </c>
      <c r="D1361" t="n">
        <v>2.52004645059278</v>
      </c>
      <c r="E1361" t="n">
        <v>2090</v>
      </c>
      <c r="F1361" t="n">
        <v>15232837.7573523</v>
      </c>
      <c r="G1361" t="n">
        <v>8562102.55877495</v>
      </c>
      <c r="H1361" t="n">
        <v>1094.92961835878</v>
      </c>
      <c r="I1361" t="n">
        <v>517.336319822</v>
      </c>
      <c r="J1361" t="n">
        <v>10030000.656128</v>
      </c>
      <c r="K1361" t="n">
        <v>4467929.51052195</v>
      </c>
      <c r="L1361" t="n">
        <v>5468543.66466153</v>
      </c>
      <c r="M1361" t="n">
        <v>2742573.17664658</v>
      </c>
      <c r="N1361" t="n">
        <v>0.0000718795562455397</v>
      </c>
      <c r="O1361" t="n">
        <v>0.0000604216448320633</v>
      </c>
      <c r="P1361" t="s">
        <v>257</v>
      </c>
      <c r="Q1361" t="s">
        <v>252</v>
      </c>
    </row>
    <row r="1362">
      <c r="A1362" t="s">
        <v>274</v>
      </c>
      <c r="B1362" t="s">
        <v>265</v>
      </c>
      <c r="C1362" t="s">
        <v>256</v>
      </c>
      <c r="D1362" t="n">
        <v>0.428627956548265</v>
      </c>
      <c r="E1362" t="n">
        <v>2010</v>
      </c>
      <c r="F1362" t="n">
        <v>8692101.03581762</v>
      </c>
      <c r="G1362" t="n">
        <v>4525892.3791453</v>
      </c>
      <c r="H1362" t="n">
        <v>94.2216517498868</v>
      </c>
      <c r="I1362" t="n">
        <v>53.3373820792082</v>
      </c>
      <c r="J1362" t="n">
        <v>1498616.10551183</v>
      </c>
      <c r="K1362" t="n">
        <v>859455.886978508</v>
      </c>
      <c r="L1362" t="n">
        <v>2850199.27806344</v>
      </c>
      <c r="M1362" t="n">
        <v>1666916.22408091</v>
      </c>
      <c r="N1362" t="n">
        <v>0.0000108399167659956</v>
      </c>
      <c r="O1362" t="n">
        <v>0.0000117849426391533</v>
      </c>
      <c r="P1362" t="s">
        <v>257</v>
      </c>
      <c r="Q1362" t="s">
        <v>252</v>
      </c>
    </row>
    <row r="1363">
      <c r="A1363" t="s">
        <v>274</v>
      </c>
      <c r="B1363" t="s">
        <v>265</v>
      </c>
      <c r="C1363" t="s">
        <v>256</v>
      </c>
      <c r="D1363" t="n">
        <v>0.612859964817109</v>
      </c>
      <c r="E1363" t="n">
        <v>2015</v>
      </c>
      <c r="F1363" t="n">
        <v>9223474.22034696</v>
      </c>
      <c r="G1363" t="n">
        <v>4820647.98077953</v>
      </c>
      <c r="H1363" t="n">
        <v>143.265235416755</v>
      </c>
      <c r="I1363" t="n">
        <v>81.2221325359688</v>
      </c>
      <c r="J1363" t="n">
        <v>1594497.12245645</v>
      </c>
      <c r="K1363" t="n">
        <v>915199.353002488</v>
      </c>
      <c r="L1363" t="n">
        <v>3032180.59293871</v>
      </c>
      <c r="M1363" t="n">
        <v>1775006.80398164</v>
      </c>
      <c r="N1363" t="n">
        <v>0.0000155326758653168</v>
      </c>
      <c r="O1363" t="n">
        <v>0.0000168487997588313</v>
      </c>
      <c r="P1363" t="s">
        <v>257</v>
      </c>
      <c r="Q1363" t="s">
        <v>252</v>
      </c>
    </row>
    <row r="1364">
      <c r="A1364" t="s">
        <v>274</v>
      </c>
      <c r="B1364" t="s">
        <v>265</v>
      </c>
      <c r="C1364" t="s">
        <v>256</v>
      </c>
      <c r="D1364" t="n">
        <v>0.762344119941005</v>
      </c>
      <c r="E1364" t="n">
        <v>2020</v>
      </c>
      <c r="F1364" t="n">
        <v>9714148.90685675</v>
      </c>
      <c r="G1364" t="n">
        <v>5093193.13663114</v>
      </c>
      <c r="H1364" t="n">
        <v>188.17370104432</v>
      </c>
      <c r="I1364" t="n">
        <v>106.817133409218</v>
      </c>
      <c r="J1364" t="n">
        <v>1684941.6284742</v>
      </c>
      <c r="K1364" t="n">
        <v>967643.751196338</v>
      </c>
      <c r="L1364" t="n">
        <v>3204315.08849358</v>
      </c>
      <c r="M1364" t="n">
        <v>1877118.25794863</v>
      </c>
      <c r="N1364" t="n">
        <v>0.0000193710949717373</v>
      </c>
      <c r="O1364" t="n">
        <v>0.0000209725275566266</v>
      </c>
      <c r="P1364" t="s">
        <v>257</v>
      </c>
      <c r="Q1364" t="s">
        <v>252</v>
      </c>
    </row>
    <row r="1365">
      <c r="A1365" t="s">
        <v>274</v>
      </c>
      <c r="B1365" t="s">
        <v>265</v>
      </c>
      <c r="C1365" t="s">
        <v>256</v>
      </c>
      <c r="D1365" t="n">
        <v>0.913771284057719</v>
      </c>
      <c r="E1365" t="n">
        <v>2025</v>
      </c>
      <c r="F1365" t="n">
        <v>10270343.2622834</v>
      </c>
      <c r="G1365" t="n">
        <v>5399013.7307609</v>
      </c>
      <c r="H1365" t="n">
        <v>238.990692311438</v>
      </c>
      <c r="I1365" t="n">
        <v>135.817609153552</v>
      </c>
      <c r="J1365" t="n">
        <v>1786571.6311641</v>
      </c>
      <c r="K1365" t="n">
        <v>1026518.24286032</v>
      </c>
      <c r="L1365" t="n">
        <v>3398360.76866312</v>
      </c>
      <c r="M1365" t="n">
        <v>1992046.17793383</v>
      </c>
      <c r="N1365" t="n">
        <v>0.000023269980974161</v>
      </c>
      <c r="O1365" t="n">
        <v>0.0000251560036566921</v>
      </c>
      <c r="P1365" t="s">
        <v>257</v>
      </c>
      <c r="Q1365" t="s">
        <v>252</v>
      </c>
    </row>
    <row r="1366">
      <c r="A1366" t="s">
        <v>274</v>
      </c>
      <c r="B1366" t="s">
        <v>265</v>
      </c>
      <c r="C1366" t="s">
        <v>256</v>
      </c>
      <c r="D1366" t="n">
        <v>0.965593764268064</v>
      </c>
      <c r="E1366" t="n">
        <v>2030</v>
      </c>
      <c r="F1366" t="n">
        <v>10865477.7963025</v>
      </c>
      <c r="G1366" t="n">
        <v>5722569.11917648</v>
      </c>
      <c r="H1366" t="n">
        <v>267.662686237943</v>
      </c>
      <c r="I1366" t="n">
        <v>152.256301254876</v>
      </c>
      <c r="J1366" t="n">
        <v>1894890.68976771</v>
      </c>
      <c r="K1366" t="n">
        <v>1088941.37399336</v>
      </c>
      <c r="L1366" t="n">
        <v>3605579.2426323</v>
      </c>
      <c r="M1366" t="n">
        <v>2114311.30927054</v>
      </c>
      <c r="N1366" t="n">
        <v>0.0000246342306574893</v>
      </c>
      <c r="O1366" t="n">
        <v>0.0000266062843600545</v>
      </c>
      <c r="P1366" t="s">
        <v>257</v>
      </c>
      <c r="Q1366" t="s">
        <v>252</v>
      </c>
    </row>
    <row r="1367">
      <c r="A1367" t="s">
        <v>274</v>
      </c>
      <c r="B1367" t="s">
        <v>265</v>
      </c>
      <c r="C1367" t="s">
        <v>256</v>
      </c>
      <c r="D1367" t="n">
        <v>1.08500668135844</v>
      </c>
      <c r="E1367" t="n">
        <v>2035</v>
      </c>
      <c r="F1367" t="n">
        <v>11385068.9820047</v>
      </c>
      <c r="G1367" t="n">
        <v>6003988.38808304</v>
      </c>
      <c r="H1367" t="n">
        <v>317.975178062369</v>
      </c>
      <c r="I1367" t="n">
        <v>182.011794842547</v>
      </c>
      <c r="J1367" t="n">
        <v>2323979.04299104</v>
      </c>
      <c r="K1367" t="n">
        <v>1340877.32984866</v>
      </c>
      <c r="L1367" t="n">
        <v>3794295.74524243</v>
      </c>
      <c r="M1367" t="n">
        <v>2234868.31346456</v>
      </c>
      <c r="N1367" t="n">
        <v>0.000027929139346012</v>
      </c>
      <c r="O1367" t="n">
        <v>0.0000303151477114465</v>
      </c>
      <c r="P1367" t="s">
        <v>257</v>
      </c>
      <c r="Q1367" t="s">
        <v>252</v>
      </c>
    </row>
    <row r="1368">
      <c r="A1368" t="s">
        <v>274</v>
      </c>
      <c r="B1368" t="s">
        <v>265</v>
      </c>
      <c r="C1368" t="s">
        <v>256</v>
      </c>
      <c r="D1368" t="n">
        <v>1.22921984132704</v>
      </c>
      <c r="E1368" t="n">
        <v>2040</v>
      </c>
      <c r="F1368" t="n">
        <v>11691078.0820018</v>
      </c>
      <c r="G1368" t="n">
        <v>6172027.38833537</v>
      </c>
      <c r="H1368" t="n">
        <v>374.219905470417</v>
      </c>
      <c r="I1368" t="n">
        <v>215.922921145836</v>
      </c>
      <c r="J1368" t="n">
        <v>2817311.36967826</v>
      </c>
      <c r="K1368" t="n">
        <v>1635090.32046995</v>
      </c>
      <c r="L1368" t="n">
        <v>3888721.40915277</v>
      </c>
      <c r="M1368" t="n">
        <v>2314081.0289863</v>
      </c>
      <c r="N1368" t="n">
        <v>0.0000320090160073879</v>
      </c>
      <c r="O1368" t="n">
        <v>0.0000349841158439953</v>
      </c>
      <c r="P1368" t="s">
        <v>257</v>
      </c>
      <c r="Q1368" t="s">
        <v>252</v>
      </c>
    </row>
    <row r="1369">
      <c r="A1369" t="s">
        <v>274</v>
      </c>
      <c r="B1369" t="s">
        <v>265</v>
      </c>
      <c r="C1369" t="s">
        <v>256</v>
      </c>
      <c r="D1369" t="n">
        <v>1.35085724597845</v>
      </c>
      <c r="E1369" t="n">
        <v>2045</v>
      </c>
      <c r="F1369" t="n">
        <v>12051642.7581526</v>
      </c>
      <c r="G1369" t="n">
        <v>6368512.8314783</v>
      </c>
      <c r="H1369" t="n">
        <v>427.519422232282</v>
      </c>
      <c r="I1369" t="n">
        <v>247.98459197704</v>
      </c>
      <c r="J1369" t="n">
        <v>3305048.49016595</v>
      </c>
      <c r="K1369" t="n">
        <v>1937902.95681074</v>
      </c>
      <c r="L1369" t="n">
        <v>4024889.24177157</v>
      </c>
      <c r="M1369" t="n">
        <v>2399028.44633856</v>
      </c>
      <c r="N1369" t="n">
        <v>0.0000354739541165934</v>
      </c>
      <c r="O1369" t="n">
        <v>0.000038939168144767</v>
      </c>
      <c r="P1369" t="s">
        <v>257</v>
      </c>
      <c r="Q1369" t="s">
        <v>252</v>
      </c>
    </row>
    <row r="1370">
      <c r="A1370" t="s">
        <v>274</v>
      </c>
      <c r="B1370" t="s">
        <v>265</v>
      </c>
      <c r="C1370" t="s">
        <v>256</v>
      </c>
      <c r="D1370" t="n">
        <v>1.53164784556419</v>
      </c>
      <c r="E1370" t="n">
        <v>2050</v>
      </c>
      <c r="F1370" t="n">
        <v>12418317.5969894</v>
      </c>
      <c r="G1370" t="n">
        <v>6567935.94834091</v>
      </c>
      <c r="H1370" t="n">
        <v>502.494207469753</v>
      </c>
      <c r="I1370" t="n">
        <v>293.219158467452</v>
      </c>
      <c r="J1370" t="n">
        <v>4132691.65360235</v>
      </c>
      <c r="K1370" t="n">
        <v>2462576.24599663</v>
      </c>
      <c r="L1370" t="n">
        <v>4145649.2320483</v>
      </c>
      <c r="M1370" t="n">
        <v>2474898.94108705</v>
      </c>
      <c r="N1370" t="n">
        <v>0.0000404639520245137</v>
      </c>
      <c r="O1370" t="n">
        <v>0.0000446440344080274</v>
      </c>
      <c r="P1370" t="s">
        <v>257</v>
      </c>
      <c r="Q1370" t="s">
        <v>252</v>
      </c>
    </row>
    <row r="1371">
      <c r="A1371" t="s">
        <v>274</v>
      </c>
      <c r="B1371" t="s">
        <v>265</v>
      </c>
      <c r="C1371" t="s">
        <v>256</v>
      </c>
      <c r="D1371" t="n">
        <v>1.64170092024739</v>
      </c>
      <c r="E1371" t="n">
        <v>2055</v>
      </c>
      <c r="F1371" t="n">
        <v>12783819.9373805</v>
      </c>
      <c r="G1371" t="n">
        <v>6766159.05429744</v>
      </c>
      <c r="H1371" t="n">
        <v>551.687033410199</v>
      </c>
      <c r="I1371" t="n">
        <v>322.928894100573</v>
      </c>
      <c r="J1371" t="n">
        <v>4689736.70898772</v>
      </c>
      <c r="K1371" t="n">
        <v>2844084.76236702</v>
      </c>
      <c r="L1371" t="n">
        <v>4265463.7309508</v>
      </c>
      <c r="M1371" t="n">
        <v>2558418.79263751</v>
      </c>
      <c r="N1371" t="n">
        <v>0.0000431551004404435</v>
      </c>
      <c r="O1371" t="n">
        <v>0.0000477270622090192</v>
      </c>
      <c r="P1371" t="s">
        <v>257</v>
      </c>
      <c r="Q1371" t="s">
        <v>252</v>
      </c>
    </row>
    <row r="1372">
      <c r="A1372" t="s">
        <v>274</v>
      </c>
      <c r="B1372" t="s">
        <v>265</v>
      </c>
      <c r="C1372" t="s">
        <v>256</v>
      </c>
      <c r="D1372" t="n">
        <v>1.79717289473674</v>
      </c>
      <c r="E1372" t="n">
        <v>2060</v>
      </c>
      <c r="F1372" t="n">
        <v>13184367.8146974</v>
      </c>
      <c r="G1372" t="n">
        <v>6982233.71860679</v>
      </c>
      <c r="H1372" t="n">
        <v>618.728106136755</v>
      </c>
      <c r="I1372" t="n">
        <v>363.472621873991</v>
      </c>
      <c r="J1372" t="n">
        <v>5415825.82207711</v>
      </c>
      <c r="K1372" t="n">
        <v>3343865.21797523</v>
      </c>
      <c r="L1372" t="n">
        <v>4375358.83979797</v>
      </c>
      <c r="M1372" t="n">
        <v>2634339.18004102</v>
      </c>
      <c r="N1372" t="n">
        <v>0.0000469289172475165</v>
      </c>
      <c r="O1372" t="n">
        <v>0.0000520567824742649</v>
      </c>
      <c r="P1372" t="s">
        <v>257</v>
      </c>
      <c r="Q1372" t="s">
        <v>252</v>
      </c>
    </row>
    <row r="1373">
      <c r="A1373" t="s">
        <v>274</v>
      </c>
      <c r="B1373" t="s">
        <v>265</v>
      </c>
      <c r="C1373" t="s">
        <v>256</v>
      </c>
      <c r="D1373" t="n">
        <v>1.90209664848524</v>
      </c>
      <c r="E1373" t="n">
        <v>2065</v>
      </c>
      <c r="F1373" t="n">
        <v>13526915.2750394</v>
      </c>
      <c r="G1373" t="n">
        <v>7167027.58012448</v>
      </c>
      <c r="H1373" t="n">
        <v>669.652214281004</v>
      </c>
      <c r="I1373" t="n">
        <v>394.184212484143</v>
      </c>
      <c r="J1373" t="n">
        <v>5947562.21619053</v>
      </c>
      <c r="K1373" t="n">
        <v>3705333.4724488</v>
      </c>
      <c r="L1373" t="n">
        <v>4462849.61521531</v>
      </c>
      <c r="M1373" t="n">
        <v>2713904.18263013</v>
      </c>
      <c r="N1373" t="n">
        <v>0.0000495051680789842</v>
      </c>
      <c r="O1373" t="n">
        <v>0.0000549996784688384</v>
      </c>
      <c r="P1373" t="s">
        <v>257</v>
      </c>
      <c r="Q1373" t="s">
        <v>252</v>
      </c>
    </row>
    <row r="1374">
      <c r="A1374" t="s">
        <v>274</v>
      </c>
      <c r="B1374" t="s">
        <v>265</v>
      </c>
      <c r="C1374" t="s">
        <v>256</v>
      </c>
      <c r="D1374" t="n">
        <v>2.05392250035779</v>
      </c>
      <c r="E1374" t="n">
        <v>2070</v>
      </c>
      <c r="F1374" t="n">
        <v>13918451.608863</v>
      </c>
      <c r="G1374" t="n">
        <v>7377416.66278857</v>
      </c>
      <c r="H1374" t="n">
        <v>741.085062698547</v>
      </c>
      <c r="I1374" t="n">
        <v>437.423571878925</v>
      </c>
      <c r="J1374" t="n">
        <v>6700709.33746808</v>
      </c>
      <c r="K1374" t="n">
        <v>4221689.8718056</v>
      </c>
      <c r="L1374" t="n">
        <v>4573726.60274612</v>
      </c>
      <c r="M1374" t="n">
        <v>2797068.66690274</v>
      </c>
      <c r="N1374" t="n">
        <v>0.0000532447921309465</v>
      </c>
      <c r="O1374" t="n">
        <v>0.0000592922416982728</v>
      </c>
      <c r="P1374" t="s">
        <v>257</v>
      </c>
      <c r="Q1374" t="s">
        <v>252</v>
      </c>
    </row>
    <row r="1375">
      <c r="A1375" t="s">
        <v>274</v>
      </c>
      <c r="B1375" t="s">
        <v>265</v>
      </c>
      <c r="C1375" t="s">
        <v>256</v>
      </c>
      <c r="D1375" t="n">
        <v>2.15113208653396</v>
      </c>
      <c r="E1375" t="n">
        <v>2075</v>
      </c>
      <c r="F1375" t="n">
        <v>14348643.8539625</v>
      </c>
      <c r="G1375" t="n">
        <v>7608022.42906443</v>
      </c>
      <c r="H1375" t="n">
        <v>799.483624250957</v>
      </c>
      <c r="I1375" t="n">
        <v>472.70793584558</v>
      </c>
      <c r="J1375" t="n">
        <v>7209328.54194599</v>
      </c>
      <c r="K1375" t="n">
        <v>4572198.84548857</v>
      </c>
      <c r="L1375" t="n">
        <v>4707037.62186987</v>
      </c>
      <c r="M1375" t="n">
        <v>2890413.6226197</v>
      </c>
      <c r="N1375" t="n">
        <v>0.0000557184102126958</v>
      </c>
      <c r="O1375" t="n">
        <v>0.0000621328262702966</v>
      </c>
      <c r="P1375" t="s">
        <v>257</v>
      </c>
      <c r="Q1375" t="s">
        <v>252</v>
      </c>
    </row>
    <row r="1376">
      <c r="A1376" t="s">
        <v>274</v>
      </c>
      <c r="B1376" t="s">
        <v>265</v>
      </c>
      <c r="C1376" t="s">
        <v>256</v>
      </c>
      <c r="D1376" t="n">
        <v>2.28026617277747</v>
      </c>
      <c r="E1376" t="n">
        <v>2080</v>
      </c>
      <c r="F1376" t="n">
        <v>14744469.8335805</v>
      </c>
      <c r="G1376" t="n">
        <v>7820107.80131988</v>
      </c>
      <c r="H1376" t="n">
        <v>869.682906607707</v>
      </c>
      <c r="I1376" t="n">
        <v>515.248496431524</v>
      </c>
      <c r="J1376" t="n">
        <v>7836599.15395848</v>
      </c>
      <c r="K1376" t="n">
        <v>4945911.85492404</v>
      </c>
      <c r="L1376" t="n">
        <v>4812851.63465612</v>
      </c>
      <c r="M1376" t="n">
        <v>2995745.36455319</v>
      </c>
      <c r="N1376" t="n">
        <v>0.0000589836675325556</v>
      </c>
      <c r="O1376" t="n">
        <v>0.000065887646247608</v>
      </c>
      <c r="P1376" t="s">
        <v>257</v>
      </c>
      <c r="Q1376" t="s">
        <v>252</v>
      </c>
    </row>
    <row r="1377">
      <c r="A1377" t="s">
        <v>274</v>
      </c>
      <c r="B1377" t="s">
        <v>265</v>
      </c>
      <c r="C1377" t="s">
        <v>256</v>
      </c>
      <c r="D1377" t="n">
        <v>2.40858309610718</v>
      </c>
      <c r="E1377" t="n">
        <v>2085</v>
      </c>
      <c r="F1377" t="n">
        <v>15178359.0419123</v>
      </c>
      <c r="G1377" t="n">
        <v>8052040.08509496</v>
      </c>
      <c r="H1377" t="n">
        <v>944.579646246911</v>
      </c>
      <c r="I1377" t="n">
        <v>560.570584550333</v>
      </c>
      <c r="J1377" t="n">
        <v>8422310.60019297</v>
      </c>
      <c r="K1377" t="n">
        <v>5307502.25044207</v>
      </c>
      <c r="L1377" t="n">
        <v>4920953.74197184</v>
      </c>
      <c r="M1377" t="n">
        <v>3088032.46199667</v>
      </c>
      <c r="N1377" t="n">
        <v>0.0000622320004183998</v>
      </c>
      <c r="O1377" t="n">
        <v>0.0000696184542831572</v>
      </c>
      <c r="P1377" t="s">
        <v>257</v>
      </c>
      <c r="Q1377" t="s">
        <v>252</v>
      </c>
    </row>
    <row r="1378">
      <c r="A1378" t="s">
        <v>274</v>
      </c>
      <c r="B1378" t="s">
        <v>265</v>
      </c>
      <c r="C1378" t="s">
        <v>256</v>
      </c>
      <c r="D1378" t="n">
        <v>2.52004645059278</v>
      </c>
      <c r="E1378" t="n">
        <v>2090</v>
      </c>
      <c r="F1378" t="n">
        <v>15547011.7942785</v>
      </c>
      <c r="G1378" t="n">
        <v>8247928.52184876</v>
      </c>
      <c r="H1378" t="n">
        <v>1011.38368258419</v>
      </c>
      <c r="I1378" t="n">
        <v>600.882255596596</v>
      </c>
      <c r="J1378" t="n">
        <v>8920638.77599603</v>
      </c>
      <c r="K1378" t="n">
        <v>5577291.39065389</v>
      </c>
      <c r="L1378" t="n">
        <v>5029950.2606383</v>
      </c>
      <c r="M1378" t="n">
        <v>3181166.58066981</v>
      </c>
      <c r="N1378" t="n">
        <v>0.0000650532524170589</v>
      </c>
      <c r="O1378" t="n">
        <v>0.0000728525052084119</v>
      </c>
      <c r="P1378" t="s">
        <v>257</v>
      </c>
      <c r="Q1378" t="s">
        <v>252</v>
      </c>
    </row>
    <row r="1379">
      <c r="A1379" t="s">
        <v>274</v>
      </c>
      <c r="B1379" t="s">
        <v>266</v>
      </c>
      <c r="C1379" t="s">
        <v>256</v>
      </c>
      <c r="D1379" t="n">
        <v>0.428627956548265</v>
      </c>
      <c r="E1379" t="n">
        <v>2010</v>
      </c>
      <c r="F1379" t="n">
        <v>5011262.71161978</v>
      </c>
      <c r="G1379" t="n">
        <v>8206730.70334315</v>
      </c>
      <c r="H1379" t="n">
        <v>52.3200439131534</v>
      </c>
      <c r="I1379" t="n">
        <v>95.2389899159416</v>
      </c>
      <c r="J1379" t="n">
        <v>814755.337028366</v>
      </c>
      <c r="K1379" t="n">
        <v>1543316.65546197</v>
      </c>
      <c r="L1379" t="n">
        <v>1463418.21438975</v>
      </c>
      <c r="M1379" t="n">
        <v>3053697.2877546</v>
      </c>
      <c r="N1379" t="n">
        <v>0.0000104404911344674</v>
      </c>
      <c r="O1379" t="n">
        <v>0.000011604985390485</v>
      </c>
      <c r="P1379" t="s">
        <v>257</v>
      </c>
      <c r="Q1379" t="s">
        <v>252</v>
      </c>
    </row>
    <row r="1380">
      <c r="A1380" t="s">
        <v>274</v>
      </c>
      <c r="B1380" t="s">
        <v>266</v>
      </c>
      <c r="C1380" t="s">
        <v>256</v>
      </c>
      <c r="D1380" t="n">
        <v>0.612859964817109</v>
      </c>
      <c r="E1380" t="n">
        <v>2015</v>
      </c>
      <c r="F1380" t="n">
        <v>5296661.86141303</v>
      </c>
      <c r="G1380" t="n">
        <v>8747460.33971346</v>
      </c>
      <c r="H1380" t="n">
        <v>79.1890565398166</v>
      </c>
      <c r="I1380" t="n">
        <v>145.298311412907</v>
      </c>
      <c r="J1380" t="n">
        <v>863306.004338574</v>
      </c>
      <c r="K1380" t="n">
        <v>1646390.47112036</v>
      </c>
      <c r="L1380" t="n">
        <v>1550107.94177455</v>
      </c>
      <c r="M1380" t="n">
        <v>3257079.4551458</v>
      </c>
      <c r="N1380" t="n">
        <v>0.0000149507479638677</v>
      </c>
      <c r="O1380" t="n">
        <v>0.0000166103424045552</v>
      </c>
      <c r="P1380" t="s">
        <v>257</v>
      </c>
      <c r="Q1380" t="s">
        <v>252</v>
      </c>
    </row>
    <row r="1381">
      <c r="A1381" t="s">
        <v>274</v>
      </c>
      <c r="B1381" t="s">
        <v>266</v>
      </c>
      <c r="C1381" t="s">
        <v>256</v>
      </c>
      <c r="D1381" t="n">
        <v>0.762344119941005</v>
      </c>
      <c r="E1381" t="n">
        <v>2020</v>
      </c>
      <c r="F1381" t="n">
        <v>5557376.0720387</v>
      </c>
      <c r="G1381" t="n">
        <v>9249965.97144919</v>
      </c>
      <c r="H1381" t="n">
        <v>103.573649239709</v>
      </c>
      <c r="I1381" t="n">
        <v>191.417185213829</v>
      </c>
      <c r="J1381" t="n">
        <v>909042.811234487</v>
      </c>
      <c r="K1381" t="n">
        <v>1743542.56843605</v>
      </c>
      <c r="L1381" t="n">
        <v>1631905.25772843</v>
      </c>
      <c r="M1381" t="n">
        <v>3449528.08871378</v>
      </c>
      <c r="N1381" t="n">
        <v>0.0000186371496002993</v>
      </c>
      <c r="O1381" t="n">
        <v>0.0000206938258805118</v>
      </c>
      <c r="P1381" t="s">
        <v>257</v>
      </c>
      <c r="Q1381" t="s">
        <v>252</v>
      </c>
    </row>
    <row r="1382">
      <c r="A1382" t="s">
        <v>274</v>
      </c>
      <c r="B1382" t="s">
        <v>266</v>
      </c>
      <c r="C1382" t="s">
        <v>256</v>
      </c>
      <c r="D1382" t="n">
        <v>0.913771284057719</v>
      </c>
      <c r="E1382" t="n">
        <v>2025</v>
      </c>
      <c r="F1382" t="n">
        <v>5856739.3474353</v>
      </c>
      <c r="G1382" t="n">
        <v>9812617.64560905</v>
      </c>
      <c r="H1382" t="n">
        <v>131.097225347317</v>
      </c>
      <c r="I1382" t="n">
        <v>243.711076117674</v>
      </c>
      <c r="J1382" t="n">
        <v>961251.348817434</v>
      </c>
      <c r="K1382" t="n">
        <v>1851838.52520698</v>
      </c>
      <c r="L1382" t="n">
        <v>1725665.10834234</v>
      </c>
      <c r="M1382" t="n">
        <v>3664741.83825461</v>
      </c>
      <c r="N1382" t="n">
        <v>0.0000223839951840652</v>
      </c>
      <c r="O1382" t="n">
        <v>0.0000248364997923596</v>
      </c>
      <c r="P1382" t="s">
        <v>257</v>
      </c>
      <c r="Q1382" t="s">
        <v>252</v>
      </c>
    </row>
    <row r="1383">
      <c r="A1383" t="s">
        <v>274</v>
      </c>
      <c r="B1383" t="s">
        <v>266</v>
      </c>
      <c r="C1383" t="s">
        <v>256</v>
      </c>
      <c r="D1383" t="n">
        <v>0.965593764268064</v>
      </c>
      <c r="E1383" t="n">
        <v>2030</v>
      </c>
      <c r="F1383" t="n">
        <v>6176343.18164667</v>
      </c>
      <c r="G1383" t="n">
        <v>10411703.7338323</v>
      </c>
      <c r="H1383" t="n">
        <v>146.390784303235</v>
      </c>
      <c r="I1383" t="n">
        <v>273.528203189584</v>
      </c>
      <c r="J1383" t="n">
        <v>1017419.76285077</v>
      </c>
      <c r="K1383" t="n">
        <v>1966412.3009103</v>
      </c>
      <c r="L1383" t="n">
        <v>1826589.08440477</v>
      </c>
      <c r="M1383" t="n">
        <v>3893301.46749806</v>
      </c>
      <c r="N1383" t="n">
        <v>0.0000237018539931918</v>
      </c>
      <c r="O1383" t="n">
        <v>0.0000262712242090379</v>
      </c>
      <c r="P1383" t="s">
        <v>257</v>
      </c>
      <c r="Q1383" t="s">
        <v>252</v>
      </c>
    </row>
    <row r="1384">
      <c r="A1384" t="s">
        <v>274</v>
      </c>
      <c r="B1384" t="s">
        <v>266</v>
      </c>
      <c r="C1384" t="s">
        <v>256</v>
      </c>
      <c r="D1384" t="n">
        <v>1.08500668135844</v>
      </c>
      <c r="E1384" t="n">
        <v>2035</v>
      </c>
      <c r="F1384" t="n">
        <v>6449013.80150589</v>
      </c>
      <c r="G1384" t="n">
        <v>10940043.5685819</v>
      </c>
      <c r="H1384" t="n">
        <v>172.445567519948</v>
      </c>
      <c r="I1384" t="n">
        <v>327.541405384968</v>
      </c>
      <c r="J1384" t="n">
        <v>1232883.35323421</v>
      </c>
      <c r="K1384" t="n">
        <v>2431973.01960548</v>
      </c>
      <c r="L1384" t="n">
        <v>1919225.73062608</v>
      </c>
      <c r="M1384" t="n">
        <v>4109938.32808091</v>
      </c>
      <c r="N1384" t="n">
        <v>0.0000267398353961781</v>
      </c>
      <c r="O1384" t="n">
        <v>0.0000299396801604718</v>
      </c>
      <c r="P1384" t="s">
        <v>257</v>
      </c>
      <c r="Q1384" t="s">
        <v>252</v>
      </c>
    </row>
    <row r="1385">
      <c r="A1385" t="s">
        <v>274</v>
      </c>
      <c r="B1385" t="s">
        <v>266</v>
      </c>
      <c r="C1385" t="s">
        <v>256</v>
      </c>
      <c r="D1385" t="n">
        <v>1.22921984132704</v>
      </c>
      <c r="E1385" t="n">
        <v>2040</v>
      </c>
      <c r="F1385" t="n">
        <v>6598675.08803177</v>
      </c>
      <c r="G1385" t="n">
        <v>11264430.3823054</v>
      </c>
      <c r="H1385" t="n">
        <v>200.885423577644</v>
      </c>
      <c r="I1385" t="n">
        <v>389.257403038609</v>
      </c>
      <c r="J1385" t="n">
        <v>1476642.65232842</v>
      </c>
      <c r="K1385" t="n">
        <v>2975759.0378198</v>
      </c>
      <c r="L1385" t="n">
        <v>1960162.75367027</v>
      </c>
      <c r="M1385" t="n">
        <v>4242639.6844688</v>
      </c>
      <c r="N1385" t="n">
        <v>0.0000304432967069399</v>
      </c>
      <c r="O1385" t="n">
        <v>0.000034556332617588</v>
      </c>
      <c r="P1385" t="s">
        <v>257</v>
      </c>
      <c r="Q1385" t="s">
        <v>252</v>
      </c>
    </row>
    <row r="1386">
      <c r="A1386" t="s">
        <v>274</v>
      </c>
      <c r="B1386" t="s">
        <v>266</v>
      </c>
      <c r="C1386" t="s">
        <v>256</v>
      </c>
      <c r="D1386" t="n">
        <v>1.35085724597845</v>
      </c>
      <c r="E1386" t="n">
        <v>2045</v>
      </c>
      <c r="F1386" t="n">
        <v>6778274.44690076</v>
      </c>
      <c r="G1386" t="n">
        <v>11641881.1427302</v>
      </c>
      <c r="H1386" t="n">
        <v>227.802963071788</v>
      </c>
      <c r="I1386" t="n">
        <v>447.701051137534</v>
      </c>
      <c r="J1386" t="n">
        <v>1721578.43497623</v>
      </c>
      <c r="K1386" t="n">
        <v>3521373.01200046</v>
      </c>
      <c r="L1386" t="n">
        <v>2035440.4666002</v>
      </c>
      <c r="M1386" t="n">
        <v>4388477.22150994</v>
      </c>
      <c r="N1386" t="n">
        <v>0.0000336078104916431</v>
      </c>
      <c r="O1386" t="n">
        <v>0.0000384560747226923</v>
      </c>
      <c r="P1386" t="s">
        <v>257</v>
      </c>
      <c r="Q1386" t="s">
        <v>252</v>
      </c>
    </row>
    <row r="1387">
      <c r="A1387" t="s">
        <v>274</v>
      </c>
      <c r="B1387" t="s">
        <v>266</v>
      </c>
      <c r="C1387" t="s">
        <v>256</v>
      </c>
      <c r="D1387" t="n">
        <v>1.53164784556419</v>
      </c>
      <c r="E1387" t="n">
        <v>2050</v>
      </c>
      <c r="F1387" t="n">
        <v>6961969.97220761</v>
      </c>
      <c r="G1387" t="n">
        <v>12024283.5731227</v>
      </c>
      <c r="H1387" t="n">
        <v>265.640924463643</v>
      </c>
      <c r="I1387" t="n">
        <v>530.072441473562</v>
      </c>
      <c r="J1387" t="n">
        <v>2124834.39729149</v>
      </c>
      <c r="K1387" t="n">
        <v>4470433.50230749</v>
      </c>
      <c r="L1387" t="n">
        <v>2131134.4576193</v>
      </c>
      <c r="M1387" t="n">
        <v>4489413.71551606</v>
      </c>
      <c r="N1387" t="n">
        <v>0.0000381559997420398</v>
      </c>
      <c r="O1387" t="n">
        <v>0.0000440834947254909</v>
      </c>
      <c r="P1387" t="s">
        <v>257</v>
      </c>
      <c r="Q1387" t="s">
        <v>252</v>
      </c>
    </row>
    <row r="1388">
      <c r="A1388" t="s">
        <v>274</v>
      </c>
      <c r="B1388" t="s">
        <v>266</v>
      </c>
      <c r="C1388" t="s">
        <v>256</v>
      </c>
      <c r="D1388" t="n">
        <v>1.64170092024739</v>
      </c>
      <c r="E1388" t="n">
        <v>2055</v>
      </c>
      <c r="F1388" t="n">
        <v>7146155.2429376</v>
      </c>
      <c r="G1388" t="n">
        <v>12403823.7487403</v>
      </c>
      <c r="H1388" t="n">
        <v>290.163864997676</v>
      </c>
      <c r="I1388" t="n">
        <v>584.452062513096</v>
      </c>
      <c r="J1388" t="n">
        <v>2402291.43348553</v>
      </c>
      <c r="K1388" t="n">
        <v>5131530.03786922</v>
      </c>
      <c r="L1388" t="n">
        <v>2214513.97350574</v>
      </c>
      <c r="M1388" t="n">
        <v>4609368.55008257</v>
      </c>
      <c r="N1388" t="n">
        <v>0.000040604192762876</v>
      </c>
      <c r="O1388" t="n">
        <v>0.0000471187010031846</v>
      </c>
      <c r="P1388" t="s">
        <v>257</v>
      </c>
      <c r="Q1388" t="s">
        <v>252</v>
      </c>
    </row>
    <row r="1389">
      <c r="A1389" t="s">
        <v>274</v>
      </c>
      <c r="B1389" t="s">
        <v>266</v>
      </c>
      <c r="C1389" t="s">
        <v>256</v>
      </c>
      <c r="D1389" t="n">
        <v>1.79717289473674</v>
      </c>
      <c r="E1389" t="n">
        <v>2060</v>
      </c>
      <c r="F1389" t="n">
        <v>7350362.92590626</v>
      </c>
      <c r="G1389" t="n">
        <v>12816238.6073979</v>
      </c>
      <c r="H1389" t="n">
        <v>323.627656277889</v>
      </c>
      <c r="I1389" t="n">
        <v>658.573071732857</v>
      </c>
      <c r="J1389" t="n">
        <v>2762691.04218467</v>
      </c>
      <c r="K1389" t="n">
        <v>5996999.99786767</v>
      </c>
      <c r="L1389" t="n">
        <v>2298458.29681725</v>
      </c>
      <c r="M1389" t="n">
        <v>4711239.72302175</v>
      </c>
      <c r="N1389" t="n">
        <v>0.0000440287996035226</v>
      </c>
      <c r="O1389" t="n">
        <v>0.0000513858310466152</v>
      </c>
      <c r="P1389" t="s">
        <v>257</v>
      </c>
      <c r="Q1389" t="s">
        <v>252</v>
      </c>
    </row>
    <row r="1390">
      <c r="A1390" t="s">
        <v>274</v>
      </c>
      <c r="B1390" t="s">
        <v>266</v>
      </c>
      <c r="C1390" t="s">
        <v>256</v>
      </c>
      <c r="D1390" t="n">
        <v>1.90209664848524</v>
      </c>
      <c r="E1390" t="n">
        <v>2065</v>
      </c>
      <c r="F1390" t="n">
        <v>7522010.0128809</v>
      </c>
      <c r="G1390" t="n">
        <v>13171932.842283</v>
      </c>
      <c r="H1390" t="n">
        <v>348.981104414373</v>
      </c>
      <c r="I1390" t="n">
        <v>714.855322350774</v>
      </c>
      <c r="J1390" t="n">
        <v>3022563.40821176</v>
      </c>
      <c r="K1390" t="n">
        <v>6630332.28042757</v>
      </c>
      <c r="L1390" t="n">
        <v>2358907.60823956</v>
      </c>
      <c r="M1390" t="n">
        <v>4817846.18960588</v>
      </c>
      <c r="N1390" t="n">
        <v>0.0000463946609771548</v>
      </c>
      <c r="O1390" t="n">
        <v>0.0000542711028753526</v>
      </c>
      <c r="P1390" t="s">
        <v>257</v>
      </c>
      <c r="Q1390" t="s">
        <v>252</v>
      </c>
    </row>
    <row r="1391">
      <c r="A1391" t="s">
        <v>274</v>
      </c>
      <c r="B1391" t="s">
        <v>266</v>
      </c>
      <c r="C1391" t="s">
        <v>256</v>
      </c>
      <c r="D1391" t="n">
        <v>2.05392250035779</v>
      </c>
      <c r="E1391" t="n">
        <v>2070</v>
      </c>
      <c r="F1391" t="n">
        <v>7720555.16356803</v>
      </c>
      <c r="G1391" t="n">
        <v>13575313.1080835</v>
      </c>
      <c r="H1391" t="n">
        <v>384.375287957747</v>
      </c>
      <c r="I1391" t="n">
        <v>794.133346619725</v>
      </c>
      <c r="J1391" t="n">
        <v>3372824.42008177</v>
      </c>
      <c r="K1391" t="n">
        <v>7549574.78919191</v>
      </c>
      <c r="L1391" t="n">
        <v>2435015.95104287</v>
      </c>
      <c r="M1391" t="n">
        <v>4935779.31860599</v>
      </c>
      <c r="N1391" t="n">
        <v>0.0000497859648450603</v>
      </c>
      <c r="O1391" t="n">
        <v>0.0000584983447745933</v>
      </c>
      <c r="P1391" t="s">
        <v>257</v>
      </c>
      <c r="Q1391" t="s">
        <v>252</v>
      </c>
    </row>
    <row r="1392">
      <c r="A1392" t="s">
        <v>274</v>
      </c>
      <c r="B1392" t="s">
        <v>266</v>
      </c>
      <c r="C1392" t="s">
        <v>256</v>
      </c>
      <c r="D1392" t="n">
        <v>2.15113208653396</v>
      </c>
      <c r="E1392" t="n">
        <v>2075</v>
      </c>
      <c r="F1392" t="n">
        <v>7940133.91080828</v>
      </c>
      <c r="G1392" t="n">
        <v>14016532.3722186</v>
      </c>
      <c r="H1392" t="n">
        <v>413.118111737694</v>
      </c>
      <c r="I1392" t="n">
        <v>859.073448358843</v>
      </c>
      <c r="J1392" t="n">
        <v>3635669.68636014</v>
      </c>
      <c r="K1392" t="n">
        <v>8145857.70107442</v>
      </c>
      <c r="L1392" t="n">
        <v>2524335.1771966</v>
      </c>
      <c r="M1392" t="n">
        <v>5073116.06729297</v>
      </c>
      <c r="N1392" t="n">
        <v>0.0000520291113951301</v>
      </c>
      <c r="O1392" t="n">
        <v>0.0000612900127895802</v>
      </c>
      <c r="P1392" t="s">
        <v>257</v>
      </c>
      <c r="Q1392" t="s">
        <v>252</v>
      </c>
    </row>
    <row r="1393">
      <c r="A1393" t="s">
        <v>274</v>
      </c>
      <c r="B1393" t="s">
        <v>266</v>
      </c>
      <c r="C1393" t="s">
        <v>256</v>
      </c>
      <c r="D1393" t="n">
        <v>2.28026617277747</v>
      </c>
      <c r="E1393" t="n">
        <v>2080</v>
      </c>
      <c r="F1393" t="n">
        <v>8140623.76055458</v>
      </c>
      <c r="G1393" t="n">
        <v>14423953.8743458</v>
      </c>
      <c r="H1393" t="n">
        <v>447.536565533185</v>
      </c>
      <c r="I1393" t="n">
        <v>937.394837506045</v>
      </c>
      <c r="J1393" t="n">
        <v>3949219.45762412</v>
      </c>
      <c r="K1393" t="n">
        <v>8833291.5512584</v>
      </c>
      <c r="L1393" t="n">
        <v>2594589.73160197</v>
      </c>
      <c r="M1393" t="n">
        <v>5214007.26760735</v>
      </c>
      <c r="N1393" t="n">
        <v>0.0000549757093187042</v>
      </c>
      <c r="O1393" t="n">
        <v>0.0000649887572902795</v>
      </c>
      <c r="P1393" t="s">
        <v>257</v>
      </c>
      <c r="Q1393" t="s">
        <v>252</v>
      </c>
    </row>
    <row r="1394">
      <c r="A1394" t="s">
        <v>274</v>
      </c>
      <c r="B1394" t="s">
        <v>266</v>
      </c>
      <c r="C1394" t="s">
        <v>256</v>
      </c>
      <c r="D1394" t="n">
        <v>2.40858309610718</v>
      </c>
      <c r="E1394" t="n">
        <v>2085</v>
      </c>
      <c r="F1394" t="n">
        <v>8362449.33610657</v>
      </c>
      <c r="G1394" t="n">
        <v>14867949.7909007</v>
      </c>
      <c r="H1394" t="n">
        <v>484.305267684644</v>
      </c>
      <c r="I1394" t="n">
        <v>1020.8449631126</v>
      </c>
      <c r="J1394" t="n">
        <v>4226850.27452216</v>
      </c>
      <c r="K1394" t="n">
        <v>9502962.57611288</v>
      </c>
      <c r="L1394" t="n">
        <v>2679990.41906291</v>
      </c>
      <c r="M1394" t="n">
        <v>5328995.7849056</v>
      </c>
      <c r="N1394" t="n">
        <v>0.0000579142842269379</v>
      </c>
      <c r="O1394" t="n">
        <v>0.0000686607755251744</v>
      </c>
      <c r="P1394" t="s">
        <v>257</v>
      </c>
      <c r="Q1394" t="s">
        <v>252</v>
      </c>
    </row>
    <row r="1395">
      <c r="A1395" t="s">
        <v>274</v>
      </c>
      <c r="B1395" t="s">
        <v>266</v>
      </c>
      <c r="C1395" t="s">
        <v>256</v>
      </c>
      <c r="D1395" t="n">
        <v>2.52004645059278</v>
      </c>
      <c r="E1395" t="n">
        <v>2090</v>
      </c>
      <c r="F1395" t="n">
        <v>8562102.55877495</v>
      </c>
      <c r="G1395" t="n">
        <v>15232837.7573523</v>
      </c>
      <c r="H1395" t="n">
        <v>517.336319822</v>
      </c>
      <c r="I1395" t="n">
        <v>1094.92961835878</v>
      </c>
      <c r="J1395" t="n">
        <v>4467929.51052195</v>
      </c>
      <c r="K1395" t="n">
        <v>10030000.656128</v>
      </c>
      <c r="L1395" t="n">
        <v>2742573.17664658</v>
      </c>
      <c r="M1395" t="n">
        <v>5468543.66466153</v>
      </c>
      <c r="N1395" t="n">
        <v>0.0000604216448320633</v>
      </c>
      <c r="O1395" t="n">
        <v>0.0000718795562455397</v>
      </c>
      <c r="P1395" t="s">
        <v>257</v>
      </c>
      <c r="Q1395" t="s">
        <v>252</v>
      </c>
    </row>
    <row r="1396">
      <c r="A1396" t="s">
        <v>274</v>
      </c>
      <c r="B1396" t="s">
        <v>267</v>
      </c>
      <c r="C1396" t="s">
        <v>256</v>
      </c>
      <c r="D1396" t="n">
        <v>0.428627956548265</v>
      </c>
      <c r="E1396" t="n">
        <v>2010</v>
      </c>
      <c r="F1396" t="n">
        <v>0</v>
      </c>
      <c r="G1396" t="n">
        <v>0</v>
      </c>
      <c r="H1396" t="n">
        <v>0</v>
      </c>
      <c r="I1396" t="n">
        <v>0</v>
      </c>
      <c r="J1396" t="n">
        <v>0</v>
      </c>
      <c r="K1396" t="n">
        <v>0</v>
      </c>
      <c r="L1396" t="n">
        <v>0</v>
      </c>
      <c r="M1396" t="n">
        <v>0</v>
      </c>
      <c r="N1396" t="n">
        <v>0</v>
      </c>
      <c r="O1396" t="n">
        <v>0</v>
      </c>
      <c r="P1396" t="s">
        <v>257</v>
      </c>
      <c r="Q1396" t="s">
        <v>252</v>
      </c>
    </row>
    <row r="1397">
      <c r="A1397" t="s">
        <v>274</v>
      </c>
      <c r="B1397" t="s">
        <v>267</v>
      </c>
      <c r="C1397" t="s">
        <v>256</v>
      </c>
      <c r="D1397" t="n">
        <v>0.612859964817109</v>
      </c>
      <c r="E1397" t="n">
        <v>2015</v>
      </c>
      <c r="F1397" t="n">
        <v>0</v>
      </c>
      <c r="G1397" t="n">
        <v>0</v>
      </c>
      <c r="H1397" t="n">
        <v>0</v>
      </c>
      <c r="I1397" t="n">
        <v>0</v>
      </c>
      <c r="J1397" t="n">
        <v>0</v>
      </c>
      <c r="K1397" t="n">
        <v>0</v>
      </c>
      <c r="L1397" t="n">
        <v>0</v>
      </c>
      <c r="M1397" t="n">
        <v>0</v>
      </c>
      <c r="N1397" t="n">
        <v>0</v>
      </c>
      <c r="O1397" t="n">
        <v>0</v>
      </c>
      <c r="P1397" t="s">
        <v>257</v>
      </c>
      <c r="Q1397" t="s">
        <v>252</v>
      </c>
    </row>
    <row r="1398">
      <c r="A1398" t="s">
        <v>274</v>
      </c>
      <c r="B1398" t="s">
        <v>267</v>
      </c>
      <c r="C1398" t="s">
        <v>256</v>
      </c>
      <c r="D1398" t="n">
        <v>0.762344119941005</v>
      </c>
      <c r="E1398" t="n">
        <v>2020</v>
      </c>
      <c r="F1398" t="n">
        <v>0</v>
      </c>
      <c r="G1398" t="n">
        <v>0</v>
      </c>
      <c r="H1398" t="n">
        <v>0</v>
      </c>
      <c r="I1398" t="n">
        <v>0</v>
      </c>
      <c r="J1398" t="n">
        <v>0</v>
      </c>
      <c r="K1398" t="n">
        <v>0</v>
      </c>
      <c r="L1398" t="n">
        <v>0</v>
      </c>
      <c r="M1398" t="n">
        <v>0</v>
      </c>
      <c r="N1398" t="n">
        <v>0</v>
      </c>
      <c r="O1398" t="n">
        <v>0</v>
      </c>
      <c r="P1398" t="s">
        <v>257</v>
      </c>
      <c r="Q1398" t="s">
        <v>252</v>
      </c>
    </row>
    <row r="1399">
      <c r="A1399" t="s">
        <v>274</v>
      </c>
      <c r="B1399" t="s">
        <v>267</v>
      </c>
      <c r="C1399" t="s">
        <v>256</v>
      </c>
      <c r="D1399" t="n">
        <v>0.913771284057719</v>
      </c>
      <c r="E1399" t="n">
        <v>2025</v>
      </c>
      <c r="F1399" t="n">
        <v>0</v>
      </c>
      <c r="G1399" t="n">
        <v>0</v>
      </c>
      <c r="H1399" t="n">
        <v>0</v>
      </c>
      <c r="I1399" t="n">
        <v>0</v>
      </c>
      <c r="J1399" t="n">
        <v>0</v>
      </c>
      <c r="K1399" t="n">
        <v>0</v>
      </c>
      <c r="L1399" t="n">
        <v>0</v>
      </c>
      <c r="M1399" t="n">
        <v>0</v>
      </c>
      <c r="N1399" t="n">
        <v>0</v>
      </c>
      <c r="O1399" t="n">
        <v>0</v>
      </c>
      <c r="P1399" t="s">
        <v>257</v>
      </c>
      <c r="Q1399" t="s">
        <v>252</v>
      </c>
    </row>
    <row r="1400">
      <c r="A1400" t="s">
        <v>274</v>
      </c>
      <c r="B1400" t="s">
        <v>267</v>
      </c>
      <c r="C1400" t="s">
        <v>256</v>
      </c>
      <c r="D1400" t="n">
        <v>0.965593764268064</v>
      </c>
      <c r="E1400" t="n">
        <v>2030</v>
      </c>
      <c r="F1400" t="n">
        <v>0</v>
      </c>
      <c r="G1400" t="n">
        <v>0</v>
      </c>
      <c r="H1400" t="n">
        <v>0</v>
      </c>
      <c r="I1400" t="n">
        <v>0</v>
      </c>
      <c r="J1400" t="n">
        <v>0</v>
      </c>
      <c r="K1400" t="n">
        <v>0</v>
      </c>
      <c r="L1400" t="n">
        <v>0</v>
      </c>
      <c r="M1400" t="n">
        <v>0</v>
      </c>
      <c r="N1400" t="n">
        <v>0</v>
      </c>
      <c r="O1400" t="n">
        <v>0</v>
      </c>
      <c r="P1400" t="s">
        <v>257</v>
      </c>
      <c r="Q1400" t="s">
        <v>252</v>
      </c>
    </row>
    <row r="1401">
      <c r="A1401" t="s">
        <v>274</v>
      </c>
      <c r="B1401" t="s">
        <v>267</v>
      </c>
      <c r="C1401" t="s">
        <v>256</v>
      </c>
      <c r="D1401" t="n">
        <v>1.08500668135844</v>
      </c>
      <c r="E1401" t="n">
        <v>2035</v>
      </c>
      <c r="F1401" t="n">
        <v>0</v>
      </c>
      <c r="G1401" t="n">
        <v>0</v>
      </c>
      <c r="H1401" t="n">
        <v>0</v>
      </c>
      <c r="I1401" t="n">
        <v>0</v>
      </c>
      <c r="J1401" t="n">
        <v>0</v>
      </c>
      <c r="K1401" t="n">
        <v>0</v>
      </c>
      <c r="L1401" t="n">
        <v>0</v>
      </c>
      <c r="M1401" t="n">
        <v>0</v>
      </c>
      <c r="N1401" t="n">
        <v>0</v>
      </c>
      <c r="O1401" t="n">
        <v>0</v>
      </c>
      <c r="P1401" t="s">
        <v>257</v>
      </c>
      <c r="Q1401" t="s">
        <v>252</v>
      </c>
    </row>
    <row r="1402">
      <c r="A1402" t="s">
        <v>274</v>
      </c>
      <c r="B1402" t="s">
        <v>267</v>
      </c>
      <c r="C1402" t="s">
        <v>256</v>
      </c>
      <c r="D1402" t="n">
        <v>1.22921984132704</v>
      </c>
      <c r="E1402" t="n">
        <v>2040</v>
      </c>
      <c r="F1402" t="n">
        <v>0</v>
      </c>
      <c r="G1402" t="n">
        <v>0</v>
      </c>
      <c r="H1402" t="n">
        <v>0</v>
      </c>
      <c r="I1402" t="n">
        <v>0</v>
      </c>
      <c r="J1402" t="n">
        <v>0</v>
      </c>
      <c r="K1402" t="n">
        <v>0</v>
      </c>
      <c r="L1402" t="n">
        <v>0</v>
      </c>
      <c r="M1402" t="n">
        <v>0</v>
      </c>
      <c r="N1402" t="n">
        <v>0</v>
      </c>
      <c r="O1402" t="n">
        <v>0</v>
      </c>
      <c r="P1402" t="s">
        <v>257</v>
      </c>
      <c r="Q1402" t="s">
        <v>252</v>
      </c>
    </row>
    <row r="1403">
      <c r="A1403" t="s">
        <v>274</v>
      </c>
      <c r="B1403" t="s">
        <v>267</v>
      </c>
      <c r="C1403" t="s">
        <v>256</v>
      </c>
      <c r="D1403" t="n">
        <v>1.35085724597845</v>
      </c>
      <c r="E1403" t="n">
        <v>2045</v>
      </c>
      <c r="F1403" t="n">
        <v>0</v>
      </c>
      <c r="G1403" t="n">
        <v>0</v>
      </c>
      <c r="H1403" t="n">
        <v>0</v>
      </c>
      <c r="I1403" t="n">
        <v>0</v>
      </c>
      <c r="J1403" t="n">
        <v>0</v>
      </c>
      <c r="K1403" t="n">
        <v>0</v>
      </c>
      <c r="L1403" t="n">
        <v>0</v>
      </c>
      <c r="M1403" t="n">
        <v>0</v>
      </c>
      <c r="N1403" t="n">
        <v>0</v>
      </c>
      <c r="O1403" t="n">
        <v>0</v>
      </c>
      <c r="P1403" t="s">
        <v>257</v>
      </c>
      <c r="Q1403" t="s">
        <v>252</v>
      </c>
    </row>
    <row r="1404">
      <c r="A1404" t="s">
        <v>274</v>
      </c>
      <c r="B1404" t="s">
        <v>267</v>
      </c>
      <c r="C1404" t="s">
        <v>256</v>
      </c>
      <c r="D1404" t="n">
        <v>1.53164784556419</v>
      </c>
      <c r="E1404" t="n">
        <v>2050</v>
      </c>
      <c r="F1404" t="n">
        <v>0</v>
      </c>
      <c r="G1404" t="n">
        <v>0</v>
      </c>
      <c r="H1404" t="n">
        <v>0</v>
      </c>
      <c r="I1404" t="n">
        <v>0</v>
      </c>
      <c r="J1404" t="n">
        <v>0</v>
      </c>
      <c r="K1404" t="n">
        <v>0</v>
      </c>
      <c r="L1404" t="n">
        <v>0</v>
      </c>
      <c r="M1404" t="n">
        <v>0</v>
      </c>
      <c r="N1404" t="n">
        <v>0</v>
      </c>
      <c r="O1404" t="n">
        <v>0</v>
      </c>
      <c r="P1404" t="s">
        <v>257</v>
      </c>
      <c r="Q1404" t="s">
        <v>252</v>
      </c>
    </row>
    <row r="1405">
      <c r="A1405" t="s">
        <v>274</v>
      </c>
      <c r="B1405" t="s">
        <v>267</v>
      </c>
      <c r="C1405" t="s">
        <v>256</v>
      </c>
      <c r="D1405" t="n">
        <v>1.64170092024739</v>
      </c>
      <c r="E1405" t="n">
        <v>2055</v>
      </c>
      <c r="F1405" t="n">
        <v>0</v>
      </c>
      <c r="G1405" t="n">
        <v>0</v>
      </c>
      <c r="H1405" t="n">
        <v>0</v>
      </c>
      <c r="I1405" t="n">
        <v>0</v>
      </c>
      <c r="J1405" t="n">
        <v>0</v>
      </c>
      <c r="K1405" t="n">
        <v>0</v>
      </c>
      <c r="L1405" t="n">
        <v>0</v>
      </c>
      <c r="M1405" t="n">
        <v>0</v>
      </c>
      <c r="N1405" t="n">
        <v>0</v>
      </c>
      <c r="O1405" t="n">
        <v>0</v>
      </c>
      <c r="P1405" t="s">
        <v>257</v>
      </c>
      <c r="Q1405" t="s">
        <v>252</v>
      </c>
    </row>
    <row r="1406">
      <c r="A1406" t="s">
        <v>274</v>
      </c>
      <c r="B1406" t="s">
        <v>267</v>
      </c>
      <c r="C1406" t="s">
        <v>256</v>
      </c>
      <c r="D1406" t="n">
        <v>1.79717289473674</v>
      </c>
      <c r="E1406" t="n">
        <v>2060</v>
      </c>
      <c r="F1406" t="n">
        <v>0</v>
      </c>
      <c r="G1406" t="n">
        <v>0</v>
      </c>
      <c r="H1406" t="n">
        <v>0</v>
      </c>
      <c r="I1406" t="n">
        <v>0</v>
      </c>
      <c r="J1406" t="n">
        <v>0</v>
      </c>
      <c r="K1406" t="n">
        <v>0</v>
      </c>
      <c r="L1406" t="n">
        <v>0</v>
      </c>
      <c r="M1406" t="n">
        <v>0</v>
      </c>
      <c r="N1406" t="n">
        <v>0</v>
      </c>
      <c r="O1406" t="n">
        <v>0</v>
      </c>
      <c r="P1406" t="s">
        <v>257</v>
      </c>
      <c r="Q1406" t="s">
        <v>252</v>
      </c>
    </row>
    <row r="1407">
      <c r="A1407" t="s">
        <v>274</v>
      </c>
      <c r="B1407" t="s">
        <v>267</v>
      </c>
      <c r="C1407" t="s">
        <v>256</v>
      </c>
      <c r="D1407" t="n">
        <v>1.90209664848524</v>
      </c>
      <c r="E1407" t="n">
        <v>2065</v>
      </c>
      <c r="F1407" t="n">
        <v>0</v>
      </c>
      <c r="G1407" t="n">
        <v>0</v>
      </c>
      <c r="H1407" t="n">
        <v>0</v>
      </c>
      <c r="I1407" t="n">
        <v>0</v>
      </c>
      <c r="J1407" t="n">
        <v>0</v>
      </c>
      <c r="K1407" t="n">
        <v>0</v>
      </c>
      <c r="L1407" t="n">
        <v>0</v>
      </c>
      <c r="M1407" t="n">
        <v>0</v>
      </c>
      <c r="N1407" t="n">
        <v>0</v>
      </c>
      <c r="O1407" t="n">
        <v>0</v>
      </c>
      <c r="P1407" t="s">
        <v>257</v>
      </c>
      <c r="Q1407" t="s">
        <v>252</v>
      </c>
    </row>
    <row r="1408">
      <c r="A1408" t="s">
        <v>274</v>
      </c>
      <c r="B1408" t="s">
        <v>267</v>
      </c>
      <c r="C1408" t="s">
        <v>256</v>
      </c>
      <c r="D1408" t="n">
        <v>2.05392250035779</v>
      </c>
      <c r="E1408" t="n">
        <v>2070</v>
      </c>
      <c r="F1408" t="n">
        <v>0</v>
      </c>
      <c r="G1408" t="n">
        <v>0</v>
      </c>
      <c r="H1408" t="n">
        <v>0</v>
      </c>
      <c r="I1408" t="n">
        <v>0</v>
      </c>
      <c r="J1408" t="n">
        <v>0</v>
      </c>
      <c r="K1408" t="n">
        <v>0</v>
      </c>
      <c r="L1408" t="n">
        <v>0</v>
      </c>
      <c r="M1408" t="n">
        <v>0</v>
      </c>
      <c r="N1408" t="n">
        <v>0</v>
      </c>
      <c r="O1408" t="n">
        <v>0</v>
      </c>
      <c r="P1408" t="s">
        <v>257</v>
      </c>
      <c r="Q1408" t="s">
        <v>252</v>
      </c>
    </row>
    <row r="1409">
      <c r="A1409" t="s">
        <v>274</v>
      </c>
      <c r="B1409" t="s">
        <v>267</v>
      </c>
      <c r="C1409" t="s">
        <v>256</v>
      </c>
      <c r="D1409" t="n">
        <v>2.15113208653396</v>
      </c>
      <c r="E1409" t="n">
        <v>2075</v>
      </c>
      <c r="F1409" t="n">
        <v>0</v>
      </c>
      <c r="G1409" t="n">
        <v>0</v>
      </c>
      <c r="H1409" t="n">
        <v>0</v>
      </c>
      <c r="I1409" t="n">
        <v>0</v>
      </c>
      <c r="J1409" t="n">
        <v>0</v>
      </c>
      <c r="K1409" t="n">
        <v>0</v>
      </c>
      <c r="L1409" t="n">
        <v>0</v>
      </c>
      <c r="M1409" t="n">
        <v>0</v>
      </c>
      <c r="N1409" t="n">
        <v>0</v>
      </c>
      <c r="O1409" t="n">
        <v>0</v>
      </c>
      <c r="P1409" t="s">
        <v>257</v>
      </c>
      <c r="Q1409" t="s">
        <v>252</v>
      </c>
    </row>
    <row r="1410">
      <c r="A1410" t="s">
        <v>274</v>
      </c>
      <c r="B1410" t="s">
        <v>267</v>
      </c>
      <c r="C1410" t="s">
        <v>256</v>
      </c>
      <c r="D1410" t="n">
        <v>2.28026617277747</v>
      </c>
      <c r="E1410" t="n">
        <v>2080</v>
      </c>
      <c r="F1410" t="n">
        <v>0</v>
      </c>
      <c r="G1410" t="n">
        <v>0</v>
      </c>
      <c r="H1410" t="n">
        <v>0</v>
      </c>
      <c r="I1410" t="n">
        <v>0</v>
      </c>
      <c r="J1410" t="n">
        <v>0</v>
      </c>
      <c r="K1410" t="n">
        <v>0</v>
      </c>
      <c r="L1410" t="n">
        <v>0</v>
      </c>
      <c r="M1410" t="n">
        <v>0</v>
      </c>
      <c r="N1410" t="n">
        <v>0</v>
      </c>
      <c r="O1410" t="n">
        <v>0</v>
      </c>
      <c r="P1410" t="s">
        <v>257</v>
      </c>
      <c r="Q1410" t="s">
        <v>252</v>
      </c>
    </row>
    <row r="1411">
      <c r="A1411" t="s">
        <v>274</v>
      </c>
      <c r="B1411" t="s">
        <v>267</v>
      </c>
      <c r="C1411" t="s">
        <v>256</v>
      </c>
      <c r="D1411" t="n">
        <v>2.40858309610718</v>
      </c>
      <c r="E1411" t="n">
        <v>2085</v>
      </c>
      <c r="F1411" t="n">
        <v>0</v>
      </c>
      <c r="G1411" t="n">
        <v>0</v>
      </c>
      <c r="H1411" t="n">
        <v>0</v>
      </c>
      <c r="I1411" t="n">
        <v>0</v>
      </c>
      <c r="J1411" t="n">
        <v>0</v>
      </c>
      <c r="K1411" t="n">
        <v>0</v>
      </c>
      <c r="L1411" t="n">
        <v>0</v>
      </c>
      <c r="M1411" t="n">
        <v>0</v>
      </c>
      <c r="N1411" t="n">
        <v>0</v>
      </c>
      <c r="O1411" t="n">
        <v>0</v>
      </c>
      <c r="P1411" t="s">
        <v>257</v>
      </c>
      <c r="Q1411" t="s">
        <v>252</v>
      </c>
    </row>
    <row r="1412">
      <c r="A1412" t="s">
        <v>274</v>
      </c>
      <c r="B1412" t="s">
        <v>267</v>
      </c>
      <c r="C1412" t="s">
        <v>256</v>
      </c>
      <c r="D1412" t="n">
        <v>2.52004645059278</v>
      </c>
      <c r="E1412" t="n">
        <v>2090</v>
      </c>
      <c r="F1412" t="n">
        <v>0</v>
      </c>
      <c r="G1412" t="n">
        <v>0</v>
      </c>
      <c r="H1412" t="n">
        <v>0</v>
      </c>
      <c r="I1412" t="n">
        <v>0</v>
      </c>
      <c r="J1412" t="n">
        <v>0</v>
      </c>
      <c r="K1412" t="n">
        <v>0</v>
      </c>
      <c r="L1412" t="n">
        <v>0</v>
      </c>
      <c r="M1412" t="n">
        <v>0</v>
      </c>
      <c r="N1412" t="n">
        <v>0</v>
      </c>
      <c r="O1412" t="n">
        <v>0</v>
      </c>
      <c r="P1412" t="s">
        <v>257</v>
      </c>
      <c r="Q1412" t="s">
        <v>252</v>
      </c>
    </row>
    <row r="1413">
      <c r="A1413" t="s">
        <v>274</v>
      </c>
      <c r="B1413" t="s">
        <v>268</v>
      </c>
      <c r="C1413" t="s">
        <v>256</v>
      </c>
      <c r="D1413" t="n">
        <v>0.428627956548265</v>
      </c>
      <c r="E1413" t="n">
        <v>2010</v>
      </c>
      <c r="F1413" t="n">
        <v>0</v>
      </c>
      <c r="G1413" t="n">
        <v>0</v>
      </c>
      <c r="H1413" t="n">
        <v>0</v>
      </c>
      <c r="I1413" t="n">
        <v>0</v>
      </c>
      <c r="J1413" t="n">
        <v>0</v>
      </c>
      <c r="K1413" t="n">
        <v>0</v>
      </c>
      <c r="L1413" t="n">
        <v>0</v>
      </c>
      <c r="M1413" t="n">
        <v>0</v>
      </c>
      <c r="N1413" t="n">
        <v>0</v>
      </c>
      <c r="O1413" t="n">
        <v>0</v>
      </c>
      <c r="P1413" t="s">
        <v>257</v>
      </c>
      <c r="Q1413" t="s">
        <v>252</v>
      </c>
    </row>
    <row r="1414">
      <c r="A1414" t="s">
        <v>274</v>
      </c>
      <c r="B1414" t="s">
        <v>268</v>
      </c>
      <c r="C1414" t="s">
        <v>256</v>
      </c>
      <c r="D1414" t="n">
        <v>0.612859964817109</v>
      </c>
      <c r="E1414" t="n">
        <v>2015</v>
      </c>
      <c r="F1414" t="n">
        <v>0</v>
      </c>
      <c r="G1414" t="n">
        <v>0</v>
      </c>
      <c r="H1414" t="n">
        <v>0</v>
      </c>
      <c r="I1414" t="n">
        <v>0</v>
      </c>
      <c r="J1414" t="n">
        <v>0</v>
      </c>
      <c r="K1414" t="n">
        <v>0</v>
      </c>
      <c r="L1414" t="n">
        <v>0</v>
      </c>
      <c r="M1414" t="n">
        <v>0</v>
      </c>
      <c r="N1414" t="n">
        <v>0</v>
      </c>
      <c r="O1414" t="n">
        <v>0</v>
      </c>
      <c r="P1414" t="s">
        <v>257</v>
      </c>
      <c r="Q1414" t="s">
        <v>252</v>
      </c>
    </row>
    <row r="1415">
      <c r="A1415" t="s">
        <v>274</v>
      </c>
      <c r="B1415" t="s">
        <v>268</v>
      </c>
      <c r="C1415" t="s">
        <v>256</v>
      </c>
      <c r="D1415" t="n">
        <v>0.762344119941005</v>
      </c>
      <c r="E1415" t="n">
        <v>2020</v>
      </c>
      <c r="F1415" t="n">
        <v>0</v>
      </c>
      <c r="G1415" t="n">
        <v>0</v>
      </c>
      <c r="H1415" t="n">
        <v>0</v>
      </c>
      <c r="I1415" t="n">
        <v>0</v>
      </c>
      <c r="J1415" t="n">
        <v>0</v>
      </c>
      <c r="K1415" t="n">
        <v>0</v>
      </c>
      <c r="L1415" t="n">
        <v>0</v>
      </c>
      <c r="M1415" t="n">
        <v>0</v>
      </c>
      <c r="N1415" t="n">
        <v>0</v>
      </c>
      <c r="O1415" t="n">
        <v>0</v>
      </c>
      <c r="P1415" t="s">
        <v>257</v>
      </c>
      <c r="Q1415" t="s">
        <v>252</v>
      </c>
    </row>
    <row r="1416">
      <c r="A1416" t="s">
        <v>274</v>
      </c>
      <c r="B1416" t="s">
        <v>268</v>
      </c>
      <c r="C1416" t="s">
        <v>256</v>
      </c>
      <c r="D1416" t="n">
        <v>0.913771284057719</v>
      </c>
      <c r="E1416" t="n">
        <v>2025</v>
      </c>
      <c r="F1416" t="n">
        <v>0</v>
      </c>
      <c r="G1416" t="n">
        <v>0</v>
      </c>
      <c r="H1416" t="n">
        <v>0</v>
      </c>
      <c r="I1416" t="n">
        <v>0</v>
      </c>
      <c r="J1416" t="n">
        <v>0</v>
      </c>
      <c r="K1416" t="n">
        <v>0</v>
      </c>
      <c r="L1416" t="n">
        <v>0</v>
      </c>
      <c r="M1416" t="n">
        <v>0</v>
      </c>
      <c r="N1416" t="n">
        <v>0</v>
      </c>
      <c r="O1416" t="n">
        <v>0</v>
      </c>
      <c r="P1416" t="s">
        <v>257</v>
      </c>
      <c r="Q1416" t="s">
        <v>252</v>
      </c>
    </row>
    <row r="1417">
      <c r="A1417" t="s">
        <v>274</v>
      </c>
      <c r="B1417" t="s">
        <v>268</v>
      </c>
      <c r="C1417" t="s">
        <v>256</v>
      </c>
      <c r="D1417" t="n">
        <v>0.965593764268064</v>
      </c>
      <c r="E1417" t="n">
        <v>2030</v>
      </c>
      <c r="F1417" t="n">
        <v>0</v>
      </c>
      <c r="G1417" t="n">
        <v>0</v>
      </c>
      <c r="H1417" t="n">
        <v>0</v>
      </c>
      <c r="I1417" t="n">
        <v>0</v>
      </c>
      <c r="J1417" t="n">
        <v>0</v>
      </c>
      <c r="K1417" t="n">
        <v>0</v>
      </c>
      <c r="L1417" t="n">
        <v>0</v>
      </c>
      <c r="M1417" t="n">
        <v>0</v>
      </c>
      <c r="N1417" t="n">
        <v>0</v>
      </c>
      <c r="O1417" t="n">
        <v>0</v>
      </c>
      <c r="P1417" t="s">
        <v>257</v>
      </c>
      <c r="Q1417" t="s">
        <v>252</v>
      </c>
    </row>
    <row r="1418">
      <c r="A1418" t="s">
        <v>274</v>
      </c>
      <c r="B1418" t="s">
        <v>268</v>
      </c>
      <c r="C1418" t="s">
        <v>256</v>
      </c>
      <c r="D1418" t="n">
        <v>1.08500668135844</v>
      </c>
      <c r="E1418" t="n">
        <v>2035</v>
      </c>
      <c r="F1418" t="n">
        <v>0</v>
      </c>
      <c r="G1418" t="n">
        <v>0</v>
      </c>
      <c r="H1418" t="n">
        <v>0</v>
      </c>
      <c r="I1418" t="n">
        <v>0</v>
      </c>
      <c r="J1418" t="n">
        <v>0</v>
      </c>
      <c r="K1418" t="n">
        <v>0</v>
      </c>
      <c r="L1418" t="n">
        <v>0</v>
      </c>
      <c r="M1418" t="n">
        <v>0</v>
      </c>
      <c r="N1418" t="n">
        <v>0</v>
      </c>
      <c r="O1418" t="n">
        <v>0</v>
      </c>
      <c r="P1418" t="s">
        <v>257</v>
      </c>
      <c r="Q1418" t="s">
        <v>252</v>
      </c>
    </row>
    <row r="1419">
      <c r="A1419" t="s">
        <v>274</v>
      </c>
      <c r="B1419" t="s">
        <v>268</v>
      </c>
      <c r="C1419" t="s">
        <v>256</v>
      </c>
      <c r="D1419" t="n">
        <v>1.22921984132704</v>
      </c>
      <c r="E1419" t="n">
        <v>2040</v>
      </c>
      <c r="F1419" t="n">
        <v>0</v>
      </c>
      <c r="G1419" t="n">
        <v>0</v>
      </c>
      <c r="H1419" t="n">
        <v>0</v>
      </c>
      <c r="I1419" t="n">
        <v>0</v>
      </c>
      <c r="J1419" t="n">
        <v>0</v>
      </c>
      <c r="K1419" t="n">
        <v>0</v>
      </c>
      <c r="L1419" t="n">
        <v>0</v>
      </c>
      <c r="M1419" t="n">
        <v>0</v>
      </c>
      <c r="N1419" t="n">
        <v>0</v>
      </c>
      <c r="O1419" t="n">
        <v>0</v>
      </c>
      <c r="P1419" t="s">
        <v>257</v>
      </c>
      <c r="Q1419" t="s">
        <v>252</v>
      </c>
    </row>
    <row r="1420">
      <c r="A1420" t="s">
        <v>274</v>
      </c>
      <c r="B1420" t="s">
        <v>268</v>
      </c>
      <c r="C1420" t="s">
        <v>256</v>
      </c>
      <c r="D1420" t="n">
        <v>1.35085724597845</v>
      </c>
      <c r="E1420" t="n">
        <v>2045</v>
      </c>
      <c r="F1420" t="n">
        <v>0</v>
      </c>
      <c r="G1420" t="n">
        <v>0</v>
      </c>
      <c r="H1420" t="n">
        <v>0</v>
      </c>
      <c r="I1420" t="n">
        <v>0</v>
      </c>
      <c r="J1420" t="n">
        <v>0</v>
      </c>
      <c r="K1420" t="n">
        <v>0</v>
      </c>
      <c r="L1420" t="n">
        <v>0</v>
      </c>
      <c r="M1420" t="n">
        <v>0</v>
      </c>
      <c r="N1420" t="n">
        <v>0</v>
      </c>
      <c r="O1420" t="n">
        <v>0</v>
      </c>
      <c r="P1420" t="s">
        <v>257</v>
      </c>
      <c r="Q1420" t="s">
        <v>252</v>
      </c>
    </row>
    <row r="1421">
      <c r="A1421" t="s">
        <v>274</v>
      </c>
      <c r="B1421" t="s">
        <v>268</v>
      </c>
      <c r="C1421" t="s">
        <v>256</v>
      </c>
      <c r="D1421" t="n">
        <v>1.53164784556419</v>
      </c>
      <c r="E1421" t="n">
        <v>2050</v>
      </c>
      <c r="F1421" t="n">
        <v>0</v>
      </c>
      <c r="G1421" t="n">
        <v>0</v>
      </c>
      <c r="H1421" t="n">
        <v>0</v>
      </c>
      <c r="I1421" t="n">
        <v>0</v>
      </c>
      <c r="J1421" t="n">
        <v>0</v>
      </c>
      <c r="K1421" t="n">
        <v>0</v>
      </c>
      <c r="L1421" t="n">
        <v>0</v>
      </c>
      <c r="M1421" t="n">
        <v>0</v>
      </c>
      <c r="N1421" t="n">
        <v>0</v>
      </c>
      <c r="O1421" t="n">
        <v>0</v>
      </c>
      <c r="P1421" t="s">
        <v>257</v>
      </c>
      <c r="Q1421" t="s">
        <v>252</v>
      </c>
    </row>
    <row r="1422">
      <c r="A1422" t="s">
        <v>274</v>
      </c>
      <c r="B1422" t="s">
        <v>268</v>
      </c>
      <c r="C1422" t="s">
        <v>256</v>
      </c>
      <c r="D1422" t="n">
        <v>1.64170092024739</v>
      </c>
      <c r="E1422" t="n">
        <v>2055</v>
      </c>
      <c r="F1422" t="n">
        <v>0</v>
      </c>
      <c r="G1422" t="n">
        <v>0</v>
      </c>
      <c r="H1422" t="n">
        <v>0</v>
      </c>
      <c r="I1422" t="n">
        <v>0</v>
      </c>
      <c r="J1422" t="n">
        <v>0</v>
      </c>
      <c r="K1422" t="n">
        <v>0</v>
      </c>
      <c r="L1422" t="n">
        <v>0</v>
      </c>
      <c r="M1422" t="n">
        <v>0</v>
      </c>
      <c r="N1422" t="n">
        <v>0</v>
      </c>
      <c r="O1422" t="n">
        <v>0</v>
      </c>
      <c r="P1422" t="s">
        <v>257</v>
      </c>
      <c r="Q1422" t="s">
        <v>252</v>
      </c>
    </row>
    <row r="1423">
      <c r="A1423" t="s">
        <v>274</v>
      </c>
      <c r="B1423" t="s">
        <v>268</v>
      </c>
      <c r="C1423" t="s">
        <v>256</v>
      </c>
      <c r="D1423" t="n">
        <v>1.79717289473674</v>
      </c>
      <c r="E1423" t="n">
        <v>2060</v>
      </c>
      <c r="F1423" t="n">
        <v>0</v>
      </c>
      <c r="G1423" t="n">
        <v>0</v>
      </c>
      <c r="H1423" t="n">
        <v>0</v>
      </c>
      <c r="I1423" t="n">
        <v>0</v>
      </c>
      <c r="J1423" t="n">
        <v>0</v>
      </c>
      <c r="K1423" t="n">
        <v>0</v>
      </c>
      <c r="L1423" t="n">
        <v>0</v>
      </c>
      <c r="M1423" t="n">
        <v>0</v>
      </c>
      <c r="N1423" t="n">
        <v>0</v>
      </c>
      <c r="O1423" t="n">
        <v>0</v>
      </c>
      <c r="P1423" t="s">
        <v>257</v>
      </c>
      <c r="Q1423" t="s">
        <v>252</v>
      </c>
    </row>
    <row r="1424">
      <c r="A1424" t="s">
        <v>274</v>
      </c>
      <c r="B1424" t="s">
        <v>268</v>
      </c>
      <c r="C1424" t="s">
        <v>256</v>
      </c>
      <c r="D1424" t="n">
        <v>1.90209664848524</v>
      </c>
      <c r="E1424" t="n">
        <v>2065</v>
      </c>
      <c r="F1424" t="n">
        <v>0</v>
      </c>
      <c r="G1424" t="n">
        <v>0</v>
      </c>
      <c r="H1424" t="n">
        <v>0</v>
      </c>
      <c r="I1424" t="n">
        <v>0</v>
      </c>
      <c r="J1424" t="n">
        <v>0</v>
      </c>
      <c r="K1424" t="n">
        <v>0</v>
      </c>
      <c r="L1424" t="n">
        <v>0</v>
      </c>
      <c r="M1424" t="n">
        <v>0</v>
      </c>
      <c r="N1424" t="n">
        <v>0</v>
      </c>
      <c r="O1424" t="n">
        <v>0</v>
      </c>
      <c r="P1424" t="s">
        <v>257</v>
      </c>
      <c r="Q1424" t="s">
        <v>252</v>
      </c>
    </row>
    <row r="1425">
      <c r="A1425" t="s">
        <v>274</v>
      </c>
      <c r="B1425" t="s">
        <v>268</v>
      </c>
      <c r="C1425" t="s">
        <v>256</v>
      </c>
      <c r="D1425" t="n">
        <v>2.05392250035779</v>
      </c>
      <c r="E1425" t="n">
        <v>2070</v>
      </c>
      <c r="F1425" t="n">
        <v>0</v>
      </c>
      <c r="G1425" t="n">
        <v>0</v>
      </c>
      <c r="H1425" t="n">
        <v>0</v>
      </c>
      <c r="I1425" t="n">
        <v>0</v>
      </c>
      <c r="J1425" t="n">
        <v>0</v>
      </c>
      <c r="K1425" t="n">
        <v>0</v>
      </c>
      <c r="L1425" t="n">
        <v>0</v>
      </c>
      <c r="M1425" t="n">
        <v>0</v>
      </c>
      <c r="N1425" t="n">
        <v>0</v>
      </c>
      <c r="O1425" t="n">
        <v>0</v>
      </c>
      <c r="P1425" t="s">
        <v>257</v>
      </c>
      <c r="Q1425" t="s">
        <v>252</v>
      </c>
    </row>
    <row r="1426">
      <c r="A1426" t="s">
        <v>274</v>
      </c>
      <c r="B1426" t="s">
        <v>268</v>
      </c>
      <c r="C1426" t="s">
        <v>256</v>
      </c>
      <c r="D1426" t="n">
        <v>2.15113208653396</v>
      </c>
      <c r="E1426" t="n">
        <v>2075</v>
      </c>
      <c r="F1426" t="n">
        <v>0</v>
      </c>
      <c r="G1426" t="n">
        <v>0</v>
      </c>
      <c r="H1426" t="n">
        <v>0</v>
      </c>
      <c r="I1426" t="n">
        <v>0</v>
      </c>
      <c r="J1426" t="n">
        <v>0</v>
      </c>
      <c r="K1426" t="n">
        <v>0</v>
      </c>
      <c r="L1426" t="n">
        <v>0</v>
      </c>
      <c r="M1426" t="n">
        <v>0</v>
      </c>
      <c r="N1426" t="n">
        <v>0</v>
      </c>
      <c r="O1426" t="n">
        <v>0</v>
      </c>
      <c r="P1426" t="s">
        <v>257</v>
      </c>
      <c r="Q1426" t="s">
        <v>252</v>
      </c>
    </row>
    <row r="1427">
      <c r="A1427" t="s">
        <v>274</v>
      </c>
      <c r="B1427" t="s">
        <v>268</v>
      </c>
      <c r="C1427" t="s">
        <v>256</v>
      </c>
      <c r="D1427" t="n">
        <v>2.28026617277747</v>
      </c>
      <c r="E1427" t="n">
        <v>2080</v>
      </c>
      <c r="F1427" t="n">
        <v>0</v>
      </c>
      <c r="G1427" t="n">
        <v>0</v>
      </c>
      <c r="H1427" t="n">
        <v>0</v>
      </c>
      <c r="I1427" t="n">
        <v>0</v>
      </c>
      <c r="J1427" t="n">
        <v>0</v>
      </c>
      <c r="K1427" t="n">
        <v>0</v>
      </c>
      <c r="L1427" t="n">
        <v>0</v>
      </c>
      <c r="M1427" t="n">
        <v>0</v>
      </c>
      <c r="N1427" t="n">
        <v>0</v>
      </c>
      <c r="O1427" t="n">
        <v>0</v>
      </c>
      <c r="P1427" t="s">
        <v>257</v>
      </c>
      <c r="Q1427" t="s">
        <v>252</v>
      </c>
    </row>
    <row r="1428">
      <c r="A1428" t="s">
        <v>274</v>
      </c>
      <c r="B1428" t="s">
        <v>268</v>
      </c>
      <c r="C1428" t="s">
        <v>256</v>
      </c>
      <c r="D1428" t="n">
        <v>2.40858309610718</v>
      </c>
      <c r="E1428" t="n">
        <v>2085</v>
      </c>
      <c r="F1428" t="n">
        <v>0</v>
      </c>
      <c r="G1428" t="n">
        <v>0</v>
      </c>
      <c r="H1428" t="n">
        <v>0</v>
      </c>
      <c r="I1428" t="n">
        <v>0</v>
      </c>
      <c r="J1428" t="n">
        <v>0</v>
      </c>
      <c r="K1428" t="n">
        <v>0</v>
      </c>
      <c r="L1428" t="n">
        <v>0</v>
      </c>
      <c r="M1428" t="n">
        <v>0</v>
      </c>
      <c r="N1428" t="n">
        <v>0</v>
      </c>
      <c r="O1428" t="n">
        <v>0</v>
      </c>
      <c r="P1428" t="s">
        <v>257</v>
      </c>
      <c r="Q1428" t="s">
        <v>252</v>
      </c>
    </row>
    <row r="1429">
      <c r="A1429" t="s">
        <v>274</v>
      </c>
      <c r="B1429" t="s">
        <v>268</v>
      </c>
      <c r="C1429" t="s">
        <v>256</v>
      </c>
      <c r="D1429" t="n">
        <v>2.52004645059278</v>
      </c>
      <c r="E1429" t="n">
        <v>2090</v>
      </c>
      <c r="F1429" t="n">
        <v>0</v>
      </c>
      <c r="G1429" t="n">
        <v>0</v>
      </c>
      <c r="H1429" t="n">
        <v>0</v>
      </c>
      <c r="I1429" t="n">
        <v>0</v>
      </c>
      <c r="J1429" t="n">
        <v>0</v>
      </c>
      <c r="K1429" t="n">
        <v>0</v>
      </c>
      <c r="L1429" t="n">
        <v>0</v>
      </c>
      <c r="M1429" t="n">
        <v>0</v>
      </c>
      <c r="N1429" t="n">
        <v>0</v>
      </c>
      <c r="O1429" t="n">
        <v>0</v>
      </c>
      <c r="P1429" t="s">
        <v>257</v>
      </c>
      <c r="Q1429" t="s">
        <v>252</v>
      </c>
    </row>
    <row r="6806">
      <c r="A6806" s="12"/>
    </row>
    <row r="6807">
      <c r="A6807" s="12"/>
    </row>
    <row r="6808">
      <c r="A6808" s="12"/>
    </row>
    <row r="6809">
      <c r="A6809" s="12"/>
    </row>
    <row r="6810">
      <c r="A6810" s="12"/>
    </row>
    <row r="6811">
      <c r="A6811" s="12"/>
    </row>
    <row r="6812">
      <c r="A6812" s="12"/>
    </row>
    <row r="6813">
      <c r="A6813" s="12"/>
    </row>
    <row r="6814">
      <c r="A6814" s="12"/>
    </row>
    <row r="6815">
      <c r="A6815" s="12"/>
    </row>
    <row r="6816">
      <c r="A6816" s="12"/>
    </row>
    <row r="6817">
      <c r="A6817" s="12"/>
    </row>
    <row r="6818">
      <c r="A6818" s="12"/>
    </row>
    <row r="6819">
      <c r="A6819" s="12"/>
    </row>
    <row r="6820">
      <c r="A6820" s="12"/>
    </row>
    <row r="6821">
      <c r="A6821" s="12"/>
    </row>
    <row r="6822">
      <c r="A6822" s="12"/>
    </row>
    <row r="6823">
      <c r="A6823" s="12"/>
    </row>
    <row r="6824">
      <c r="A6824" s="12"/>
    </row>
    <row r="6825">
      <c r="A6825" s="12"/>
    </row>
    <row r="6826">
      <c r="A6826" s="12"/>
    </row>
    <row r="6827">
      <c r="A6827" s="12"/>
    </row>
    <row r="6828">
      <c r="A6828" s="12"/>
    </row>
    <row r="6829">
      <c r="A6829" s="12"/>
    </row>
    <row r="6830">
      <c r="A6830" s="12"/>
    </row>
    <row r="6831">
      <c r="A6831" s="12"/>
    </row>
    <row r="6832">
      <c r="A6832" s="12"/>
    </row>
    <row r="6833">
      <c r="A6833" s="12"/>
    </row>
    <row r="6834">
      <c r="A6834" s="12"/>
    </row>
    <row r="6835">
      <c r="A6835" s="12"/>
    </row>
    <row r="6836">
      <c r="A6836" s="12"/>
    </row>
    <row r="6837">
      <c r="A6837" s="12"/>
    </row>
    <row r="6838">
      <c r="A6838" s="12"/>
    </row>
    <row r="6839">
      <c r="A6839" s="12"/>
    </row>
    <row r="6840">
      <c r="A6840" s="12"/>
    </row>
    <row r="6841">
      <c r="A6841" s="12"/>
    </row>
    <row r="6842">
      <c r="A6842" s="12"/>
    </row>
    <row r="6843">
      <c r="A6843" s="12"/>
    </row>
    <row r="6844">
      <c r="A6844" s="12"/>
    </row>
    <row r="6845">
      <c r="A6845" s="12"/>
    </row>
    <row r="6846">
      <c r="A6846" s="12"/>
    </row>
    <row r="6847">
      <c r="A6847" s="12"/>
    </row>
    <row r="6848">
      <c r="A6848" s="12"/>
    </row>
    <row r="6849">
      <c r="A6849" s="12"/>
    </row>
    <row r="6850">
      <c r="A6850" s="12"/>
    </row>
    <row r="6851">
      <c r="A6851" s="12"/>
    </row>
    <row r="6852">
      <c r="A6852" s="12"/>
    </row>
    <row r="6853">
      <c r="A6853" s="12"/>
    </row>
    <row r="6854">
      <c r="A6854" s="12"/>
    </row>
    <row r="6855">
      <c r="A6855" s="12"/>
    </row>
    <row r="6856">
      <c r="A6856" s="12"/>
    </row>
    <row r="6857">
      <c r="A6857" s="12"/>
    </row>
    <row r="6858">
      <c r="A6858" s="12"/>
    </row>
    <row r="6859">
      <c r="A6859" s="12"/>
    </row>
    <row r="6860">
      <c r="A6860" s="12"/>
    </row>
    <row r="6861">
      <c r="A6861" s="12"/>
    </row>
    <row r="6862">
      <c r="A6862" s="12"/>
    </row>
    <row r="6863">
      <c r="A6863" s="12"/>
    </row>
    <row r="6864">
      <c r="A6864" s="12"/>
    </row>
    <row r="6865">
      <c r="A6865" s="12"/>
    </row>
    <row r="6866">
      <c r="A6866" s="12"/>
    </row>
    <row r="6867">
      <c r="A6867" s="12"/>
    </row>
    <row r="6868">
      <c r="A6868" s="12"/>
    </row>
    <row r="6869">
      <c r="A6869" s="12"/>
    </row>
    <row r="6870">
      <c r="A6870" s="12"/>
    </row>
    <row r="6871">
      <c r="A6871" s="12"/>
    </row>
    <row r="6872">
      <c r="A6872" s="12"/>
    </row>
    <row r="6873">
      <c r="A6873" s="12"/>
    </row>
    <row r="6874">
      <c r="A6874" s="12"/>
    </row>
    <row r="6875">
      <c r="A6875" s="12"/>
    </row>
    <row r="6876">
      <c r="A6876" s="12"/>
    </row>
    <row r="6877">
      <c r="A6877" s="12"/>
    </row>
    <row r="6878">
      <c r="A6878" s="12"/>
    </row>
    <row r="6879">
      <c r="A6879" s="12"/>
    </row>
    <row r="6880">
      <c r="A6880" s="12"/>
    </row>
    <row r="6881">
      <c r="A6881" s="12"/>
    </row>
    <row r="6882">
      <c r="A6882" s="12"/>
    </row>
    <row r="6883">
      <c r="A6883" s="12"/>
    </row>
    <row r="6884">
      <c r="A6884" s="12"/>
    </row>
    <row r="6885">
      <c r="A6885" s="12"/>
    </row>
    <row r="6886">
      <c r="A6886" s="12"/>
    </row>
    <row r="6887">
      <c r="A6887" s="12"/>
    </row>
    <row r="6888">
      <c r="A6888" s="12"/>
    </row>
    <row r="6889">
      <c r="A6889" s="12"/>
    </row>
    <row r="6890">
      <c r="A6890" s="12"/>
    </row>
    <row r="6891">
      <c r="A6891" s="12"/>
    </row>
    <row r="6892">
      <c r="A6892" s="12"/>
    </row>
    <row r="6893">
      <c r="A6893" s="12"/>
    </row>
    <row r="6894">
      <c r="A6894" s="12"/>
    </row>
    <row r="6895">
      <c r="A6895" s="12"/>
    </row>
    <row r="6896">
      <c r="A6896" s="12"/>
    </row>
    <row r="6897">
      <c r="A6897" s="12"/>
    </row>
    <row r="6898">
      <c r="A6898" s="12"/>
    </row>
    <row r="6899">
      <c r="A6899" s="12"/>
    </row>
    <row r="6900">
      <c r="A6900" s="12"/>
    </row>
    <row r="6901">
      <c r="A6901" s="12"/>
    </row>
    <row r="6902">
      <c r="A6902" s="12"/>
    </row>
    <row r="6903">
      <c r="A6903" s="12"/>
    </row>
    <row r="6904">
      <c r="A6904" s="12"/>
    </row>
    <row r="6905">
      <c r="A6905" s="12"/>
    </row>
    <row r="6906">
      <c r="A6906" s="12"/>
    </row>
    <row r="6907">
      <c r="A6907" s="12"/>
    </row>
    <row r="6908">
      <c r="A6908" s="12"/>
    </row>
    <row r="6909">
      <c r="A6909" s="12"/>
    </row>
    <row r="6910">
      <c r="A6910" s="12"/>
    </row>
    <row r="6911">
      <c r="A6911" s="12"/>
    </row>
    <row r="6912">
      <c r="A6912" s="12"/>
    </row>
    <row r="6913">
      <c r="A6913" s="12"/>
    </row>
    <row r="6914">
      <c r="A6914" s="12"/>
    </row>
    <row r="6915">
      <c r="A6915" s="12"/>
    </row>
    <row r="6916">
      <c r="A6916" s="12"/>
    </row>
    <row r="6917">
      <c r="A6917" s="12"/>
    </row>
    <row r="6918">
      <c r="A6918" s="12"/>
    </row>
    <row r="6919">
      <c r="A6919" s="12"/>
    </row>
    <row r="6920">
      <c r="A6920" s="12"/>
    </row>
    <row r="6921">
      <c r="A6921" s="12"/>
    </row>
    <row r="6922">
      <c r="A6922" s="12"/>
    </row>
    <row r="6923">
      <c r="A6923" s="12"/>
    </row>
    <row r="6924">
      <c r="A6924" s="12"/>
    </row>
    <row r="6925">
      <c r="A6925" s="12"/>
    </row>
    <row r="6926">
      <c r="A6926" s="12"/>
    </row>
    <row r="6927">
      <c r="A6927" s="12"/>
    </row>
    <row r="6928">
      <c r="A6928" s="12"/>
    </row>
    <row r="6929">
      <c r="A6929" s="12"/>
    </row>
    <row r="6930">
      <c r="A6930" s="12"/>
    </row>
    <row r="6931">
      <c r="A6931" s="12"/>
    </row>
    <row r="6932">
      <c r="A6932" s="12"/>
    </row>
    <row r="6933">
      <c r="A6933" s="12"/>
    </row>
    <row r="6934">
      <c r="A6934" s="12"/>
    </row>
    <row r="6935">
      <c r="A6935" s="12"/>
    </row>
    <row r="6936">
      <c r="A6936" s="12"/>
    </row>
    <row r="6937">
      <c r="A6937" s="12"/>
    </row>
    <row r="6938">
      <c r="A6938" s="12"/>
    </row>
    <row r="6939">
      <c r="A6939" s="12"/>
    </row>
    <row r="6940">
      <c r="A6940" s="12"/>
    </row>
    <row r="6941">
      <c r="A6941" s="12"/>
    </row>
    <row r="6942">
      <c r="A6942" s="12"/>
    </row>
    <row r="6943">
      <c r="A6943" s="12"/>
    </row>
    <row r="6944">
      <c r="A6944" s="12"/>
    </row>
    <row r="6945">
      <c r="A6945" s="12"/>
    </row>
    <row r="6946">
      <c r="A6946" s="12"/>
    </row>
    <row r="6947">
      <c r="A6947" s="12"/>
    </row>
    <row r="6948">
      <c r="A6948" s="12"/>
    </row>
    <row r="6949">
      <c r="A6949" s="12"/>
    </row>
    <row r="6950">
      <c r="A6950" s="12"/>
    </row>
    <row r="6951">
      <c r="A6951" s="12"/>
    </row>
    <row r="6952">
      <c r="A6952" s="12"/>
    </row>
    <row r="6953">
      <c r="A6953" s="12"/>
    </row>
    <row r="6954">
      <c r="A6954" s="12"/>
    </row>
    <row r="6955">
      <c r="A6955" s="12"/>
    </row>
    <row r="6956">
      <c r="A6956" s="12"/>
    </row>
    <row r="6957">
      <c r="A6957" s="12"/>
    </row>
    <row r="6958">
      <c r="A6958" s="12"/>
    </row>
    <row r="6959">
      <c r="A6959" s="12"/>
    </row>
    <row r="6960">
      <c r="A6960" s="12"/>
    </row>
    <row r="6961">
      <c r="A6961" s="12"/>
    </row>
    <row r="6962">
      <c r="A6962" s="12"/>
    </row>
    <row r="6963">
      <c r="A6963" s="12"/>
    </row>
    <row r="6964">
      <c r="A6964" s="12"/>
    </row>
    <row r="6965">
      <c r="A6965" s="12"/>
    </row>
    <row r="6966">
      <c r="A6966" s="12"/>
    </row>
    <row r="6967">
      <c r="A6967" s="12"/>
    </row>
    <row r="6968">
      <c r="A6968" s="12"/>
    </row>
    <row r="6969">
      <c r="A6969" s="12"/>
    </row>
    <row r="6970">
      <c r="A6970" s="12"/>
    </row>
    <row r="6971">
      <c r="A6971" s="12"/>
    </row>
    <row r="6972">
      <c r="A6972" s="12"/>
    </row>
    <row r="6973">
      <c r="A6973" s="12"/>
    </row>
    <row r="6974">
      <c r="A6974" s="12"/>
    </row>
    <row r="6975">
      <c r="A6975" s="12"/>
    </row>
    <row r="6976">
      <c r="A6976" s="12"/>
    </row>
    <row r="6977">
      <c r="A6977" s="12"/>
    </row>
    <row r="6978">
      <c r="A6978" s="12"/>
    </row>
    <row r="6979">
      <c r="A6979" s="12"/>
    </row>
    <row r="6980">
      <c r="A6980" s="12"/>
    </row>
    <row r="6981">
      <c r="A6981" s="12"/>
    </row>
    <row r="6982">
      <c r="A6982" s="12"/>
    </row>
    <row r="6983">
      <c r="A6983" s="12"/>
    </row>
    <row r="6984">
      <c r="A6984" s="12"/>
    </row>
    <row r="6985">
      <c r="A6985" s="12"/>
    </row>
    <row r="6986">
      <c r="A6986" s="12"/>
    </row>
    <row r="6987">
      <c r="A6987" s="12"/>
    </row>
    <row r="6988">
      <c r="A6988" s="12"/>
    </row>
    <row r="6989">
      <c r="A6989" s="12"/>
    </row>
    <row r="6990">
      <c r="A6990" s="12"/>
    </row>
    <row r="6991">
      <c r="A6991" s="12"/>
    </row>
    <row r="6992">
      <c r="A6992" s="12"/>
    </row>
    <row r="6993">
      <c r="A6993" s="12"/>
    </row>
    <row r="6994">
      <c r="A6994" s="12"/>
    </row>
    <row r="6995">
      <c r="A6995" s="12"/>
    </row>
    <row r="6996">
      <c r="A6996" s="12"/>
    </row>
    <row r="6997">
      <c r="A6997" s="12"/>
    </row>
    <row r="6998">
      <c r="A6998" s="12"/>
    </row>
    <row r="6999">
      <c r="A6999" s="12"/>
    </row>
    <row r="7000">
      <c r="A7000" s="12"/>
    </row>
    <row r="7001">
      <c r="A7001" s="12"/>
    </row>
    <row r="7002">
      <c r="A7002" s="12"/>
    </row>
    <row r="7003">
      <c r="A7003" s="12"/>
    </row>
    <row r="7004">
      <c r="A7004" s="12"/>
    </row>
    <row r="7005">
      <c r="A7005" s="12"/>
    </row>
    <row r="7006">
      <c r="A7006" s="12"/>
    </row>
    <row r="7007">
      <c r="A7007" s="12"/>
    </row>
    <row r="7008">
      <c r="A7008" s="12"/>
    </row>
    <row r="7009">
      <c r="A7009" s="12"/>
    </row>
    <row r="7010">
      <c r="A7010" s="12"/>
    </row>
    <row r="7011">
      <c r="A7011" s="12"/>
    </row>
    <row r="7012">
      <c r="A7012" s="12"/>
    </row>
    <row r="7013">
      <c r="A7013" s="12"/>
    </row>
    <row r="7014">
      <c r="A7014" s="12"/>
    </row>
    <row r="7015">
      <c r="A7015" s="12"/>
    </row>
    <row r="7016">
      <c r="A7016" s="12"/>
    </row>
    <row r="7017">
      <c r="A7017" s="12"/>
    </row>
    <row r="7018">
      <c r="A7018" s="12"/>
    </row>
    <row r="7019">
      <c r="A7019" s="12"/>
    </row>
    <row r="7020">
      <c r="A7020" s="12"/>
    </row>
    <row r="7021">
      <c r="A7021" s="12"/>
    </row>
    <row r="7022">
      <c r="A7022" s="12"/>
    </row>
    <row r="7023">
      <c r="A7023" s="12"/>
    </row>
    <row r="7024">
      <c r="A7024" s="12"/>
    </row>
    <row r="7025">
      <c r="A7025" s="12"/>
    </row>
    <row r="7026">
      <c r="A7026" s="12"/>
    </row>
    <row r="7027">
      <c r="A7027" s="12"/>
    </row>
    <row r="7028">
      <c r="A7028" s="12"/>
    </row>
    <row r="7029">
      <c r="A7029" s="12"/>
    </row>
    <row r="7030">
      <c r="A7030" s="12"/>
    </row>
    <row r="7031">
      <c r="A7031" s="12"/>
    </row>
    <row r="7032">
      <c r="A7032" s="12"/>
    </row>
    <row r="7033">
      <c r="A7033" s="12"/>
    </row>
    <row r="7034">
      <c r="A7034" s="12"/>
    </row>
    <row r="7035">
      <c r="A7035" s="12"/>
    </row>
    <row r="7036">
      <c r="A7036" s="12"/>
    </row>
    <row r="7037">
      <c r="A7037" s="12"/>
    </row>
    <row r="7038">
      <c r="A7038" s="12"/>
    </row>
    <row r="7039">
      <c r="A7039" s="12"/>
    </row>
    <row r="7040">
      <c r="A7040" s="12"/>
    </row>
    <row r="7041">
      <c r="A7041" s="12"/>
    </row>
    <row r="7042">
      <c r="A7042" s="12"/>
    </row>
    <row r="7043">
      <c r="A7043" s="12"/>
    </row>
    <row r="7044">
      <c r="A7044" s="12"/>
    </row>
    <row r="7045">
      <c r="A7045" s="12"/>
    </row>
    <row r="7046">
      <c r="A7046" s="12"/>
    </row>
    <row r="7047">
      <c r="A7047" s="12"/>
    </row>
    <row r="7048">
      <c r="A7048" s="12"/>
    </row>
    <row r="7049">
      <c r="A7049" s="12"/>
    </row>
    <row r="7050">
      <c r="A7050" s="12"/>
    </row>
    <row r="7051">
      <c r="A7051" s="12"/>
    </row>
    <row r="7052">
      <c r="A7052" s="12"/>
    </row>
    <row r="7053">
      <c r="A7053" s="12"/>
    </row>
    <row r="7054">
      <c r="A7054" s="12"/>
    </row>
    <row r="7055">
      <c r="A7055" s="12"/>
    </row>
    <row r="7056">
      <c r="A7056" s="12"/>
    </row>
    <row r="7057">
      <c r="A7057" s="12"/>
    </row>
    <row r="7058">
      <c r="A7058" s="12"/>
    </row>
    <row r="7059">
      <c r="A7059" s="12"/>
    </row>
    <row r="7060">
      <c r="A7060" s="12"/>
    </row>
    <row r="7061">
      <c r="A7061" s="12"/>
    </row>
    <row r="7062">
      <c r="A7062" s="12"/>
    </row>
    <row r="7063">
      <c r="A7063" s="12"/>
    </row>
    <row r="7064">
      <c r="A7064" s="12"/>
    </row>
    <row r="7065">
      <c r="A7065" s="12"/>
    </row>
    <row r="7066">
      <c r="A7066" s="12"/>
    </row>
    <row r="7067">
      <c r="A7067" s="12"/>
    </row>
    <row r="7068">
      <c r="A7068" s="12"/>
    </row>
    <row r="7069">
      <c r="A7069" s="12"/>
    </row>
    <row r="7070">
      <c r="A7070" s="12"/>
    </row>
    <row r="7071">
      <c r="A7071" s="12"/>
    </row>
    <row r="7072">
      <c r="A7072" s="12"/>
    </row>
    <row r="7073">
      <c r="A7073" s="12"/>
    </row>
    <row r="7074">
      <c r="A7074" s="12"/>
    </row>
    <row r="7075">
      <c r="A7075" s="12"/>
    </row>
    <row r="7076">
      <c r="A7076" s="12"/>
    </row>
    <row r="7077">
      <c r="A7077" s="12"/>
    </row>
    <row r="7078">
      <c r="A7078" s="12"/>
    </row>
    <row r="7079">
      <c r="A7079" s="12"/>
    </row>
    <row r="7080">
      <c r="A7080" s="12"/>
    </row>
    <row r="7081">
      <c r="A7081" s="12"/>
    </row>
    <row r="7082">
      <c r="A7082" s="12"/>
    </row>
    <row r="7083">
      <c r="A7083" s="12"/>
    </row>
    <row r="7084">
      <c r="A7084" s="12"/>
    </row>
    <row r="7085">
      <c r="A7085" s="12"/>
    </row>
    <row r="7086">
      <c r="A7086" s="12"/>
    </row>
    <row r="7087">
      <c r="A7087" s="12"/>
    </row>
    <row r="7088">
      <c r="A7088" s="12"/>
    </row>
    <row r="7089">
      <c r="A7089" s="12"/>
    </row>
    <row r="7090">
      <c r="A7090" s="12"/>
    </row>
    <row r="7091">
      <c r="A7091" s="12"/>
    </row>
    <row r="7092">
      <c r="A7092" s="12"/>
    </row>
    <row r="7093">
      <c r="A7093" s="12"/>
    </row>
    <row r="7094">
      <c r="A7094" s="12"/>
    </row>
    <row r="7095">
      <c r="A7095" s="12"/>
    </row>
    <row r="7096">
      <c r="A7096" s="12"/>
    </row>
    <row r="7097">
      <c r="A7097" s="12"/>
    </row>
    <row r="7098">
      <c r="A7098" s="12"/>
    </row>
    <row r="7099">
      <c r="A7099" s="12"/>
    </row>
    <row r="7100">
      <c r="A7100" s="12"/>
    </row>
    <row r="7101">
      <c r="A7101" s="12"/>
    </row>
    <row r="7102">
      <c r="A7102" s="12"/>
    </row>
    <row r="7103">
      <c r="A7103" s="12"/>
    </row>
    <row r="7104">
      <c r="A7104" s="12"/>
    </row>
    <row r="7105">
      <c r="A7105" s="12"/>
    </row>
    <row r="7106">
      <c r="A7106" s="12"/>
    </row>
    <row r="7107">
      <c r="A7107" s="12"/>
    </row>
    <row r="7108">
      <c r="A7108" s="12"/>
    </row>
    <row r="7109">
      <c r="A7109" s="12"/>
    </row>
    <row r="7110">
      <c r="A7110" s="12"/>
    </row>
    <row r="7111">
      <c r="A7111" s="12"/>
    </row>
    <row r="7112">
      <c r="A7112" s="12"/>
    </row>
    <row r="7113">
      <c r="A7113" s="12"/>
    </row>
    <row r="7114">
      <c r="A7114" s="12"/>
    </row>
    <row r="7115">
      <c r="A7115" s="12"/>
    </row>
    <row r="7116">
      <c r="A7116" s="12"/>
    </row>
    <row r="7117">
      <c r="A7117" s="12"/>
    </row>
    <row r="7118">
      <c r="A7118" s="12"/>
    </row>
    <row r="7119">
      <c r="A7119" s="12"/>
    </row>
    <row r="7120">
      <c r="A7120" s="12"/>
    </row>
    <row r="7121">
      <c r="A7121" s="12"/>
    </row>
    <row r="7122">
      <c r="A7122" s="12"/>
    </row>
    <row r="7123">
      <c r="A7123" s="12"/>
    </row>
    <row r="7124">
      <c r="A7124" s="12"/>
    </row>
    <row r="7125">
      <c r="A7125" s="12"/>
    </row>
    <row r="7126">
      <c r="A7126" s="12"/>
    </row>
    <row r="7127">
      <c r="A7127" s="12"/>
    </row>
    <row r="7128">
      <c r="A7128" s="12"/>
    </row>
    <row r="7129">
      <c r="A7129" s="12"/>
    </row>
    <row r="7130">
      <c r="A7130" s="12"/>
    </row>
    <row r="7131">
      <c r="A7131" s="12"/>
    </row>
    <row r="7132">
      <c r="A7132" s="12"/>
    </row>
    <row r="7133">
      <c r="A7133" s="12"/>
    </row>
    <row r="7134">
      <c r="A7134" s="12"/>
    </row>
    <row r="7135">
      <c r="A7135" s="12"/>
    </row>
    <row r="7136">
      <c r="A7136" s="12"/>
    </row>
    <row r="7137">
      <c r="A7137" s="12"/>
    </row>
    <row r="7138">
      <c r="A7138" s="12"/>
    </row>
    <row r="7139">
      <c r="A7139" s="12"/>
    </row>
    <row r="7140">
      <c r="A7140" s="12"/>
    </row>
    <row r="7141">
      <c r="A7141" s="12"/>
    </row>
    <row r="7142">
      <c r="A7142" s="12"/>
    </row>
    <row r="7143">
      <c r="A7143" s="12"/>
    </row>
    <row r="7144">
      <c r="A7144" s="12"/>
    </row>
    <row r="7145">
      <c r="A7145" s="12"/>
    </row>
    <row r="7146">
      <c r="A7146" s="12"/>
    </row>
    <row r="7147">
      <c r="A7147" s="12"/>
    </row>
    <row r="7148">
      <c r="A7148" s="12"/>
    </row>
    <row r="7149">
      <c r="A7149" s="12"/>
    </row>
    <row r="7150">
      <c r="A7150" s="12"/>
    </row>
    <row r="7151">
      <c r="A7151" s="12"/>
    </row>
    <row r="7152">
      <c r="A7152" s="12"/>
    </row>
    <row r="7153">
      <c r="A7153" s="12"/>
    </row>
    <row r="7154">
      <c r="A7154" s="12"/>
    </row>
    <row r="7155">
      <c r="A7155" s="12"/>
    </row>
    <row r="7156">
      <c r="A7156" s="12"/>
    </row>
    <row r="7157">
      <c r="A7157" s="12"/>
    </row>
    <row r="7158">
      <c r="A7158" s="12"/>
    </row>
    <row r="7159">
      <c r="A7159" s="12"/>
    </row>
    <row r="7160">
      <c r="A7160" s="12"/>
    </row>
    <row r="7161">
      <c r="A7161" s="12"/>
    </row>
    <row r="7162">
      <c r="A7162" s="12"/>
    </row>
    <row r="7163">
      <c r="A7163" s="12"/>
    </row>
    <row r="7164">
      <c r="A7164" s="12"/>
    </row>
    <row r="7165">
      <c r="A7165" s="12"/>
    </row>
    <row r="7166">
      <c r="A7166" s="12"/>
    </row>
    <row r="7167">
      <c r="A7167" s="12"/>
    </row>
    <row r="7168">
      <c r="A7168" s="12"/>
    </row>
    <row r="7169">
      <c r="A7169" s="12"/>
    </row>
    <row r="7170">
      <c r="A7170" s="12"/>
    </row>
    <row r="7171">
      <c r="A7171" s="12"/>
    </row>
    <row r="7172">
      <c r="A7172" s="12"/>
    </row>
    <row r="7173">
      <c r="A7173" s="12"/>
    </row>
    <row r="7174">
      <c r="A7174" s="12"/>
    </row>
    <row r="7175">
      <c r="A7175" s="12"/>
    </row>
    <row r="7176">
      <c r="A7176" s="12"/>
    </row>
    <row r="7177">
      <c r="A7177" s="12"/>
    </row>
    <row r="7178">
      <c r="A7178" s="12"/>
    </row>
    <row r="7179">
      <c r="A7179" s="12"/>
    </row>
    <row r="7180">
      <c r="A7180" s="12"/>
    </row>
    <row r="7181">
      <c r="A7181" s="12"/>
    </row>
    <row r="7182">
      <c r="A7182" s="12"/>
    </row>
    <row r="7183">
      <c r="A7183" s="12"/>
    </row>
    <row r="7184">
      <c r="A7184" s="12"/>
    </row>
    <row r="7185">
      <c r="A7185" s="12"/>
    </row>
    <row r="7186">
      <c r="A7186" s="12"/>
    </row>
    <row r="7187">
      <c r="A7187" s="12"/>
    </row>
    <row r="7188">
      <c r="A7188" s="12"/>
    </row>
    <row r="7189">
      <c r="A7189" s="12"/>
    </row>
    <row r="7190">
      <c r="A7190" s="12"/>
    </row>
    <row r="7191">
      <c r="A7191" s="12"/>
    </row>
    <row r="7192">
      <c r="A7192" s="12"/>
    </row>
    <row r="7193">
      <c r="A7193" s="12"/>
    </row>
    <row r="7194">
      <c r="A7194" s="12"/>
    </row>
    <row r="7195">
      <c r="A7195" s="12"/>
    </row>
    <row r="7196">
      <c r="A7196" s="12"/>
    </row>
    <row r="7197">
      <c r="A7197" s="12"/>
    </row>
    <row r="7198">
      <c r="A7198" s="12"/>
    </row>
    <row r="7199">
      <c r="A7199" s="12"/>
    </row>
    <row r="7200">
      <c r="A7200" s="12"/>
    </row>
    <row r="7201">
      <c r="A7201" s="12"/>
    </row>
    <row r="7202">
      <c r="A7202" s="12"/>
    </row>
    <row r="7203">
      <c r="A7203" s="12"/>
    </row>
    <row r="7204">
      <c r="A7204" s="12"/>
    </row>
    <row r="7205">
      <c r="A7205" s="12"/>
    </row>
    <row r="7206">
      <c r="A7206" s="12"/>
    </row>
    <row r="7207">
      <c r="A7207" s="12"/>
    </row>
    <row r="7208">
      <c r="A7208" s="12"/>
    </row>
    <row r="7209">
      <c r="A7209" s="12"/>
    </row>
    <row r="7210">
      <c r="A7210" s="12"/>
    </row>
    <row r="7211">
      <c r="A7211" s="12"/>
    </row>
    <row r="7212">
      <c r="A7212" s="12"/>
    </row>
    <row r="7213">
      <c r="A7213" s="12"/>
    </row>
    <row r="7214">
      <c r="A7214" s="12"/>
    </row>
    <row r="7215">
      <c r="A7215" s="12"/>
    </row>
    <row r="7216">
      <c r="A7216" s="12"/>
    </row>
    <row r="7217">
      <c r="A7217" s="12"/>
    </row>
    <row r="7218">
      <c r="A7218" s="12"/>
    </row>
    <row r="7219">
      <c r="A7219" s="12"/>
    </row>
    <row r="7220">
      <c r="A7220" s="12"/>
    </row>
    <row r="7221">
      <c r="A7221" s="12"/>
    </row>
    <row r="7222">
      <c r="A7222" s="12"/>
    </row>
    <row r="7223">
      <c r="A7223" s="12"/>
    </row>
    <row r="7224">
      <c r="A7224" s="12"/>
    </row>
    <row r="7225">
      <c r="A7225" s="12"/>
    </row>
    <row r="7226">
      <c r="A7226" s="12"/>
    </row>
    <row r="7227">
      <c r="A7227" s="12"/>
    </row>
    <row r="7228">
      <c r="A7228" s="12"/>
    </row>
    <row r="7229">
      <c r="A7229" s="12"/>
    </row>
    <row r="7230">
      <c r="A7230" s="12"/>
    </row>
    <row r="7231">
      <c r="A7231" s="12"/>
    </row>
    <row r="7232">
      <c r="A7232" s="12"/>
    </row>
    <row r="7233">
      <c r="A7233" s="12"/>
    </row>
    <row r="7234">
      <c r="A7234" s="12"/>
    </row>
    <row r="7235">
      <c r="A7235" s="12"/>
    </row>
    <row r="7236">
      <c r="A7236" s="12"/>
    </row>
    <row r="7237">
      <c r="A7237" s="12"/>
    </row>
    <row r="7238">
      <c r="A7238" s="12"/>
    </row>
    <row r="7239">
      <c r="A7239" s="12"/>
    </row>
    <row r="7240">
      <c r="A7240" s="12"/>
    </row>
    <row r="7241">
      <c r="A7241" s="12"/>
    </row>
    <row r="7242">
      <c r="A7242" s="12"/>
    </row>
    <row r="7243">
      <c r="A7243" s="12"/>
    </row>
    <row r="7244">
      <c r="A7244" s="12"/>
    </row>
    <row r="7245">
      <c r="A7245" s="12"/>
    </row>
    <row r="7246">
      <c r="A7246" s="12"/>
    </row>
    <row r="7247">
      <c r="A7247" s="12"/>
    </row>
    <row r="7248">
      <c r="A7248" s="12"/>
    </row>
    <row r="7249">
      <c r="A7249" s="12"/>
    </row>
    <row r="7250">
      <c r="A7250" s="12"/>
    </row>
    <row r="7251">
      <c r="A7251" s="12"/>
    </row>
    <row r="7252">
      <c r="A7252" s="12"/>
    </row>
    <row r="7253">
      <c r="A7253" s="12"/>
    </row>
    <row r="7254">
      <c r="A7254" s="12"/>
    </row>
    <row r="7255">
      <c r="A7255" s="12"/>
    </row>
    <row r="7256">
      <c r="A7256" s="12"/>
    </row>
    <row r="7257">
      <c r="A7257" s="12"/>
    </row>
    <row r="7258">
      <c r="A7258" s="12"/>
    </row>
    <row r="7259">
      <c r="A7259" s="12"/>
    </row>
    <row r="7260">
      <c r="A7260" s="12"/>
    </row>
    <row r="7261">
      <c r="A7261" s="12"/>
    </row>
    <row r="7262">
      <c r="A7262" s="12"/>
    </row>
    <row r="7263">
      <c r="A7263" s="12"/>
    </row>
    <row r="7264">
      <c r="A7264" s="12"/>
    </row>
    <row r="7265">
      <c r="A7265" s="12"/>
    </row>
    <row r="7266">
      <c r="A7266" s="12"/>
    </row>
    <row r="7267">
      <c r="A7267" s="12"/>
    </row>
    <row r="7268">
      <c r="A7268" s="12"/>
    </row>
    <row r="7269">
      <c r="A7269" s="12"/>
    </row>
    <row r="7270">
      <c r="A7270" s="12"/>
    </row>
    <row r="7271">
      <c r="A7271" s="12"/>
    </row>
    <row r="7272">
      <c r="A7272" s="12"/>
    </row>
    <row r="7273">
      <c r="A7273" s="12"/>
    </row>
    <row r="7274">
      <c r="A7274" s="12"/>
    </row>
    <row r="7275">
      <c r="A7275" s="12"/>
    </row>
    <row r="7276">
      <c r="A7276" s="12"/>
    </row>
    <row r="7277">
      <c r="A7277" s="12"/>
    </row>
    <row r="7278">
      <c r="A7278" s="12"/>
    </row>
    <row r="7279">
      <c r="A7279" s="12"/>
    </row>
    <row r="7280">
      <c r="A7280" s="12"/>
    </row>
    <row r="7281">
      <c r="A7281" s="12"/>
    </row>
    <row r="7282">
      <c r="A7282" s="12"/>
    </row>
    <row r="7283">
      <c r="A7283" s="12"/>
    </row>
    <row r="7284">
      <c r="A7284" s="12"/>
    </row>
    <row r="7285">
      <c r="A7285" s="12"/>
    </row>
    <row r="7286">
      <c r="A7286" s="12"/>
    </row>
    <row r="7287">
      <c r="A7287" s="12"/>
    </row>
    <row r="7288">
      <c r="A7288" s="12"/>
    </row>
    <row r="7289">
      <c r="A7289" s="12"/>
    </row>
    <row r="7290">
      <c r="A7290" s="12"/>
    </row>
    <row r="7291">
      <c r="A7291" s="12"/>
    </row>
    <row r="7292">
      <c r="A7292" s="12"/>
    </row>
    <row r="7293">
      <c r="A7293" s="12"/>
    </row>
    <row r="7294">
      <c r="A7294" s="12"/>
    </row>
    <row r="7295">
      <c r="A7295" s="12"/>
    </row>
    <row r="7296">
      <c r="A7296" s="12"/>
    </row>
    <row r="7297">
      <c r="A7297" s="12"/>
    </row>
    <row r="7298">
      <c r="A7298" s="12"/>
    </row>
    <row r="7299">
      <c r="A7299" s="12"/>
    </row>
    <row r="7300">
      <c r="A7300" s="12"/>
    </row>
    <row r="7301">
      <c r="A7301" s="12"/>
    </row>
    <row r="7302">
      <c r="A7302" s="12"/>
    </row>
    <row r="7303">
      <c r="A7303" s="12"/>
    </row>
    <row r="7304">
      <c r="A7304" s="12"/>
    </row>
    <row r="7305">
      <c r="A7305" s="12"/>
    </row>
    <row r="7306">
      <c r="A7306" s="12"/>
    </row>
    <row r="7307">
      <c r="A7307" s="12"/>
    </row>
    <row r="7308">
      <c r="A7308" s="12"/>
    </row>
    <row r="7309">
      <c r="A7309" s="12"/>
    </row>
    <row r="7310">
      <c r="A7310" s="12"/>
    </row>
    <row r="7311">
      <c r="A7311" s="12"/>
    </row>
    <row r="7312">
      <c r="A7312" s="12"/>
    </row>
    <row r="7313">
      <c r="A7313" s="12"/>
    </row>
    <row r="7314">
      <c r="A7314" s="12"/>
    </row>
    <row r="7315">
      <c r="A7315" s="12"/>
    </row>
    <row r="7316">
      <c r="A7316" s="12"/>
    </row>
    <row r="7317">
      <c r="A7317" s="12"/>
    </row>
    <row r="7318">
      <c r="A7318" s="12"/>
    </row>
    <row r="7319">
      <c r="A7319" s="12"/>
    </row>
    <row r="7320">
      <c r="A7320" s="12"/>
    </row>
    <row r="7321">
      <c r="A7321" s="12"/>
    </row>
    <row r="7322">
      <c r="A7322" s="12"/>
    </row>
    <row r="7323">
      <c r="A7323" s="12"/>
    </row>
    <row r="7324">
      <c r="A7324" s="12"/>
    </row>
    <row r="7325">
      <c r="A7325" s="12"/>
    </row>
    <row r="7326">
      <c r="A7326" s="12"/>
    </row>
    <row r="7327">
      <c r="A7327" s="12"/>
    </row>
    <row r="7328">
      <c r="A7328" s="12"/>
    </row>
    <row r="7329">
      <c r="A7329" s="12"/>
    </row>
    <row r="7330">
      <c r="A7330" s="12"/>
    </row>
    <row r="7331">
      <c r="A7331" s="12"/>
    </row>
    <row r="7332">
      <c r="A7332" s="12"/>
    </row>
    <row r="7333">
      <c r="A7333" s="12"/>
    </row>
    <row r="7334">
      <c r="A7334" s="12"/>
    </row>
    <row r="7335">
      <c r="A7335" s="12"/>
    </row>
    <row r="7336">
      <c r="A7336" s="12"/>
    </row>
    <row r="7337">
      <c r="A7337" s="12"/>
    </row>
    <row r="7338">
      <c r="A7338" s="12"/>
    </row>
    <row r="7339">
      <c r="A7339" s="12"/>
    </row>
    <row r="7340">
      <c r="A7340" s="12"/>
    </row>
    <row r="7341">
      <c r="A7341" s="12"/>
    </row>
    <row r="7342">
      <c r="A7342" s="12"/>
    </row>
    <row r="7343">
      <c r="A7343" s="12"/>
    </row>
    <row r="7344">
      <c r="A7344" s="12"/>
    </row>
    <row r="7345">
      <c r="A7345" s="12"/>
    </row>
    <row r="7346">
      <c r="A7346" s="12"/>
    </row>
    <row r="7347">
      <c r="A7347" s="12"/>
    </row>
    <row r="7348">
      <c r="A7348" s="12"/>
    </row>
    <row r="7349">
      <c r="A7349" s="12"/>
    </row>
    <row r="7350">
      <c r="A7350" s="12"/>
    </row>
    <row r="7351">
      <c r="A7351" s="12"/>
    </row>
    <row r="7352">
      <c r="A7352" s="12"/>
    </row>
    <row r="7353">
      <c r="A7353" s="12"/>
    </row>
    <row r="7354">
      <c r="A7354" s="12"/>
    </row>
    <row r="7355">
      <c r="A7355" s="12"/>
    </row>
    <row r="7356">
      <c r="A7356" s="12"/>
    </row>
    <row r="7357">
      <c r="A7357" s="12"/>
    </row>
    <row r="7358">
      <c r="A7358" s="12"/>
    </row>
    <row r="7359">
      <c r="A7359" s="12"/>
    </row>
    <row r="7360">
      <c r="A7360" s="12"/>
    </row>
    <row r="7361">
      <c r="A7361" s="12"/>
    </row>
    <row r="7362">
      <c r="A7362" s="12"/>
    </row>
    <row r="7363">
      <c r="A7363" s="12"/>
    </row>
    <row r="7364">
      <c r="A7364" s="12"/>
    </row>
    <row r="7365">
      <c r="A7365" s="12"/>
    </row>
    <row r="7366">
      <c r="A7366" s="12"/>
    </row>
    <row r="7367">
      <c r="A7367" s="12"/>
    </row>
    <row r="7368">
      <c r="A7368" s="12"/>
    </row>
    <row r="7369">
      <c r="A7369" s="12"/>
    </row>
    <row r="7370">
      <c r="A7370" s="12"/>
    </row>
    <row r="7371">
      <c r="A7371" s="12"/>
    </row>
    <row r="7372">
      <c r="A7372" s="12"/>
    </row>
    <row r="7373">
      <c r="A7373" s="12"/>
    </row>
    <row r="7374">
      <c r="A7374" s="12"/>
    </row>
    <row r="7375">
      <c r="A7375" s="12"/>
    </row>
    <row r="7376">
      <c r="A7376" s="12"/>
    </row>
    <row r="7377">
      <c r="A7377" s="12"/>
    </row>
    <row r="7378">
      <c r="A7378" s="12"/>
    </row>
    <row r="7379">
      <c r="A7379" s="12"/>
    </row>
    <row r="7380">
      <c r="A7380" s="12"/>
    </row>
    <row r="7381">
      <c r="A7381" s="12"/>
    </row>
    <row r="7382">
      <c r="A7382" s="12"/>
    </row>
    <row r="7383">
      <c r="A7383" s="12"/>
    </row>
    <row r="7384">
      <c r="A7384" s="12"/>
    </row>
    <row r="7385">
      <c r="A7385" s="12"/>
    </row>
    <row r="7386">
      <c r="A7386" s="12"/>
    </row>
    <row r="7387">
      <c r="A7387" s="12"/>
    </row>
    <row r="7388">
      <c r="A7388" s="12"/>
    </row>
    <row r="7389">
      <c r="A7389" s="12"/>
    </row>
    <row r="7390">
      <c r="A7390" s="12"/>
    </row>
    <row r="7391">
      <c r="A7391" s="12"/>
    </row>
    <row r="7392">
      <c r="A7392" s="12"/>
    </row>
    <row r="7393">
      <c r="A7393" s="12"/>
    </row>
    <row r="7394">
      <c r="A7394" s="12"/>
    </row>
    <row r="7395">
      <c r="A7395" s="12"/>
    </row>
    <row r="7396">
      <c r="A7396" s="12"/>
    </row>
    <row r="7397">
      <c r="A7397" s="12"/>
    </row>
    <row r="7398">
      <c r="A7398" s="12"/>
    </row>
    <row r="7399">
      <c r="A7399" s="12"/>
    </row>
    <row r="7400">
      <c r="A7400" s="12"/>
    </row>
    <row r="7401">
      <c r="A7401" s="12"/>
    </row>
    <row r="7402">
      <c r="A7402" s="12"/>
    </row>
    <row r="7403">
      <c r="A7403" s="12"/>
    </row>
    <row r="7404">
      <c r="A7404" s="12"/>
    </row>
    <row r="7405">
      <c r="A7405" s="12"/>
    </row>
    <row r="7406">
      <c r="A7406" s="12"/>
    </row>
    <row r="7407">
      <c r="A7407" s="12"/>
    </row>
    <row r="7408">
      <c r="A7408" s="12"/>
    </row>
    <row r="7409">
      <c r="A7409" s="12"/>
    </row>
    <row r="7410">
      <c r="A7410" s="12"/>
    </row>
    <row r="7411">
      <c r="A7411" s="12"/>
    </row>
    <row r="7412">
      <c r="A7412" s="12"/>
    </row>
    <row r="7413">
      <c r="A7413" s="12"/>
    </row>
    <row r="7414">
      <c r="A7414" s="12"/>
    </row>
    <row r="7415">
      <c r="A7415" s="12"/>
    </row>
    <row r="7416">
      <c r="A7416" s="12"/>
    </row>
    <row r="7417">
      <c r="A7417" s="12"/>
    </row>
    <row r="7418">
      <c r="A7418" s="12"/>
    </row>
    <row r="7419">
      <c r="A7419" s="12"/>
    </row>
    <row r="7420">
      <c r="A7420" s="12"/>
    </row>
    <row r="7421">
      <c r="A7421" s="12"/>
    </row>
    <row r="7422">
      <c r="A7422" s="12"/>
    </row>
    <row r="7423">
      <c r="A7423" s="12"/>
    </row>
    <row r="7424">
      <c r="A7424" s="12"/>
    </row>
    <row r="7425">
      <c r="A7425" s="12"/>
    </row>
    <row r="7426">
      <c r="A7426" s="12"/>
    </row>
    <row r="7427">
      <c r="A7427" s="12"/>
    </row>
    <row r="7428">
      <c r="A7428" s="12"/>
    </row>
    <row r="7429">
      <c r="A7429" s="12"/>
    </row>
    <row r="7430">
      <c r="A7430" s="12"/>
    </row>
    <row r="7431">
      <c r="A7431" s="12"/>
    </row>
    <row r="7432">
      <c r="A7432" s="12"/>
    </row>
    <row r="7433">
      <c r="A7433" s="12"/>
    </row>
    <row r="7434">
      <c r="A7434" s="12"/>
    </row>
    <row r="7435">
      <c r="A7435" s="12"/>
    </row>
    <row r="7436">
      <c r="A7436" s="12"/>
    </row>
    <row r="7437">
      <c r="A7437" s="12"/>
    </row>
    <row r="7438">
      <c r="A7438" s="12"/>
    </row>
    <row r="7439">
      <c r="A7439" s="12"/>
    </row>
    <row r="7440">
      <c r="A7440" s="12"/>
    </row>
    <row r="7441">
      <c r="A7441" s="12"/>
    </row>
    <row r="7442">
      <c r="A7442" s="12"/>
    </row>
    <row r="7443">
      <c r="A7443" s="12"/>
    </row>
    <row r="7444">
      <c r="A7444" s="12"/>
    </row>
    <row r="7445">
      <c r="A7445" s="12"/>
    </row>
    <row r="7446">
      <c r="A7446" s="12"/>
    </row>
    <row r="7447">
      <c r="A7447" s="12"/>
    </row>
    <row r="7448">
      <c r="A7448" s="12"/>
    </row>
    <row r="7449">
      <c r="A7449" s="12"/>
    </row>
    <row r="7450">
      <c r="A7450" s="12"/>
    </row>
    <row r="7451">
      <c r="A7451" s="12"/>
    </row>
    <row r="7452">
      <c r="A7452" s="12"/>
    </row>
    <row r="7453">
      <c r="A7453" s="12"/>
    </row>
    <row r="7454">
      <c r="A7454" s="12"/>
    </row>
    <row r="7455">
      <c r="A7455" s="12"/>
    </row>
    <row r="7456">
      <c r="A7456" s="12"/>
    </row>
    <row r="7457">
      <c r="A7457" s="12"/>
    </row>
    <row r="7458">
      <c r="A7458" s="12"/>
    </row>
    <row r="7459">
      <c r="A7459" s="12"/>
    </row>
    <row r="7460">
      <c r="A7460" s="12"/>
    </row>
    <row r="7461">
      <c r="A7461" s="12"/>
    </row>
    <row r="7462">
      <c r="A7462" s="12"/>
    </row>
    <row r="7463">
      <c r="A7463" s="12"/>
    </row>
    <row r="7464">
      <c r="A7464" s="12"/>
    </row>
    <row r="7465">
      <c r="A7465" s="12"/>
    </row>
    <row r="7466">
      <c r="A7466" s="12"/>
    </row>
    <row r="7467">
      <c r="A7467" s="12"/>
    </row>
    <row r="7468">
      <c r="A7468" s="12"/>
    </row>
    <row r="7469">
      <c r="A7469" s="12"/>
    </row>
    <row r="7470">
      <c r="A7470" s="12"/>
    </row>
    <row r="7471">
      <c r="A7471" s="12"/>
    </row>
    <row r="7472">
      <c r="A7472" s="12"/>
    </row>
    <row r="7473">
      <c r="A7473" s="12"/>
    </row>
    <row r="7474">
      <c r="A7474" s="12"/>
    </row>
    <row r="7475">
      <c r="A7475" s="12"/>
    </row>
    <row r="7476">
      <c r="A7476" s="12"/>
    </row>
    <row r="7477">
      <c r="A7477" s="12"/>
    </row>
    <row r="7478">
      <c r="A7478" s="12"/>
    </row>
    <row r="7479">
      <c r="A7479" s="12"/>
    </row>
    <row r="7480">
      <c r="A7480" s="12"/>
    </row>
    <row r="7481">
      <c r="A7481" s="12"/>
    </row>
    <row r="7482">
      <c r="A7482" s="12"/>
    </row>
    <row r="7483">
      <c r="A7483" s="12"/>
    </row>
    <row r="7484">
      <c r="A7484" s="12"/>
    </row>
    <row r="7485">
      <c r="A7485" s="12"/>
    </row>
    <row r="7486">
      <c r="A7486" s="12"/>
    </row>
    <row r="7487">
      <c r="A7487" s="12"/>
    </row>
    <row r="7488">
      <c r="A7488" s="12"/>
    </row>
    <row r="7489">
      <c r="A7489" s="12"/>
    </row>
    <row r="7490">
      <c r="A7490" s="12"/>
    </row>
    <row r="7491">
      <c r="A7491" s="12"/>
    </row>
    <row r="7492">
      <c r="A7492" s="12"/>
    </row>
    <row r="7493">
      <c r="A7493" s="12"/>
    </row>
    <row r="7494">
      <c r="A7494" s="12"/>
    </row>
    <row r="7495">
      <c r="A7495" s="12"/>
    </row>
    <row r="7496">
      <c r="A7496" s="12"/>
    </row>
    <row r="7497">
      <c r="A7497" s="12"/>
    </row>
    <row r="7498">
      <c r="A7498" s="12"/>
    </row>
    <row r="7499">
      <c r="A7499" s="12"/>
    </row>
    <row r="7500">
      <c r="A7500" s="12"/>
    </row>
    <row r="7501">
      <c r="A7501" s="12"/>
    </row>
    <row r="7502">
      <c r="A7502" s="12"/>
    </row>
    <row r="7503">
      <c r="A7503" s="12"/>
    </row>
    <row r="7504">
      <c r="A7504" s="12"/>
    </row>
    <row r="7505">
      <c r="A7505" s="12"/>
    </row>
    <row r="7506">
      <c r="A7506" s="12"/>
    </row>
    <row r="7507">
      <c r="A7507" s="12"/>
    </row>
    <row r="7508">
      <c r="A7508" s="12"/>
    </row>
    <row r="7509">
      <c r="A7509" s="12"/>
    </row>
    <row r="7510">
      <c r="A7510" s="12"/>
    </row>
    <row r="7511">
      <c r="A7511" s="12"/>
    </row>
    <row r="7512">
      <c r="A7512" s="12"/>
    </row>
    <row r="7513">
      <c r="A7513" s="12"/>
    </row>
    <row r="7514">
      <c r="A7514" s="12"/>
    </row>
    <row r="7515">
      <c r="A7515" s="12"/>
    </row>
    <row r="7516">
      <c r="A7516" s="12"/>
    </row>
    <row r="7517">
      <c r="A7517" s="12"/>
    </row>
    <row r="7518">
      <c r="A7518" s="12"/>
    </row>
    <row r="7519">
      <c r="A7519" s="12"/>
    </row>
    <row r="7520">
      <c r="A7520" s="12"/>
    </row>
    <row r="7521">
      <c r="A7521" s="12"/>
    </row>
    <row r="7522">
      <c r="A7522" s="12"/>
    </row>
    <row r="7523">
      <c r="A7523" s="12"/>
    </row>
    <row r="7524">
      <c r="A7524" s="12"/>
    </row>
    <row r="7525">
      <c r="A7525" s="12"/>
    </row>
    <row r="7526">
      <c r="A7526" s="12"/>
    </row>
    <row r="7527">
      <c r="A7527" s="12"/>
    </row>
    <row r="7528">
      <c r="A7528" s="12"/>
    </row>
    <row r="7529">
      <c r="A7529" s="12"/>
    </row>
    <row r="7530">
      <c r="A7530" s="12"/>
    </row>
    <row r="7531">
      <c r="A7531" s="12"/>
    </row>
    <row r="7532">
      <c r="A7532" s="12"/>
    </row>
    <row r="7533">
      <c r="A7533" s="12"/>
    </row>
    <row r="7534">
      <c r="A7534" s="12"/>
    </row>
    <row r="7535">
      <c r="A7535" s="12"/>
    </row>
    <row r="7536">
      <c r="A7536" s="12"/>
    </row>
    <row r="7537">
      <c r="A7537" s="12"/>
    </row>
    <row r="7538">
      <c r="A7538" s="12"/>
    </row>
    <row r="7539">
      <c r="A7539" s="12"/>
    </row>
    <row r="7540">
      <c r="A7540" s="12"/>
    </row>
    <row r="7541">
      <c r="A7541" s="12"/>
    </row>
    <row r="7542">
      <c r="A7542" s="12"/>
    </row>
    <row r="7543">
      <c r="A7543" s="12"/>
    </row>
    <row r="7544">
      <c r="A7544" s="12"/>
    </row>
    <row r="7545">
      <c r="A7545" s="12"/>
    </row>
    <row r="7546">
      <c r="A7546" s="12"/>
    </row>
    <row r="7547">
      <c r="A7547" s="12"/>
    </row>
    <row r="7548">
      <c r="A7548" s="12"/>
    </row>
    <row r="7549">
      <c r="A7549" s="12"/>
    </row>
    <row r="7550">
      <c r="A7550" s="12"/>
    </row>
    <row r="7551">
      <c r="A7551" s="12"/>
    </row>
    <row r="7552">
      <c r="A7552" s="12"/>
    </row>
    <row r="7553">
      <c r="A7553" s="12"/>
    </row>
    <row r="7554">
      <c r="A7554" s="12"/>
    </row>
    <row r="7555">
      <c r="A7555" s="12"/>
    </row>
    <row r="7556">
      <c r="A7556" s="12"/>
    </row>
    <row r="7557">
      <c r="A7557" s="12"/>
    </row>
    <row r="7558">
      <c r="A7558" s="12"/>
    </row>
    <row r="7559">
      <c r="A7559" s="12"/>
    </row>
    <row r="7560">
      <c r="A7560" s="12"/>
    </row>
    <row r="7561">
      <c r="A7561" s="12"/>
    </row>
    <row r="7562">
      <c r="A7562" s="12"/>
    </row>
    <row r="7563">
      <c r="A7563" s="12"/>
    </row>
    <row r="7564">
      <c r="A7564" s="12"/>
    </row>
    <row r="7565">
      <c r="A7565" s="12"/>
    </row>
    <row r="7566">
      <c r="A7566" s="12"/>
    </row>
    <row r="7567">
      <c r="A7567" s="12"/>
    </row>
    <row r="7568">
      <c r="A7568" s="12"/>
    </row>
    <row r="7569">
      <c r="A7569" s="12"/>
    </row>
    <row r="7570">
      <c r="A7570" s="12"/>
    </row>
    <row r="7571">
      <c r="A7571" s="12"/>
    </row>
    <row r="7572">
      <c r="A7572" s="12"/>
    </row>
    <row r="7573">
      <c r="A7573" s="12"/>
    </row>
    <row r="7574">
      <c r="A7574" s="12"/>
    </row>
    <row r="7575">
      <c r="A7575" s="12"/>
    </row>
    <row r="7576">
      <c r="A7576" s="12"/>
    </row>
    <row r="7577">
      <c r="A7577" s="12"/>
    </row>
    <row r="7578">
      <c r="A7578" s="12"/>
    </row>
    <row r="7579">
      <c r="A7579" s="12"/>
    </row>
    <row r="7580">
      <c r="A7580" s="12"/>
    </row>
    <row r="7581">
      <c r="A7581" s="12"/>
    </row>
    <row r="7582">
      <c r="A7582" s="12"/>
    </row>
    <row r="7583">
      <c r="A7583" s="12"/>
    </row>
    <row r="7584">
      <c r="A7584" s="12"/>
    </row>
    <row r="7585">
      <c r="A7585" s="12"/>
    </row>
    <row r="7586">
      <c r="A7586" s="12"/>
    </row>
    <row r="7587">
      <c r="A7587" s="12"/>
    </row>
    <row r="7588">
      <c r="A7588" s="12"/>
    </row>
    <row r="7589">
      <c r="A7589" s="12"/>
    </row>
    <row r="7590">
      <c r="A7590" s="12"/>
    </row>
    <row r="7591">
      <c r="A7591" s="12"/>
    </row>
    <row r="7592">
      <c r="A7592" s="12"/>
    </row>
    <row r="7593">
      <c r="A7593" s="12"/>
    </row>
    <row r="7594">
      <c r="A7594" s="12"/>
    </row>
    <row r="7595">
      <c r="A7595" s="12"/>
    </row>
    <row r="7596">
      <c r="A7596" s="12"/>
    </row>
    <row r="7597">
      <c r="A7597" s="12"/>
    </row>
    <row r="7598">
      <c r="A7598" s="12"/>
    </row>
    <row r="7599">
      <c r="A7599" s="12"/>
    </row>
    <row r="7600">
      <c r="A7600" s="12"/>
    </row>
    <row r="7601">
      <c r="A7601" s="12"/>
    </row>
    <row r="7602">
      <c r="A7602" s="12"/>
    </row>
    <row r="7603">
      <c r="A7603" s="12"/>
    </row>
    <row r="7604">
      <c r="A7604" s="12"/>
    </row>
    <row r="7605">
      <c r="A7605" s="12"/>
    </row>
    <row r="7606">
      <c r="A7606" s="12"/>
    </row>
    <row r="7607">
      <c r="A7607" s="12"/>
    </row>
    <row r="7608">
      <c r="A7608" s="12"/>
    </row>
    <row r="7609">
      <c r="A7609" s="12"/>
    </row>
    <row r="7610">
      <c r="A7610" s="12"/>
    </row>
    <row r="7611">
      <c r="A7611" s="12"/>
    </row>
    <row r="7612">
      <c r="A7612" s="12"/>
    </row>
    <row r="7613">
      <c r="A7613" s="12"/>
    </row>
    <row r="7614">
      <c r="A7614" s="12"/>
    </row>
    <row r="7615">
      <c r="A7615" s="12"/>
    </row>
    <row r="7616">
      <c r="A7616" s="12"/>
    </row>
    <row r="7617">
      <c r="A7617" s="12"/>
    </row>
    <row r="7618">
      <c r="A7618" s="12"/>
    </row>
    <row r="7619">
      <c r="A7619" s="12"/>
    </row>
    <row r="7620">
      <c r="A7620" s="12"/>
    </row>
    <row r="7621">
      <c r="A7621" s="12"/>
    </row>
    <row r="7622">
      <c r="A7622" s="12"/>
    </row>
    <row r="7623">
      <c r="A7623" s="12"/>
    </row>
    <row r="7624">
      <c r="A7624" s="12"/>
    </row>
    <row r="7625">
      <c r="A7625" s="12"/>
    </row>
    <row r="7626">
      <c r="A7626" s="12"/>
    </row>
    <row r="7627">
      <c r="A7627" s="12"/>
    </row>
    <row r="7628">
      <c r="A7628" s="12"/>
    </row>
    <row r="7629">
      <c r="A7629" s="12"/>
    </row>
    <row r="7630">
      <c r="A7630" s="12"/>
    </row>
    <row r="7631">
      <c r="A7631" s="12"/>
    </row>
    <row r="7632">
      <c r="A7632" s="12"/>
    </row>
    <row r="7633">
      <c r="A7633" s="12"/>
    </row>
    <row r="7634">
      <c r="A7634" s="12"/>
    </row>
    <row r="7635">
      <c r="A7635" s="12"/>
    </row>
    <row r="7636">
      <c r="A7636" s="12"/>
    </row>
    <row r="7637">
      <c r="A7637" s="12"/>
    </row>
    <row r="7638">
      <c r="A7638" s="12"/>
    </row>
    <row r="7639">
      <c r="A7639" s="12"/>
    </row>
    <row r="7640">
      <c r="A7640" s="12"/>
    </row>
    <row r="7641">
      <c r="A7641" s="12"/>
    </row>
    <row r="7642">
      <c r="A7642" s="12"/>
    </row>
    <row r="7643">
      <c r="A7643" s="12"/>
    </row>
    <row r="7644">
      <c r="A7644" s="12"/>
    </row>
    <row r="7645">
      <c r="A7645" s="12"/>
    </row>
    <row r="7646">
      <c r="A7646" s="12"/>
    </row>
    <row r="7647">
      <c r="A7647" s="12"/>
    </row>
    <row r="7648">
      <c r="A7648" s="12"/>
    </row>
    <row r="7649">
      <c r="A7649" s="12"/>
    </row>
    <row r="7650">
      <c r="A7650" s="12"/>
    </row>
    <row r="7651">
      <c r="A7651" s="12"/>
    </row>
    <row r="7652">
      <c r="A7652" s="12"/>
    </row>
    <row r="7653">
      <c r="A7653" s="12"/>
    </row>
    <row r="7654">
      <c r="A7654" s="12"/>
    </row>
    <row r="7655">
      <c r="A7655" s="12"/>
    </row>
    <row r="7656">
      <c r="A7656" s="12"/>
    </row>
    <row r="7657">
      <c r="A7657" s="12"/>
    </row>
    <row r="7658">
      <c r="A7658" s="12"/>
    </row>
    <row r="7659">
      <c r="A7659" s="12"/>
    </row>
    <row r="7660">
      <c r="A7660" s="12"/>
    </row>
    <row r="7661">
      <c r="A7661" s="12"/>
    </row>
    <row r="7662">
      <c r="A7662" s="12"/>
    </row>
    <row r="7663">
      <c r="A7663" s="12"/>
    </row>
    <row r="7664">
      <c r="A7664" s="12"/>
    </row>
    <row r="7665">
      <c r="A7665" s="12"/>
    </row>
    <row r="7666">
      <c r="A7666" s="12"/>
    </row>
    <row r="7667">
      <c r="A7667" s="12"/>
    </row>
    <row r="7668">
      <c r="A7668" s="12"/>
    </row>
    <row r="7669">
      <c r="A7669" s="12"/>
    </row>
    <row r="7670">
      <c r="A7670" s="12"/>
    </row>
    <row r="7671">
      <c r="A7671" s="12"/>
    </row>
    <row r="7672">
      <c r="A7672" s="12"/>
    </row>
    <row r="7673">
      <c r="A7673" s="12"/>
    </row>
    <row r="7674">
      <c r="A7674" s="12"/>
    </row>
    <row r="7675">
      <c r="A7675" s="12"/>
    </row>
    <row r="7676">
      <c r="A7676" s="12"/>
    </row>
    <row r="7677">
      <c r="A7677" s="12"/>
    </row>
    <row r="7678">
      <c r="A7678" s="12"/>
    </row>
    <row r="7679">
      <c r="A7679" s="12"/>
    </row>
    <row r="7680">
      <c r="A7680" s="12"/>
    </row>
    <row r="7681">
      <c r="A7681" s="12"/>
    </row>
    <row r="7682">
      <c r="A7682" s="12"/>
    </row>
    <row r="7683">
      <c r="A7683" s="12"/>
    </row>
    <row r="7684">
      <c r="A7684" s="12"/>
    </row>
    <row r="7685">
      <c r="A7685" s="12"/>
    </row>
    <row r="7686">
      <c r="A7686" s="12"/>
    </row>
    <row r="7687">
      <c r="A7687" s="12"/>
    </row>
    <row r="7688">
      <c r="A7688" s="12"/>
    </row>
    <row r="7689">
      <c r="A7689" s="12"/>
    </row>
    <row r="7690">
      <c r="A7690" s="12"/>
    </row>
    <row r="7691">
      <c r="A7691" s="12"/>
    </row>
    <row r="7692">
      <c r="A7692" s="12"/>
    </row>
    <row r="7693">
      <c r="A7693" s="12"/>
    </row>
    <row r="7694">
      <c r="A7694" s="12"/>
    </row>
    <row r="7695">
      <c r="A7695" s="12"/>
    </row>
    <row r="7696">
      <c r="A7696" s="12"/>
    </row>
    <row r="7697">
      <c r="A7697" s="12"/>
    </row>
    <row r="7698">
      <c r="A7698" s="12"/>
    </row>
    <row r="7699">
      <c r="A7699" s="12"/>
    </row>
    <row r="7700">
      <c r="A7700" s="12"/>
    </row>
    <row r="7701">
      <c r="A7701" s="12"/>
    </row>
    <row r="7702">
      <c r="A7702" s="12"/>
    </row>
    <row r="7703">
      <c r="A7703" s="12"/>
    </row>
    <row r="7704">
      <c r="A7704" s="12"/>
    </row>
    <row r="7705">
      <c r="A7705" s="12"/>
    </row>
    <row r="7706">
      <c r="A7706" s="12"/>
    </row>
    <row r="7707">
      <c r="A7707" s="12"/>
    </row>
    <row r="7708">
      <c r="A7708" s="12"/>
    </row>
    <row r="7709">
      <c r="A7709" s="12"/>
    </row>
    <row r="7710">
      <c r="A7710" s="12"/>
    </row>
    <row r="7711">
      <c r="A7711" s="12"/>
    </row>
    <row r="7712">
      <c r="A7712" s="12"/>
    </row>
    <row r="7713">
      <c r="A7713" s="12"/>
    </row>
    <row r="7714">
      <c r="A7714" s="12"/>
    </row>
    <row r="7715">
      <c r="A7715" s="12"/>
    </row>
    <row r="7716">
      <c r="A7716" s="12"/>
    </row>
    <row r="7717">
      <c r="A7717" s="12"/>
    </row>
    <row r="7718">
      <c r="A7718" s="12"/>
    </row>
    <row r="7719">
      <c r="A7719" s="12"/>
    </row>
    <row r="7720">
      <c r="A7720" s="12"/>
    </row>
    <row r="7721">
      <c r="A7721" s="12"/>
    </row>
    <row r="7722">
      <c r="A7722" s="12"/>
    </row>
    <row r="7723">
      <c r="A7723" s="12"/>
    </row>
    <row r="7724">
      <c r="A7724" s="12"/>
    </row>
    <row r="7725">
      <c r="A7725" s="12"/>
    </row>
    <row r="7726">
      <c r="A7726" s="12"/>
    </row>
    <row r="7727">
      <c r="A7727" s="12"/>
    </row>
    <row r="7728">
      <c r="A7728" s="12"/>
    </row>
    <row r="7729">
      <c r="A7729" s="12"/>
    </row>
    <row r="7730">
      <c r="A7730" s="12"/>
    </row>
    <row r="7731">
      <c r="A7731" s="12"/>
    </row>
    <row r="7732">
      <c r="A7732" s="12"/>
    </row>
    <row r="7733">
      <c r="A7733" s="12"/>
    </row>
    <row r="7734">
      <c r="A7734" s="12"/>
    </row>
    <row r="7735">
      <c r="A7735" s="12"/>
    </row>
    <row r="7736">
      <c r="A7736" s="12"/>
    </row>
    <row r="7737">
      <c r="A7737" s="12"/>
    </row>
    <row r="7738">
      <c r="A7738" s="12"/>
    </row>
    <row r="7739">
      <c r="A7739" s="12"/>
    </row>
    <row r="7740">
      <c r="A7740" s="12"/>
    </row>
    <row r="7741">
      <c r="A7741" s="12"/>
    </row>
    <row r="7742">
      <c r="A7742" s="12"/>
    </row>
    <row r="7743">
      <c r="A7743" s="12"/>
    </row>
    <row r="7744">
      <c r="A7744" s="12"/>
    </row>
    <row r="7745">
      <c r="A7745" s="12"/>
    </row>
    <row r="7746">
      <c r="A7746" s="12"/>
    </row>
    <row r="7747">
      <c r="A7747" s="12"/>
    </row>
    <row r="7748">
      <c r="A7748" s="12"/>
    </row>
    <row r="7749">
      <c r="A7749" s="12"/>
    </row>
    <row r="7750">
      <c r="A7750" s="12"/>
    </row>
    <row r="7751">
      <c r="A7751" s="12"/>
    </row>
    <row r="7752">
      <c r="A7752" s="12"/>
    </row>
    <row r="7753">
      <c r="A7753" s="12"/>
    </row>
    <row r="7754">
      <c r="A7754" s="12"/>
    </row>
    <row r="7755">
      <c r="A7755" s="12"/>
    </row>
    <row r="7756">
      <c r="A7756" s="12"/>
    </row>
    <row r="7757">
      <c r="A7757" s="12"/>
    </row>
    <row r="7758">
      <c r="A7758" s="12"/>
    </row>
    <row r="7759">
      <c r="A7759" s="12"/>
    </row>
    <row r="7760">
      <c r="A7760" s="12"/>
    </row>
    <row r="7761">
      <c r="A7761" s="12"/>
    </row>
    <row r="7762">
      <c r="A7762" s="12"/>
    </row>
    <row r="7763">
      <c r="A7763" s="12"/>
    </row>
    <row r="7764">
      <c r="A7764" s="12"/>
    </row>
    <row r="7765">
      <c r="A7765" s="12"/>
    </row>
    <row r="7766">
      <c r="A7766" s="12"/>
    </row>
    <row r="7767">
      <c r="A7767" s="12"/>
    </row>
    <row r="7768">
      <c r="A7768" s="12"/>
    </row>
    <row r="7769">
      <c r="A7769" s="12"/>
    </row>
    <row r="7770">
      <c r="A7770" s="12"/>
    </row>
    <row r="7771">
      <c r="A7771" s="12"/>
    </row>
    <row r="7772">
      <c r="A7772" s="12"/>
    </row>
    <row r="7773">
      <c r="A7773" s="12"/>
    </row>
    <row r="7774">
      <c r="A7774" s="12"/>
    </row>
    <row r="7775">
      <c r="A7775" s="12"/>
    </row>
    <row r="7776">
      <c r="A7776" s="12"/>
    </row>
    <row r="7777">
      <c r="A7777" s="12"/>
    </row>
    <row r="7778">
      <c r="A7778" s="12"/>
    </row>
    <row r="7779">
      <c r="A7779" s="12"/>
    </row>
    <row r="7780">
      <c r="A7780" s="12"/>
    </row>
    <row r="7781">
      <c r="A7781" s="12"/>
    </row>
    <row r="7782">
      <c r="A7782" s="12"/>
    </row>
    <row r="7783">
      <c r="A7783" s="12"/>
    </row>
    <row r="7784">
      <c r="A7784" s="12"/>
    </row>
    <row r="7785">
      <c r="A7785" s="12"/>
    </row>
    <row r="7786">
      <c r="A7786" s="12"/>
    </row>
    <row r="7787">
      <c r="A7787" s="12"/>
    </row>
    <row r="7788">
      <c r="A7788" s="12"/>
    </row>
    <row r="7789">
      <c r="A7789" s="12"/>
    </row>
    <row r="7790">
      <c r="A7790" s="12"/>
    </row>
    <row r="7791">
      <c r="A7791" s="12"/>
    </row>
    <row r="7792">
      <c r="A7792" s="12"/>
    </row>
    <row r="7793">
      <c r="A7793" s="12"/>
    </row>
    <row r="7794">
      <c r="A7794" s="12"/>
    </row>
    <row r="7795">
      <c r="A7795" s="12"/>
    </row>
    <row r="7796">
      <c r="A7796" s="12"/>
    </row>
    <row r="7797">
      <c r="A7797" s="12"/>
    </row>
    <row r="7798">
      <c r="A7798" s="12"/>
    </row>
    <row r="7799">
      <c r="A7799" s="12"/>
    </row>
    <row r="7800">
      <c r="A7800" s="12"/>
    </row>
    <row r="7801">
      <c r="A7801" s="12"/>
    </row>
    <row r="7802">
      <c r="A7802" s="12"/>
    </row>
    <row r="7803">
      <c r="A7803" s="12"/>
    </row>
    <row r="7804">
      <c r="A7804" s="12"/>
    </row>
    <row r="7805">
      <c r="A7805" s="12"/>
    </row>
    <row r="7806">
      <c r="A7806" s="12"/>
    </row>
    <row r="7807">
      <c r="A7807" s="12"/>
    </row>
    <row r="7808">
      <c r="A7808" s="12"/>
    </row>
    <row r="7809">
      <c r="A7809" s="12"/>
    </row>
    <row r="7810">
      <c r="A7810" s="12"/>
    </row>
    <row r="7811">
      <c r="A7811" s="12"/>
    </row>
    <row r="7812">
      <c r="A7812" s="12"/>
    </row>
    <row r="7813">
      <c r="A7813" s="12"/>
    </row>
    <row r="7814">
      <c r="A7814" s="12"/>
    </row>
    <row r="7815">
      <c r="A7815" s="12"/>
    </row>
    <row r="7816">
      <c r="A7816" s="12"/>
    </row>
    <row r="7817">
      <c r="A7817" s="12"/>
    </row>
    <row r="7818">
      <c r="A7818" s="12"/>
    </row>
    <row r="7819">
      <c r="A7819" s="12"/>
    </row>
    <row r="7820">
      <c r="A7820" s="12"/>
    </row>
    <row r="7821">
      <c r="A7821" s="12"/>
    </row>
    <row r="7822">
      <c r="A7822" s="12"/>
    </row>
    <row r="7823">
      <c r="A7823" s="12"/>
    </row>
    <row r="7824">
      <c r="A7824" s="12"/>
    </row>
    <row r="7825">
      <c r="A7825" s="12"/>
    </row>
    <row r="7826">
      <c r="A7826" s="12"/>
    </row>
    <row r="7827">
      <c r="A7827" s="12"/>
    </row>
    <row r="7828">
      <c r="A7828" s="12"/>
    </row>
    <row r="7829">
      <c r="A7829" s="12"/>
    </row>
    <row r="7830">
      <c r="A7830" s="12"/>
    </row>
    <row r="7831">
      <c r="A7831" s="12"/>
    </row>
    <row r="7832">
      <c r="A7832" s="12"/>
    </row>
    <row r="7833">
      <c r="A7833" s="12"/>
    </row>
    <row r="7834">
      <c r="A7834" s="12"/>
    </row>
    <row r="7835">
      <c r="A7835" s="12"/>
    </row>
    <row r="7836">
      <c r="A7836" s="12"/>
    </row>
    <row r="7837">
      <c r="A7837" s="12"/>
    </row>
    <row r="7838">
      <c r="A7838" s="12"/>
    </row>
    <row r="7839">
      <c r="A7839" s="12"/>
    </row>
    <row r="7840">
      <c r="A7840" s="12"/>
    </row>
    <row r="7841">
      <c r="A7841" s="12"/>
    </row>
    <row r="7842">
      <c r="A7842" s="12"/>
    </row>
    <row r="7843">
      <c r="A7843" s="12"/>
    </row>
    <row r="7844">
      <c r="A7844" s="12"/>
    </row>
    <row r="7845">
      <c r="A7845" s="12"/>
    </row>
    <row r="7846">
      <c r="A7846" s="12"/>
    </row>
    <row r="7847">
      <c r="A7847" s="12"/>
    </row>
    <row r="7848">
      <c r="A7848" s="12"/>
    </row>
    <row r="7849">
      <c r="A7849" s="12"/>
    </row>
    <row r="7850">
      <c r="A7850" s="12"/>
    </row>
    <row r="7851">
      <c r="A7851" s="12"/>
    </row>
    <row r="7852">
      <c r="A7852" s="12"/>
    </row>
    <row r="7853">
      <c r="A7853" s="12"/>
    </row>
    <row r="7854">
      <c r="A7854" s="12"/>
    </row>
    <row r="7855">
      <c r="A7855" s="12"/>
    </row>
    <row r="7856">
      <c r="A7856" s="12"/>
    </row>
    <row r="7857">
      <c r="A7857" s="12"/>
    </row>
    <row r="7858">
      <c r="A7858" s="12"/>
    </row>
    <row r="7859">
      <c r="A7859" s="12"/>
    </row>
    <row r="7860">
      <c r="A7860" s="12"/>
    </row>
    <row r="7861">
      <c r="A7861" s="12"/>
    </row>
    <row r="7862">
      <c r="A7862" s="12"/>
    </row>
    <row r="7863">
      <c r="A7863" s="12"/>
    </row>
    <row r="7864">
      <c r="A7864" s="12"/>
    </row>
    <row r="7865">
      <c r="A7865" s="12"/>
    </row>
    <row r="7866">
      <c r="A7866" s="12"/>
    </row>
    <row r="7867">
      <c r="A7867" s="12"/>
    </row>
    <row r="7868">
      <c r="A7868" s="12"/>
    </row>
    <row r="7869">
      <c r="A7869" s="12"/>
    </row>
    <row r="7870">
      <c r="A7870" s="12"/>
    </row>
    <row r="7871">
      <c r="A7871" s="12"/>
    </row>
    <row r="7872">
      <c r="A7872" s="12"/>
    </row>
    <row r="7873">
      <c r="A7873" s="12"/>
    </row>
    <row r="7874">
      <c r="A7874" s="12"/>
    </row>
    <row r="7875">
      <c r="A7875" s="12"/>
    </row>
    <row r="7876">
      <c r="A7876" s="12"/>
    </row>
    <row r="7877">
      <c r="A7877" s="12"/>
    </row>
    <row r="7878">
      <c r="A7878" s="12"/>
    </row>
    <row r="7879">
      <c r="A7879" s="12"/>
    </row>
    <row r="7880">
      <c r="A7880" s="12"/>
    </row>
    <row r="7881">
      <c r="A7881" s="12"/>
    </row>
    <row r="7882">
      <c r="A7882" s="12"/>
    </row>
    <row r="7883">
      <c r="A7883" s="12"/>
    </row>
    <row r="7884">
      <c r="A7884" s="12"/>
    </row>
    <row r="7885">
      <c r="A7885" s="12"/>
    </row>
    <row r="7886">
      <c r="A7886" s="12"/>
    </row>
    <row r="7887">
      <c r="A7887" s="12"/>
    </row>
    <row r="7888">
      <c r="A7888" s="12"/>
    </row>
    <row r="7889">
      <c r="A7889" s="12"/>
    </row>
    <row r="7890">
      <c r="A7890" s="12"/>
    </row>
    <row r="7891">
      <c r="A7891" s="12"/>
    </row>
    <row r="7892">
      <c r="A7892" s="12"/>
    </row>
    <row r="7893">
      <c r="A7893" s="12"/>
    </row>
    <row r="7894">
      <c r="A7894" s="12"/>
    </row>
    <row r="7895">
      <c r="A7895" s="12"/>
    </row>
    <row r="7896">
      <c r="A7896" s="12"/>
    </row>
    <row r="7897">
      <c r="A7897" s="12"/>
    </row>
    <row r="7898">
      <c r="A7898" s="12"/>
    </row>
    <row r="7899">
      <c r="A7899" s="12"/>
    </row>
    <row r="7900">
      <c r="A7900" s="12"/>
    </row>
    <row r="7901">
      <c r="A7901" s="12"/>
    </row>
    <row r="7902">
      <c r="A7902" s="12"/>
    </row>
    <row r="7903">
      <c r="A7903" s="12"/>
    </row>
    <row r="7904">
      <c r="A7904" s="12"/>
    </row>
    <row r="7905">
      <c r="A7905" s="12"/>
    </row>
    <row r="7906">
      <c r="A7906" s="12"/>
    </row>
    <row r="7907">
      <c r="A7907" s="12"/>
    </row>
    <row r="7908">
      <c r="A7908" s="12"/>
    </row>
    <row r="7909">
      <c r="A7909" s="12"/>
    </row>
    <row r="7910">
      <c r="A7910" s="12"/>
    </row>
    <row r="7911">
      <c r="A7911" s="12"/>
    </row>
    <row r="7912">
      <c r="A7912" s="12"/>
    </row>
    <row r="7913">
      <c r="A7913" s="12"/>
    </row>
    <row r="7914">
      <c r="A7914" s="12"/>
    </row>
    <row r="7915">
      <c r="A7915" s="12"/>
    </row>
    <row r="7916">
      <c r="A7916" s="12"/>
    </row>
    <row r="7917">
      <c r="A7917" s="12"/>
    </row>
    <row r="7918">
      <c r="A7918" s="12"/>
    </row>
    <row r="7919">
      <c r="A7919" s="12"/>
    </row>
    <row r="7920">
      <c r="A7920" s="12"/>
    </row>
    <row r="7921">
      <c r="A7921" s="12"/>
    </row>
    <row r="7922">
      <c r="A7922" s="12"/>
    </row>
    <row r="7923">
      <c r="A7923" s="12"/>
    </row>
    <row r="7924">
      <c r="A7924" s="12"/>
    </row>
    <row r="7925">
      <c r="A7925" s="12"/>
    </row>
    <row r="7926">
      <c r="A7926" s="12"/>
    </row>
    <row r="7927">
      <c r="A7927" s="12"/>
    </row>
    <row r="7928">
      <c r="A7928" s="12"/>
    </row>
    <row r="7929">
      <c r="A7929" s="12"/>
    </row>
    <row r="7930">
      <c r="A7930" s="12"/>
    </row>
    <row r="7931">
      <c r="A7931" s="12"/>
    </row>
    <row r="7932">
      <c r="A7932" s="12"/>
    </row>
    <row r="7933">
      <c r="A7933" s="12"/>
    </row>
    <row r="7934">
      <c r="A7934" s="12"/>
    </row>
    <row r="7935">
      <c r="A7935" s="12"/>
    </row>
    <row r="7936">
      <c r="A7936" s="12"/>
    </row>
    <row r="7937">
      <c r="A7937" s="12"/>
    </row>
    <row r="7938">
      <c r="A7938" s="12"/>
    </row>
    <row r="7939">
      <c r="A7939" s="12"/>
    </row>
    <row r="7940">
      <c r="A7940" s="12"/>
    </row>
    <row r="7941">
      <c r="A7941" s="12"/>
    </row>
    <row r="7942">
      <c r="A7942" s="12"/>
    </row>
    <row r="7943">
      <c r="A7943" s="12"/>
    </row>
    <row r="7944">
      <c r="A7944" s="12"/>
    </row>
    <row r="7945">
      <c r="A7945" s="12"/>
    </row>
    <row r="7946">
      <c r="A7946" s="12"/>
    </row>
    <row r="7947">
      <c r="A7947" s="12"/>
    </row>
    <row r="7948">
      <c r="A7948" s="12"/>
    </row>
    <row r="7949">
      <c r="A7949" s="12"/>
    </row>
    <row r="7950">
      <c r="A7950" s="12"/>
    </row>
    <row r="7951">
      <c r="A7951" s="12"/>
    </row>
    <row r="7952">
      <c r="A7952" s="12"/>
    </row>
    <row r="7953">
      <c r="A7953" s="12"/>
    </row>
    <row r="7954">
      <c r="A7954" s="12"/>
    </row>
    <row r="7955">
      <c r="A7955" s="12"/>
    </row>
    <row r="7956">
      <c r="A7956" s="12"/>
    </row>
    <row r="7957">
      <c r="A7957" s="12"/>
    </row>
    <row r="7958">
      <c r="A7958" s="12"/>
    </row>
    <row r="7959">
      <c r="A7959" s="12"/>
    </row>
    <row r="7960">
      <c r="A7960" s="12"/>
    </row>
    <row r="7961">
      <c r="A7961" s="12"/>
    </row>
    <row r="7962">
      <c r="A7962" s="12"/>
    </row>
    <row r="7963">
      <c r="A7963" s="12"/>
    </row>
    <row r="7964">
      <c r="A7964" s="12"/>
    </row>
    <row r="7965">
      <c r="A7965" s="12"/>
    </row>
    <row r="7966">
      <c r="A7966" s="12"/>
    </row>
    <row r="7967">
      <c r="A7967" s="12"/>
    </row>
    <row r="7968">
      <c r="A7968" s="12"/>
    </row>
    <row r="7969">
      <c r="A7969" s="12"/>
    </row>
    <row r="7970">
      <c r="A7970" s="12"/>
    </row>
    <row r="7971">
      <c r="A7971" s="12"/>
    </row>
    <row r="7972">
      <c r="A7972" s="12"/>
    </row>
    <row r="7973">
      <c r="A7973" s="12"/>
    </row>
    <row r="7974">
      <c r="A7974" s="12"/>
    </row>
    <row r="7975">
      <c r="A7975" s="12"/>
    </row>
    <row r="7976">
      <c r="A7976" s="12"/>
    </row>
    <row r="7977">
      <c r="A7977" s="12"/>
    </row>
    <row r="7978">
      <c r="A7978" s="12"/>
    </row>
    <row r="7979">
      <c r="A7979" s="12"/>
    </row>
    <row r="7980">
      <c r="A7980" s="12"/>
    </row>
    <row r="7981">
      <c r="A7981" s="12"/>
    </row>
    <row r="7982">
      <c r="A7982" s="12"/>
    </row>
    <row r="7983">
      <c r="A7983" s="12"/>
    </row>
    <row r="7984">
      <c r="A7984" s="12"/>
    </row>
    <row r="7985">
      <c r="A7985" s="12"/>
    </row>
    <row r="7986">
      <c r="A7986" s="12"/>
    </row>
    <row r="7987">
      <c r="A7987" s="12"/>
    </row>
    <row r="7988">
      <c r="A7988" s="12"/>
    </row>
    <row r="7989">
      <c r="A7989" s="12"/>
    </row>
    <row r="7990">
      <c r="A7990" s="12"/>
    </row>
    <row r="7991">
      <c r="A7991" s="12"/>
    </row>
    <row r="7992">
      <c r="A7992" s="12"/>
    </row>
    <row r="7993">
      <c r="A7993" s="12"/>
    </row>
    <row r="7994">
      <c r="A7994" s="12"/>
    </row>
    <row r="7995">
      <c r="A7995" s="12"/>
    </row>
    <row r="7996">
      <c r="A7996" s="12"/>
    </row>
    <row r="7997">
      <c r="A7997" s="12"/>
    </row>
    <row r="7998">
      <c r="A7998" s="12"/>
    </row>
    <row r="7999">
      <c r="A7999" s="12"/>
    </row>
    <row r="8000">
      <c r="A8000" s="12"/>
    </row>
    <row r="8001">
      <c r="A8001" s="12"/>
    </row>
    <row r="8002">
      <c r="A8002" s="12"/>
    </row>
    <row r="8003">
      <c r="A8003" s="12"/>
    </row>
    <row r="8004">
      <c r="A8004" s="12"/>
    </row>
    <row r="8005">
      <c r="A8005" s="12"/>
    </row>
    <row r="8006">
      <c r="A8006" s="12"/>
    </row>
    <row r="8007">
      <c r="A8007" s="12"/>
    </row>
    <row r="8008">
      <c r="A8008" s="12"/>
    </row>
    <row r="8009">
      <c r="A8009" s="12"/>
    </row>
    <row r="8010">
      <c r="A8010" s="12"/>
    </row>
    <row r="8011">
      <c r="A8011" s="12"/>
    </row>
    <row r="8012">
      <c r="A8012" s="12"/>
    </row>
    <row r="8013">
      <c r="A8013" s="12"/>
    </row>
    <row r="8014">
      <c r="A8014" s="12"/>
    </row>
    <row r="8015">
      <c r="A8015" s="12"/>
    </row>
    <row r="8016">
      <c r="A8016" s="12"/>
    </row>
    <row r="8017">
      <c r="A8017" s="12"/>
    </row>
    <row r="8018">
      <c r="A8018" s="12"/>
    </row>
    <row r="8019">
      <c r="A8019" s="12"/>
    </row>
    <row r="8020">
      <c r="A8020" s="12"/>
    </row>
    <row r="8021">
      <c r="A8021" s="12"/>
    </row>
    <row r="8022">
      <c r="A8022" s="12"/>
    </row>
    <row r="8023">
      <c r="A8023" s="12"/>
    </row>
    <row r="8024">
      <c r="A8024" s="12"/>
    </row>
    <row r="8025">
      <c r="A8025" s="12"/>
    </row>
    <row r="8026">
      <c r="A8026" s="12"/>
    </row>
    <row r="8027">
      <c r="A8027" s="12"/>
    </row>
    <row r="8028">
      <c r="A8028" s="12"/>
    </row>
    <row r="8029">
      <c r="A8029" s="12"/>
    </row>
    <row r="8030">
      <c r="A8030" s="12"/>
    </row>
    <row r="8031">
      <c r="A8031" s="12"/>
    </row>
    <row r="8032">
      <c r="A8032" s="12"/>
    </row>
    <row r="8033">
      <c r="A8033" s="12"/>
    </row>
    <row r="8034">
      <c r="A8034" s="12"/>
    </row>
    <row r="8035">
      <c r="A8035" s="12"/>
    </row>
    <row r="8036">
      <c r="A8036" s="12"/>
    </row>
    <row r="8037">
      <c r="A8037" s="12"/>
    </row>
    <row r="8038">
      <c r="A8038" s="12"/>
    </row>
    <row r="8039">
      <c r="A8039" s="12"/>
    </row>
    <row r="8040">
      <c r="A8040" s="12"/>
    </row>
    <row r="8041">
      <c r="A8041" s="12"/>
    </row>
    <row r="8042">
      <c r="A8042" s="12"/>
    </row>
    <row r="8043">
      <c r="A8043" s="12"/>
    </row>
    <row r="8044">
      <c r="A8044" s="12"/>
    </row>
    <row r="8045">
      <c r="A8045" s="12"/>
    </row>
    <row r="8046">
      <c r="A8046" s="12"/>
    </row>
    <row r="8047">
      <c r="A8047" s="12"/>
    </row>
    <row r="8048">
      <c r="A8048" s="12"/>
    </row>
    <row r="8049">
      <c r="A8049" s="12"/>
    </row>
    <row r="8050">
      <c r="A8050" s="12"/>
    </row>
    <row r="8051">
      <c r="A8051" s="12"/>
    </row>
    <row r="8052">
      <c r="A8052" s="12"/>
    </row>
    <row r="8053">
      <c r="A8053" s="12"/>
    </row>
    <row r="8054">
      <c r="A8054" s="12"/>
    </row>
    <row r="8055">
      <c r="A8055" s="12"/>
    </row>
    <row r="8056">
      <c r="A8056" s="12"/>
    </row>
    <row r="8057">
      <c r="A8057" s="12"/>
    </row>
    <row r="8058">
      <c r="A8058" s="12"/>
    </row>
    <row r="8059">
      <c r="A8059" s="12"/>
    </row>
    <row r="8060">
      <c r="A8060" s="12"/>
    </row>
    <row r="8061">
      <c r="A8061" s="12"/>
    </row>
    <row r="8062">
      <c r="A8062" s="12"/>
    </row>
    <row r="8063">
      <c r="A8063" s="12"/>
    </row>
    <row r="8064">
      <c r="A8064" s="12"/>
    </row>
    <row r="8065">
      <c r="A8065" s="12"/>
    </row>
    <row r="8066">
      <c r="A8066" s="12"/>
    </row>
    <row r="8067">
      <c r="A8067" s="12"/>
    </row>
    <row r="8068">
      <c r="A8068" s="12"/>
    </row>
    <row r="8069">
      <c r="A8069" s="12"/>
    </row>
    <row r="8070">
      <c r="A8070" s="12"/>
    </row>
    <row r="8071">
      <c r="A8071" s="12"/>
    </row>
    <row r="8072">
      <c r="A8072" s="12"/>
    </row>
    <row r="8073">
      <c r="A8073" s="12"/>
    </row>
    <row r="8074">
      <c r="A8074" s="12"/>
    </row>
    <row r="8075">
      <c r="A8075" s="12"/>
    </row>
    <row r="8076">
      <c r="A8076" s="12"/>
    </row>
    <row r="8077">
      <c r="A8077" s="12"/>
    </row>
    <row r="8078">
      <c r="A8078" s="12"/>
    </row>
    <row r="8079">
      <c r="A8079" s="12"/>
    </row>
    <row r="8080">
      <c r="A8080" s="12"/>
    </row>
    <row r="8081">
      <c r="A8081" s="12"/>
    </row>
    <row r="8082">
      <c r="A8082" s="12"/>
    </row>
    <row r="8083">
      <c r="A8083" s="12"/>
    </row>
    <row r="8084">
      <c r="A8084" s="12"/>
    </row>
    <row r="8085">
      <c r="A8085" s="12"/>
    </row>
    <row r="8086">
      <c r="A8086" s="12"/>
    </row>
    <row r="8087">
      <c r="A8087" s="12"/>
    </row>
    <row r="8088">
      <c r="A8088" s="12"/>
    </row>
    <row r="8089">
      <c r="A8089" s="12"/>
    </row>
    <row r="8090">
      <c r="A8090" s="12"/>
    </row>
    <row r="8091">
      <c r="A8091" s="12"/>
    </row>
    <row r="8092">
      <c r="A8092" s="12"/>
    </row>
    <row r="8093">
      <c r="A8093" s="12"/>
    </row>
    <row r="8094">
      <c r="A8094" s="12"/>
    </row>
    <row r="8095">
      <c r="A8095" s="12"/>
    </row>
    <row r="8096">
      <c r="A8096" s="12"/>
    </row>
    <row r="8097">
      <c r="A8097" s="12"/>
    </row>
    <row r="8098">
      <c r="A8098" s="12"/>
    </row>
    <row r="8099">
      <c r="A8099" s="12"/>
    </row>
    <row r="8100">
      <c r="A8100" s="12"/>
    </row>
    <row r="8101">
      <c r="A8101" s="12"/>
    </row>
    <row r="8102">
      <c r="A8102" s="12"/>
    </row>
    <row r="8103">
      <c r="A8103" s="12"/>
    </row>
    <row r="8104">
      <c r="A8104" s="12"/>
    </row>
    <row r="8105">
      <c r="A8105" s="12"/>
    </row>
    <row r="8106">
      <c r="A8106" s="12"/>
    </row>
    <row r="8107">
      <c r="A8107" s="12"/>
    </row>
    <row r="8108">
      <c r="A8108" s="12"/>
    </row>
    <row r="8109">
      <c r="A8109" s="12"/>
    </row>
    <row r="8110">
      <c r="A8110" s="12"/>
    </row>
    <row r="8111">
      <c r="A8111" s="12"/>
    </row>
    <row r="8112">
      <c r="A8112" s="12"/>
    </row>
    <row r="8113">
      <c r="A8113" s="12"/>
    </row>
    <row r="8114">
      <c r="A8114" s="12"/>
    </row>
    <row r="8115">
      <c r="A8115" s="12"/>
    </row>
    <row r="8116">
      <c r="A8116" s="12"/>
    </row>
    <row r="8117">
      <c r="A8117" s="12"/>
    </row>
    <row r="8118">
      <c r="A8118" s="12"/>
    </row>
    <row r="8119">
      <c r="A8119" s="12"/>
    </row>
    <row r="8120">
      <c r="A8120" s="12"/>
    </row>
    <row r="8121">
      <c r="A8121" s="12"/>
    </row>
    <row r="8122">
      <c r="A8122" s="12"/>
    </row>
    <row r="8123">
      <c r="A8123" s="12"/>
    </row>
    <row r="8124">
      <c r="A8124" s="12"/>
    </row>
    <row r="8125">
      <c r="A8125" s="12"/>
    </row>
    <row r="8126">
      <c r="A8126" s="12"/>
    </row>
    <row r="8127">
      <c r="A8127" s="12"/>
    </row>
    <row r="8128">
      <c r="A8128" s="12"/>
    </row>
    <row r="8129">
      <c r="A8129" s="12"/>
    </row>
    <row r="8130">
      <c r="A8130" s="12"/>
    </row>
    <row r="8131">
      <c r="A8131" s="12"/>
    </row>
    <row r="8132">
      <c r="A8132" s="12"/>
    </row>
    <row r="8133">
      <c r="A8133" s="12"/>
    </row>
    <row r="8134">
      <c r="A8134" s="12"/>
    </row>
    <row r="8135">
      <c r="A8135" s="12"/>
    </row>
    <row r="8136">
      <c r="A8136" s="12"/>
    </row>
    <row r="8137">
      <c r="A8137" s="12"/>
    </row>
    <row r="8138">
      <c r="A8138" s="12"/>
    </row>
    <row r="8139">
      <c r="A8139" s="12"/>
    </row>
    <row r="8140">
      <c r="A8140" s="12"/>
    </row>
    <row r="8141">
      <c r="A8141" s="12"/>
    </row>
    <row r="8142">
      <c r="A8142" s="12"/>
    </row>
    <row r="8143">
      <c r="A8143" s="12"/>
    </row>
    <row r="8144">
      <c r="A8144" s="12"/>
    </row>
    <row r="8145">
      <c r="A8145" s="12"/>
    </row>
    <row r="8146">
      <c r="A8146" s="12"/>
    </row>
    <row r="8147">
      <c r="A8147" s="12"/>
    </row>
    <row r="8148">
      <c r="A8148" s="12"/>
    </row>
    <row r="8149">
      <c r="A8149" s="12"/>
    </row>
    <row r="8150">
      <c r="A8150" s="12"/>
    </row>
    <row r="8151">
      <c r="A8151" s="12"/>
    </row>
    <row r="8152">
      <c r="A8152" s="12"/>
    </row>
    <row r="8153">
      <c r="A8153" s="12"/>
    </row>
    <row r="8154">
      <c r="A8154" s="12"/>
    </row>
    <row r="8155">
      <c r="A8155" s="12"/>
    </row>
    <row r="8156">
      <c r="A8156" s="12"/>
    </row>
    <row r="8157">
      <c r="A8157" s="12"/>
    </row>
    <row r="8158">
      <c r="A8158" s="12"/>
    </row>
    <row r="8159">
      <c r="A8159" s="12"/>
    </row>
    <row r="8160">
      <c r="A8160" s="12"/>
    </row>
    <row r="8161">
      <c r="A8161" s="12"/>
    </row>
    <row r="8162">
      <c r="A8162" s="12"/>
    </row>
    <row r="8163">
      <c r="A8163" s="12"/>
    </row>
    <row r="8164">
      <c r="A8164" s="12"/>
    </row>
    <row r="8165">
      <c r="A8165" s="12"/>
    </row>
    <row r="8166">
      <c r="A8166" s="12"/>
    </row>
    <row r="8167">
      <c r="A8167" s="12"/>
    </row>
    <row r="8168">
      <c r="A8168" s="12"/>
    </row>
    <row r="8169">
      <c r="A8169" s="12"/>
    </row>
    <row r="8170">
      <c r="A8170" s="12"/>
    </row>
    <row r="8171">
      <c r="A8171" s="12"/>
    </row>
    <row r="8172">
      <c r="A8172" s="12"/>
    </row>
    <row r="8173">
      <c r="A8173" s="12"/>
    </row>
    <row r="8174">
      <c r="A8174" s="12"/>
    </row>
    <row r="8175">
      <c r="A8175" s="12"/>
    </row>
    <row r="8176">
      <c r="A8176" s="12"/>
    </row>
    <row r="8177">
      <c r="A8177" s="12"/>
    </row>
    <row r="8178">
      <c r="A8178" s="12"/>
    </row>
    <row r="8179">
      <c r="A8179" s="12"/>
    </row>
    <row r="8180">
      <c r="A8180" s="12"/>
    </row>
    <row r="8181">
      <c r="A8181" s="12"/>
    </row>
    <row r="8182">
      <c r="A8182" s="12"/>
    </row>
    <row r="8183">
      <c r="A8183" s="12"/>
    </row>
    <row r="8184">
      <c r="A8184" s="12"/>
    </row>
    <row r="8185">
      <c r="A8185" s="12"/>
    </row>
    <row r="8186">
      <c r="A8186" s="12"/>
    </row>
    <row r="8187">
      <c r="A8187" s="12"/>
    </row>
    <row r="8188">
      <c r="A8188" s="12"/>
    </row>
    <row r="8189">
      <c r="A8189" s="12"/>
    </row>
    <row r="8190">
      <c r="A8190" s="12"/>
    </row>
    <row r="8191">
      <c r="A8191" s="12"/>
    </row>
    <row r="8192">
      <c r="A8192" s="12"/>
    </row>
    <row r="8193">
      <c r="A8193" s="12"/>
    </row>
    <row r="8194">
      <c r="A8194" s="12"/>
    </row>
    <row r="8195">
      <c r="A8195" s="12"/>
    </row>
    <row r="8196">
      <c r="A8196" s="12"/>
    </row>
    <row r="8197">
      <c r="A8197" s="12"/>
    </row>
    <row r="8198">
      <c r="A8198" s="12"/>
    </row>
    <row r="8199">
      <c r="A8199" s="12"/>
    </row>
    <row r="8200">
      <c r="A8200" s="12"/>
    </row>
    <row r="8201">
      <c r="A8201" s="12"/>
    </row>
    <row r="8202">
      <c r="A8202" s="12"/>
    </row>
    <row r="8203">
      <c r="A8203" s="12"/>
    </row>
    <row r="8204">
      <c r="A8204" s="12"/>
    </row>
    <row r="8205">
      <c r="A8205" s="12"/>
    </row>
    <row r="8206">
      <c r="A8206" s="12"/>
    </row>
    <row r="8207">
      <c r="A8207" s="12"/>
    </row>
    <row r="8208">
      <c r="A8208" s="12"/>
    </row>
    <row r="8209">
      <c r="A8209" s="12"/>
    </row>
    <row r="8210">
      <c r="A8210" s="12"/>
    </row>
    <row r="8211">
      <c r="A8211" s="12"/>
    </row>
    <row r="8212">
      <c r="A8212" s="12"/>
    </row>
    <row r="8213">
      <c r="A8213" s="12"/>
    </row>
    <row r="8214">
      <c r="A8214" s="12"/>
    </row>
    <row r="8215">
      <c r="A8215" s="12"/>
    </row>
    <row r="8216">
      <c r="A8216" s="12"/>
    </row>
    <row r="8217">
      <c r="A8217" s="12"/>
    </row>
    <row r="8218">
      <c r="A8218" s="12"/>
    </row>
    <row r="8219">
      <c r="A8219" s="12"/>
    </row>
    <row r="8220">
      <c r="A8220" s="12"/>
    </row>
    <row r="8221">
      <c r="A8221" s="12"/>
    </row>
    <row r="8222">
      <c r="A8222" s="12"/>
    </row>
    <row r="8223">
      <c r="A8223" s="12"/>
    </row>
    <row r="8224">
      <c r="A8224" s="12"/>
    </row>
    <row r="8225">
      <c r="A8225" s="12"/>
    </row>
    <row r="8226">
      <c r="A8226" s="12"/>
    </row>
    <row r="8227">
      <c r="A8227" s="12"/>
    </row>
    <row r="8228">
      <c r="A8228" s="12"/>
    </row>
    <row r="8229">
      <c r="A8229" s="12"/>
    </row>
    <row r="8230">
      <c r="A8230" s="12"/>
    </row>
    <row r="8231">
      <c r="A8231" s="12"/>
    </row>
    <row r="8232">
      <c r="A8232" s="12"/>
    </row>
    <row r="8233">
      <c r="A8233" s="12"/>
    </row>
    <row r="8234">
      <c r="A8234" s="12"/>
    </row>
    <row r="8235">
      <c r="A8235" s="12"/>
    </row>
    <row r="8236">
      <c r="A8236" s="12"/>
    </row>
    <row r="8237">
      <c r="A8237" s="12"/>
    </row>
    <row r="8238">
      <c r="A8238" s="12"/>
    </row>
    <row r="8239">
      <c r="A8239" s="12"/>
    </row>
    <row r="8240">
      <c r="A8240" s="12"/>
    </row>
    <row r="8241">
      <c r="A8241" s="12"/>
    </row>
    <row r="8242">
      <c r="A8242" s="12"/>
    </row>
    <row r="8243">
      <c r="A8243" s="12"/>
    </row>
    <row r="8244">
      <c r="A8244" s="12"/>
    </row>
    <row r="8245">
      <c r="A8245" s="12"/>
    </row>
    <row r="8246">
      <c r="A8246" s="12"/>
    </row>
    <row r="8247">
      <c r="A8247" s="12"/>
    </row>
    <row r="8248">
      <c r="A8248" s="12"/>
    </row>
    <row r="8249">
      <c r="A8249" s="12"/>
    </row>
    <row r="8250">
      <c r="A8250" s="12"/>
    </row>
    <row r="8251">
      <c r="A8251" s="12"/>
    </row>
    <row r="8252">
      <c r="A8252" s="12"/>
    </row>
    <row r="8253">
      <c r="A8253" s="12"/>
    </row>
    <row r="8254">
      <c r="A8254" s="12"/>
    </row>
    <row r="8255">
      <c r="A8255" s="12"/>
    </row>
    <row r="8256">
      <c r="A8256" s="12"/>
    </row>
    <row r="8257">
      <c r="A8257" s="12"/>
    </row>
    <row r="8258">
      <c r="A8258" s="12"/>
    </row>
    <row r="8259">
      <c r="A8259" s="12"/>
    </row>
    <row r="8260">
      <c r="A8260" s="12"/>
    </row>
    <row r="8261">
      <c r="A8261" s="12"/>
    </row>
    <row r="8262">
      <c r="A8262" s="12"/>
    </row>
    <row r="8263">
      <c r="A8263" s="12"/>
    </row>
    <row r="8264">
      <c r="A8264" s="12"/>
    </row>
    <row r="8265">
      <c r="A8265" s="12"/>
    </row>
    <row r="8266">
      <c r="A8266" s="12"/>
    </row>
    <row r="8267">
      <c r="A8267" s="12"/>
    </row>
    <row r="8268">
      <c r="A8268" s="12"/>
    </row>
    <row r="8269">
      <c r="A8269" s="12"/>
    </row>
    <row r="8270">
      <c r="A8270" s="12"/>
    </row>
    <row r="8271">
      <c r="A8271" s="12"/>
    </row>
    <row r="8272">
      <c r="A8272" s="12"/>
    </row>
    <row r="8273">
      <c r="A8273" s="12"/>
    </row>
    <row r="8274">
      <c r="A8274" s="12"/>
    </row>
    <row r="8275">
      <c r="A8275" s="12"/>
    </row>
    <row r="8276">
      <c r="A8276" s="12"/>
    </row>
    <row r="8277">
      <c r="A8277" s="12"/>
    </row>
    <row r="8278">
      <c r="A8278" s="12"/>
    </row>
    <row r="8279">
      <c r="A8279" s="12"/>
    </row>
    <row r="8280">
      <c r="A8280" s="12"/>
    </row>
    <row r="8281">
      <c r="A8281" s="12"/>
    </row>
    <row r="8282">
      <c r="A8282" s="12"/>
    </row>
    <row r="8283">
      <c r="A8283" s="12"/>
    </row>
    <row r="8284">
      <c r="A8284" s="12"/>
    </row>
    <row r="8285">
      <c r="A8285" s="12"/>
    </row>
    <row r="8286">
      <c r="A8286" s="12"/>
    </row>
    <row r="8287">
      <c r="A8287" s="12"/>
    </row>
    <row r="8288">
      <c r="A8288" s="12"/>
    </row>
    <row r="8289">
      <c r="A8289" s="12"/>
    </row>
    <row r="8290">
      <c r="A8290" s="12"/>
    </row>
    <row r="8291">
      <c r="A8291" s="12"/>
    </row>
    <row r="8292">
      <c r="A8292" s="12"/>
    </row>
    <row r="8293">
      <c r="A8293" s="12"/>
    </row>
    <row r="8294">
      <c r="A8294" s="12"/>
    </row>
    <row r="8295">
      <c r="A8295" s="12"/>
    </row>
    <row r="8296">
      <c r="A8296" s="12"/>
    </row>
    <row r="8297">
      <c r="A8297" s="12"/>
    </row>
    <row r="8298">
      <c r="A8298" s="12"/>
    </row>
    <row r="8299">
      <c r="A8299" s="12"/>
    </row>
    <row r="8300">
      <c r="A8300" s="12"/>
    </row>
    <row r="8301">
      <c r="A8301" s="12"/>
    </row>
    <row r="8302">
      <c r="A8302" s="12"/>
    </row>
    <row r="8303">
      <c r="A8303" s="12"/>
    </row>
    <row r="8304">
      <c r="A8304" s="12"/>
    </row>
    <row r="8305">
      <c r="A8305" s="12"/>
    </row>
    <row r="8306">
      <c r="A8306" s="12"/>
    </row>
    <row r="8307">
      <c r="A8307" s="12"/>
    </row>
    <row r="8308">
      <c r="A8308" s="12"/>
    </row>
    <row r="8309">
      <c r="A8309" s="12"/>
    </row>
    <row r="8310">
      <c r="A8310" s="12"/>
    </row>
    <row r="8311">
      <c r="A8311" s="12"/>
    </row>
    <row r="8312">
      <c r="A8312" s="12"/>
    </row>
    <row r="8313">
      <c r="A8313" s="12"/>
    </row>
    <row r="8314">
      <c r="A8314" s="12"/>
    </row>
    <row r="8315">
      <c r="A8315" s="12"/>
    </row>
    <row r="8316">
      <c r="A8316" s="12"/>
    </row>
    <row r="8317">
      <c r="A8317" s="12"/>
    </row>
    <row r="8318">
      <c r="A8318" s="12"/>
    </row>
    <row r="8319">
      <c r="A8319" s="12"/>
    </row>
    <row r="8320">
      <c r="A8320" s="12"/>
    </row>
    <row r="8321">
      <c r="A8321" s="12"/>
    </row>
    <row r="8322">
      <c r="A8322" s="12"/>
    </row>
    <row r="8323">
      <c r="A8323" s="12"/>
    </row>
    <row r="8324">
      <c r="A8324" s="12"/>
    </row>
    <row r="8325">
      <c r="A8325" s="12"/>
    </row>
    <row r="8326">
      <c r="A8326" s="12"/>
    </row>
    <row r="8327">
      <c r="A8327" s="12"/>
    </row>
    <row r="8328">
      <c r="A8328" s="12"/>
    </row>
    <row r="8329">
      <c r="A8329" s="12"/>
    </row>
    <row r="8330">
      <c r="A8330" s="12"/>
    </row>
    <row r="8331">
      <c r="A8331" s="12"/>
    </row>
    <row r="8332">
      <c r="A8332" s="12"/>
    </row>
    <row r="8333">
      <c r="A8333" s="12"/>
    </row>
    <row r="8334">
      <c r="A8334" s="12"/>
    </row>
    <row r="8335">
      <c r="A8335" s="12"/>
    </row>
    <row r="8336">
      <c r="A8336" s="12"/>
    </row>
    <row r="8337">
      <c r="A8337" s="12"/>
    </row>
    <row r="8338">
      <c r="A8338" s="12"/>
    </row>
    <row r="8339">
      <c r="A8339" s="12"/>
    </row>
    <row r="8340">
      <c r="A8340" s="12"/>
    </row>
    <row r="8341">
      <c r="A8341" s="12"/>
    </row>
    <row r="8342">
      <c r="A8342" s="12"/>
    </row>
    <row r="8343">
      <c r="A8343" s="12"/>
    </row>
    <row r="8344">
      <c r="A8344" s="12"/>
    </row>
    <row r="8345">
      <c r="A8345" s="12"/>
    </row>
    <row r="8346">
      <c r="A8346" s="12"/>
    </row>
    <row r="8347">
      <c r="A8347" s="12"/>
    </row>
    <row r="8348">
      <c r="A8348" s="12"/>
    </row>
    <row r="8349">
      <c r="A8349" s="12"/>
    </row>
    <row r="8350">
      <c r="A8350" s="12"/>
    </row>
    <row r="8351">
      <c r="A8351" s="12"/>
    </row>
    <row r="8352">
      <c r="A8352" s="12"/>
    </row>
    <row r="8353">
      <c r="A8353" s="12"/>
    </row>
    <row r="8354">
      <c r="A8354" s="12"/>
    </row>
    <row r="8355">
      <c r="A8355" s="12"/>
    </row>
    <row r="8356">
      <c r="A8356" s="12"/>
    </row>
    <row r="8357">
      <c r="A8357" s="12"/>
    </row>
    <row r="8358">
      <c r="A8358" s="12"/>
    </row>
    <row r="8359">
      <c r="A8359" s="12"/>
    </row>
    <row r="8360">
      <c r="A8360" s="12"/>
    </row>
    <row r="8361">
      <c r="A8361" s="12"/>
    </row>
    <row r="8362">
      <c r="A8362" s="12"/>
    </row>
    <row r="8363">
      <c r="A8363" s="12"/>
    </row>
    <row r="8364">
      <c r="A8364" s="12"/>
    </row>
    <row r="8365">
      <c r="A8365" s="12"/>
    </row>
    <row r="8366">
      <c r="A8366" s="12"/>
    </row>
    <row r="8367">
      <c r="A8367" s="12"/>
    </row>
    <row r="8368">
      <c r="A8368" s="12"/>
    </row>
    <row r="8369">
      <c r="A8369" s="12"/>
    </row>
    <row r="8370">
      <c r="A8370" s="12"/>
    </row>
    <row r="8371">
      <c r="A8371" s="12"/>
    </row>
    <row r="8372">
      <c r="A8372" s="12"/>
    </row>
    <row r="8373">
      <c r="A8373" s="12"/>
    </row>
    <row r="8374">
      <c r="A8374" s="12"/>
    </row>
    <row r="8375">
      <c r="A8375" s="12"/>
    </row>
    <row r="8376">
      <c r="A8376" s="12"/>
    </row>
    <row r="8377">
      <c r="A8377" s="12"/>
    </row>
    <row r="8378">
      <c r="A8378" s="12"/>
    </row>
    <row r="8379">
      <c r="A8379" s="12"/>
    </row>
    <row r="8380">
      <c r="A8380" s="12"/>
    </row>
    <row r="8381">
      <c r="A8381" s="12"/>
    </row>
    <row r="8382">
      <c r="A8382" s="12"/>
    </row>
    <row r="8383">
      <c r="A8383" s="12"/>
    </row>
    <row r="8384">
      <c r="A8384" s="12"/>
    </row>
    <row r="8385">
      <c r="A8385" s="12"/>
    </row>
    <row r="8386">
      <c r="A8386" s="12"/>
    </row>
    <row r="8387">
      <c r="A8387" s="12"/>
    </row>
    <row r="8388">
      <c r="A8388" s="12"/>
    </row>
    <row r="8389">
      <c r="A8389" s="12"/>
    </row>
    <row r="8390">
      <c r="A8390" s="12"/>
    </row>
    <row r="8391">
      <c r="A8391" s="12"/>
    </row>
    <row r="8392">
      <c r="A8392" s="12"/>
    </row>
    <row r="8393">
      <c r="A8393" s="12"/>
    </row>
    <row r="8394">
      <c r="A8394" s="12"/>
    </row>
    <row r="8395">
      <c r="A8395" s="12"/>
    </row>
    <row r="8396">
      <c r="A8396" s="12"/>
    </row>
    <row r="8397">
      <c r="A8397" s="12"/>
    </row>
    <row r="8398">
      <c r="A8398" s="12"/>
    </row>
    <row r="8399">
      <c r="A8399" s="12"/>
    </row>
    <row r="8400">
      <c r="A8400" s="12"/>
    </row>
    <row r="8401">
      <c r="A8401" s="12"/>
    </row>
    <row r="8402">
      <c r="A8402" s="12"/>
    </row>
    <row r="8403">
      <c r="A8403" s="12"/>
    </row>
    <row r="8404">
      <c r="A8404" s="12"/>
    </row>
    <row r="8405">
      <c r="A8405" s="12"/>
    </row>
    <row r="8406">
      <c r="A8406" s="12"/>
    </row>
    <row r="8407">
      <c r="A8407" s="12"/>
    </row>
    <row r="8408">
      <c r="A8408" s="12"/>
    </row>
    <row r="8409">
      <c r="A8409" s="12"/>
    </row>
    <row r="8410">
      <c r="A8410" s="12"/>
    </row>
    <row r="8411">
      <c r="A8411" s="12"/>
    </row>
    <row r="8412">
      <c r="A8412" s="12"/>
    </row>
    <row r="8413">
      <c r="A8413" s="12"/>
    </row>
    <row r="8414">
      <c r="A8414" s="12"/>
    </row>
    <row r="8415">
      <c r="A8415" s="12"/>
    </row>
    <row r="8416">
      <c r="A8416" s="12"/>
    </row>
    <row r="8417">
      <c r="A8417" s="12"/>
    </row>
    <row r="8418">
      <c r="A8418" s="12"/>
    </row>
    <row r="8419">
      <c r="A8419" s="12"/>
    </row>
    <row r="8420">
      <c r="A8420" s="12"/>
    </row>
    <row r="8421">
      <c r="A8421" s="12"/>
    </row>
    <row r="8422">
      <c r="A8422" s="12"/>
    </row>
    <row r="8423">
      <c r="A8423" s="12"/>
    </row>
    <row r="8424">
      <c r="A8424" s="12"/>
    </row>
    <row r="8425">
      <c r="A8425" s="12"/>
    </row>
    <row r="8426">
      <c r="A8426" s="12"/>
    </row>
    <row r="8427">
      <c r="A8427" s="12"/>
    </row>
    <row r="8428">
      <c r="A8428" s="12"/>
    </row>
    <row r="8429">
      <c r="A8429" s="12"/>
    </row>
    <row r="8430">
      <c r="A8430" s="12"/>
    </row>
    <row r="8431">
      <c r="A8431" s="12"/>
    </row>
    <row r="8432">
      <c r="A8432" s="12"/>
    </row>
    <row r="8433">
      <c r="A8433" s="12"/>
    </row>
    <row r="8434">
      <c r="A8434" s="12"/>
    </row>
    <row r="8435">
      <c r="A8435" s="12"/>
    </row>
    <row r="8436">
      <c r="A8436" s="12"/>
    </row>
    <row r="8437">
      <c r="A8437" s="12"/>
    </row>
    <row r="8438">
      <c r="A8438" s="12"/>
    </row>
    <row r="8439">
      <c r="A8439" s="12"/>
    </row>
    <row r="8440">
      <c r="A8440" s="12"/>
    </row>
    <row r="8441">
      <c r="A8441" s="12"/>
    </row>
    <row r="8442">
      <c r="A8442" s="12"/>
    </row>
    <row r="8443">
      <c r="A8443" s="12"/>
    </row>
    <row r="8444">
      <c r="A8444" s="12"/>
    </row>
    <row r="8445">
      <c r="A8445" s="12"/>
    </row>
    <row r="8446">
      <c r="A8446" s="12"/>
    </row>
    <row r="8447">
      <c r="A8447" s="12"/>
    </row>
    <row r="8448">
      <c r="A8448" s="12"/>
    </row>
    <row r="8449">
      <c r="A8449" s="12"/>
    </row>
    <row r="8450">
      <c r="A8450" s="12"/>
    </row>
    <row r="8451">
      <c r="A8451" s="12"/>
    </row>
    <row r="8452">
      <c r="A8452" s="12"/>
    </row>
    <row r="8453">
      <c r="A8453" s="12"/>
    </row>
    <row r="8454">
      <c r="A8454" s="12"/>
    </row>
    <row r="8455">
      <c r="A8455" s="12"/>
    </row>
    <row r="8456">
      <c r="A8456" s="12"/>
    </row>
    <row r="8457">
      <c r="A8457" s="12"/>
    </row>
    <row r="8458">
      <c r="A8458" s="12"/>
    </row>
    <row r="8459">
      <c r="A8459" s="12"/>
    </row>
    <row r="8460">
      <c r="A8460" s="12"/>
    </row>
    <row r="8461">
      <c r="A8461" s="12"/>
    </row>
    <row r="8462">
      <c r="A8462" s="12"/>
    </row>
    <row r="8463">
      <c r="A8463" s="12"/>
    </row>
    <row r="8464">
      <c r="A8464" s="12"/>
    </row>
    <row r="8465">
      <c r="A8465" s="12"/>
    </row>
    <row r="8466">
      <c r="A8466" s="12"/>
    </row>
    <row r="8467">
      <c r="A8467" s="12"/>
    </row>
    <row r="8468">
      <c r="A8468" s="12"/>
    </row>
    <row r="8469">
      <c r="A8469" s="12"/>
    </row>
    <row r="8470">
      <c r="A8470" s="12"/>
    </row>
    <row r="8471">
      <c r="A8471" s="12"/>
    </row>
    <row r="8472">
      <c r="A8472" s="12"/>
    </row>
    <row r="8473">
      <c r="A8473" s="12"/>
    </row>
    <row r="8474">
      <c r="A8474" s="12"/>
    </row>
    <row r="8475">
      <c r="A8475" s="12"/>
    </row>
    <row r="8476">
      <c r="A8476" s="12"/>
    </row>
    <row r="8477">
      <c r="A8477" s="12"/>
    </row>
    <row r="8478">
      <c r="A8478" s="12"/>
    </row>
    <row r="8479">
      <c r="A8479" s="12"/>
    </row>
    <row r="8480">
      <c r="A8480" s="12"/>
    </row>
    <row r="8481">
      <c r="A8481" s="12"/>
    </row>
    <row r="8482">
      <c r="A8482" s="12"/>
    </row>
    <row r="8483">
      <c r="A8483" s="12"/>
    </row>
    <row r="8484">
      <c r="A8484" s="12"/>
    </row>
    <row r="8485">
      <c r="A8485" s="12"/>
    </row>
    <row r="8486">
      <c r="A8486" s="12"/>
    </row>
    <row r="8487">
      <c r="A8487" s="12"/>
    </row>
    <row r="8488">
      <c r="A8488" s="12"/>
    </row>
    <row r="8489">
      <c r="A8489" s="12"/>
    </row>
    <row r="8490">
      <c r="A8490" s="12"/>
    </row>
    <row r="8491">
      <c r="A8491" s="12"/>
    </row>
    <row r="8492">
      <c r="A8492" s="12"/>
    </row>
    <row r="8493">
      <c r="A8493" s="12"/>
    </row>
    <row r="8494">
      <c r="A8494" s="12"/>
    </row>
    <row r="8495">
      <c r="A8495" s="12"/>
    </row>
    <row r="8496">
      <c r="A8496" s="12"/>
    </row>
    <row r="8497">
      <c r="A8497" s="12"/>
    </row>
    <row r="8498">
      <c r="A8498" s="12"/>
    </row>
    <row r="8499">
      <c r="A8499" s="12"/>
    </row>
    <row r="8500">
      <c r="A8500" s="12"/>
    </row>
    <row r="8501">
      <c r="A8501" s="12"/>
    </row>
    <row r="8502">
      <c r="A8502" s="12"/>
    </row>
    <row r="8503">
      <c r="A8503" s="12"/>
    </row>
    <row r="8504">
      <c r="A8504" s="12"/>
    </row>
    <row r="8505">
      <c r="A8505" s="12"/>
    </row>
    <row r="8506">
      <c r="A8506" s="12"/>
    </row>
    <row r="8507">
      <c r="A8507" s="12"/>
    </row>
    <row r="8508">
      <c r="A8508" s="12"/>
    </row>
    <row r="8509">
      <c r="A8509" s="12"/>
    </row>
    <row r="8510">
      <c r="A8510" s="12"/>
    </row>
    <row r="8511">
      <c r="A8511" s="12"/>
    </row>
    <row r="8512">
      <c r="A8512" s="12"/>
    </row>
    <row r="8513">
      <c r="A8513" s="12"/>
    </row>
    <row r="8514">
      <c r="A8514" s="12"/>
    </row>
    <row r="8515">
      <c r="A8515" s="12"/>
    </row>
    <row r="8516">
      <c r="A8516" s="12"/>
    </row>
    <row r="8517">
      <c r="A8517" s="12"/>
    </row>
    <row r="8518">
      <c r="A8518" s="12"/>
    </row>
    <row r="8519">
      <c r="A8519" s="12"/>
    </row>
    <row r="8520">
      <c r="A8520" s="12"/>
    </row>
    <row r="8521">
      <c r="A8521" s="12"/>
    </row>
    <row r="8522">
      <c r="A8522" s="12"/>
    </row>
    <row r="8523">
      <c r="A8523" s="12"/>
    </row>
    <row r="8524">
      <c r="A8524" s="12"/>
    </row>
    <row r="8525">
      <c r="A8525" s="12"/>
    </row>
    <row r="8526">
      <c r="A8526" s="12"/>
    </row>
    <row r="8527">
      <c r="A8527" s="12"/>
    </row>
    <row r="8528">
      <c r="A8528" s="12"/>
    </row>
    <row r="8529">
      <c r="A8529" s="12"/>
    </row>
    <row r="8530">
      <c r="A8530" s="12"/>
    </row>
    <row r="8531">
      <c r="A8531" s="12"/>
    </row>
    <row r="8532">
      <c r="A8532" s="12"/>
    </row>
    <row r="8533">
      <c r="A8533" s="12"/>
    </row>
    <row r="8534">
      <c r="A8534" s="12"/>
    </row>
    <row r="8535">
      <c r="A8535" s="12"/>
    </row>
    <row r="8536">
      <c r="A8536" s="12"/>
    </row>
    <row r="8537">
      <c r="A8537" s="12"/>
    </row>
    <row r="8538">
      <c r="A8538" s="12"/>
    </row>
    <row r="8539">
      <c r="A8539" s="12"/>
    </row>
    <row r="8540">
      <c r="A8540" s="12"/>
    </row>
    <row r="8541">
      <c r="A8541" s="12"/>
    </row>
    <row r="8542">
      <c r="A8542" s="12"/>
    </row>
    <row r="8543">
      <c r="A8543" s="12"/>
    </row>
    <row r="8544">
      <c r="A8544" s="12"/>
    </row>
    <row r="8545">
      <c r="A8545" s="12"/>
    </row>
    <row r="8546">
      <c r="A8546" s="12"/>
    </row>
    <row r="8547">
      <c r="A8547" s="12"/>
    </row>
    <row r="8548">
      <c r="A8548" s="12"/>
    </row>
    <row r="8549">
      <c r="A8549" s="12"/>
    </row>
    <row r="8550">
      <c r="A8550" s="12"/>
    </row>
    <row r="8551">
      <c r="A8551" s="12"/>
    </row>
    <row r="8552">
      <c r="A8552" s="12"/>
    </row>
    <row r="8553">
      <c r="A8553" s="12"/>
    </row>
    <row r="8554">
      <c r="A8554" s="12"/>
    </row>
    <row r="8555">
      <c r="A8555" s="12"/>
    </row>
    <row r="8556">
      <c r="A8556" s="12"/>
    </row>
    <row r="8557">
      <c r="A8557" s="12"/>
    </row>
    <row r="8558">
      <c r="A8558" s="12"/>
    </row>
    <row r="8559">
      <c r="A8559" s="12"/>
    </row>
    <row r="8560">
      <c r="A8560" s="12"/>
    </row>
    <row r="8561">
      <c r="A8561" s="12"/>
    </row>
    <row r="8562">
      <c r="A8562" s="12"/>
    </row>
    <row r="8563">
      <c r="A8563" s="12"/>
    </row>
    <row r="8564">
      <c r="A8564" s="12"/>
    </row>
    <row r="8565">
      <c r="A8565" s="12"/>
    </row>
    <row r="8566">
      <c r="A8566" s="12"/>
    </row>
    <row r="8567">
      <c r="A8567" s="12"/>
    </row>
    <row r="8568">
      <c r="A8568" s="12"/>
    </row>
    <row r="8569">
      <c r="A8569" s="12"/>
    </row>
    <row r="8570">
      <c r="A8570" s="12"/>
    </row>
    <row r="8571">
      <c r="A8571" s="12"/>
    </row>
    <row r="8572">
      <c r="A8572" s="12"/>
    </row>
    <row r="8573">
      <c r="A8573" s="12"/>
    </row>
    <row r="8574">
      <c r="A8574" s="12"/>
    </row>
    <row r="8575">
      <c r="A8575" s="12"/>
    </row>
    <row r="8576">
      <c r="A8576" s="12"/>
    </row>
    <row r="8577">
      <c r="A8577" s="12"/>
    </row>
    <row r="8578">
      <c r="A8578" s="12"/>
    </row>
    <row r="8579">
      <c r="A8579" s="12"/>
    </row>
    <row r="8580">
      <c r="A8580" s="12"/>
    </row>
    <row r="8581">
      <c r="A8581" s="12"/>
    </row>
    <row r="8582">
      <c r="A8582" s="12"/>
    </row>
    <row r="8583">
      <c r="A8583" s="12"/>
    </row>
    <row r="8584">
      <c r="A8584" s="12"/>
    </row>
    <row r="8585">
      <c r="A8585" s="12"/>
    </row>
    <row r="8586">
      <c r="A8586" s="12"/>
    </row>
    <row r="8587">
      <c r="A8587" s="12"/>
    </row>
    <row r="8588">
      <c r="A8588" s="12"/>
    </row>
    <row r="8589">
      <c r="A8589" s="12"/>
    </row>
    <row r="8590">
      <c r="A8590" s="12"/>
    </row>
    <row r="8591">
      <c r="A8591" s="12"/>
    </row>
    <row r="8592">
      <c r="A8592" s="12"/>
    </row>
    <row r="8593">
      <c r="A8593" s="12"/>
    </row>
    <row r="8594">
      <c r="A8594" s="12"/>
    </row>
    <row r="8595">
      <c r="A8595" s="12"/>
    </row>
    <row r="8596">
      <c r="A8596" s="12"/>
    </row>
    <row r="8597">
      <c r="A8597" s="12"/>
    </row>
    <row r="8598">
      <c r="A8598" s="12"/>
    </row>
    <row r="8599">
      <c r="A8599" s="12"/>
    </row>
    <row r="8600">
      <c r="A8600" s="12"/>
    </row>
    <row r="8601">
      <c r="A8601" s="12"/>
    </row>
    <row r="8602">
      <c r="A8602" s="12"/>
    </row>
    <row r="8603">
      <c r="A8603" s="12"/>
    </row>
    <row r="8604">
      <c r="A8604" s="12"/>
    </row>
    <row r="8605">
      <c r="A8605" s="12"/>
    </row>
    <row r="8606">
      <c r="A8606" s="12"/>
    </row>
    <row r="8607">
      <c r="A8607" s="12"/>
    </row>
    <row r="8608">
      <c r="A8608" s="12"/>
    </row>
    <row r="8609">
      <c r="A8609" s="12"/>
    </row>
    <row r="8610">
      <c r="A8610" s="12"/>
    </row>
    <row r="8611">
      <c r="A8611" s="12"/>
    </row>
    <row r="8612">
      <c r="A8612" s="12"/>
    </row>
    <row r="8613">
      <c r="A8613" s="12"/>
    </row>
    <row r="8614">
      <c r="A8614" s="12"/>
    </row>
    <row r="8615">
      <c r="A8615" s="12"/>
    </row>
    <row r="8616">
      <c r="A8616" s="12"/>
    </row>
    <row r="8617">
      <c r="A8617" s="12"/>
    </row>
    <row r="8618">
      <c r="A8618" s="12"/>
    </row>
    <row r="8619">
      <c r="A8619" s="12"/>
    </row>
    <row r="8620">
      <c r="A8620" s="12"/>
    </row>
    <row r="8621">
      <c r="A8621" s="12"/>
    </row>
    <row r="8622">
      <c r="A8622" s="12"/>
    </row>
    <row r="8623">
      <c r="A8623" s="12"/>
    </row>
    <row r="8624">
      <c r="A8624" s="12"/>
    </row>
    <row r="8625">
      <c r="A8625" s="12"/>
    </row>
    <row r="8626">
      <c r="A8626" s="12"/>
    </row>
    <row r="8627">
      <c r="A8627" s="12"/>
    </row>
    <row r="8628">
      <c r="A8628" s="12"/>
    </row>
    <row r="8629">
      <c r="A8629" s="12"/>
    </row>
    <row r="8630">
      <c r="A8630" s="12"/>
    </row>
    <row r="8631">
      <c r="A8631" s="12"/>
    </row>
    <row r="8632">
      <c r="A8632" s="12"/>
    </row>
    <row r="8633">
      <c r="A8633" s="12"/>
    </row>
    <row r="8634">
      <c r="A8634" s="12"/>
    </row>
    <row r="8635">
      <c r="A8635" s="12"/>
    </row>
    <row r="8636">
      <c r="A8636" s="12"/>
    </row>
    <row r="8637">
      <c r="A8637" s="12"/>
    </row>
    <row r="8638">
      <c r="A8638" s="12"/>
    </row>
    <row r="8639">
      <c r="A8639" s="12"/>
    </row>
    <row r="8640">
      <c r="A8640" s="12"/>
    </row>
    <row r="8641">
      <c r="A8641" s="12"/>
    </row>
    <row r="8642">
      <c r="A8642" s="12"/>
    </row>
    <row r="8643">
      <c r="A8643" s="12"/>
    </row>
    <row r="8644">
      <c r="A8644" s="12"/>
    </row>
    <row r="8645">
      <c r="A8645" s="12"/>
    </row>
    <row r="8646">
      <c r="A8646" s="12"/>
    </row>
    <row r="8647">
      <c r="A8647" s="12"/>
    </row>
    <row r="8648">
      <c r="A8648" s="12"/>
    </row>
    <row r="8649">
      <c r="A8649" s="12"/>
    </row>
    <row r="8650">
      <c r="A8650" s="12"/>
    </row>
    <row r="8651">
      <c r="A8651" s="12"/>
    </row>
    <row r="8652">
      <c r="A8652" s="12"/>
    </row>
    <row r="8653">
      <c r="A8653" s="12"/>
    </row>
    <row r="8654">
      <c r="A8654" s="12"/>
    </row>
    <row r="8655">
      <c r="A8655" s="12"/>
    </row>
    <row r="8656">
      <c r="A8656" s="12"/>
    </row>
    <row r="8657">
      <c r="A8657" s="12"/>
    </row>
    <row r="8658">
      <c r="A8658" s="12"/>
    </row>
    <row r="8659">
      <c r="A8659" s="12"/>
    </row>
    <row r="8660">
      <c r="A8660" s="12"/>
    </row>
    <row r="8661">
      <c r="A8661" s="12"/>
    </row>
    <row r="8662">
      <c r="A8662" s="12"/>
    </row>
    <row r="8663">
      <c r="A8663" s="12"/>
    </row>
    <row r="8664">
      <c r="A8664" s="12"/>
    </row>
    <row r="8665">
      <c r="A8665" s="12"/>
    </row>
    <row r="8666">
      <c r="A8666" s="12"/>
    </row>
    <row r="8667">
      <c r="A8667" s="12"/>
    </row>
    <row r="8668">
      <c r="A8668" s="12"/>
    </row>
    <row r="8669">
      <c r="A8669" s="12"/>
    </row>
    <row r="8670">
      <c r="A8670" s="12"/>
    </row>
    <row r="8671">
      <c r="A8671" s="12"/>
    </row>
    <row r="8672">
      <c r="A8672" s="12"/>
    </row>
    <row r="8673">
      <c r="A8673" s="12"/>
    </row>
    <row r="8674">
      <c r="A8674" s="12"/>
    </row>
    <row r="8675">
      <c r="A8675" s="12"/>
    </row>
    <row r="8676">
      <c r="A8676" s="12"/>
    </row>
    <row r="8677">
      <c r="A8677" s="12"/>
    </row>
    <row r="8678">
      <c r="A8678" s="12"/>
    </row>
    <row r="8679">
      <c r="A8679" s="12"/>
    </row>
    <row r="8680">
      <c r="A8680" s="12"/>
    </row>
    <row r="8681">
      <c r="A8681" s="12"/>
    </row>
    <row r="8682">
      <c r="A8682" s="12"/>
    </row>
    <row r="8683">
      <c r="A8683" s="12"/>
    </row>
    <row r="8684">
      <c r="A8684" s="12"/>
    </row>
    <row r="8685">
      <c r="A8685" s="12"/>
    </row>
    <row r="8686">
      <c r="A8686" s="12"/>
    </row>
    <row r="8687">
      <c r="A8687" s="12"/>
    </row>
    <row r="8688">
      <c r="A8688" s="12"/>
    </row>
    <row r="8689">
      <c r="A8689" s="12"/>
    </row>
    <row r="8690">
      <c r="A8690" s="12"/>
    </row>
    <row r="8691">
      <c r="A8691" s="12"/>
    </row>
    <row r="8692">
      <c r="A8692" s="12"/>
    </row>
    <row r="8693">
      <c r="A8693" s="12"/>
    </row>
    <row r="8694">
      <c r="A8694" s="12"/>
    </row>
    <row r="8695">
      <c r="A8695" s="12"/>
    </row>
    <row r="8696">
      <c r="A8696" s="12"/>
    </row>
    <row r="8697">
      <c r="A8697" s="12"/>
    </row>
    <row r="8698">
      <c r="A8698" s="12"/>
    </row>
    <row r="8699">
      <c r="A8699" s="12"/>
    </row>
    <row r="8700">
      <c r="A8700" s="12"/>
    </row>
    <row r="8701">
      <c r="A8701" s="12"/>
    </row>
    <row r="8702">
      <c r="A8702" s="12"/>
    </row>
    <row r="8703">
      <c r="A8703" s="12"/>
    </row>
    <row r="8704">
      <c r="A8704" s="12"/>
    </row>
    <row r="8705">
      <c r="A8705" s="12"/>
    </row>
    <row r="8706">
      <c r="A8706" s="12"/>
    </row>
    <row r="8707">
      <c r="A8707" s="12"/>
    </row>
    <row r="8708">
      <c r="A8708" s="12"/>
    </row>
    <row r="8709">
      <c r="A8709" s="12"/>
    </row>
    <row r="8710">
      <c r="A8710" s="12"/>
    </row>
    <row r="8711">
      <c r="A8711" s="12"/>
    </row>
    <row r="8712">
      <c r="A8712" s="12"/>
    </row>
    <row r="8713">
      <c r="A8713" s="12"/>
    </row>
    <row r="8714">
      <c r="A8714" s="12"/>
    </row>
    <row r="8715">
      <c r="A8715" s="12"/>
    </row>
    <row r="8716">
      <c r="A8716" s="12"/>
    </row>
    <row r="8717">
      <c r="A8717" s="12"/>
    </row>
    <row r="8718">
      <c r="A8718" s="12"/>
    </row>
    <row r="8719">
      <c r="A8719" s="12"/>
    </row>
    <row r="8720">
      <c r="A8720" s="12"/>
    </row>
    <row r="8721">
      <c r="A8721" s="12"/>
    </row>
    <row r="8722">
      <c r="A8722" s="12"/>
    </row>
    <row r="8723">
      <c r="A8723" s="12"/>
    </row>
    <row r="8724">
      <c r="A8724" s="12"/>
    </row>
    <row r="8725">
      <c r="A8725" s="12"/>
    </row>
    <row r="8726">
      <c r="A8726" s="12"/>
    </row>
    <row r="8727">
      <c r="A8727" s="12"/>
    </row>
    <row r="8728">
      <c r="A8728" s="12"/>
    </row>
    <row r="8729">
      <c r="A8729" s="12"/>
    </row>
    <row r="8730">
      <c r="A8730" s="12"/>
    </row>
    <row r="8731">
      <c r="A8731" s="12"/>
    </row>
    <row r="8732">
      <c r="A8732" s="12"/>
    </row>
    <row r="8733">
      <c r="A8733" s="12"/>
    </row>
    <row r="8734">
      <c r="A8734" s="12"/>
    </row>
    <row r="8735">
      <c r="A8735" s="12"/>
    </row>
    <row r="8736">
      <c r="A8736" s="12"/>
    </row>
    <row r="8737">
      <c r="A8737" s="12"/>
    </row>
    <row r="8738">
      <c r="A8738" s="12"/>
    </row>
    <row r="8739">
      <c r="A8739" s="12"/>
    </row>
    <row r="8740">
      <c r="A8740" s="12"/>
    </row>
    <row r="8741">
      <c r="A8741" s="12"/>
    </row>
    <row r="8742">
      <c r="A8742" s="12"/>
    </row>
    <row r="8743">
      <c r="A8743" s="12"/>
    </row>
    <row r="8744">
      <c r="A8744" s="12"/>
    </row>
    <row r="8745">
      <c r="A8745" s="12"/>
    </row>
    <row r="8746">
      <c r="A8746" s="12"/>
    </row>
    <row r="8747">
      <c r="A8747" s="12"/>
    </row>
    <row r="8748">
      <c r="A8748" s="12"/>
    </row>
    <row r="8749">
      <c r="A8749" s="12"/>
    </row>
    <row r="8750">
      <c r="A8750" s="12"/>
    </row>
    <row r="8751">
      <c r="A8751" s="12"/>
    </row>
    <row r="8752">
      <c r="A8752" s="12"/>
    </row>
    <row r="8753">
      <c r="A8753" s="12"/>
    </row>
    <row r="8754">
      <c r="A8754" s="12"/>
    </row>
    <row r="8755">
      <c r="A8755" s="12"/>
    </row>
    <row r="8756">
      <c r="A8756" s="12"/>
    </row>
    <row r="8757">
      <c r="A8757" s="12"/>
    </row>
    <row r="8758">
      <c r="A8758" s="12"/>
    </row>
    <row r="8759">
      <c r="A8759" s="12"/>
    </row>
    <row r="8760">
      <c r="A8760" s="12"/>
    </row>
    <row r="8761">
      <c r="A8761" s="12"/>
    </row>
    <row r="8762">
      <c r="A8762" s="12"/>
    </row>
    <row r="8763">
      <c r="A8763" s="12"/>
    </row>
    <row r="8764">
      <c r="A8764" s="12"/>
    </row>
    <row r="8765">
      <c r="A8765" s="12"/>
    </row>
    <row r="8766">
      <c r="A8766" s="12"/>
    </row>
    <row r="8767">
      <c r="A8767" s="12"/>
    </row>
    <row r="8768">
      <c r="A8768" s="12"/>
    </row>
    <row r="8769">
      <c r="A8769" s="12"/>
    </row>
    <row r="8770">
      <c r="A8770" s="12"/>
    </row>
    <row r="8771">
      <c r="A8771" s="12"/>
    </row>
    <row r="8772">
      <c r="A8772" s="12"/>
    </row>
    <row r="8773">
      <c r="A8773" s="12"/>
    </row>
    <row r="8774">
      <c r="A8774" s="12"/>
    </row>
    <row r="8775">
      <c r="A8775" s="12"/>
    </row>
    <row r="8776">
      <c r="A8776" s="12"/>
    </row>
    <row r="8777">
      <c r="A8777" s="12"/>
    </row>
    <row r="8778">
      <c r="A8778" s="12"/>
    </row>
    <row r="8779">
      <c r="A8779" s="12"/>
    </row>
    <row r="8780">
      <c r="A8780" s="12"/>
    </row>
    <row r="8781">
      <c r="A8781" s="12"/>
    </row>
    <row r="8782">
      <c r="A8782" s="12"/>
    </row>
    <row r="8783">
      <c r="A8783" s="12"/>
    </row>
    <row r="8784">
      <c r="A8784" s="12"/>
    </row>
    <row r="8785">
      <c r="A8785" s="12"/>
    </row>
    <row r="8786">
      <c r="A8786" s="12"/>
    </row>
    <row r="8787">
      <c r="A8787" s="12"/>
    </row>
    <row r="8788">
      <c r="A8788" s="12"/>
    </row>
    <row r="8789">
      <c r="A8789" s="12"/>
    </row>
    <row r="8790">
      <c r="A8790" s="12"/>
    </row>
    <row r="8791">
      <c r="A8791" s="12"/>
    </row>
    <row r="8792">
      <c r="A8792" s="12"/>
    </row>
    <row r="8793">
      <c r="A8793" s="12"/>
    </row>
    <row r="8794">
      <c r="A8794" s="12"/>
    </row>
    <row r="8795">
      <c r="A8795" s="12"/>
    </row>
    <row r="8796">
      <c r="A8796" s="12"/>
    </row>
    <row r="8797">
      <c r="A8797" s="12"/>
    </row>
    <row r="8798">
      <c r="A8798" s="12"/>
    </row>
    <row r="8799">
      <c r="A8799" s="12"/>
    </row>
    <row r="8800">
      <c r="A8800" s="12"/>
    </row>
    <row r="8801">
      <c r="A8801" s="12"/>
    </row>
    <row r="8802">
      <c r="A8802" s="12"/>
    </row>
    <row r="8803">
      <c r="A8803" s="12"/>
    </row>
    <row r="8804">
      <c r="A8804" s="12"/>
    </row>
    <row r="8805">
      <c r="A8805" s="12"/>
    </row>
    <row r="8806">
      <c r="A8806" s="12"/>
    </row>
    <row r="8807">
      <c r="A8807" s="12"/>
    </row>
    <row r="8808">
      <c r="A8808" s="12"/>
    </row>
    <row r="8809">
      <c r="A8809" s="12"/>
    </row>
    <row r="8810">
      <c r="A8810" s="12"/>
    </row>
    <row r="8811">
      <c r="A8811" s="12"/>
    </row>
    <row r="8812">
      <c r="A8812" s="12"/>
    </row>
    <row r="8813">
      <c r="A8813" s="12"/>
    </row>
    <row r="8814">
      <c r="A8814" s="12"/>
    </row>
    <row r="8815">
      <c r="A8815" s="12"/>
    </row>
    <row r="8816">
      <c r="A8816" s="12"/>
    </row>
    <row r="8817">
      <c r="A8817" s="12"/>
    </row>
    <row r="8818">
      <c r="A8818" s="12"/>
    </row>
    <row r="8819">
      <c r="A8819" s="12"/>
    </row>
    <row r="8820">
      <c r="A8820" s="12"/>
    </row>
    <row r="8821">
      <c r="A8821" s="12"/>
    </row>
    <row r="8822">
      <c r="A8822" s="12"/>
    </row>
    <row r="8823">
      <c r="A8823" s="12"/>
    </row>
    <row r="8824">
      <c r="A8824" s="12"/>
    </row>
    <row r="8825">
      <c r="A8825" s="12"/>
    </row>
    <row r="8826">
      <c r="A8826" s="12"/>
    </row>
    <row r="8827">
      <c r="A8827" s="12"/>
    </row>
    <row r="8828">
      <c r="A8828" s="12"/>
    </row>
    <row r="8829">
      <c r="A8829" s="12"/>
    </row>
    <row r="8830">
      <c r="A8830" s="12"/>
    </row>
    <row r="8831">
      <c r="A8831" s="12"/>
    </row>
    <row r="8832">
      <c r="A8832" s="12"/>
    </row>
    <row r="8833">
      <c r="A8833" s="12"/>
    </row>
    <row r="8834">
      <c r="A8834" s="12"/>
    </row>
    <row r="8835">
      <c r="A8835" s="12"/>
    </row>
    <row r="8836">
      <c r="A8836" s="12"/>
    </row>
    <row r="8837">
      <c r="A8837" s="12"/>
    </row>
    <row r="8838">
      <c r="A8838" s="12"/>
    </row>
    <row r="8839">
      <c r="A8839" s="12"/>
    </row>
    <row r="8840">
      <c r="A8840" s="12"/>
    </row>
    <row r="8841">
      <c r="A8841" s="12"/>
    </row>
    <row r="8842">
      <c r="A8842" s="12"/>
    </row>
    <row r="8843">
      <c r="A8843" s="12"/>
    </row>
    <row r="8844">
      <c r="A8844" s="12"/>
    </row>
    <row r="8845">
      <c r="A8845" s="12"/>
    </row>
    <row r="8846">
      <c r="A8846" s="12"/>
    </row>
    <row r="8847">
      <c r="A8847" s="12"/>
    </row>
    <row r="8848">
      <c r="A8848" s="12"/>
    </row>
    <row r="8849">
      <c r="A8849" s="12"/>
    </row>
    <row r="8850">
      <c r="A8850" s="12"/>
    </row>
    <row r="8851">
      <c r="A8851" s="12"/>
    </row>
    <row r="8852">
      <c r="A8852" s="12"/>
    </row>
    <row r="8853">
      <c r="A8853" s="12"/>
    </row>
    <row r="8854">
      <c r="A8854" s="12"/>
    </row>
    <row r="8855">
      <c r="A8855" s="12"/>
    </row>
    <row r="8856">
      <c r="A8856" s="12"/>
    </row>
    <row r="8857">
      <c r="A8857" s="12"/>
    </row>
    <row r="8858">
      <c r="A8858" s="12"/>
    </row>
    <row r="8859">
      <c r="A8859" s="12"/>
    </row>
    <row r="8860">
      <c r="A8860" s="12"/>
    </row>
    <row r="8861">
      <c r="A8861" s="12"/>
    </row>
    <row r="8862">
      <c r="A8862" s="12"/>
    </row>
    <row r="8863">
      <c r="A8863" s="12"/>
    </row>
    <row r="8864">
      <c r="A8864" s="12"/>
    </row>
    <row r="8865">
      <c r="A8865" s="12"/>
    </row>
    <row r="8866">
      <c r="A8866" s="12"/>
    </row>
    <row r="8867">
      <c r="A8867" s="12"/>
    </row>
    <row r="8868">
      <c r="A8868" s="12"/>
    </row>
    <row r="8869">
      <c r="A8869" s="12"/>
    </row>
    <row r="8870">
      <c r="A8870" s="12"/>
    </row>
    <row r="8871">
      <c r="A8871" s="12"/>
    </row>
    <row r="8872">
      <c r="A8872" s="12"/>
    </row>
    <row r="8873">
      <c r="A8873" s="12"/>
    </row>
    <row r="8874">
      <c r="A8874" s="12"/>
    </row>
    <row r="8875">
      <c r="A8875" s="12"/>
    </row>
    <row r="8876">
      <c r="A8876" s="12"/>
    </row>
    <row r="8877">
      <c r="A8877" s="12"/>
    </row>
    <row r="8878">
      <c r="A8878" s="12"/>
    </row>
    <row r="8879">
      <c r="A8879" s="12"/>
    </row>
    <row r="8880">
      <c r="A8880" s="12"/>
    </row>
    <row r="8881">
      <c r="A8881" s="12"/>
    </row>
    <row r="8882">
      <c r="A8882" s="12"/>
    </row>
    <row r="8883">
      <c r="A8883" s="12"/>
    </row>
    <row r="8884">
      <c r="A8884" s="12"/>
    </row>
    <row r="8885">
      <c r="A8885" s="12"/>
    </row>
    <row r="8886">
      <c r="A8886" s="12"/>
    </row>
    <row r="8887">
      <c r="A8887" s="12"/>
    </row>
    <row r="8888">
      <c r="A8888" s="12"/>
    </row>
    <row r="8889">
      <c r="A8889" s="12"/>
    </row>
    <row r="8890">
      <c r="A8890" s="12"/>
    </row>
    <row r="8891">
      <c r="A8891" s="12"/>
    </row>
    <row r="8892">
      <c r="A8892" s="12"/>
    </row>
    <row r="8893">
      <c r="A8893" s="12"/>
    </row>
    <row r="8894">
      <c r="A8894" s="12"/>
    </row>
    <row r="8895">
      <c r="A8895" s="12"/>
    </row>
    <row r="8896">
      <c r="A8896" s="12"/>
    </row>
    <row r="8897">
      <c r="A8897" s="12"/>
    </row>
    <row r="8898">
      <c r="A8898" s="12"/>
    </row>
    <row r="8899">
      <c r="A8899" s="12"/>
    </row>
    <row r="8900">
      <c r="A8900" s="12"/>
    </row>
    <row r="8901">
      <c r="A8901" s="12"/>
    </row>
    <row r="8902">
      <c r="A8902" s="12"/>
    </row>
    <row r="8903">
      <c r="A8903" s="12"/>
    </row>
    <row r="8904">
      <c r="A8904" s="12"/>
    </row>
    <row r="8905">
      <c r="A8905" s="12"/>
    </row>
    <row r="8906">
      <c r="A8906" s="12"/>
    </row>
    <row r="8907">
      <c r="A8907" s="12"/>
    </row>
    <row r="8908">
      <c r="A8908" s="12"/>
    </row>
    <row r="8909">
      <c r="A8909" s="12"/>
    </row>
    <row r="8910">
      <c r="A8910" s="12"/>
    </row>
    <row r="8911">
      <c r="A8911" s="12"/>
    </row>
    <row r="8912">
      <c r="A8912" s="12"/>
    </row>
    <row r="8913">
      <c r="A8913" s="12"/>
    </row>
    <row r="8914">
      <c r="A8914" s="12"/>
    </row>
    <row r="8915">
      <c r="A8915" s="12"/>
    </row>
    <row r="8916">
      <c r="A8916" s="12"/>
    </row>
    <row r="8917">
      <c r="A8917" s="12"/>
    </row>
    <row r="8918">
      <c r="A8918" s="12"/>
    </row>
    <row r="8919">
      <c r="A8919" s="12"/>
    </row>
    <row r="8920">
      <c r="A8920" s="12"/>
    </row>
    <row r="8921">
      <c r="A8921" s="12"/>
    </row>
    <row r="8922">
      <c r="A8922" s="12"/>
    </row>
    <row r="8923">
      <c r="A8923" s="12"/>
    </row>
    <row r="8924">
      <c r="A8924" s="12"/>
    </row>
    <row r="8925">
      <c r="A8925" s="12"/>
    </row>
    <row r="8926">
      <c r="A8926" s="12"/>
    </row>
    <row r="8927">
      <c r="A8927" s="12"/>
    </row>
    <row r="8928">
      <c r="A8928" s="12"/>
    </row>
    <row r="8929">
      <c r="A8929" s="12"/>
    </row>
    <row r="8930">
      <c r="A8930" s="12"/>
    </row>
    <row r="8931">
      <c r="A8931" s="12"/>
    </row>
    <row r="8932">
      <c r="A8932" s="12"/>
    </row>
    <row r="8933">
      <c r="A8933" s="12"/>
    </row>
    <row r="8934">
      <c r="A8934" s="12"/>
    </row>
    <row r="8935">
      <c r="A8935" s="12"/>
    </row>
    <row r="8936">
      <c r="A8936" s="12"/>
    </row>
    <row r="8937">
      <c r="A8937" s="12"/>
    </row>
    <row r="8938">
      <c r="A8938" s="12"/>
    </row>
    <row r="8939">
      <c r="A8939" s="12"/>
    </row>
    <row r="8940">
      <c r="A8940" s="12"/>
    </row>
    <row r="8941">
      <c r="A8941" s="12"/>
    </row>
    <row r="8942">
      <c r="A8942" s="12"/>
    </row>
    <row r="8943">
      <c r="A8943" s="12"/>
    </row>
    <row r="8944">
      <c r="A8944" s="12"/>
    </row>
    <row r="8945">
      <c r="A8945" s="12"/>
    </row>
    <row r="8946">
      <c r="A8946" s="12"/>
    </row>
    <row r="8947">
      <c r="A8947" s="12"/>
    </row>
    <row r="8948">
      <c r="A8948" s="12"/>
    </row>
    <row r="8949">
      <c r="A8949" s="12"/>
    </row>
    <row r="8950">
      <c r="A8950" s="12"/>
    </row>
    <row r="8951">
      <c r="A8951" s="12"/>
    </row>
    <row r="8952">
      <c r="A8952" s="12"/>
    </row>
    <row r="8953">
      <c r="A8953" s="12"/>
    </row>
    <row r="8954">
      <c r="A8954" s="12"/>
    </row>
    <row r="8955">
      <c r="A8955" s="12"/>
    </row>
    <row r="8956">
      <c r="A8956" s="12"/>
    </row>
    <row r="8957">
      <c r="A8957" s="12"/>
    </row>
    <row r="8958">
      <c r="A8958" s="12"/>
    </row>
    <row r="8959">
      <c r="A8959" s="12"/>
    </row>
    <row r="8960">
      <c r="A8960" s="12"/>
    </row>
    <row r="8961">
      <c r="A8961" s="12"/>
    </row>
    <row r="8962">
      <c r="A8962" s="12"/>
    </row>
    <row r="8963">
      <c r="A8963" s="12"/>
    </row>
    <row r="8964">
      <c r="A8964" s="12"/>
    </row>
    <row r="8965">
      <c r="A8965" s="12"/>
    </row>
    <row r="8966">
      <c r="A8966" s="12"/>
    </row>
    <row r="8967">
      <c r="A8967" s="12"/>
    </row>
    <row r="8968">
      <c r="A8968" s="12"/>
    </row>
    <row r="8969">
      <c r="A8969" s="12"/>
    </row>
    <row r="8970">
      <c r="A8970" s="12"/>
    </row>
    <row r="8971">
      <c r="A8971" s="12"/>
    </row>
    <row r="8972">
      <c r="A8972" s="12"/>
    </row>
    <row r="8973">
      <c r="A8973" s="12"/>
    </row>
    <row r="8974">
      <c r="A8974" s="12"/>
    </row>
    <row r="8975">
      <c r="A8975" s="12"/>
    </row>
    <row r="8976">
      <c r="A8976" s="12"/>
    </row>
    <row r="8977">
      <c r="A8977" s="12"/>
    </row>
    <row r="8978">
      <c r="A8978" s="12"/>
    </row>
    <row r="8979">
      <c r="A8979" s="12"/>
    </row>
    <row r="8980">
      <c r="A8980" s="12"/>
    </row>
    <row r="8981">
      <c r="A8981" s="12"/>
    </row>
    <row r="8982">
      <c r="A8982" s="12"/>
    </row>
    <row r="8983">
      <c r="A8983" s="12"/>
    </row>
    <row r="8984">
      <c r="A8984" s="12"/>
    </row>
    <row r="8985">
      <c r="A8985" s="12"/>
    </row>
    <row r="8986">
      <c r="A8986" s="12"/>
    </row>
    <row r="8987">
      <c r="A8987" s="12"/>
    </row>
    <row r="8988">
      <c r="A8988" s="12"/>
    </row>
    <row r="8989">
      <c r="A8989" s="12"/>
    </row>
    <row r="8990">
      <c r="A8990" s="12"/>
    </row>
    <row r="8991">
      <c r="A8991" s="12"/>
    </row>
    <row r="8992">
      <c r="A8992" s="12"/>
    </row>
    <row r="8993">
      <c r="A8993" s="12"/>
    </row>
    <row r="8994">
      <c r="A8994" s="12"/>
    </row>
    <row r="8995">
      <c r="A8995" s="12"/>
    </row>
    <row r="8996">
      <c r="A8996" s="12"/>
    </row>
    <row r="8997">
      <c r="A8997" s="12"/>
    </row>
    <row r="8998">
      <c r="A8998" s="12"/>
    </row>
    <row r="8999">
      <c r="A8999" s="12"/>
    </row>
    <row r="9000">
      <c r="A9000" s="12"/>
    </row>
    <row r="9001">
      <c r="A9001" s="12"/>
    </row>
    <row r="9002">
      <c r="A9002" s="12"/>
    </row>
    <row r="9003">
      <c r="A9003" s="12"/>
    </row>
    <row r="9004">
      <c r="A9004" s="12"/>
    </row>
    <row r="9005">
      <c r="A9005" s="12"/>
    </row>
    <row r="9006">
      <c r="A9006" s="12"/>
    </row>
    <row r="9007">
      <c r="A9007" s="12"/>
    </row>
    <row r="9008">
      <c r="A9008" s="12"/>
    </row>
    <row r="9009">
      <c r="A9009" s="12"/>
    </row>
    <row r="9010">
      <c r="A9010" s="12"/>
    </row>
    <row r="9011">
      <c r="A9011" s="12"/>
    </row>
    <row r="9012">
      <c r="A9012" s="12"/>
    </row>
    <row r="9013">
      <c r="A9013" s="12"/>
    </row>
    <row r="9014">
      <c r="A9014" s="12"/>
    </row>
    <row r="9015">
      <c r="A9015" s="12"/>
    </row>
    <row r="9016">
      <c r="A9016" s="12"/>
    </row>
    <row r="9017">
      <c r="A9017" s="12"/>
    </row>
    <row r="9018">
      <c r="A9018" s="12"/>
    </row>
    <row r="9019">
      <c r="A9019" s="12"/>
    </row>
    <row r="9020">
      <c r="A9020" s="12"/>
    </row>
    <row r="9021">
      <c r="A9021" s="12"/>
    </row>
    <row r="9022">
      <c r="A9022" s="12"/>
    </row>
    <row r="9023">
      <c r="A9023" s="12"/>
    </row>
    <row r="9024">
      <c r="A9024" s="12"/>
    </row>
    <row r="9025">
      <c r="A9025" s="12"/>
    </row>
    <row r="9026">
      <c r="A9026" s="12"/>
    </row>
    <row r="9027">
      <c r="A9027" s="12"/>
    </row>
    <row r="9028">
      <c r="A9028" s="12"/>
    </row>
    <row r="9029">
      <c r="A9029" s="12"/>
    </row>
    <row r="9030">
      <c r="A9030" s="12"/>
    </row>
    <row r="9031">
      <c r="A9031" s="12"/>
    </row>
    <row r="9032">
      <c r="A9032" s="12"/>
    </row>
    <row r="9033">
      <c r="A9033" s="12"/>
    </row>
    <row r="9034">
      <c r="A9034" s="12"/>
    </row>
    <row r="9035">
      <c r="A9035" s="12"/>
    </row>
    <row r="9036">
      <c r="A9036" s="12"/>
    </row>
    <row r="9037">
      <c r="A9037" s="12"/>
    </row>
    <row r="9038">
      <c r="A9038" s="12"/>
    </row>
    <row r="9039">
      <c r="A9039" s="12"/>
    </row>
    <row r="9040">
      <c r="A9040" s="12"/>
    </row>
    <row r="9041">
      <c r="A9041" s="12"/>
    </row>
    <row r="9042">
      <c r="A9042" s="12"/>
    </row>
    <row r="9043">
      <c r="A9043" s="12"/>
    </row>
    <row r="9044">
      <c r="A9044" s="12"/>
    </row>
    <row r="9045">
      <c r="A9045" s="12"/>
    </row>
    <row r="9046">
      <c r="A9046" s="12"/>
    </row>
    <row r="9047">
      <c r="A9047" s="12"/>
    </row>
    <row r="9048">
      <c r="A9048" s="12"/>
    </row>
    <row r="9049">
      <c r="A9049" s="12"/>
    </row>
    <row r="9050">
      <c r="A9050" s="12"/>
    </row>
    <row r="9051">
      <c r="A9051" s="12"/>
    </row>
    <row r="9052">
      <c r="A9052" s="12"/>
    </row>
    <row r="9053">
      <c r="A9053" s="12"/>
    </row>
    <row r="9054">
      <c r="A9054" s="12"/>
    </row>
    <row r="9055">
      <c r="A9055" s="12"/>
    </row>
    <row r="9056">
      <c r="A9056" s="12"/>
    </row>
    <row r="9057">
      <c r="A9057" s="12"/>
    </row>
    <row r="9058">
      <c r="A9058" s="12"/>
    </row>
    <row r="9059">
      <c r="A9059" s="12"/>
    </row>
    <row r="9060">
      <c r="A9060" s="12"/>
    </row>
    <row r="9061">
      <c r="A9061" s="12"/>
    </row>
    <row r="9062">
      <c r="A9062" s="12"/>
    </row>
    <row r="9063">
      <c r="A9063" s="12"/>
    </row>
    <row r="9064">
      <c r="A9064" s="12"/>
    </row>
    <row r="9065">
      <c r="A9065" s="12"/>
    </row>
    <row r="9066">
      <c r="A9066" s="12"/>
    </row>
    <row r="9067">
      <c r="A9067" s="12"/>
    </row>
    <row r="9068">
      <c r="A9068" s="12"/>
    </row>
    <row r="9069">
      <c r="A9069" s="12"/>
    </row>
    <row r="9070">
      <c r="A9070" s="12"/>
    </row>
    <row r="9071">
      <c r="A9071" s="12"/>
    </row>
    <row r="9072">
      <c r="A9072" s="12"/>
    </row>
    <row r="9073">
      <c r="A9073" s="12"/>
    </row>
    <row r="9078">
      <c r="G9078" s="11"/>
    </row>
  </sheetData>
  <pageMargins left="0.7" right="0.7" top="0.75" bottom="0.75" header="0.3" footer="0.3"/>
  <pageSetup paperSize="9" orientation="portrait" horizontalDpi="300" verticalDpi="300" r:id="rId2"/>
  <tableParts count="1">
    <tablePart r:id="rId1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8" tint="-0.249977111117893"/>
  </sheetPr>
  <dimension ref="A1"/>
  <sheetViews>
    <sheetView workbookViewId="0"/>
  </sheetViews>
  <sheetFormatPr defaultRowHeight="15.0" baseColWidth="10"/>
  <cols>
    <col min="1" max="1" width="19" hidden="0" customWidth="1"/>
    <col min="2" max="2" width="19" hidden="0" customWidth="1"/>
    <col min="3" max="3" width="19" hidden="0" customWidth="1"/>
    <col min="4" max="4" width="19" hidden="0" customWidth="1"/>
    <col min="5" max="5" width="19" hidden="0" customWidth="1"/>
    <col min="6" max="6" width="19" hidden="0" customWidth="1"/>
    <col min="7" max="7" width="19" hidden="0" customWidth="1"/>
    <col min="8" max="8" width="19" hidden="0" customWidth="1"/>
    <col min="9" max="9" width="19" hidden="0" customWidth="1"/>
    <col min="10" max="10" width="25.7109375" hidden="0" customWidth="1"/>
    <col min="11" max="11" width="25.7109375" hidden="0" customWidth="1"/>
    <col min="12" max="12" width="25.7109375" hidden="0" customWidth="1"/>
    <col min="13" max="13" width="25.7109375" hidden="0" customWidth="1"/>
    <col min="14" max="14" width="19" hidden="0" customWidth="1"/>
    <col min="15" max="15" width="19" hidden="0" customWidth="1"/>
    <col min="16" max="16" width="19" hidden="0" customWidth="1"/>
    <col min="17" max="17" width="19" hidden="0" customWidth="1"/>
  </cols>
  <sheetData>
    <row r="1">
      <c r="A1" s="28" t="s">
        <v>82</v>
      </c>
      <c r="B1" s="28" t="s">
        <v>83</v>
      </c>
      <c r="C1" s="28" t="s">
        <v>84</v>
      </c>
      <c r="D1" s="28" t="s">
        <v>85</v>
      </c>
      <c r="E1" s="28" t="s">
        <v>86</v>
      </c>
      <c r="F1" s="28" t="s">
        <v>87</v>
      </c>
      <c r="G1" s="28" t="s">
        <v>88</v>
      </c>
      <c r="H1" s="28" t="s">
        <v>89</v>
      </c>
      <c r="I1" s="28" t="s">
        <v>90</v>
      </c>
      <c r="J1" s="28" t="s">
        <v>92</v>
      </c>
      <c r="K1" s="28" t="s">
        <v>91</v>
      </c>
      <c r="L1" s="28" t="s">
        <v>94</v>
      </c>
      <c r="M1" s="28" t="s">
        <v>93</v>
      </c>
      <c r="N1" s="28" t="s">
        <v>96</v>
      </c>
      <c r="O1" s="28" t="s">
        <v>95</v>
      </c>
      <c r="P1" s="28" t="s">
        <v>97</v>
      </c>
      <c r="Q1" s="28" t="s">
        <v>98</v>
      </c>
    </row>
    <row r="6806">
      <c r="A6806" s="12"/>
    </row>
    <row r="6807">
      <c r="A6807" s="12"/>
    </row>
    <row r="6808">
      <c r="A6808" s="12"/>
    </row>
    <row r="6809">
      <c r="A6809" s="12"/>
    </row>
    <row r="6810">
      <c r="A6810" s="12"/>
    </row>
    <row r="6811">
      <c r="A6811" s="12"/>
    </row>
    <row r="6812">
      <c r="A6812" s="12"/>
    </row>
    <row r="6813">
      <c r="A6813" s="12"/>
    </row>
    <row r="6814">
      <c r="A6814" s="12"/>
    </row>
    <row r="6815">
      <c r="A6815" s="12"/>
    </row>
    <row r="6816">
      <c r="A6816" s="12"/>
    </row>
    <row r="6817">
      <c r="A6817" s="12"/>
    </row>
    <row r="6818">
      <c r="A6818" s="12"/>
    </row>
    <row r="6819">
      <c r="A6819" s="12"/>
    </row>
    <row r="6820">
      <c r="A6820" s="12"/>
    </row>
    <row r="6821">
      <c r="A6821" s="12"/>
    </row>
    <row r="6822">
      <c r="A6822" s="12"/>
    </row>
    <row r="6823">
      <c r="A6823" s="12"/>
    </row>
    <row r="6824">
      <c r="A6824" s="12"/>
    </row>
    <row r="6825">
      <c r="A6825" s="12"/>
    </row>
    <row r="6826">
      <c r="A6826" s="12"/>
    </row>
    <row r="6827">
      <c r="A6827" s="12"/>
    </row>
    <row r="6828">
      <c r="A6828" s="12"/>
    </row>
    <row r="6829">
      <c r="A6829" s="12"/>
    </row>
    <row r="6830">
      <c r="A6830" s="12"/>
    </row>
    <row r="6831">
      <c r="A6831" s="12"/>
    </row>
    <row r="6832">
      <c r="A6832" s="12"/>
    </row>
    <row r="6833">
      <c r="A6833" s="12"/>
    </row>
    <row r="6834">
      <c r="A6834" s="12"/>
    </row>
    <row r="6835">
      <c r="A6835" s="12"/>
    </row>
    <row r="6836">
      <c r="A6836" s="12"/>
    </row>
    <row r="6837">
      <c r="A6837" s="12"/>
    </row>
    <row r="6838">
      <c r="A6838" s="12"/>
    </row>
    <row r="6839">
      <c r="A6839" s="12"/>
    </row>
    <row r="6840">
      <c r="A6840" s="12"/>
    </row>
    <row r="6841">
      <c r="A6841" s="12"/>
    </row>
    <row r="6842">
      <c r="A6842" s="12"/>
    </row>
    <row r="6843">
      <c r="A6843" s="12"/>
    </row>
    <row r="6844">
      <c r="A6844" s="12"/>
    </row>
    <row r="6845">
      <c r="A6845" s="12"/>
    </row>
    <row r="6846">
      <c r="A6846" s="12"/>
    </row>
    <row r="6847">
      <c r="A6847" s="12"/>
    </row>
    <row r="6848">
      <c r="A6848" s="12"/>
    </row>
    <row r="6849">
      <c r="A6849" s="12"/>
    </row>
    <row r="6850">
      <c r="A6850" s="12"/>
    </row>
    <row r="6851">
      <c r="A6851" s="12"/>
    </row>
    <row r="6852">
      <c r="A6852" s="12"/>
    </row>
    <row r="6853">
      <c r="A6853" s="12"/>
    </row>
    <row r="6854">
      <c r="A6854" s="12"/>
    </row>
    <row r="6855">
      <c r="A6855" s="12"/>
    </row>
    <row r="6856">
      <c r="A6856" s="12"/>
    </row>
    <row r="6857">
      <c r="A6857" s="12"/>
    </row>
    <row r="6858">
      <c r="A6858" s="12"/>
    </row>
    <row r="6859">
      <c r="A6859" s="12"/>
    </row>
    <row r="6860">
      <c r="A6860" s="12"/>
    </row>
    <row r="6861">
      <c r="A6861" s="12"/>
    </row>
    <row r="6862">
      <c r="A6862" s="12"/>
    </row>
    <row r="6863">
      <c r="A6863" s="12"/>
    </row>
    <row r="6864">
      <c r="A6864" s="12"/>
    </row>
    <row r="6865">
      <c r="A6865" s="12"/>
    </row>
    <row r="6866">
      <c r="A6866" s="12"/>
    </row>
    <row r="6867">
      <c r="A6867" s="12"/>
    </row>
    <row r="6868">
      <c r="A6868" s="12"/>
    </row>
    <row r="6869">
      <c r="A6869" s="12"/>
    </row>
    <row r="6870">
      <c r="A6870" s="12"/>
    </row>
    <row r="6871">
      <c r="A6871" s="12"/>
    </row>
    <row r="6872">
      <c r="A6872" s="12"/>
    </row>
    <row r="6873">
      <c r="A6873" s="12"/>
    </row>
    <row r="6874">
      <c r="A6874" s="12"/>
    </row>
    <row r="6875">
      <c r="A6875" s="12"/>
    </row>
    <row r="6876">
      <c r="A6876" s="12"/>
    </row>
    <row r="6877">
      <c r="A6877" s="12"/>
    </row>
    <row r="6878">
      <c r="A6878" s="12"/>
    </row>
    <row r="6879">
      <c r="A6879" s="12"/>
    </row>
    <row r="6880">
      <c r="A6880" s="12"/>
    </row>
    <row r="6881">
      <c r="A6881" s="12"/>
    </row>
    <row r="6882">
      <c r="A6882" s="12"/>
    </row>
    <row r="6883">
      <c r="A6883" s="12"/>
    </row>
    <row r="6884">
      <c r="A6884" s="12"/>
    </row>
    <row r="6885">
      <c r="A6885" s="12"/>
    </row>
    <row r="6886">
      <c r="A6886" s="12"/>
    </row>
    <row r="6887">
      <c r="A6887" s="12"/>
    </row>
    <row r="6888">
      <c r="A6888" s="12"/>
    </row>
    <row r="6889">
      <c r="A6889" s="12"/>
    </row>
    <row r="6890">
      <c r="A6890" s="12"/>
    </row>
    <row r="6891">
      <c r="A6891" s="12"/>
    </row>
    <row r="6892">
      <c r="A6892" s="12"/>
    </row>
    <row r="6893">
      <c r="A6893" s="12"/>
    </row>
    <row r="6894">
      <c r="A6894" s="12"/>
    </row>
    <row r="6895">
      <c r="A6895" s="12"/>
    </row>
    <row r="6896">
      <c r="A6896" s="12"/>
    </row>
    <row r="6897">
      <c r="A6897" s="12"/>
    </row>
    <row r="6898">
      <c r="A6898" s="12"/>
    </row>
    <row r="6899">
      <c r="A6899" s="12"/>
    </row>
    <row r="6900">
      <c r="A6900" s="12"/>
    </row>
    <row r="6901">
      <c r="A6901" s="12"/>
    </row>
    <row r="6902">
      <c r="A6902" s="12"/>
    </row>
    <row r="6903">
      <c r="A6903" s="12"/>
    </row>
    <row r="6904">
      <c r="A6904" s="12"/>
    </row>
    <row r="6905">
      <c r="A6905" s="12"/>
    </row>
    <row r="6906">
      <c r="A6906" s="12"/>
    </row>
    <row r="6907">
      <c r="A6907" s="12"/>
    </row>
    <row r="6908">
      <c r="A6908" s="12"/>
    </row>
    <row r="6909">
      <c r="A6909" s="12"/>
    </row>
    <row r="6910">
      <c r="A6910" s="12"/>
    </row>
    <row r="6911">
      <c r="A6911" s="12"/>
    </row>
    <row r="6912">
      <c r="A6912" s="12"/>
    </row>
    <row r="6913">
      <c r="A6913" s="12"/>
    </row>
    <row r="6914">
      <c r="A6914" s="12"/>
    </row>
    <row r="6915">
      <c r="A6915" s="12"/>
    </row>
    <row r="6916">
      <c r="A6916" s="12"/>
    </row>
    <row r="6917">
      <c r="A6917" s="12"/>
    </row>
    <row r="6918">
      <c r="A6918" s="12"/>
    </row>
    <row r="6919">
      <c r="A6919" s="12"/>
    </row>
    <row r="6920">
      <c r="A6920" s="12"/>
    </row>
    <row r="6921">
      <c r="A6921" s="12"/>
    </row>
    <row r="6922">
      <c r="A6922" s="12"/>
    </row>
    <row r="6923">
      <c r="A6923" s="12"/>
    </row>
    <row r="6924">
      <c r="A6924" s="12"/>
    </row>
    <row r="6925">
      <c r="A6925" s="12"/>
    </row>
    <row r="6926">
      <c r="A6926" s="12"/>
    </row>
    <row r="6927">
      <c r="A6927" s="12"/>
    </row>
    <row r="6928">
      <c r="A6928" s="12"/>
    </row>
    <row r="6929">
      <c r="A6929" s="12"/>
    </row>
    <row r="6930">
      <c r="A6930" s="12"/>
    </row>
    <row r="6931">
      <c r="A6931" s="12"/>
    </row>
    <row r="6932">
      <c r="A6932" s="12"/>
    </row>
    <row r="6933">
      <c r="A6933" s="12"/>
    </row>
    <row r="6934">
      <c r="A6934" s="12"/>
    </row>
    <row r="6935">
      <c r="A6935" s="12"/>
    </row>
    <row r="6936">
      <c r="A6936" s="12"/>
    </row>
    <row r="6937">
      <c r="A6937" s="12"/>
    </row>
    <row r="6938">
      <c r="A6938" s="12"/>
    </row>
    <row r="6939">
      <c r="A6939" s="12"/>
    </row>
    <row r="6940">
      <c r="A6940" s="12"/>
    </row>
    <row r="6941">
      <c r="A6941" s="12"/>
    </row>
    <row r="6942">
      <c r="A6942" s="12"/>
    </row>
    <row r="6943">
      <c r="A6943" s="12"/>
    </row>
    <row r="6944">
      <c r="A6944" s="12"/>
    </row>
    <row r="6945">
      <c r="A6945" s="12"/>
    </row>
    <row r="6946">
      <c r="A6946" s="12"/>
    </row>
    <row r="6947">
      <c r="A6947" s="12"/>
    </row>
    <row r="6948">
      <c r="A6948" s="12"/>
    </row>
    <row r="6949">
      <c r="A6949" s="12"/>
    </row>
    <row r="6950">
      <c r="A6950" s="12"/>
    </row>
    <row r="6951">
      <c r="A6951" s="12"/>
    </row>
    <row r="6952">
      <c r="A6952" s="12"/>
    </row>
    <row r="6953">
      <c r="A6953" s="12"/>
    </row>
    <row r="6954">
      <c r="A6954" s="12"/>
    </row>
    <row r="6955">
      <c r="A6955" s="12"/>
    </row>
    <row r="6956">
      <c r="A6956" s="12"/>
    </row>
    <row r="6957">
      <c r="A6957" s="12"/>
    </row>
    <row r="6958">
      <c r="A6958" s="12"/>
    </row>
    <row r="6959">
      <c r="A6959" s="12"/>
    </row>
    <row r="6960">
      <c r="A6960" s="12"/>
    </row>
    <row r="6961">
      <c r="A6961" s="12"/>
    </row>
    <row r="6962">
      <c r="A6962" s="12"/>
    </row>
    <row r="6963">
      <c r="A6963" s="12"/>
    </row>
    <row r="6964">
      <c r="A6964" s="12"/>
    </row>
    <row r="6965">
      <c r="A6965" s="12"/>
    </row>
    <row r="6966">
      <c r="A6966" s="12"/>
    </row>
    <row r="6967">
      <c r="A6967" s="12"/>
    </row>
    <row r="6968">
      <c r="A6968" s="12"/>
    </row>
    <row r="6969">
      <c r="A6969" s="12"/>
    </row>
    <row r="6970">
      <c r="A6970" s="12"/>
    </row>
    <row r="6971">
      <c r="A6971" s="12"/>
    </row>
    <row r="6972">
      <c r="A6972" s="12"/>
    </row>
    <row r="6973">
      <c r="A6973" s="12"/>
    </row>
    <row r="6974">
      <c r="A6974" s="12"/>
    </row>
    <row r="6975">
      <c r="A6975" s="12"/>
    </row>
    <row r="6976">
      <c r="A6976" s="12"/>
    </row>
    <row r="6977">
      <c r="A6977" s="12"/>
    </row>
    <row r="6978">
      <c r="A6978" s="12"/>
    </row>
    <row r="6979">
      <c r="A6979" s="12"/>
    </row>
    <row r="6980">
      <c r="A6980" s="12"/>
    </row>
    <row r="6981">
      <c r="A6981" s="12"/>
    </row>
    <row r="6982">
      <c r="A6982" s="12"/>
    </row>
    <row r="6983">
      <c r="A6983" s="12"/>
    </row>
    <row r="6984">
      <c r="A6984" s="12"/>
    </row>
    <row r="6985">
      <c r="A6985" s="12"/>
    </row>
    <row r="6986">
      <c r="A6986" s="12"/>
    </row>
    <row r="6987">
      <c r="A6987" s="12"/>
    </row>
    <row r="6988">
      <c r="A6988" s="12"/>
    </row>
    <row r="6989">
      <c r="A6989" s="12"/>
    </row>
    <row r="6990">
      <c r="A6990" s="12"/>
    </row>
    <row r="6991">
      <c r="A6991" s="12"/>
    </row>
    <row r="6992">
      <c r="A6992" s="12"/>
    </row>
    <row r="6993">
      <c r="A6993" s="12"/>
    </row>
    <row r="6994">
      <c r="A6994" s="12"/>
    </row>
    <row r="6995">
      <c r="A6995" s="12"/>
    </row>
    <row r="6996">
      <c r="A6996" s="12"/>
    </row>
    <row r="6997">
      <c r="A6997" s="12"/>
    </row>
    <row r="6998">
      <c r="A6998" s="12"/>
    </row>
    <row r="6999">
      <c r="A6999" s="12"/>
    </row>
    <row r="7000">
      <c r="A7000" s="12"/>
    </row>
    <row r="7001">
      <c r="A7001" s="12"/>
    </row>
    <row r="7002">
      <c r="A7002" s="12"/>
    </row>
    <row r="7003">
      <c r="A7003" s="12"/>
    </row>
    <row r="7004">
      <c r="A7004" s="12"/>
    </row>
    <row r="7005">
      <c r="A7005" s="12"/>
    </row>
    <row r="7006">
      <c r="A7006" s="12"/>
    </row>
    <row r="7007">
      <c r="A7007" s="12"/>
    </row>
    <row r="7008">
      <c r="A7008" s="12"/>
    </row>
    <row r="7009">
      <c r="A7009" s="12"/>
    </row>
    <row r="7010">
      <c r="A7010" s="12"/>
    </row>
    <row r="7011">
      <c r="A7011" s="12"/>
    </row>
    <row r="7012">
      <c r="A7012" s="12"/>
    </row>
    <row r="7013">
      <c r="A7013" s="12"/>
    </row>
    <row r="7014">
      <c r="A7014" s="12"/>
    </row>
    <row r="7015">
      <c r="A7015" s="12"/>
    </row>
    <row r="7016">
      <c r="A7016" s="12"/>
    </row>
    <row r="7017">
      <c r="A7017" s="12"/>
    </row>
    <row r="7018">
      <c r="A7018" s="12"/>
    </row>
    <row r="7019">
      <c r="A7019" s="12"/>
    </row>
    <row r="7020">
      <c r="A7020" s="12"/>
    </row>
    <row r="7021">
      <c r="A7021" s="12"/>
    </row>
    <row r="7022">
      <c r="A7022" s="12"/>
    </row>
    <row r="7023">
      <c r="A7023" s="12"/>
    </row>
    <row r="7024">
      <c r="A7024" s="12"/>
    </row>
    <row r="7025">
      <c r="A7025" s="12"/>
    </row>
    <row r="7026">
      <c r="A7026" s="12"/>
    </row>
    <row r="7027">
      <c r="A7027" s="12"/>
    </row>
    <row r="7028">
      <c r="A7028" s="12"/>
    </row>
    <row r="7029">
      <c r="A7029" s="12"/>
    </row>
    <row r="7030">
      <c r="A7030" s="12"/>
    </row>
    <row r="7031">
      <c r="A7031" s="12"/>
    </row>
    <row r="7032">
      <c r="A7032" s="12"/>
    </row>
    <row r="7033">
      <c r="A7033" s="12"/>
    </row>
    <row r="7034">
      <c r="A7034" s="12"/>
    </row>
    <row r="7035">
      <c r="A7035" s="12"/>
    </row>
    <row r="7036">
      <c r="A7036" s="12"/>
    </row>
    <row r="7037">
      <c r="A7037" s="12"/>
    </row>
    <row r="7038">
      <c r="A7038" s="12"/>
    </row>
    <row r="7039">
      <c r="A7039" s="12"/>
    </row>
    <row r="7040">
      <c r="A7040" s="12"/>
    </row>
    <row r="7041">
      <c r="A7041" s="12"/>
    </row>
    <row r="7042">
      <c r="A7042" s="12"/>
    </row>
    <row r="7043">
      <c r="A7043" s="12"/>
    </row>
    <row r="7044">
      <c r="A7044" s="12"/>
    </row>
    <row r="7045">
      <c r="A7045" s="12"/>
    </row>
    <row r="7046">
      <c r="A7046" s="12"/>
    </row>
    <row r="7047">
      <c r="A7047" s="12"/>
    </row>
    <row r="7048">
      <c r="A7048" s="12"/>
    </row>
    <row r="7049">
      <c r="A7049" s="12"/>
    </row>
    <row r="7050">
      <c r="A7050" s="12"/>
    </row>
    <row r="7051">
      <c r="A7051" s="12"/>
    </row>
    <row r="7052">
      <c r="A7052" s="12"/>
    </row>
    <row r="7053">
      <c r="A7053" s="12"/>
    </row>
    <row r="7054">
      <c r="A7054" s="12"/>
    </row>
    <row r="7055">
      <c r="A7055" s="12"/>
    </row>
    <row r="7056">
      <c r="A7056" s="12"/>
    </row>
    <row r="7057">
      <c r="A7057" s="12"/>
    </row>
    <row r="7058">
      <c r="A7058" s="12"/>
    </row>
    <row r="7059">
      <c r="A7059" s="12"/>
    </row>
    <row r="7060">
      <c r="A7060" s="12"/>
    </row>
    <row r="7061">
      <c r="A7061" s="12"/>
    </row>
    <row r="7062">
      <c r="A7062" s="12"/>
    </row>
    <row r="7063">
      <c r="A7063" s="12"/>
    </row>
    <row r="7064">
      <c r="A7064" s="12"/>
    </row>
    <row r="7065">
      <c r="A7065" s="12"/>
    </row>
    <row r="7066">
      <c r="A7066" s="12"/>
    </row>
    <row r="7067">
      <c r="A7067" s="12"/>
    </row>
    <row r="7068">
      <c r="A7068" s="12"/>
    </row>
    <row r="7069">
      <c r="A7069" s="12"/>
    </row>
    <row r="7070">
      <c r="A7070" s="12"/>
    </row>
    <row r="7071">
      <c r="A7071" s="12"/>
    </row>
    <row r="7072">
      <c r="A7072" s="12"/>
    </row>
    <row r="7073">
      <c r="A7073" s="12"/>
    </row>
    <row r="7074">
      <c r="A7074" s="12"/>
    </row>
    <row r="7075">
      <c r="A7075" s="12"/>
    </row>
    <row r="7076">
      <c r="A7076" s="12"/>
    </row>
    <row r="7077">
      <c r="A7077" s="12"/>
    </row>
    <row r="7078">
      <c r="A7078" s="12"/>
    </row>
    <row r="7079">
      <c r="A7079" s="12"/>
    </row>
    <row r="7080">
      <c r="A7080" s="12"/>
    </row>
    <row r="7081">
      <c r="A7081" s="12"/>
    </row>
    <row r="7082">
      <c r="A7082" s="12"/>
    </row>
    <row r="7083">
      <c r="A7083" s="12"/>
    </row>
    <row r="7084">
      <c r="A7084" s="12"/>
    </row>
    <row r="7085">
      <c r="A7085" s="12"/>
    </row>
    <row r="7086">
      <c r="A7086" s="12"/>
    </row>
    <row r="7087">
      <c r="A7087" s="12"/>
    </row>
    <row r="7088">
      <c r="A7088" s="12"/>
    </row>
    <row r="7089">
      <c r="A7089" s="12"/>
    </row>
    <row r="7090">
      <c r="A7090" s="12"/>
    </row>
    <row r="7091">
      <c r="A7091" s="12"/>
    </row>
    <row r="7092">
      <c r="A7092" s="12"/>
    </row>
    <row r="7093">
      <c r="A7093" s="12"/>
    </row>
    <row r="7094">
      <c r="A7094" s="12"/>
    </row>
    <row r="7095">
      <c r="A7095" s="12"/>
    </row>
    <row r="7096">
      <c r="A7096" s="12"/>
    </row>
    <row r="7097">
      <c r="A7097" s="12"/>
    </row>
    <row r="7098">
      <c r="A7098" s="12"/>
    </row>
    <row r="7099">
      <c r="A7099" s="12"/>
    </row>
    <row r="7100">
      <c r="A7100" s="12"/>
    </row>
    <row r="7101">
      <c r="A7101" s="12"/>
    </row>
    <row r="7102">
      <c r="A7102" s="12"/>
    </row>
    <row r="7103">
      <c r="A7103" s="12"/>
    </row>
    <row r="7104">
      <c r="A7104" s="12"/>
    </row>
    <row r="7105">
      <c r="A7105" s="12"/>
    </row>
    <row r="7106">
      <c r="A7106" s="12"/>
    </row>
    <row r="7107">
      <c r="A7107" s="12"/>
    </row>
    <row r="7108">
      <c r="A7108" s="12"/>
    </row>
    <row r="7109">
      <c r="A7109" s="12"/>
    </row>
    <row r="7110">
      <c r="A7110" s="12"/>
    </row>
    <row r="7111">
      <c r="A7111" s="12"/>
    </row>
    <row r="7112">
      <c r="A7112" s="12"/>
    </row>
    <row r="7113">
      <c r="A7113" s="12"/>
    </row>
    <row r="7114">
      <c r="A7114" s="12"/>
    </row>
    <row r="7115">
      <c r="A7115" s="12"/>
    </row>
    <row r="7116">
      <c r="A7116" s="12"/>
    </row>
    <row r="7117">
      <c r="A7117" s="12"/>
    </row>
    <row r="7118">
      <c r="A7118" s="12"/>
    </row>
    <row r="7119">
      <c r="A7119" s="12"/>
    </row>
    <row r="7120">
      <c r="A7120" s="12"/>
    </row>
    <row r="7121">
      <c r="A7121" s="12"/>
    </row>
    <row r="7122">
      <c r="A7122" s="12"/>
    </row>
    <row r="7123">
      <c r="A7123" s="12"/>
    </row>
    <row r="7124">
      <c r="A7124" s="12"/>
    </row>
    <row r="7125">
      <c r="A7125" s="12"/>
    </row>
    <row r="7126">
      <c r="A7126" s="12"/>
    </row>
    <row r="7127">
      <c r="A7127" s="12"/>
    </row>
    <row r="7128">
      <c r="A7128" s="12"/>
    </row>
    <row r="7129">
      <c r="A7129" s="12"/>
    </row>
    <row r="7130">
      <c r="A7130" s="12"/>
    </row>
    <row r="7131">
      <c r="A7131" s="12"/>
    </row>
    <row r="7132">
      <c r="A7132" s="12"/>
    </row>
    <row r="7133">
      <c r="A7133" s="12"/>
    </row>
    <row r="7134">
      <c r="A7134" s="12"/>
    </row>
    <row r="7135">
      <c r="A7135" s="12"/>
    </row>
    <row r="7136">
      <c r="A7136" s="12"/>
    </row>
    <row r="7137">
      <c r="A7137" s="12"/>
    </row>
    <row r="7138">
      <c r="A7138" s="12"/>
    </row>
    <row r="7139">
      <c r="A7139" s="12"/>
    </row>
    <row r="7140">
      <c r="A7140" s="12"/>
    </row>
    <row r="7141">
      <c r="A7141" s="12"/>
    </row>
    <row r="7142">
      <c r="A7142" s="12"/>
    </row>
    <row r="7143">
      <c r="A7143" s="12"/>
    </row>
    <row r="7144">
      <c r="A7144" s="12"/>
    </row>
    <row r="7145">
      <c r="A7145" s="12"/>
    </row>
    <row r="7146">
      <c r="A7146" s="12"/>
    </row>
    <row r="7147">
      <c r="A7147" s="12"/>
    </row>
    <row r="7148">
      <c r="A7148" s="12"/>
    </row>
    <row r="7149">
      <c r="A7149" s="12"/>
    </row>
    <row r="7150">
      <c r="A7150" s="12"/>
    </row>
    <row r="7151">
      <c r="A7151" s="12"/>
    </row>
    <row r="7152">
      <c r="A7152" s="12"/>
    </row>
    <row r="7153">
      <c r="A7153" s="12"/>
    </row>
    <row r="7154">
      <c r="A7154" s="12"/>
    </row>
    <row r="7155">
      <c r="A7155" s="12"/>
    </row>
    <row r="7156">
      <c r="A7156" s="12"/>
    </row>
    <row r="7157">
      <c r="A7157" s="12"/>
    </row>
    <row r="7158">
      <c r="A7158" s="12"/>
    </row>
    <row r="7159">
      <c r="A7159" s="12"/>
    </row>
    <row r="7160">
      <c r="A7160" s="12"/>
    </row>
    <row r="7161">
      <c r="A7161" s="12"/>
    </row>
    <row r="7162">
      <c r="A7162" s="12"/>
    </row>
    <row r="7163">
      <c r="A7163" s="12"/>
    </row>
    <row r="7164">
      <c r="A7164" s="12"/>
    </row>
    <row r="7165">
      <c r="A7165" s="12"/>
    </row>
    <row r="7166">
      <c r="A7166" s="12"/>
    </row>
    <row r="7167">
      <c r="A7167" s="12"/>
    </row>
    <row r="7168">
      <c r="A7168" s="12"/>
    </row>
    <row r="7169">
      <c r="A7169" s="12"/>
    </row>
    <row r="7170">
      <c r="A7170" s="12"/>
    </row>
    <row r="7171">
      <c r="A7171" s="12"/>
    </row>
    <row r="7172">
      <c r="A7172" s="12"/>
    </row>
    <row r="7173">
      <c r="A7173" s="12"/>
    </row>
    <row r="7174">
      <c r="A7174" s="12"/>
    </row>
    <row r="7175">
      <c r="A7175" s="12"/>
    </row>
    <row r="7176">
      <c r="A7176" s="12"/>
    </row>
    <row r="7177">
      <c r="A7177" s="12"/>
    </row>
    <row r="7178">
      <c r="A7178" s="12"/>
    </row>
    <row r="7179">
      <c r="A7179" s="12"/>
    </row>
    <row r="7180">
      <c r="A7180" s="12"/>
    </row>
    <row r="7181">
      <c r="A7181" s="12"/>
    </row>
    <row r="7182">
      <c r="A7182" s="12"/>
    </row>
    <row r="7183">
      <c r="A7183" s="12"/>
    </row>
    <row r="7184">
      <c r="A7184" s="12"/>
    </row>
    <row r="7185">
      <c r="A7185" s="12"/>
    </row>
    <row r="7186">
      <c r="A7186" s="12"/>
    </row>
    <row r="7187">
      <c r="A7187" s="12"/>
    </row>
    <row r="7188">
      <c r="A7188" s="12"/>
    </row>
    <row r="7189">
      <c r="A7189" s="12"/>
    </row>
    <row r="7190">
      <c r="A7190" s="12"/>
    </row>
    <row r="7191">
      <c r="A7191" s="12"/>
    </row>
    <row r="7192">
      <c r="A7192" s="12"/>
    </row>
    <row r="7193">
      <c r="A7193" s="12"/>
    </row>
    <row r="7194">
      <c r="A7194" s="12"/>
    </row>
    <row r="7195">
      <c r="A7195" s="12"/>
    </row>
    <row r="7196">
      <c r="A7196" s="12"/>
    </row>
    <row r="7197">
      <c r="A7197" s="12"/>
    </row>
    <row r="7198">
      <c r="A7198" s="12"/>
    </row>
    <row r="7199">
      <c r="A7199" s="12"/>
    </row>
    <row r="7200">
      <c r="A7200" s="12"/>
    </row>
    <row r="7201">
      <c r="A7201" s="12"/>
    </row>
    <row r="7202">
      <c r="A7202" s="12"/>
    </row>
    <row r="7203">
      <c r="A7203" s="12"/>
    </row>
    <row r="7204">
      <c r="A7204" s="12"/>
    </row>
    <row r="7205">
      <c r="A7205" s="12"/>
    </row>
    <row r="7206">
      <c r="A7206" s="12"/>
    </row>
    <row r="7207">
      <c r="A7207" s="12"/>
    </row>
    <row r="7208">
      <c r="A7208" s="12"/>
    </row>
    <row r="7209">
      <c r="A7209" s="12"/>
    </row>
    <row r="7210">
      <c r="A7210" s="12"/>
    </row>
    <row r="7211">
      <c r="A7211" s="12"/>
    </row>
    <row r="7212">
      <c r="A7212" s="12"/>
    </row>
    <row r="7213">
      <c r="A7213" s="12"/>
    </row>
    <row r="7214">
      <c r="A7214" s="12"/>
    </row>
    <row r="7215">
      <c r="A7215" s="12"/>
    </row>
    <row r="7216">
      <c r="A7216" s="12"/>
    </row>
    <row r="7217">
      <c r="A7217" s="12"/>
    </row>
    <row r="7218">
      <c r="A7218" s="12"/>
    </row>
    <row r="7219">
      <c r="A7219" s="12"/>
    </row>
    <row r="7220">
      <c r="A7220" s="12"/>
    </row>
    <row r="7221">
      <c r="A7221" s="12"/>
    </row>
    <row r="7222">
      <c r="A7222" s="12"/>
    </row>
    <row r="7223">
      <c r="A7223" s="12"/>
    </row>
    <row r="7224">
      <c r="A7224" s="12"/>
    </row>
    <row r="7225">
      <c r="A7225" s="12"/>
    </row>
    <row r="7226">
      <c r="A7226" s="12"/>
    </row>
    <row r="7227">
      <c r="A7227" s="12"/>
    </row>
    <row r="7228">
      <c r="A7228" s="12"/>
    </row>
    <row r="7229">
      <c r="A7229" s="12"/>
    </row>
    <row r="7230">
      <c r="A7230" s="12"/>
    </row>
    <row r="7231">
      <c r="A7231" s="12"/>
    </row>
    <row r="7232">
      <c r="A7232" s="12"/>
    </row>
    <row r="7233">
      <c r="A7233" s="12"/>
    </row>
    <row r="7234">
      <c r="A7234" s="12"/>
    </row>
    <row r="7235">
      <c r="A7235" s="12"/>
    </row>
    <row r="7236">
      <c r="A7236" s="12"/>
    </row>
    <row r="7237">
      <c r="A7237" s="12"/>
    </row>
    <row r="7238">
      <c r="A7238" s="12"/>
    </row>
    <row r="7239">
      <c r="A7239" s="12"/>
    </row>
    <row r="7240">
      <c r="A7240" s="12"/>
    </row>
    <row r="7241">
      <c r="A7241" s="12"/>
    </row>
    <row r="7242">
      <c r="A7242" s="12"/>
    </row>
    <row r="7243">
      <c r="A7243" s="12"/>
    </row>
    <row r="7244">
      <c r="A7244" s="12"/>
    </row>
    <row r="7245">
      <c r="A7245" s="12"/>
    </row>
    <row r="7246">
      <c r="A7246" s="12"/>
    </row>
    <row r="7247">
      <c r="A7247" s="12"/>
    </row>
    <row r="7248">
      <c r="A7248" s="12"/>
    </row>
    <row r="7249">
      <c r="A7249" s="12"/>
    </row>
    <row r="7250">
      <c r="A7250" s="12"/>
    </row>
    <row r="7251">
      <c r="A7251" s="12"/>
    </row>
    <row r="7252">
      <c r="A7252" s="12"/>
    </row>
    <row r="7253">
      <c r="A7253" s="12"/>
    </row>
    <row r="7254">
      <c r="A7254" s="12"/>
    </row>
    <row r="7255">
      <c r="A7255" s="12"/>
    </row>
    <row r="7256">
      <c r="A7256" s="12"/>
    </row>
    <row r="7257">
      <c r="A7257" s="12"/>
    </row>
    <row r="7258">
      <c r="A7258" s="12"/>
    </row>
    <row r="7259">
      <c r="A7259" s="12"/>
    </row>
    <row r="7260">
      <c r="A7260" s="12"/>
    </row>
    <row r="7261">
      <c r="A7261" s="12"/>
    </row>
    <row r="7262">
      <c r="A7262" s="12"/>
    </row>
    <row r="7263">
      <c r="A7263" s="12"/>
    </row>
    <row r="7264">
      <c r="A7264" s="12"/>
    </row>
    <row r="7265">
      <c r="A7265" s="12"/>
    </row>
    <row r="7266">
      <c r="A7266" s="12"/>
    </row>
    <row r="7267">
      <c r="A7267" s="12"/>
    </row>
    <row r="7268">
      <c r="A7268" s="12"/>
    </row>
    <row r="7269">
      <c r="A7269" s="12"/>
    </row>
    <row r="7270">
      <c r="A7270" s="12"/>
    </row>
    <row r="7271">
      <c r="A7271" s="12"/>
    </row>
    <row r="7272">
      <c r="A7272" s="12"/>
    </row>
    <row r="7273">
      <c r="A7273" s="12"/>
    </row>
    <row r="7274">
      <c r="A7274" s="12"/>
    </row>
    <row r="7275">
      <c r="A7275" s="12"/>
    </row>
    <row r="7276">
      <c r="A7276" s="12"/>
    </row>
    <row r="7277">
      <c r="A7277" s="12"/>
    </row>
    <row r="7278">
      <c r="A7278" s="12"/>
    </row>
    <row r="7279">
      <c r="A7279" s="12"/>
    </row>
    <row r="7280">
      <c r="A7280" s="12"/>
    </row>
    <row r="7281">
      <c r="A7281" s="12"/>
    </row>
    <row r="7282">
      <c r="A7282" s="12"/>
    </row>
    <row r="7283">
      <c r="A7283" s="12"/>
    </row>
    <row r="7284">
      <c r="A7284" s="12"/>
    </row>
    <row r="7285">
      <c r="A7285" s="12"/>
    </row>
    <row r="7286">
      <c r="A7286" s="12"/>
    </row>
    <row r="7287">
      <c r="A7287" s="12"/>
    </row>
    <row r="7288">
      <c r="A7288" s="12"/>
    </row>
    <row r="7289">
      <c r="A7289" s="12"/>
    </row>
    <row r="7290">
      <c r="A7290" s="12"/>
    </row>
    <row r="7291">
      <c r="A7291" s="12"/>
    </row>
    <row r="7292">
      <c r="A7292" s="12"/>
    </row>
    <row r="7293">
      <c r="A7293" s="12"/>
    </row>
    <row r="7294">
      <c r="A7294" s="12"/>
    </row>
    <row r="7295">
      <c r="A7295" s="12"/>
    </row>
    <row r="7296">
      <c r="A7296" s="12"/>
    </row>
    <row r="7297">
      <c r="A7297" s="12"/>
    </row>
    <row r="7298">
      <c r="A7298" s="12"/>
    </row>
    <row r="7299">
      <c r="A7299" s="12"/>
    </row>
    <row r="7300">
      <c r="A7300" s="12"/>
    </row>
    <row r="7301">
      <c r="A7301" s="12"/>
    </row>
    <row r="7302">
      <c r="A7302" s="12"/>
    </row>
    <row r="7303">
      <c r="A7303" s="12"/>
    </row>
    <row r="7304">
      <c r="A7304" s="12"/>
    </row>
    <row r="7305">
      <c r="A7305" s="12"/>
    </row>
    <row r="7306">
      <c r="A7306" s="12"/>
    </row>
    <row r="7307">
      <c r="A7307" s="12"/>
    </row>
    <row r="7308">
      <c r="A7308" s="12"/>
    </row>
    <row r="7309">
      <c r="A7309" s="12"/>
    </row>
    <row r="7310">
      <c r="A7310" s="12"/>
    </row>
    <row r="7311">
      <c r="A7311" s="12"/>
    </row>
    <row r="7312">
      <c r="A7312" s="12"/>
    </row>
    <row r="7313">
      <c r="A7313" s="12"/>
    </row>
    <row r="7314">
      <c r="A7314" s="12"/>
    </row>
    <row r="7315">
      <c r="A7315" s="12"/>
    </row>
    <row r="7316">
      <c r="A7316" s="12"/>
    </row>
    <row r="7317">
      <c r="A7317" s="12"/>
    </row>
    <row r="7318">
      <c r="A7318" s="12"/>
    </row>
    <row r="7319">
      <c r="A7319" s="12"/>
    </row>
    <row r="7320">
      <c r="A7320" s="12"/>
    </row>
    <row r="7321">
      <c r="A7321" s="12"/>
    </row>
    <row r="7322">
      <c r="A7322" s="12"/>
    </row>
    <row r="7323">
      <c r="A7323" s="12"/>
    </row>
    <row r="7324">
      <c r="A7324" s="12"/>
    </row>
    <row r="7325">
      <c r="A7325" s="12"/>
    </row>
    <row r="7326">
      <c r="A7326" s="12"/>
    </row>
    <row r="7327">
      <c r="A7327" s="12"/>
    </row>
    <row r="7328">
      <c r="A7328" s="12"/>
    </row>
    <row r="7329">
      <c r="A7329" s="12"/>
    </row>
    <row r="7330">
      <c r="A7330" s="12"/>
    </row>
    <row r="7331">
      <c r="A7331" s="12"/>
    </row>
    <row r="7332">
      <c r="A7332" s="12"/>
    </row>
    <row r="7333">
      <c r="A7333" s="12"/>
    </row>
    <row r="7334">
      <c r="A7334" s="12"/>
    </row>
    <row r="7335">
      <c r="A7335" s="12"/>
    </row>
    <row r="7336">
      <c r="A7336" s="12"/>
    </row>
    <row r="7337">
      <c r="A7337" s="12"/>
    </row>
    <row r="7338">
      <c r="A7338" s="12"/>
    </row>
    <row r="7339">
      <c r="A7339" s="12"/>
    </row>
    <row r="7340">
      <c r="A7340" s="12"/>
    </row>
    <row r="7341">
      <c r="A7341" s="12"/>
    </row>
    <row r="7342">
      <c r="A7342" s="12"/>
    </row>
    <row r="7343">
      <c r="A7343" s="12"/>
    </row>
    <row r="7344">
      <c r="A7344" s="12"/>
    </row>
    <row r="7345">
      <c r="A7345" s="12"/>
    </row>
    <row r="7346">
      <c r="A7346" s="12"/>
    </row>
    <row r="7347">
      <c r="A7347" s="12"/>
    </row>
    <row r="7348">
      <c r="A7348" s="12"/>
    </row>
    <row r="7349">
      <c r="A7349" s="12"/>
    </row>
    <row r="7350">
      <c r="A7350" s="12"/>
    </row>
    <row r="7351">
      <c r="A7351" s="12"/>
    </row>
    <row r="7352">
      <c r="A7352" s="12"/>
    </row>
    <row r="7353">
      <c r="A7353" s="12"/>
    </row>
    <row r="7354">
      <c r="A7354" s="12"/>
    </row>
    <row r="7355">
      <c r="A7355" s="12"/>
    </row>
    <row r="7356">
      <c r="A7356" s="12"/>
    </row>
    <row r="7357">
      <c r="A7357" s="12"/>
    </row>
    <row r="7358">
      <c r="A7358" s="12"/>
    </row>
    <row r="7359">
      <c r="A7359" s="12"/>
    </row>
    <row r="7360">
      <c r="A7360" s="12"/>
    </row>
    <row r="7361">
      <c r="A7361" s="12"/>
    </row>
    <row r="7362">
      <c r="A7362" s="12"/>
    </row>
    <row r="7363">
      <c r="A7363" s="12"/>
    </row>
    <row r="7364">
      <c r="A7364" s="12"/>
    </row>
    <row r="7365">
      <c r="A7365" s="12"/>
    </row>
    <row r="7366">
      <c r="A7366" s="12"/>
    </row>
    <row r="7367">
      <c r="A7367" s="12"/>
    </row>
    <row r="7368">
      <c r="A7368" s="12"/>
    </row>
    <row r="7369">
      <c r="A7369" s="12"/>
    </row>
    <row r="7370">
      <c r="A7370" s="12"/>
    </row>
    <row r="7371">
      <c r="A7371" s="12"/>
    </row>
    <row r="7372">
      <c r="A7372" s="12"/>
    </row>
    <row r="7373">
      <c r="A7373" s="12"/>
    </row>
    <row r="7374">
      <c r="A7374" s="12"/>
    </row>
    <row r="7375">
      <c r="A7375" s="12"/>
    </row>
    <row r="7376">
      <c r="A7376" s="12"/>
    </row>
    <row r="7377">
      <c r="A7377" s="12"/>
    </row>
    <row r="7378">
      <c r="A7378" s="12"/>
    </row>
    <row r="7379">
      <c r="A7379" s="12"/>
    </row>
    <row r="7380">
      <c r="A7380" s="12"/>
    </row>
    <row r="7381">
      <c r="A7381" s="12"/>
    </row>
    <row r="7382">
      <c r="A7382" s="12"/>
    </row>
    <row r="7383">
      <c r="A7383" s="12"/>
    </row>
    <row r="7384">
      <c r="A7384" s="12"/>
    </row>
    <row r="7385">
      <c r="A7385" s="12"/>
    </row>
    <row r="7386">
      <c r="A7386" s="12"/>
    </row>
    <row r="7387">
      <c r="A7387" s="12"/>
    </row>
    <row r="7388">
      <c r="A7388" s="12"/>
    </row>
    <row r="7389">
      <c r="A7389" s="12"/>
    </row>
    <row r="7390">
      <c r="A7390" s="12"/>
    </row>
    <row r="7391">
      <c r="A7391" s="12"/>
    </row>
    <row r="7392">
      <c r="A7392" s="12"/>
    </row>
    <row r="7393">
      <c r="A7393" s="12"/>
    </row>
    <row r="7394">
      <c r="A7394" s="12"/>
    </row>
    <row r="7395">
      <c r="A7395" s="12"/>
    </row>
    <row r="7396">
      <c r="A7396" s="12"/>
    </row>
    <row r="7397">
      <c r="A7397" s="12"/>
    </row>
    <row r="7398">
      <c r="A7398" s="12"/>
    </row>
    <row r="7399">
      <c r="A7399" s="12"/>
    </row>
    <row r="7400">
      <c r="A7400" s="12"/>
    </row>
    <row r="7401">
      <c r="A7401" s="12"/>
    </row>
    <row r="7402">
      <c r="A7402" s="12"/>
    </row>
    <row r="7403">
      <c r="A7403" s="12"/>
    </row>
    <row r="7404">
      <c r="A7404" s="12"/>
    </row>
    <row r="7405">
      <c r="A7405" s="12"/>
    </row>
    <row r="7406">
      <c r="A7406" s="12"/>
    </row>
    <row r="7407">
      <c r="A7407" s="12"/>
    </row>
    <row r="7408">
      <c r="A7408" s="12"/>
    </row>
    <row r="7409">
      <c r="A7409" s="12"/>
    </row>
    <row r="7410">
      <c r="A7410" s="12"/>
    </row>
    <row r="7411">
      <c r="A7411" s="12"/>
    </row>
    <row r="7412">
      <c r="A7412" s="12"/>
    </row>
    <row r="7413">
      <c r="A7413" s="12"/>
    </row>
    <row r="7414">
      <c r="A7414" s="12"/>
    </row>
    <row r="7415">
      <c r="A7415" s="12"/>
    </row>
    <row r="7416">
      <c r="A7416" s="12"/>
    </row>
    <row r="7417">
      <c r="A7417" s="12"/>
    </row>
    <row r="7418">
      <c r="A7418" s="12"/>
    </row>
    <row r="7419">
      <c r="A7419" s="12"/>
    </row>
    <row r="7420">
      <c r="A7420" s="12"/>
    </row>
    <row r="7421">
      <c r="A7421" s="12"/>
    </row>
    <row r="7422">
      <c r="A7422" s="12"/>
    </row>
    <row r="7423">
      <c r="A7423" s="12"/>
    </row>
    <row r="7424">
      <c r="A7424" s="12"/>
    </row>
    <row r="7425">
      <c r="A7425" s="12"/>
    </row>
    <row r="7426">
      <c r="A7426" s="12"/>
    </row>
    <row r="7427">
      <c r="A7427" s="12"/>
    </row>
    <row r="7428">
      <c r="A7428" s="12"/>
    </row>
    <row r="7429">
      <c r="A7429" s="12"/>
    </row>
    <row r="7430">
      <c r="A7430" s="12"/>
    </row>
    <row r="7431">
      <c r="A7431" s="12"/>
    </row>
    <row r="7432">
      <c r="A7432" s="12"/>
    </row>
    <row r="7433">
      <c r="A7433" s="12"/>
    </row>
    <row r="7434">
      <c r="A7434" s="12"/>
    </row>
    <row r="7435">
      <c r="A7435" s="12"/>
    </row>
    <row r="7436">
      <c r="A7436" s="12"/>
    </row>
    <row r="7437">
      <c r="A7437" s="12"/>
    </row>
    <row r="7438">
      <c r="A7438" s="12"/>
    </row>
    <row r="7439">
      <c r="A7439" s="12"/>
    </row>
    <row r="7440">
      <c r="A7440" s="12"/>
    </row>
    <row r="7441">
      <c r="A7441" s="12"/>
    </row>
    <row r="7442">
      <c r="A7442" s="12"/>
    </row>
    <row r="7443">
      <c r="A7443" s="12"/>
    </row>
    <row r="7444">
      <c r="A7444" s="12"/>
    </row>
    <row r="7445">
      <c r="A7445" s="12"/>
    </row>
    <row r="7446">
      <c r="A7446" s="12"/>
    </row>
    <row r="7447">
      <c r="A7447" s="12"/>
    </row>
    <row r="7448">
      <c r="A7448" s="12"/>
    </row>
    <row r="7449">
      <c r="A7449" s="12"/>
    </row>
    <row r="7450">
      <c r="A7450" s="12"/>
    </row>
    <row r="7451">
      <c r="A7451" s="12"/>
    </row>
    <row r="7452">
      <c r="A7452" s="12"/>
    </row>
    <row r="7453">
      <c r="A7453" s="12"/>
    </row>
    <row r="7454">
      <c r="A7454" s="12"/>
    </row>
    <row r="7455">
      <c r="A7455" s="12"/>
    </row>
    <row r="7456">
      <c r="A7456" s="12"/>
    </row>
    <row r="7457">
      <c r="A7457" s="12"/>
    </row>
    <row r="7458">
      <c r="A7458" s="12"/>
    </row>
    <row r="7459">
      <c r="A7459" s="12"/>
    </row>
    <row r="7460">
      <c r="A7460" s="12"/>
    </row>
    <row r="7461">
      <c r="A7461" s="12"/>
    </row>
    <row r="7462">
      <c r="A7462" s="12"/>
    </row>
    <row r="7463">
      <c r="A7463" s="12"/>
    </row>
    <row r="7464">
      <c r="A7464" s="12"/>
    </row>
    <row r="7465">
      <c r="A7465" s="12"/>
    </row>
    <row r="7466">
      <c r="A7466" s="12"/>
    </row>
    <row r="7467">
      <c r="A7467" s="12"/>
    </row>
    <row r="7468">
      <c r="A7468" s="12"/>
    </row>
    <row r="7469">
      <c r="A7469" s="12"/>
    </row>
    <row r="7470">
      <c r="A7470" s="12"/>
    </row>
    <row r="7471">
      <c r="A7471" s="12"/>
    </row>
    <row r="7472">
      <c r="A7472" s="12"/>
    </row>
    <row r="7473">
      <c r="A7473" s="12"/>
    </row>
    <row r="7474">
      <c r="A7474" s="12"/>
    </row>
    <row r="7475">
      <c r="A7475" s="12"/>
    </row>
    <row r="7476">
      <c r="A7476" s="12"/>
    </row>
    <row r="7477">
      <c r="A7477" s="12"/>
    </row>
    <row r="7478">
      <c r="A7478" s="12"/>
    </row>
    <row r="7479">
      <c r="A7479" s="12"/>
    </row>
    <row r="7480">
      <c r="A7480" s="12"/>
    </row>
    <row r="7481">
      <c r="A7481" s="12"/>
    </row>
    <row r="7482">
      <c r="A7482" s="12"/>
    </row>
    <row r="7483">
      <c r="A7483" s="12"/>
    </row>
    <row r="7484">
      <c r="A7484" s="12"/>
    </row>
    <row r="7485">
      <c r="A7485" s="12"/>
    </row>
    <row r="7486">
      <c r="A7486" s="12"/>
    </row>
    <row r="7487">
      <c r="A7487" s="12"/>
    </row>
    <row r="7488">
      <c r="A7488" s="12"/>
    </row>
    <row r="7489">
      <c r="A7489" s="12"/>
    </row>
    <row r="7490">
      <c r="A7490" s="12"/>
    </row>
    <row r="7491">
      <c r="A7491" s="12"/>
    </row>
    <row r="7492">
      <c r="A7492" s="12"/>
    </row>
    <row r="7493">
      <c r="A7493" s="12"/>
    </row>
    <row r="7494">
      <c r="A7494" s="12"/>
    </row>
    <row r="7495">
      <c r="A7495" s="12"/>
    </row>
    <row r="7496">
      <c r="A7496" s="12"/>
    </row>
    <row r="7497">
      <c r="A7497" s="12"/>
    </row>
    <row r="7498">
      <c r="A7498" s="12"/>
    </row>
    <row r="7499">
      <c r="A7499" s="12"/>
    </row>
    <row r="7500">
      <c r="A7500" s="12"/>
    </row>
    <row r="7501">
      <c r="A7501" s="12"/>
    </row>
    <row r="7502">
      <c r="A7502" s="12"/>
    </row>
    <row r="7503">
      <c r="A7503" s="12"/>
    </row>
    <row r="7504">
      <c r="A7504" s="12"/>
    </row>
    <row r="7505">
      <c r="A7505" s="12"/>
    </row>
    <row r="7506">
      <c r="A7506" s="12"/>
    </row>
    <row r="7507">
      <c r="A7507" s="12"/>
    </row>
    <row r="7508">
      <c r="A7508" s="12"/>
    </row>
    <row r="7509">
      <c r="A7509" s="12"/>
    </row>
    <row r="7510">
      <c r="A7510" s="12"/>
    </row>
    <row r="7511">
      <c r="A7511" s="12"/>
    </row>
    <row r="7512">
      <c r="A7512" s="12"/>
    </row>
    <row r="7513">
      <c r="A7513" s="12"/>
    </row>
    <row r="7514">
      <c r="A7514" s="12"/>
    </row>
    <row r="7515">
      <c r="A7515" s="12"/>
    </row>
    <row r="7516">
      <c r="A7516" s="12"/>
    </row>
    <row r="7517">
      <c r="A7517" s="12"/>
    </row>
    <row r="7518">
      <c r="A7518" s="12"/>
    </row>
    <row r="7519">
      <c r="A7519" s="12"/>
    </row>
    <row r="7520">
      <c r="A7520" s="12"/>
    </row>
    <row r="7521">
      <c r="A7521" s="12"/>
    </row>
    <row r="7522">
      <c r="A7522" s="12"/>
    </row>
    <row r="7523">
      <c r="A7523" s="12"/>
    </row>
    <row r="7524">
      <c r="A7524" s="12"/>
    </row>
    <row r="7525">
      <c r="A7525" s="12"/>
    </row>
    <row r="7526">
      <c r="A7526" s="12"/>
    </row>
    <row r="7527">
      <c r="A7527" s="12"/>
    </row>
    <row r="7528">
      <c r="A7528" s="12"/>
    </row>
    <row r="7529">
      <c r="A7529" s="12"/>
    </row>
    <row r="7530">
      <c r="A7530" s="12"/>
    </row>
    <row r="7531">
      <c r="A7531" s="12"/>
    </row>
    <row r="7532">
      <c r="A7532" s="12"/>
    </row>
    <row r="7533">
      <c r="A7533" s="12"/>
    </row>
    <row r="7534">
      <c r="A7534" s="12"/>
    </row>
    <row r="7535">
      <c r="A7535" s="12"/>
    </row>
    <row r="7536">
      <c r="A7536" s="12"/>
    </row>
    <row r="7537">
      <c r="A7537" s="12"/>
    </row>
    <row r="7538">
      <c r="A7538" s="12"/>
    </row>
    <row r="7539">
      <c r="A7539" s="12"/>
    </row>
    <row r="7540">
      <c r="A7540" s="12"/>
    </row>
    <row r="7541">
      <c r="A7541" s="12"/>
    </row>
    <row r="7542">
      <c r="A7542" s="12"/>
    </row>
    <row r="7543">
      <c r="A7543" s="12"/>
    </row>
    <row r="7544">
      <c r="A7544" s="12"/>
    </row>
    <row r="7545">
      <c r="A7545" s="12"/>
    </row>
    <row r="7546">
      <c r="A7546" s="12"/>
    </row>
    <row r="7547">
      <c r="A7547" s="12"/>
    </row>
    <row r="7548">
      <c r="A7548" s="12"/>
    </row>
    <row r="7549">
      <c r="A7549" s="12"/>
    </row>
    <row r="7550">
      <c r="A7550" s="12"/>
    </row>
    <row r="7551">
      <c r="A7551" s="12"/>
    </row>
    <row r="7552">
      <c r="A7552" s="12"/>
    </row>
    <row r="7553">
      <c r="A7553" s="12"/>
    </row>
    <row r="7554">
      <c r="A7554" s="12"/>
    </row>
    <row r="7555">
      <c r="A7555" s="12"/>
    </row>
    <row r="7556">
      <c r="A7556" s="12"/>
    </row>
    <row r="7557">
      <c r="A7557" s="12"/>
    </row>
    <row r="7558">
      <c r="A7558" s="12"/>
    </row>
    <row r="7559">
      <c r="A7559" s="12"/>
    </row>
    <row r="7560">
      <c r="A7560" s="12"/>
    </row>
    <row r="7561">
      <c r="A7561" s="12"/>
    </row>
    <row r="7562">
      <c r="A7562" s="12"/>
    </row>
    <row r="7563">
      <c r="A7563" s="12"/>
    </row>
    <row r="7564">
      <c r="A7564" s="12"/>
    </row>
    <row r="7565">
      <c r="A7565" s="12"/>
    </row>
    <row r="7566">
      <c r="A7566" s="12"/>
    </row>
    <row r="7567">
      <c r="A7567" s="12"/>
    </row>
    <row r="7568">
      <c r="A7568" s="12"/>
    </row>
    <row r="7569">
      <c r="A7569" s="12"/>
    </row>
    <row r="7570">
      <c r="A7570" s="12"/>
    </row>
    <row r="7571">
      <c r="A7571" s="12"/>
    </row>
    <row r="7572">
      <c r="A7572" s="12"/>
    </row>
    <row r="7573">
      <c r="A7573" s="12"/>
    </row>
    <row r="7574">
      <c r="A7574" s="12"/>
    </row>
    <row r="7575">
      <c r="A7575" s="12"/>
    </row>
    <row r="7576">
      <c r="A7576" s="12"/>
    </row>
    <row r="7577">
      <c r="A7577" s="12"/>
    </row>
    <row r="7578">
      <c r="A7578" s="12"/>
    </row>
    <row r="7579">
      <c r="A7579" s="12"/>
    </row>
    <row r="7580">
      <c r="A7580" s="12"/>
    </row>
    <row r="7581">
      <c r="A7581" s="12"/>
    </row>
    <row r="7582">
      <c r="A7582" s="12"/>
    </row>
    <row r="7583">
      <c r="A7583" s="12"/>
    </row>
    <row r="7584">
      <c r="A7584" s="12"/>
    </row>
    <row r="7585">
      <c r="A7585" s="12"/>
    </row>
    <row r="7586">
      <c r="A7586" s="12"/>
    </row>
    <row r="7587">
      <c r="A7587" s="12"/>
    </row>
    <row r="7588">
      <c r="A7588" s="12"/>
    </row>
    <row r="7589">
      <c r="A7589" s="12"/>
    </row>
    <row r="7590">
      <c r="A7590" s="12"/>
    </row>
    <row r="7591">
      <c r="A7591" s="12"/>
    </row>
    <row r="7592">
      <c r="A7592" s="12"/>
    </row>
    <row r="7593">
      <c r="A7593" s="12"/>
    </row>
    <row r="7594">
      <c r="A7594" s="12"/>
    </row>
    <row r="7595">
      <c r="A7595" s="12"/>
    </row>
    <row r="7596">
      <c r="A7596" s="12"/>
    </row>
    <row r="7597">
      <c r="A7597" s="12"/>
    </row>
    <row r="7598">
      <c r="A7598" s="12"/>
    </row>
    <row r="7599">
      <c r="A7599" s="12"/>
    </row>
    <row r="7600">
      <c r="A7600" s="12"/>
    </row>
    <row r="7601">
      <c r="A7601" s="12"/>
    </row>
    <row r="7602">
      <c r="A7602" s="12"/>
    </row>
    <row r="7603">
      <c r="A7603" s="12"/>
    </row>
    <row r="7604">
      <c r="A7604" s="12"/>
    </row>
    <row r="7605">
      <c r="A7605" s="12"/>
    </row>
    <row r="7606">
      <c r="A7606" s="12"/>
    </row>
    <row r="7607">
      <c r="A7607" s="12"/>
    </row>
    <row r="7608">
      <c r="A7608" s="12"/>
    </row>
    <row r="7609">
      <c r="A7609" s="12"/>
    </row>
    <row r="7610">
      <c r="A7610" s="12"/>
    </row>
    <row r="7611">
      <c r="A7611" s="12"/>
    </row>
    <row r="7612">
      <c r="A7612" s="12"/>
    </row>
    <row r="7613">
      <c r="A7613" s="12"/>
    </row>
    <row r="7614">
      <c r="A7614" s="12"/>
    </row>
    <row r="7615">
      <c r="A7615" s="12"/>
    </row>
    <row r="7616">
      <c r="A7616" s="12"/>
    </row>
    <row r="7617">
      <c r="A7617" s="12"/>
    </row>
    <row r="7618">
      <c r="A7618" s="12"/>
    </row>
    <row r="7619">
      <c r="A7619" s="12"/>
    </row>
    <row r="7620">
      <c r="A7620" s="12"/>
    </row>
    <row r="7621">
      <c r="A7621" s="12"/>
    </row>
    <row r="7622">
      <c r="A7622" s="12"/>
    </row>
    <row r="7623">
      <c r="A7623" s="12"/>
    </row>
    <row r="7624">
      <c r="A7624" s="12"/>
    </row>
    <row r="7625">
      <c r="A7625" s="12"/>
    </row>
    <row r="7626">
      <c r="A7626" s="12"/>
    </row>
    <row r="7627">
      <c r="A7627" s="12"/>
    </row>
    <row r="7628">
      <c r="A7628" s="12"/>
    </row>
    <row r="7629">
      <c r="A7629" s="12"/>
    </row>
    <row r="7630">
      <c r="A7630" s="12"/>
    </row>
    <row r="7631">
      <c r="A7631" s="12"/>
    </row>
    <row r="7632">
      <c r="A7632" s="12"/>
    </row>
    <row r="7633">
      <c r="A7633" s="12"/>
    </row>
    <row r="7634">
      <c r="A7634" s="12"/>
    </row>
    <row r="7635">
      <c r="A7635" s="12"/>
    </row>
    <row r="7636">
      <c r="A7636" s="12"/>
    </row>
    <row r="7637">
      <c r="A7637" s="12"/>
    </row>
    <row r="7638">
      <c r="A7638" s="12"/>
    </row>
    <row r="7639">
      <c r="A7639" s="12"/>
    </row>
    <row r="7640">
      <c r="A7640" s="12"/>
    </row>
    <row r="7641">
      <c r="A7641" s="12"/>
    </row>
    <row r="7642">
      <c r="A7642" s="12"/>
    </row>
    <row r="7643">
      <c r="A7643" s="12"/>
    </row>
    <row r="7644">
      <c r="A7644" s="12"/>
    </row>
    <row r="7645">
      <c r="A7645" s="12"/>
    </row>
    <row r="7646">
      <c r="A7646" s="12"/>
    </row>
    <row r="7647">
      <c r="A7647" s="12"/>
    </row>
    <row r="7648">
      <c r="A7648" s="12"/>
    </row>
    <row r="7649">
      <c r="A7649" s="12"/>
    </row>
    <row r="7650">
      <c r="A7650" s="12"/>
    </row>
    <row r="7651">
      <c r="A7651" s="12"/>
    </row>
    <row r="7652">
      <c r="A7652" s="12"/>
    </row>
    <row r="7653">
      <c r="A7653" s="12"/>
    </row>
    <row r="7654">
      <c r="A7654" s="12"/>
    </row>
    <row r="7655">
      <c r="A7655" s="12"/>
    </row>
    <row r="7656">
      <c r="A7656" s="12"/>
    </row>
    <row r="7657">
      <c r="A7657" s="12"/>
    </row>
    <row r="7658">
      <c r="A7658" s="12"/>
    </row>
    <row r="7659">
      <c r="A7659" s="12"/>
    </row>
    <row r="7660">
      <c r="A7660" s="12"/>
    </row>
    <row r="7661">
      <c r="A7661" s="12"/>
    </row>
    <row r="7662">
      <c r="A7662" s="12"/>
    </row>
    <row r="7663">
      <c r="A7663" s="12"/>
    </row>
    <row r="7664">
      <c r="A7664" s="12"/>
    </row>
    <row r="7665">
      <c r="A7665" s="12"/>
    </row>
    <row r="7666">
      <c r="A7666" s="12"/>
    </row>
    <row r="7667">
      <c r="A7667" s="12"/>
    </row>
    <row r="7668">
      <c r="A7668" s="12"/>
    </row>
    <row r="7669">
      <c r="A7669" s="12"/>
    </row>
    <row r="7670">
      <c r="A7670" s="12"/>
    </row>
    <row r="7671">
      <c r="A7671" s="12"/>
    </row>
    <row r="7672">
      <c r="A7672" s="12"/>
    </row>
    <row r="7673">
      <c r="A7673" s="12"/>
    </row>
    <row r="7674">
      <c r="A7674" s="12"/>
    </row>
    <row r="7675">
      <c r="A7675" s="12"/>
    </row>
    <row r="7676">
      <c r="A7676" s="12"/>
    </row>
    <row r="7677">
      <c r="A7677" s="12"/>
    </row>
    <row r="7678">
      <c r="A7678" s="12"/>
    </row>
    <row r="7679">
      <c r="A7679" s="12"/>
    </row>
    <row r="7680">
      <c r="A7680" s="12"/>
    </row>
    <row r="7681">
      <c r="A7681" s="12"/>
    </row>
    <row r="7682">
      <c r="A7682" s="12"/>
    </row>
    <row r="7683">
      <c r="A7683" s="12"/>
    </row>
    <row r="7684">
      <c r="A7684" s="12"/>
    </row>
    <row r="7685">
      <c r="A7685" s="12"/>
    </row>
    <row r="7686">
      <c r="A7686" s="12"/>
    </row>
    <row r="7687">
      <c r="A7687" s="12"/>
    </row>
    <row r="7688">
      <c r="A7688" s="12"/>
    </row>
    <row r="7689">
      <c r="A7689" s="12"/>
    </row>
    <row r="7690">
      <c r="A7690" s="12"/>
    </row>
    <row r="7691">
      <c r="A7691" s="12"/>
    </row>
    <row r="7692">
      <c r="A7692" s="12"/>
    </row>
    <row r="7693">
      <c r="A7693" s="12"/>
    </row>
    <row r="7694">
      <c r="A7694" s="12"/>
    </row>
    <row r="7695">
      <c r="A7695" s="12"/>
    </row>
    <row r="7696">
      <c r="A7696" s="12"/>
    </row>
    <row r="7697">
      <c r="A7697" s="12"/>
    </row>
    <row r="7698">
      <c r="A7698" s="12"/>
    </row>
    <row r="7699">
      <c r="A7699" s="12"/>
    </row>
    <row r="7700">
      <c r="A7700" s="12"/>
    </row>
    <row r="7701">
      <c r="A7701" s="12"/>
    </row>
    <row r="7702">
      <c r="A7702" s="12"/>
    </row>
    <row r="7703">
      <c r="A7703" s="12"/>
    </row>
    <row r="7704">
      <c r="A7704" s="12"/>
    </row>
    <row r="7705">
      <c r="A7705" s="12"/>
    </row>
    <row r="7706">
      <c r="A7706" s="12"/>
    </row>
    <row r="7707">
      <c r="A7707" s="12"/>
    </row>
    <row r="7708">
      <c r="A7708" s="12"/>
    </row>
    <row r="7709">
      <c r="A7709" s="12"/>
    </row>
    <row r="7710">
      <c r="A7710" s="12"/>
    </row>
    <row r="7711">
      <c r="A7711" s="12"/>
    </row>
    <row r="7712">
      <c r="A7712" s="12"/>
    </row>
    <row r="7713">
      <c r="A7713" s="12"/>
    </row>
    <row r="7714">
      <c r="A7714" s="12"/>
    </row>
    <row r="7715">
      <c r="A7715" s="12"/>
    </row>
    <row r="7716">
      <c r="A7716" s="12"/>
    </row>
    <row r="7717">
      <c r="A7717" s="12"/>
    </row>
    <row r="7718">
      <c r="A7718" s="12"/>
    </row>
    <row r="7719">
      <c r="A7719" s="12"/>
    </row>
    <row r="7720">
      <c r="A7720" s="12"/>
    </row>
    <row r="7721">
      <c r="A7721" s="12"/>
    </row>
    <row r="7722">
      <c r="A7722" s="12"/>
    </row>
    <row r="7723">
      <c r="A7723" s="12"/>
    </row>
    <row r="7724">
      <c r="A7724" s="12"/>
    </row>
    <row r="7725">
      <c r="A7725" s="12"/>
    </row>
    <row r="7726">
      <c r="A7726" s="12"/>
    </row>
    <row r="7727">
      <c r="A7727" s="12"/>
    </row>
    <row r="7728">
      <c r="A7728" s="12"/>
    </row>
    <row r="7729">
      <c r="A7729" s="12"/>
    </row>
    <row r="7730">
      <c r="A7730" s="12"/>
    </row>
    <row r="7731">
      <c r="A7731" s="12"/>
    </row>
    <row r="7732">
      <c r="A7732" s="12"/>
    </row>
    <row r="7733">
      <c r="A7733" s="12"/>
    </row>
    <row r="7734">
      <c r="A7734" s="12"/>
    </row>
    <row r="7735">
      <c r="A7735" s="12"/>
    </row>
    <row r="7736">
      <c r="A7736" s="12"/>
    </row>
    <row r="7737">
      <c r="A7737" s="12"/>
    </row>
    <row r="7738">
      <c r="A7738" s="12"/>
    </row>
    <row r="7739">
      <c r="A7739" s="12"/>
    </row>
    <row r="7740">
      <c r="A7740" s="12"/>
    </row>
    <row r="7741">
      <c r="A7741" s="12"/>
    </row>
    <row r="7742">
      <c r="A7742" s="12"/>
    </row>
    <row r="7743">
      <c r="A7743" s="12"/>
    </row>
    <row r="7744">
      <c r="A7744" s="12"/>
    </row>
    <row r="7745">
      <c r="A7745" s="12"/>
    </row>
    <row r="7746">
      <c r="A7746" s="12"/>
    </row>
    <row r="7747">
      <c r="A7747" s="12"/>
    </row>
    <row r="7748">
      <c r="A7748" s="12"/>
    </row>
    <row r="7749">
      <c r="A7749" s="12"/>
    </row>
    <row r="7750">
      <c r="A7750" s="12"/>
    </row>
    <row r="7751">
      <c r="A7751" s="12"/>
    </row>
    <row r="7752">
      <c r="A7752" s="12"/>
    </row>
    <row r="7753">
      <c r="A7753" s="12"/>
    </row>
    <row r="7754">
      <c r="A7754" s="12"/>
    </row>
    <row r="7755">
      <c r="A7755" s="12"/>
    </row>
    <row r="7756">
      <c r="A7756" s="12"/>
    </row>
    <row r="7757">
      <c r="A7757" s="12"/>
    </row>
    <row r="7758">
      <c r="A7758" s="12"/>
    </row>
    <row r="7759">
      <c r="A7759" s="12"/>
    </row>
    <row r="7760">
      <c r="A7760" s="12"/>
    </row>
    <row r="7761">
      <c r="A7761" s="12"/>
    </row>
    <row r="7762">
      <c r="A7762" s="12"/>
    </row>
    <row r="7763">
      <c r="A7763" s="12"/>
    </row>
    <row r="7764">
      <c r="A7764" s="12"/>
    </row>
    <row r="7765">
      <c r="A7765" s="12"/>
    </row>
    <row r="7766">
      <c r="A7766" s="12"/>
    </row>
    <row r="7767">
      <c r="A7767" s="12"/>
    </row>
    <row r="7768">
      <c r="A7768" s="12"/>
    </row>
    <row r="7769">
      <c r="A7769" s="12"/>
    </row>
    <row r="7770">
      <c r="A7770" s="12"/>
    </row>
    <row r="7771">
      <c r="A7771" s="12"/>
    </row>
    <row r="7772">
      <c r="A7772" s="12"/>
    </row>
    <row r="7773">
      <c r="A7773" s="12"/>
    </row>
    <row r="7774">
      <c r="A7774" s="12"/>
    </row>
    <row r="7775">
      <c r="A7775" s="12"/>
    </row>
    <row r="7776">
      <c r="A7776" s="12"/>
    </row>
    <row r="7777">
      <c r="A7777" s="12"/>
    </row>
    <row r="7778">
      <c r="A7778" s="12"/>
    </row>
    <row r="7779">
      <c r="A7779" s="12"/>
    </row>
    <row r="7780">
      <c r="A7780" s="12"/>
    </row>
    <row r="7781">
      <c r="A7781" s="12"/>
    </row>
    <row r="7782">
      <c r="A7782" s="12"/>
    </row>
    <row r="7783">
      <c r="A7783" s="12"/>
    </row>
    <row r="7784">
      <c r="A7784" s="12"/>
    </row>
    <row r="7785">
      <c r="A7785" s="12"/>
    </row>
    <row r="7786">
      <c r="A7786" s="12"/>
    </row>
    <row r="7787">
      <c r="A7787" s="12"/>
    </row>
    <row r="7788">
      <c r="A7788" s="12"/>
    </row>
    <row r="7789">
      <c r="A7789" s="12"/>
    </row>
    <row r="7790">
      <c r="A7790" s="12"/>
    </row>
    <row r="7791">
      <c r="A7791" s="12"/>
    </row>
    <row r="7792">
      <c r="A7792" s="12"/>
    </row>
    <row r="7793">
      <c r="A7793" s="12"/>
    </row>
    <row r="7794">
      <c r="A7794" s="12"/>
    </row>
    <row r="7795">
      <c r="A7795" s="12"/>
    </row>
    <row r="7796">
      <c r="A7796" s="12"/>
    </row>
    <row r="7797">
      <c r="A7797" s="12"/>
    </row>
    <row r="7798">
      <c r="A7798" s="12"/>
    </row>
    <row r="7799">
      <c r="A7799" s="12"/>
    </row>
    <row r="7800">
      <c r="A7800" s="12"/>
    </row>
    <row r="7801">
      <c r="A7801" s="12"/>
    </row>
    <row r="7802">
      <c r="A7802" s="12"/>
    </row>
    <row r="7803">
      <c r="A7803" s="12"/>
    </row>
    <row r="7804">
      <c r="A7804" s="12"/>
    </row>
    <row r="7805">
      <c r="A7805" s="12"/>
    </row>
    <row r="7806">
      <c r="A7806" s="12"/>
    </row>
    <row r="7807">
      <c r="A7807" s="12"/>
    </row>
    <row r="7808">
      <c r="A7808" s="12"/>
    </row>
    <row r="7809">
      <c r="A7809" s="12"/>
    </row>
    <row r="7810">
      <c r="A7810" s="12"/>
    </row>
    <row r="7811">
      <c r="A7811" s="12"/>
    </row>
    <row r="7812">
      <c r="A7812" s="12"/>
    </row>
    <row r="7813">
      <c r="A7813" s="12"/>
    </row>
    <row r="7814">
      <c r="A7814" s="12"/>
    </row>
    <row r="7815">
      <c r="A7815" s="12"/>
    </row>
    <row r="7816">
      <c r="A7816" s="12"/>
    </row>
    <row r="7817">
      <c r="A7817" s="12"/>
    </row>
    <row r="7818">
      <c r="A7818" s="12"/>
    </row>
    <row r="7819">
      <c r="A7819" s="12"/>
    </row>
    <row r="7820">
      <c r="A7820" s="12"/>
    </row>
    <row r="7821">
      <c r="A7821" s="12"/>
    </row>
    <row r="7822">
      <c r="A7822" s="12"/>
    </row>
    <row r="7823">
      <c r="A7823" s="12"/>
    </row>
    <row r="7824">
      <c r="A7824" s="12"/>
    </row>
    <row r="7825">
      <c r="A7825" s="12"/>
    </row>
    <row r="7826">
      <c r="A7826" s="12"/>
    </row>
    <row r="7827">
      <c r="A7827" s="12"/>
    </row>
    <row r="7828">
      <c r="A7828" s="12"/>
    </row>
    <row r="7829">
      <c r="A7829" s="12"/>
    </row>
    <row r="7830">
      <c r="A7830" s="12"/>
    </row>
    <row r="7831">
      <c r="A7831" s="12"/>
    </row>
    <row r="7832">
      <c r="A7832" s="12"/>
    </row>
    <row r="7833">
      <c r="A7833" s="12"/>
    </row>
    <row r="7834">
      <c r="A7834" s="12"/>
    </row>
    <row r="7835">
      <c r="A7835" s="12"/>
    </row>
    <row r="7836">
      <c r="A7836" s="12"/>
    </row>
    <row r="7837">
      <c r="A7837" s="12"/>
    </row>
    <row r="7838">
      <c r="A7838" s="12"/>
    </row>
    <row r="7839">
      <c r="A7839" s="12"/>
    </row>
    <row r="7840">
      <c r="A7840" s="12"/>
    </row>
    <row r="7841">
      <c r="A7841" s="12"/>
    </row>
    <row r="7842">
      <c r="A7842" s="12"/>
    </row>
    <row r="7843">
      <c r="A7843" s="12"/>
    </row>
    <row r="7844">
      <c r="A7844" s="12"/>
    </row>
    <row r="7845">
      <c r="A7845" s="12"/>
    </row>
    <row r="7846">
      <c r="A7846" s="12"/>
    </row>
    <row r="7847">
      <c r="A7847" s="12"/>
    </row>
    <row r="7848">
      <c r="A7848" s="12"/>
    </row>
    <row r="7849">
      <c r="A7849" s="12"/>
    </row>
    <row r="7850">
      <c r="A7850" s="12"/>
    </row>
    <row r="7851">
      <c r="A7851" s="12"/>
    </row>
    <row r="7852">
      <c r="A7852" s="12"/>
    </row>
    <row r="7853">
      <c r="A7853" s="12"/>
    </row>
    <row r="7854">
      <c r="A7854" s="12"/>
    </row>
    <row r="7855">
      <c r="A7855" s="12"/>
    </row>
    <row r="7856">
      <c r="A7856" s="12"/>
    </row>
    <row r="7857">
      <c r="A7857" s="12"/>
    </row>
    <row r="7858">
      <c r="A7858" s="12"/>
    </row>
    <row r="7859">
      <c r="A7859" s="12"/>
    </row>
    <row r="7860">
      <c r="A7860" s="12"/>
    </row>
    <row r="7861">
      <c r="A7861" s="12"/>
    </row>
    <row r="7862">
      <c r="A7862" s="12"/>
    </row>
    <row r="7863">
      <c r="A7863" s="12"/>
    </row>
    <row r="7864">
      <c r="A7864" s="12"/>
    </row>
    <row r="7865">
      <c r="A7865" s="12"/>
    </row>
    <row r="7866">
      <c r="A7866" s="12"/>
    </row>
    <row r="7867">
      <c r="A7867" s="12"/>
    </row>
    <row r="7868">
      <c r="A7868" s="12"/>
    </row>
    <row r="7869">
      <c r="A7869" s="12"/>
    </row>
    <row r="7870">
      <c r="A7870" s="12"/>
    </row>
    <row r="7871">
      <c r="A7871" s="12"/>
    </row>
    <row r="7872">
      <c r="A7872" s="12"/>
    </row>
    <row r="7873">
      <c r="A7873" s="12"/>
    </row>
    <row r="7874">
      <c r="A7874" s="12"/>
    </row>
    <row r="7875">
      <c r="A7875" s="12"/>
    </row>
    <row r="7876">
      <c r="A7876" s="12"/>
    </row>
    <row r="7877">
      <c r="A7877" s="12"/>
    </row>
    <row r="7878">
      <c r="A7878" s="12"/>
    </row>
    <row r="7879">
      <c r="A7879" s="12"/>
    </row>
    <row r="7880">
      <c r="A7880" s="12"/>
    </row>
    <row r="7881">
      <c r="A7881" s="12"/>
    </row>
    <row r="7882">
      <c r="A7882" s="12"/>
    </row>
    <row r="7883">
      <c r="A7883" s="12"/>
    </row>
    <row r="7884">
      <c r="A7884" s="12"/>
    </row>
    <row r="7885">
      <c r="A7885" s="12"/>
    </row>
    <row r="7886">
      <c r="A7886" s="12"/>
    </row>
    <row r="7887">
      <c r="A7887" s="12"/>
    </row>
    <row r="7888">
      <c r="A7888" s="12"/>
    </row>
    <row r="7889">
      <c r="A7889" s="12"/>
    </row>
    <row r="7890">
      <c r="A7890" s="12"/>
    </row>
    <row r="7891">
      <c r="A7891" s="12"/>
    </row>
    <row r="7892">
      <c r="A7892" s="12"/>
    </row>
    <row r="7893">
      <c r="A7893" s="12"/>
    </row>
    <row r="7894">
      <c r="A7894" s="12"/>
    </row>
    <row r="7895">
      <c r="A7895" s="12"/>
    </row>
    <row r="7896">
      <c r="A7896" s="12"/>
    </row>
    <row r="7897">
      <c r="A7897" s="12"/>
    </row>
    <row r="7898">
      <c r="A7898" s="12"/>
    </row>
    <row r="7899">
      <c r="A7899" s="12"/>
    </row>
    <row r="7900">
      <c r="A7900" s="12"/>
    </row>
    <row r="7901">
      <c r="A7901" s="12"/>
    </row>
    <row r="7902">
      <c r="A7902" s="12"/>
    </row>
    <row r="7903">
      <c r="A7903" s="12"/>
    </row>
    <row r="7904">
      <c r="A7904" s="12"/>
    </row>
    <row r="7905">
      <c r="A7905" s="12"/>
    </row>
    <row r="7906">
      <c r="A7906" s="12"/>
    </row>
    <row r="7907">
      <c r="A7907" s="12"/>
    </row>
    <row r="7908">
      <c r="A7908" s="12"/>
    </row>
    <row r="7909">
      <c r="A7909" s="12"/>
    </row>
    <row r="7910">
      <c r="A7910" s="12"/>
    </row>
    <row r="7911">
      <c r="A7911" s="12"/>
    </row>
    <row r="7912">
      <c r="A7912" s="12"/>
    </row>
    <row r="7913">
      <c r="A7913" s="12"/>
    </row>
    <row r="7914">
      <c r="A7914" s="12"/>
    </row>
    <row r="7915">
      <c r="A7915" s="12"/>
    </row>
    <row r="7916">
      <c r="A7916" s="12"/>
    </row>
    <row r="7917">
      <c r="A7917" s="12"/>
    </row>
    <row r="7918">
      <c r="A7918" s="12"/>
    </row>
    <row r="7919">
      <c r="A7919" s="12"/>
    </row>
    <row r="7920">
      <c r="A7920" s="12"/>
    </row>
    <row r="7921">
      <c r="A7921" s="12"/>
    </row>
    <row r="7922">
      <c r="A7922" s="12"/>
    </row>
    <row r="7923">
      <c r="A7923" s="12"/>
    </row>
    <row r="7924">
      <c r="A7924" s="12"/>
    </row>
    <row r="7925">
      <c r="A7925" s="12"/>
    </row>
    <row r="7926">
      <c r="A7926" s="12"/>
    </row>
    <row r="7927">
      <c r="A7927" s="12"/>
    </row>
    <row r="7928">
      <c r="A7928" s="12"/>
    </row>
    <row r="7929">
      <c r="A7929" s="12"/>
    </row>
    <row r="7930">
      <c r="A7930" s="12"/>
    </row>
    <row r="7931">
      <c r="A7931" s="12"/>
    </row>
    <row r="7932">
      <c r="A7932" s="12"/>
    </row>
    <row r="7933">
      <c r="A7933" s="12"/>
    </row>
    <row r="7934">
      <c r="A7934" s="12"/>
    </row>
    <row r="7935">
      <c r="A7935" s="12"/>
    </row>
    <row r="7936">
      <c r="A7936" s="12"/>
    </row>
    <row r="7937">
      <c r="A7937" s="12"/>
    </row>
    <row r="7938">
      <c r="A7938" s="12"/>
    </row>
    <row r="7939">
      <c r="A7939" s="12"/>
    </row>
    <row r="7940">
      <c r="A7940" s="12"/>
    </row>
    <row r="7941">
      <c r="A7941" s="12"/>
    </row>
    <row r="7942">
      <c r="A7942" s="12"/>
    </row>
    <row r="7943">
      <c r="A7943" s="12"/>
    </row>
    <row r="7944">
      <c r="A7944" s="12"/>
    </row>
    <row r="7945">
      <c r="A7945" s="12"/>
    </row>
    <row r="7946">
      <c r="A7946" s="12"/>
    </row>
    <row r="7947">
      <c r="A7947" s="12"/>
    </row>
    <row r="7948">
      <c r="A7948" s="12"/>
    </row>
    <row r="7949">
      <c r="A7949" s="12"/>
    </row>
    <row r="7950">
      <c r="A7950" s="12"/>
    </row>
    <row r="7951">
      <c r="A7951" s="12"/>
    </row>
    <row r="7952">
      <c r="A7952" s="12"/>
    </row>
    <row r="7953">
      <c r="A7953" s="12"/>
    </row>
    <row r="7954">
      <c r="A7954" s="12"/>
    </row>
    <row r="7955">
      <c r="A7955" s="12"/>
    </row>
    <row r="7956">
      <c r="A7956" s="12"/>
    </row>
    <row r="7957">
      <c r="A7957" s="12"/>
    </row>
    <row r="7958">
      <c r="A7958" s="12"/>
    </row>
    <row r="7959">
      <c r="A7959" s="12"/>
    </row>
    <row r="7960">
      <c r="A7960" s="12"/>
    </row>
    <row r="7961">
      <c r="A7961" s="12"/>
    </row>
    <row r="7962">
      <c r="A7962" s="12"/>
    </row>
    <row r="7963">
      <c r="A7963" s="12"/>
    </row>
    <row r="7964">
      <c r="A7964" s="12"/>
    </row>
    <row r="7965">
      <c r="A7965" s="12"/>
    </row>
    <row r="7966">
      <c r="A7966" s="12"/>
    </row>
    <row r="7967">
      <c r="A7967" s="12"/>
    </row>
    <row r="7968">
      <c r="A7968" s="12"/>
    </row>
    <row r="7969">
      <c r="A7969" s="12"/>
    </row>
    <row r="7970">
      <c r="A7970" s="12"/>
    </row>
    <row r="7971">
      <c r="A7971" s="12"/>
    </row>
    <row r="7972">
      <c r="A7972" s="12"/>
    </row>
    <row r="7973">
      <c r="A7973" s="12"/>
    </row>
    <row r="7974">
      <c r="A7974" s="12"/>
    </row>
    <row r="7975">
      <c r="A7975" s="12"/>
    </row>
    <row r="7976">
      <c r="A7976" s="12"/>
    </row>
    <row r="7977">
      <c r="A7977" s="12"/>
    </row>
    <row r="7978">
      <c r="A7978" s="12"/>
    </row>
    <row r="7979">
      <c r="A7979" s="12"/>
    </row>
    <row r="7980">
      <c r="A7980" s="12"/>
    </row>
    <row r="7981">
      <c r="A7981" s="12"/>
    </row>
    <row r="7982">
      <c r="A7982" s="12"/>
    </row>
    <row r="7983">
      <c r="A7983" s="12"/>
    </row>
    <row r="7984">
      <c r="A7984" s="12"/>
    </row>
    <row r="7985">
      <c r="A7985" s="12"/>
    </row>
    <row r="7986">
      <c r="A7986" s="12"/>
    </row>
    <row r="7987">
      <c r="A7987" s="12"/>
    </row>
    <row r="7988">
      <c r="A7988" s="12"/>
    </row>
    <row r="7989">
      <c r="A7989" s="12"/>
    </row>
    <row r="7990">
      <c r="A7990" s="12"/>
    </row>
    <row r="7991">
      <c r="A7991" s="12"/>
    </row>
    <row r="7992">
      <c r="A7992" s="12"/>
    </row>
    <row r="7993">
      <c r="A7993" s="12"/>
    </row>
    <row r="7994">
      <c r="A7994" s="12"/>
    </row>
    <row r="7995">
      <c r="A7995" s="12"/>
    </row>
    <row r="7996">
      <c r="A7996" s="12"/>
    </row>
    <row r="7997">
      <c r="A7997" s="12"/>
    </row>
    <row r="7998">
      <c r="A7998" s="12"/>
    </row>
    <row r="7999">
      <c r="A7999" s="12"/>
    </row>
    <row r="8000">
      <c r="A8000" s="12"/>
    </row>
    <row r="8001">
      <c r="A8001" s="12"/>
    </row>
    <row r="8002">
      <c r="A8002" s="12"/>
    </row>
    <row r="8003">
      <c r="A8003" s="12"/>
    </row>
    <row r="8004">
      <c r="A8004" s="12"/>
    </row>
    <row r="8005">
      <c r="A8005" s="12"/>
    </row>
    <row r="8006">
      <c r="A8006" s="12"/>
    </row>
    <row r="8007">
      <c r="A8007" s="12"/>
    </row>
    <row r="8008">
      <c r="A8008" s="12"/>
    </row>
    <row r="8009">
      <c r="A8009" s="12"/>
    </row>
    <row r="8010">
      <c r="A8010" s="12"/>
    </row>
    <row r="8011">
      <c r="A8011" s="12"/>
    </row>
    <row r="8012">
      <c r="A8012" s="12"/>
    </row>
    <row r="8013">
      <c r="A8013" s="12"/>
    </row>
    <row r="8014">
      <c r="A8014" s="12"/>
    </row>
    <row r="8015">
      <c r="A8015" s="12"/>
    </row>
    <row r="8016">
      <c r="A8016" s="12"/>
    </row>
    <row r="8017">
      <c r="A8017" s="12"/>
    </row>
    <row r="8018">
      <c r="A8018" s="12"/>
    </row>
    <row r="8019">
      <c r="A8019" s="12"/>
    </row>
    <row r="8020">
      <c r="A8020" s="12"/>
    </row>
    <row r="8021">
      <c r="A8021" s="12"/>
    </row>
    <row r="8022">
      <c r="A8022" s="12"/>
    </row>
    <row r="8023">
      <c r="A8023" s="12"/>
    </row>
    <row r="8024">
      <c r="A8024" s="12"/>
    </row>
    <row r="8025">
      <c r="A8025" s="12"/>
    </row>
    <row r="8026">
      <c r="A8026" s="12"/>
    </row>
    <row r="8027">
      <c r="A8027" s="12"/>
    </row>
    <row r="8028">
      <c r="A8028" s="12"/>
    </row>
    <row r="8029">
      <c r="A8029" s="12"/>
    </row>
    <row r="8030">
      <c r="A8030" s="12"/>
    </row>
    <row r="8031">
      <c r="A8031" s="12"/>
    </row>
    <row r="8032">
      <c r="A8032" s="12"/>
    </row>
    <row r="8033">
      <c r="A8033" s="12"/>
    </row>
    <row r="8034">
      <c r="A8034" s="12"/>
    </row>
    <row r="8035">
      <c r="A8035" s="12"/>
    </row>
    <row r="8036">
      <c r="A8036" s="12"/>
    </row>
    <row r="8037">
      <c r="A8037" s="12"/>
    </row>
    <row r="8038">
      <c r="A8038" s="12"/>
    </row>
    <row r="8039">
      <c r="A8039" s="12"/>
    </row>
    <row r="8040">
      <c r="A8040" s="12"/>
    </row>
    <row r="8041">
      <c r="A8041" s="12"/>
    </row>
    <row r="8042">
      <c r="A8042" s="12"/>
    </row>
    <row r="8043">
      <c r="A8043" s="12"/>
    </row>
    <row r="8044">
      <c r="A8044" s="12"/>
    </row>
    <row r="8045">
      <c r="A8045" s="12"/>
    </row>
    <row r="8046">
      <c r="A8046" s="12"/>
    </row>
    <row r="8047">
      <c r="A8047" s="12"/>
    </row>
    <row r="8048">
      <c r="A8048" s="12"/>
    </row>
    <row r="8049">
      <c r="A8049" s="12"/>
    </row>
    <row r="8050">
      <c r="A8050" s="12"/>
    </row>
    <row r="8051">
      <c r="A8051" s="12"/>
    </row>
    <row r="8052">
      <c r="A8052" s="12"/>
    </row>
    <row r="8053">
      <c r="A8053" s="12"/>
    </row>
    <row r="8054">
      <c r="A8054" s="12"/>
    </row>
    <row r="8055">
      <c r="A8055" s="12"/>
    </row>
    <row r="8056">
      <c r="A8056" s="12"/>
    </row>
    <row r="8057">
      <c r="A8057" s="12"/>
    </row>
    <row r="8058">
      <c r="A8058" s="12"/>
    </row>
    <row r="8059">
      <c r="A8059" s="12"/>
    </row>
    <row r="8060">
      <c r="A8060" s="12"/>
    </row>
    <row r="8061">
      <c r="A8061" s="12"/>
    </row>
    <row r="8062">
      <c r="A8062" s="12"/>
    </row>
    <row r="8063">
      <c r="A8063" s="12"/>
    </row>
    <row r="8064">
      <c r="A8064" s="12"/>
    </row>
    <row r="8065">
      <c r="A8065" s="12"/>
    </row>
    <row r="8066">
      <c r="A8066" s="12"/>
    </row>
    <row r="8067">
      <c r="A8067" s="12"/>
    </row>
    <row r="8068">
      <c r="A8068" s="12"/>
    </row>
    <row r="8069">
      <c r="A8069" s="12"/>
    </row>
    <row r="8070">
      <c r="A8070" s="12"/>
    </row>
    <row r="8071">
      <c r="A8071" s="12"/>
    </row>
    <row r="8072">
      <c r="A8072" s="12"/>
    </row>
    <row r="8073">
      <c r="A8073" s="12"/>
    </row>
    <row r="8074">
      <c r="A8074" s="12"/>
    </row>
    <row r="8075">
      <c r="A8075" s="12"/>
    </row>
    <row r="8076">
      <c r="A8076" s="12"/>
    </row>
    <row r="8077">
      <c r="A8077" s="12"/>
    </row>
    <row r="8078">
      <c r="A8078" s="12"/>
    </row>
    <row r="8079">
      <c r="A8079" s="12"/>
    </row>
    <row r="8080">
      <c r="A8080" s="12"/>
    </row>
    <row r="8081">
      <c r="A8081" s="12"/>
    </row>
    <row r="8082">
      <c r="A8082" s="12"/>
    </row>
    <row r="8083">
      <c r="A8083" s="12"/>
    </row>
    <row r="8084">
      <c r="A8084" s="12"/>
    </row>
    <row r="8085">
      <c r="A8085" s="12"/>
    </row>
    <row r="8086">
      <c r="A8086" s="12"/>
    </row>
    <row r="8087">
      <c r="A8087" s="12"/>
    </row>
    <row r="8088">
      <c r="A8088" s="12"/>
    </row>
    <row r="8089">
      <c r="A8089" s="12"/>
    </row>
    <row r="8090">
      <c r="A8090" s="12"/>
    </row>
    <row r="8091">
      <c r="A8091" s="12"/>
    </row>
    <row r="8092">
      <c r="A8092" s="12"/>
    </row>
    <row r="8093">
      <c r="A8093" s="12"/>
    </row>
    <row r="8094">
      <c r="A8094" s="12"/>
    </row>
    <row r="8095">
      <c r="A8095" s="12"/>
    </row>
    <row r="8096">
      <c r="A8096" s="12"/>
    </row>
    <row r="8097">
      <c r="A8097" s="12"/>
    </row>
    <row r="8098">
      <c r="A8098" s="12"/>
    </row>
    <row r="8099">
      <c r="A8099" s="12"/>
    </row>
    <row r="8100">
      <c r="A8100" s="12"/>
    </row>
    <row r="8101">
      <c r="A8101" s="12"/>
    </row>
    <row r="8102">
      <c r="A8102" s="12"/>
    </row>
    <row r="8103">
      <c r="A8103" s="12"/>
    </row>
    <row r="8104">
      <c r="A8104" s="12"/>
    </row>
    <row r="8105">
      <c r="A8105" s="12"/>
    </row>
    <row r="8106">
      <c r="A8106" s="12"/>
    </row>
    <row r="8107">
      <c r="A8107" s="12"/>
    </row>
    <row r="8108">
      <c r="A8108" s="12"/>
    </row>
    <row r="8109">
      <c r="A8109" s="12"/>
    </row>
    <row r="8110">
      <c r="A8110" s="12"/>
    </row>
    <row r="8111">
      <c r="A8111" s="12"/>
    </row>
    <row r="8112">
      <c r="A8112" s="12"/>
    </row>
    <row r="8113">
      <c r="A8113" s="12"/>
    </row>
    <row r="8114">
      <c r="A8114" s="12"/>
    </row>
    <row r="8115">
      <c r="A8115" s="12"/>
    </row>
    <row r="8116">
      <c r="A8116" s="12"/>
    </row>
    <row r="8117">
      <c r="A8117" s="12"/>
    </row>
    <row r="8118">
      <c r="A8118" s="12"/>
    </row>
    <row r="8119">
      <c r="A8119" s="12"/>
    </row>
    <row r="8120">
      <c r="A8120" s="12"/>
    </row>
    <row r="8121">
      <c r="A8121" s="12"/>
    </row>
    <row r="8122">
      <c r="A8122" s="12"/>
    </row>
    <row r="8123">
      <c r="A8123" s="12"/>
    </row>
    <row r="8124">
      <c r="A8124" s="12"/>
    </row>
    <row r="8125">
      <c r="A8125" s="12"/>
    </row>
    <row r="8126">
      <c r="A8126" s="12"/>
    </row>
    <row r="8127">
      <c r="A8127" s="12"/>
    </row>
    <row r="8128">
      <c r="A8128" s="12"/>
    </row>
    <row r="8129">
      <c r="A8129" s="12"/>
    </row>
    <row r="8130">
      <c r="A8130" s="12"/>
    </row>
    <row r="8131">
      <c r="A8131" s="12"/>
    </row>
    <row r="8132">
      <c r="A8132" s="12"/>
    </row>
    <row r="8133">
      <c r="A8133" s="12"/>
    </row>
    <row r="8134">
      <c r="A8134" s="12"/>
    </row>
    <row r="8135">
      <c r="A8135" s="12"/>
    </row>
    <row r="8136">
      <c r="A8136" s="12"/>
    </row>
    <row r="8137">
      <c r="A8137" s="12"/>
    </row>
    <row r="8138">
      <c r="A8138" s="12"/>
    </row>
    <row r="8139">
      <c r="A8139" s="12"/>
    </row>
    <row r="8140">
      <c r="A8140" s="12"/>
    </row>
    <row r="8141">
      <c r="A8141" s="12"/>
    </row>
    <row r="8142">
      <c r="A8142" s="12"/>
    </row>
    <row r="8143">
      <c r="A8143" s="12"/>
    </row>
    <row r="8144">
      <c r="A8144" s="12"/>
    </row>
    <row r="8145">
      <c r="A8145" s="12"/>
    </row>
    <row r="8146">
      <c r="A8146" s="12"/>
    </row>
    <row r="8147">
      <c r="A8147" s="12"/>
    </row>
    <row r="8148">
      <c r="A8148" s="12"/>
    </row>
    <row r="8149">
      <c r="A8149" s="12"/>
    </row>
    <row r="8150">
      <c r="A8150" s="12"/>
    </row>
    <row r="8151">
      <c r="A8151" s="12"/>
    </row>
    <row r="8152">
      <c r="A8152" s="12"/>
    </row>
    <row r="8153">
      <c r="A8153" s="12"/>
    </row>
    <row r="8154">
      <c r="A8154" s="12"/>
    </row>
    <row r="8155">
      <c r="A8155" s="12"/>
    </row>
    <row r="8156">
      <c r="A8156" s="12"/>
    </row>
    <row r="8157">
      <c r="A8157" s="12"/>
    </row>
    <row r="8158">
      <c r="A8158" s="12"/>
    </row>
    <row r="8159">
      <c r="A8159" s="12"/>
    </row>
    <row r="8160">
      <c r="A8160" s="12"/>
    </row>
    <row r="8161">
      <c r="A8161" s="12"/>
    </row>
    <row r="8162">
      <c r="A8162" s="12"/>
    </row>
    <row r="8163">
      <c r="A8163" s="12"/>
    </row>
    <row r="8164">
      <c r="A8164" s="12"/>
    </row>
    <row r="8165">
      <c r="A8165" s="12"/>
    </row>
    <row r="8166">
      <c r="A8166" s="12"/>
    </row>
    <row r="8167">
      <c r="A8167" s="12"/>
    </row>
    <row r="8168">
      <c r="A8168" s="12"/>
    </row>
    <row r="8169">
      <c r="A8169" s="12"/>
    </row>
    <row r="8170">
      <c r="A8170" s="12"/>
    </row>
    <row r="8171">
      <c r="A8171" s="12"/>
    </row>
    <row r="8172">
      <c r="A8172" s="12"/>
    </row>
    <row r="8173">
      <c r="A8173" s="12"/>
    </row>
    <row r="8174">
      <c r="A8174" s="12"/>
    </row>
    <row r="8175">
      <c r="A8175" s="12"/>
    </row>
    <row r="8176">
      <c r="A8176" s="12"/>
    </row>
    <row r="8177">
      <c r="A8177" s="12"/>
    </row>
    <row r="8178">
      <c r="A8178" s="12"/>
    </row>
    <row r="8179">
      <c r="A8179" s="12"/>
    </row>
    <row r="8180">
      <c r="A8180" s="12"/>
    </row>
    <row r="8181">
      <c r="A8181" s="12"/>
    </row>
    <row r="8182">
      <c r="A8182" s="12"/>
    </row>
    <row r="8183">
      <c r="A8183" s="12"/>
    </row>
    <row r="8184">
      <c r="A8184" s="12"/>
    </row>
    <row r="8185">
      <c r="A8185" s="12"/>
    </row>
    <row r="8186">
      <c r="A8186" s="12"/>
    </row>
    <row r="8187">
      <c r="A8187" s="12"/>
    </row>
    <row r="8188">
      <c r="A8188" s="12"/>
    </row>
    <row r="8189">
      <c r="A8189" s="12"/>
    </row>
    <row r="8190">
      <c r="A8190" s="12"/>
    </row>
    <row r="8191">
      <c r="A8191" s="12"/>
    </row>
    <row r="8192">
      <c r="A8192" s="12"/>
    </row>
    <row r="8193">
      <c r="A8193" s="12"/>
    </row>
    <row r="8194">
      <c r="A8194" s="12"/>
    </row>
    <row r="8195">
      <c r="A8195" s="12"/>
    </row>
    <row r="8196">
      <c r="A8196" s="12"/>
    </row>
    <row r="8197">
      <c r="A8197" s="12"/>
    </row>
    <row r="8198">
      <c r="A8198" s="12"/>
    </row>
    <row r="8199">
      <c r="A8199" s="12"/>
    </row>
    <row r="8200">
      <c r="A8200" s="12"/>
    </row>
    <row r="8201">
      <c r="A8201" s="12"/>
    </row>
    <row r="8202">
      <c r="A8202" s="12"/>
    </row>
    <row r="8203">
      <c r="A8203" s="12"/>
    </row>
    <row r="8204">
      <c r="A8204" s="12"/>
    </row>
    <row r="8205">
      <c r="A8205" s="12"/>
    </row>
    <row r="8206">
      <c r="A8206" s="12"/>
    </row>
    <row r="8207">
      <c r="A8207" s="12"/>
    </row>
    <row r="8208">
      <c r="A8208" s="12"/>
    </row>
    <row r="8209">
      <c r="A8209" s="12"/>
    </row>
    <row r="8210">
      <c r="A8210" s="12"/>
    </row>
    <row r="8211">
      <c r="A8211" s="12"/>
    </row>
    <row r="8212">
      <c r="A8212" s="12"/>
    </row>
    <row r="8213">
      <c r="A8213" s="12"/>
    </row>
    <row r="8214">
      <c r="A8214" s="12"/>
    </row>
    <row r="8215">
      <c r="A8215" s="12"/>
    </row>
    <row r="8216">
      <c r="A8216" s="12"/>
    </row>
    <row r="8217">
      <c r="A8217" s="12"/>
    </row>
    <row r="8218">
      <c r="A8218" s="12"/>
    </row>
    <row r="8219">
      <c r="A8219" s="12"/>
    </row>
    <row r="8220">
      <c r="A8220" s="12"/>
    </row>
    <row r="8221">
      <c r="A8221" s="12"/>
    </row>
    <row r="8222">
      <c r="A8222" s="12"/>
    </row>
    <row r="8223">
      <c r="A8223" s="12"/>
    </row>
    <row r="8224">
      <c r="A8224" s="12"/>
    </row>
    <row r="8225">
      <c r="A8225" s="12"/>
    </row>
    <row r="8226">
      <c r="A8226" s="12"/>
    </row>
    <row r="8227">
      <c r="A8227" s="12"/>
    </row>
    <row r="8228">
      <c r="A8228" s="12"/>
    </row>
    <row r="8229">
      <c r="A8229" s="12"/>
    </row>
    <row r="8230">
      <c r="A8230" s="12"/>
    </row>
    <row r="8231">
      <c r="A8231" s="12"/>
    </row>
    <row r="8232">
      <c r="A8232" s="12"/>
    </row>
    <row r="8233">
      <c r="A8233" s="12"/>
    </row>
    <row r="8234">
      <c r="A8234" s="12"/>
    </row>
    <row r="8235">
      <c r="A8235" s="12"/>
    </row>
    <row r="8236">
      <c r="A8236" s="12"/>
    </row>
    <row r="8237">
      <c r="A8237" s="12"/>
    </row>
    <row r="8238">
      <c r="A8238" s="12"/>
    </row>
    <row r="8239">
      <c r="A8239" s="12"/>
    </row>
    <row r="8240">
      <c r="A8240" s="12"/>
    </row>
    <row r="8241">
      <c r="A8241" s="12"/>
    </row>
    <row r="8242">
      <c r="A8242" s="12"/>
    </row>
    <row r="8243">
      <c r="A8243" s="12"/>
    </row>
    <row r="8244">
      <c r="A8244" s="12"/>
    </row>
    <row r="8245">
      <c r="A8245" s="12"/>
    </row>
    <row r="8246">
      <c r="A8246" s="12"/>
    </row>
    <row r="8247">
      <c r="A8247" s="12"/>
    </row>
    <row r="8248">
      <c r="A8248" s="12"/>
    </row>
    <row r="8249">
      <c r="A8249" s="12"/>
    </row>
    <row r="8250">
      <c r="A8250" s="12"/>
    </row>
    <row r="8251">
      <c r="A8251" s="12"/>
    </row>
    <row r="8252">
      <c r="A8252" s="12"/>
    </row>
    <row r="8253">
      <c r="A8253" s="12"/>
    </row>
    <row r="8254">
      <c r="A8254" s="12"/>
    </row>
    <row r="8255">
      <c r="A8255" s="12"/>
    </row>
    <row r="8256">
      <c r="A8256" s="12"/>
    </row>
    <row r="8257">
      <c r="A8257" s="12"/>
    </row>
    <row r="8258">
      <c r="A8258" s="12"/>
    </row>
    <row r="8259">
      <c r="A8259" s="12"/>
    </row>
    <row r="8260">
      <c r="A8260" s="12"/>
    </row>
    <row r="8261">
      <c r="A8261" s="12"/>
    </row>
    <row r="8262">
      <c r="A8262" s="12"/>
    </row>
    <row r="8263">
      <c r="A8263" s="12"/>
    </row>
    <row r="8264">
      <c r="A8264" s="12"/>
    </row>
    <row r="8265">
      <c r="A8265" s="12"/>
    </row>
    <row r="8266">
      <c r="A8266" s="12"/>
    </row>
    <row r="8267">
      <c r="A8267" s="12"/>
    </row>
    <row r="8268">
      <c r="A8268" s="12"/>
    </row>
    <row r="8269">
      <c r="A8269" s="12"/>
    </row>
    <row r="8270">
      <c r="A8270" s="12"/>
    </row>
    <row r="8271">
      <c r="A8271" s="12"/>
    </row>
    <row r="8272">
      <c r="A8272" s="12"/>
    </row>
    <row r="8273">
      <c r="A8273" s="12"/>
    </row>
    <row r="8274">
      <c r="A8274" s="12"/>
    </row>
    <row r="8275">
      <c r="A8275" s="12"/>
    </row>
    <row r="8276">
      <c r="A8276" s="12"/>
    </row>
    <row r="8277">
      <c r="A8277" s="12"/>
    </row>
    <row r="8278">
      <c r="A8278" s="12"/>
    </row>
    <row r="8279">
      <c r="A8279" s="12"/>
    </row>
    <row r="8280">
      <c r="A8280" s="12"/>
    </row>
    <row r="8281">
      <c r="A8281" s="12"/>
    </row>
    <row r="8282">
      <c r="A8282" s="12"/>
    </row>
    <row r="8283">
      <c r="A8283" s="12"/>
    </row>
    <row r="8284">
      <c r="A8284" s="12"/>
    </row>
    <row r="8285">
      <c r="A8285" s="12"/>
    </row>
    <row r="8286">
      <c r="A8286" s="12"/>
    </row>
    <row r="8287">
      <c r="A8287" s="12"/>
    </row>
    <row r="8288">
      <c r="A8288" s="12"/>
    </row>
    <row r="8289">
      <c r="A8289" s="12"/>
    </row>
    <row r="8290">
      <c r="A8290" s="12"/>
    </row>
    <row r="8291">
      <c r="A8291" s="12"/>
    </row>
    <row r="8292">
      <c r="A8292" s="12"/>
    </row>
    <row r="8293">
      <c r="A8293" s="12"/>
    </row>
    <row r="8294">
      <c r="A8294" s="12"/>
    </row>
    <row r="8295">
      <c r="A8295" s="12"/>
    </row>
    <row r="8296">
      <c r="A8296" s="12"/>
    </row>
    <row r="8297">
      <c r="A8297" s="12"/>
    </row>
    <row r="8298">
      <c r="A8298" s="12"/>
    </row>
    <row r="8299">
      <c r="A8299" s="12"/>
    </row>
    <row r="8300">
      <c r="A8300" s="12"/>
    </row>
    <row r="8301">
      <c r="A8301" s="12"/>
    </row>
    <row r="8302">
      <c r="A8302" s="12"/>
    </row>
    <row r="8303">
      <c r="A8303" s="12"/>
    </row>
    <row r="8304">
      <c r="A8304" s="12"/>
    </row>
    <row r="8305">
      <c r="A8305" s="12"/>
    </row>
    <row r="8306">
      <c r="A8306" s="12"/>
    </row>
    <row r="8307">
      <c r="A8307" s="12"/>
    </row>
    <row r="8308">
      <c r="A8308" s="12"/>
    </row>
    <row r="8309">
      <c r="A8309" s="12"/>
    </row>
    <row r="8310">
      <c r="A8310" s="12"/>
    </row>
    <row r="8311">
      <c r="A8311" s="12"/>
    </row>
    <row r="8312">
      <c r="A8312" s="12"/>
    </row>
    <row r="8313">
      <c r="A8313" s="12"/>
    </row>
    <row r="8314">
      <c r="A8314" s="12"/>
    </row>
    <row r="8315">
      <c r="A8315" s="12"/>
    </row>
    <row r="8316">
      <c r="A8316" s="12"/>
    </row>
    <row r="8317">
      <c r="A8317" s="12"/>
    </row>
    <row r="8318">
      <c r="A8318" s="12"/>
    </row>
    <row r="8319">
      <c r="A8319" s="12"/>
    </row>
    <row r="8320">
      <c r="A8320" s="12"/>
    </row>
    <row r="8321">
      <c r="A8321" s="12"/>
    </row>
    <row r="8322">
      <c r="A8322" s="12"/>
    </row>
    <row r="8323">
      <c r="A8323" s="12"/>
    </row>
    <row r="8324">
      <c r="A8324" s="12"/>
    </row>
    <row r="8325">
      <c r="A8325" s="12"/>
    </row>
    <row r="8326">
      <c r="A8326" s="12"/>
    </row>
    <row r="8327">
      <c r="A8327" s="12"/>
    </row>
    <row r="8328">
      <c r="A8328" s="12"/>
    </row>
    <row r="8329">
      <c r="A8329" s="12"/>
    </row>
    <row r="8330">
      <c r="A8330" s="12"/>
    </row>
    <row r="8331">
      <c r="A8331" s="12"/>
    </row>
    <row r="8332">
      <c r="A8332" s="12"/>
    </row>
    <row r="8333">
      <c r="A8333" s="12"/>
    </row>
    <row r="8334">
      <c r="A8334" s="12"/>
    </row>
    <row r="8335">
      <c r="A8335" s="12"/>
    </row>
    <row r="8336">
      <c r="A8336" s="12"/>
    </row>
    <row r="8337">
      <c r="A8337" s="12"/>
    </row>
    <row r="8338">
      <c r="A8338" s="12"/>
    </row>
    <row r="8339">
      <c r="A8339" s="12"/>
    </row>
    <row r="8340">
      <c r="A8340" s="12"/>
    </row>
    <row r="8341">
      <c r="A8341" s="12"/>
    </row>
    <row r="8342">
      <c r="A8342" s="12"/>
    </row>
    <row r="8343">
      <c r="A8343" s="12"/>
    </row>
    <row r="8344">
      <c r="A8344" s="12"/>
    </row>
    <row r="8345">
      <c r="A8345" s="12"/>
    </row>
    <row r="8346">
      <c r="A8346" s="12"/>
    </row>
    <row r="8347">
      <c r="A8347" s="12"/>
    </row>
    <row r="8348">
      <c r="A8348" s="12"/>
    </row>
    <row r="8349">
      <c r="A8349" s="12"/>
    </row>
    <row r="8350">
      <c r="A8350" s="12"/>
    </row>
    <row r="8351">
      <c r="A8351" s="12"/>
    </row>
    <row r="8352">
      <c r="A8352" s="12"/>
    </row>
    <row r="8353">
      <c r="A8353" s="12"/>
    </row>
    <row r="8354">
      <c r="A8354" s="12"/>
    </row>
    <row r="8355">
      <c r="A8355" s="12"/>
    </row>
    <row r="8356">
      <c r="A8356" s="12"/>
    </row>
    <row r="8357">
      <c r="A8357" s="12"/>
    </row>
    <row r="8358">
      <c r="A8358" s="12"/>
    </row>
    <row r="8359">
      <c r="A8359" s="12"/>
    </row>
    <row r="8360">
      <c r="A8360" s="12"/>
    </row>
    <row r="8361">
      <c r="A8361" s="12"/>
    </row>
    <row r="8362">
      <c r="A8362" s="12"/>
    </row>
    <row r="8363">
      <c r="A8363" s="12"/>
    </row>
    <row r="8364">
      <c r="A8364" s="12"/>
    </row>
    <row r="8365">
      <c r="A8365" s="12"/>
    </row>
    <row r="8366">
      <c r="A8366" s="12"/>
    </row>
    <row r="8367">
      <c r="A8367" s="12"/>
    </row>
    <row r="8368">
      <c r="A8368" s="12"/>
    </row>
    <row r="8369">
      <c r="A8369" s="12"/>
    </row>
    <row r="8370">
      <c r="A8370" s="12"/>
    </row>
    <row r="8371">
      <c r="A8371" s="12"/>
    </row>
    <row r="8372">
      <c r="A8372" s="12"/>
    </row>
    <row r="8373">
      <c r="A8373" s="12"/>
    </row>
    <row r="8374">
      <c r="A8374" s="12"/>
    </row>
    <row r="8375">
      <c r="A8375" s="12"/>
    </row>
    <row r="8376">
      <c r="A8376" s="12"/>
    </row>
    <row r="8377">
      <c r="A8377" s="12"/>
    </row>
    <row r="8378">
      <c r="A8378" s="12"/>
    </row>
    <row r="8379">
      <c r="A8379" s="12"/>
    </row>
    <row r="8380">
      <c r="A8380" s="12"/>
    </row>
    <row r="8381">
      <c r="A8381" s="12"/>
    </row>
    <row r="8382">
      <c r="A8382" s="12"/>
    </row>
    <row r="8383">
      <c r="A8383" s="12"/>
    </row>
    <row r="8384">
      <c r="A8384" s="12"/>
    </row>
    <row r="8385">
      <c r="A8385" s="12"/>
    </row>
    <row r="8386">
      <c r="A8386" s="12"/>
    </row>
    <row r="8387">
      <c r="A8387" s="12"/>
    </row>
    <row r="8388">
      <c r="A8388" s="12"/>
    </row>
    <row r="8389">
      <c r="A8389" s="12"/>
    </row>
    <row r="8390">
      <c r="A8390" s="12"/>
    </row>
    <row r="8391">
      <c r="A8391" s="12"/>
    </row>
    <row r="8392">
      <c r="A8392" s="12"/>
    </row>
    <row r="8393">
      <c r="A8393" s="12"/>
    </row>
    <row r="8394">
      <c r="A8394" s="12"/>
    </row>
    <row r="8395">
      <c r="A8395" s="12"/>
    </row>
    <row r="8396">
      <c r="A8396" s="12"/>
    </row>
    <row r="8397">
      <c r="A8397" s="12"/>
    </row>
    <row r="8398">
      <c r="A8398" s="12"/>
    </row>
    <row r="8399">
      <c r="A8399" s="12"/>
    </row>
    <row r="8400">
      <c r="A8400" s="12"/>
    </row>
    <row r="8401">
      <c r="A8401" s="12"/>
    </row>
    <row r="8402">
      <c r="A8402" s="12"/>
    </row>
    <row r="8403">
      <c r="A8403" s="12"/>
    </row>
    <row r="8404">
      <c r="A8404" s="12"/>
    </row>
    <row r="8405">
      <c r="A8405" s="12"/>
    </row>
    <row r="8406">
      <c r="A8406" s="12"/>
    </row>
    <row r="8407">
      <c r="A8407" s="12"/>
    </row>
    <row r="8408">
      <c r="A8408" s="12"/>
    </row>
    <row r="8409">
      <c r="A8409" s="12"/>
    </row>
    <row r="8410">
      <c r="A8410" s="12"/>
    </row>
    <row r="8411">
      <c r="A8411" s="12"/>
    </row>
    <row r="8412">
      <c r="A8412" s="12"/>
    </row>
    <row r="8413">
      <c r="A8413" s="12"/>
    </row>
    <row r="8414">
      <c r="A8414" s="12"/>
    </row>
    <row r="8415">
      <c r="A8415" s="12"/>
    </row>
    <row r="8416">
      <c r="A8416" s="12"/>
    </row>
    <row r="8417">
      <c r="A8417" s="12"/>
    </row>
    <row r="8418">
      <c r="A8418" s="12"/>
    </row>
    <row r="8419">
      <c r="A8419" s="12"/>
    </row>
    <row r="8420">
      <c r="A8420" s="12"/>
    </row>
    <row r="8421">
      <c r="A8421" s="12"/>
    </row>
    <row r="8422">
      <c r="A8422" s="12"/>
    </row>
    <row r="8423">
      <c r="A8423" s="12"/>
    </row>
    <row r="8424">
      <c r="A8424" s="12"/>
    </row>
    <row r="8425">
      <c r="A8425" s="12"/>
    </row>
    <row r="8426">
      <c r="A8426" s="12"/>
    </row>
    <row r="8427">
      <c r="A8427" s="12"/>
    </row>
    <row r="8428">
      <c r="A8428" s="12"/>
    </row>
    <row r="8429">
      <c r="A8429" s="12"/>
    </row>
    <row r="8430">
      <c r="A8430" s="12"/>
    </row>
    <row r="8431">
      <c r="A8431" s="12"/>
    </row>
    <row r="8432">
      <c r="A8432" s="12"/>
    </row>
    <row r="8433">
      <c r="A8433" s="12"/>
    </row>
    <row r="8434">
      <c r="A8434" s="12"/>
    </row>
    <row r="8435">
      <c r="A8435" s="12"/>
    </row>
    <row r="8436">
      <c r="A8436" s="12"/>
    </row>
    <row r="8437">
      <c r="A8437" s="12"/>
    </row>
    <row r="8438">
      <c r="A8438" s="12"/>
    </row>
    <row r="8439">
      <c r="A8439" s="12"/>
    </row>
    <row r="8440">
      <c r="A8440" s="12"/>
    </row>
    <row r="8441">
      <c r="A8441" s="12"/>
    </row>
    <row r="8442">
      <c r="A8442" s="12"/>
    </row>
    <row r="8443">
      <c r="A8443" s="12"/>
    </row>
    <row r="8444">
      <c r="A8444" s="12"/>
    </row>
    <row r="8445">
      <c r="A8445" s="12"/>
    </row>
    <row r="8446">
      <c r="A8446" s="12"/>
    </row>
    <row r="8447">
      <c r="A8447" s="12"/>
    </row>
    <row r="8448">
      <c r="A8448" s="12"/>
    </row>
    <row r="8449">
      <c r="A8449" s="12"/>
    </row>
    <row r="8450">
      <c r="A8450" s="12"/>
    </row>
    <row r="8451">
      <c r="A8451" s="12"/>
    </row>
    <row r="8452">
      <c r="A8452" s="12"/>
    </row>
    <row r="8453">
      <c r="A8453" s="12"/>
    </row>
    <row r="8454">
      <c r="A8454" s="12"/>
    </row>
    <row r="8455">
      <c r="A8455" s="12"/>
    </row>
    <row r="8456">
      <c r="A8456" s="12"/>
    </row>
    <row r="8457">
      <c r="A8457" s="12"/>
    </row>
    <row r="8458">
      <c r="A8458" s="12"/>
    </row>
    <row r="8459">
      <c r="A8459" s="12"/>
    </row>
    <row r="8460">
      <c r="A8460" s="12"/>
    </row>
    <row r="8461">
      <c r="A8461" s="12"/>
    </row>
    <row r="8462">
      <c r="A8462" s="12"/>
    </row>
    <row r="8463">
      <c r="A8463" s="12"/>
    </row>
    <row r="8464">
      <c r="A8464" s="12"/>
    </row>
    <row r="8465">
      <c r="A8465" s="12"/>
    </row>
    <row r="8466">
      <c r="A8466" s="12"/>
    </row>
    <row r="8467">
      <c r="A8467" s="12"/>
    </row>
    <row r="8468">
      <c r="A8468" s="12"/>
    </row>
    <row r="8469">
      <c r="A8469" s="12"/>
    </row>
    <row r="8470">
      <c r="A8470" s="12"/>
    </row>
    <row r="8471">
      <c r="A8471" s="12"/>
    </row>
    <row r="8472">
      <c r="A8472" s="12"/>
    </row>
    <row r="8473">
      <c r="A8473" s="12"/>
    </row>
    <row r="8474">
      <c r="A8474" s="12"/>
    </row>
    <row r="8475">
      <c r="A8475" s="12"/>
    </row>
    <row r="8476">
      <c r="A8476" s="12"/>
    </row>
    <row r="8477">
      <c r="A8477" s="12"/>
    </row>
    <row r="8478">
      <c r="A8478" s="12"/>
    </row>
    <row r="8479">
      <c r="A8479" s="12"/>
    </row>
    <row r="8480">
      <c r="A8480" s="12"/>
    </row>
    <row r="8481">
      <c r="A8481" s="12"/>
    </row>
    <row r="8482">
      <c r="A8482" s="12"/>
    </row>
    <row r="8483">
      <c r="A8483" s="12"/>
    </row>
    <row r="8484">
      <c r="A8484" s="12"/>
    </row>
    <row r="8485">
      <c r="A8485" s="12"/>
    </row>
    <row r="8486">
      <c r="A8486" s="12"/>
    </row>
    <row r="8487">
      <c r="A8487" s="12"/>
    </row>
    <row r="8488">
      <c r="A8488" s="12"/>
    </row>
    <row r="8489">
      <c r="A8489" s="12"/>
    </row>
    <row r="8490">
      <c r="A8490" s="12"/>
    </row>
    <row r="8491">
      <c r="A8491" s="12"/>
    </row>
    <row r="8492">
      <c r="A8492" s="12"/>
    </row>
    <row r="8493">
      <c r="A8493" s="12"/>
    </row>
    <row r="8494">
      <c r="A8494" s="12"/>
    </row>
    <row r="8495">
      <c r="A8495" s="12"/>
    </row>
    <row r="8496">
      <c r="A8496" s="12"/>
    </row>
    <row r="8497">
      <c r="A8497" s="12"/>
    </row>
    <row r="8498">
      <c r="A8498" s="12"/>
    </row>
    <row r="8499">
      <c r="A8499" s="12"/>
    </row>
    <row r="8500">
      <c r="A8500" s="12"/>
    </row>
    <row r="8501">
      <c r="A8501" s="12"/>
    </row>
    <row r="8502">
      <c r="A8502" s="12"/>
    </row>
    <row r="8503">
      <c r="A8503" s="12"/>
    </row>
    <row r="8504">
      <c r="A8504" s="12"/>
    </row>
    <row r="8505">
      <c r="A8505" s="12"/>
    </row>
    <row r="8506">
      <c r="A8506" s="12"/>
    </row>
    <row r="8507">
      <c r="A8507" s="12"/>
    </row>
    <row r="8508">
      <c r="A8508" s="12"/>
    </row>
    <row r="8509">
      <c r="A8509" s="12"/>
    </row>
    <row r="8510">
      <c r="A8510" s="12"/>
    </row>
    <row r="8511">
      <c r="A8511" s="12"/>
    </row>
    <row r="8512">
      <c r="A8512" s="12"/>
    </row>
    <row r="8513">
      <c r="A8513" s="12"/>
    </row>
    <row r="8514">
      <c r="A8514" s="12"/>
    </row>
    <row r="8515">
      <c r="A8515" s="12"/>
    </row>
    <row r="8516">
      <c r="A8516" s="12"/>
    </row>
    <row r="8517">
      <c r="A8517" s="12"/>
    </row>
    <row r="8518">
      <c r="A8518" s="12"/>
    </row>
    <row r="8519">
      <c r="A8519" s="12"/>
    </row>
    <row r="8520">
      <c r="A8520" s="12"/>
    </row>
    <row r="8521">
      <c r="A8521" s="12"/>
    </row>
    <row r="8522">
      <c r="A8522" s="12"/>
    </row>
    <row r="8523">
      <c r="A8523" s="12"/>
    </row>
    <row r="8524">
      <c r="A8524" s="12"/>
    </row>
    <row r="8525">
      <c r="A8525" s="12"/>
    </row>
    <row r="8526">
      <c r="A8526" s="12"/>
    </row>
    <row r="8527">
      <c r="A8527" s="12"/>
    </row>
    <row r="8528">
      <c r="A8528" s="12"/>
    </row>
    <row r="8529">
      <c r="A8529" s="12"/>
    </row>
    <row r="8530">
      <c r="A8530" s="12"/>
    </row>
    <row r="8531">
      <c r="A8531" s="12"/>
    </row>
    <row r="8532">
      <c r="A8532" s="12"/>
    </row>
    <row r="8533">
      <c r="A8533" s="12"/>
    </row>
    <row r="8534">
      <c r="A8534" s="12"/>
    </row>
    <row r="8535">
      <c r="A8535" s="12"/>
    </row>
    <row r="8536">
      <c r="A8536" s="12"/>
    </row>
    <row r="8537">
      <c r="A8537" s="12"/>
    </row>
    <row r="8538">
      <c r="A8538" s="12"/>
    </row>
    <row r="8539">
      <c r="A8539" s="12"/>
    </row>
    <row r="8540">
      <c r="A8540" s="12"/>
    </row>
    <row r="8541">
      <c r="A8541" s="12"/>
    </row>
    <row r="8542">
      <c r="A8542" s="12"/>
    </row>
    <row r="8543">
      <c r="A8543" s="12"/>
    </row>
    <row r="8544">
      <c r="A8544" s="12"/>
    </row>
    <row r="8545">
      <c r="A8545" s="12"/>
    </row>
    <row r="8546">
      <c r="A8546" s="12"/>
    </row>
    <row r="8547">
      <c r="A8547" s="12"/>
    </row>
    <row r="8548">
      <c r="A8548" s="12"/>
    </row>
    <row r="8549">
      <c r="A8549" s="12"/>
    </row>
    <row r="8550">
      <c r="A8550" s="12"/>
    </row>
    <row r="8551">
      <c r="A8551" s="12"/>
    </row>
    <row r="8552">
      <c r="A8552" s="12"/>
    </row>
    <row r="8553">
      <c r="A8553" s="12"/>
    </row>
    <row r="8554">
      <c r="A8554" s="12"/>
    </row>
    <row r="8555">
      <c r="A8555" s="12"/>
    </row>
    <row r="8556">
      <c r="A8556" s="12"/>
    </row>
    <row r="8557">
      <c r="A8557" s="12"/>
    </row>
    <row r="8558">
      <c r="A8558" s="12"/>
    </row>
    <row r="8559">
      <c r="A8559" s="12"/>
    </row>
    <row r="8560">
      <c r="A8560" s="12"/>
    </row>
    <row r="8561">
      <c r="A8561" s="12"/>
    </row>
    <row r="8562">
      <c r="A8562" s="12"/>
    </row>
    <row r="8563">
      <c r="A8563" s="12"/>
    </row>
    <row r="8564">
      <c r="A8564" s="12"/>
    </row>
    <row r="8565">
      <c r="A8565" s="12"/>
    </row>
    <row r="8566">
      <c r="A8566" s="12"/>
    </row>
    <row r="8567">
      <c r="A8567" s="12"/>
    </row>
    <row r="8568">
      <c r="A8568" s="12"/>
    </row>
    <row r="8569">
      <c r="A8569" s="12"/>
    </row>
    <row r="8570">
      <c r="A8570" s="12"/>
    </row>
    <row r="8571">
      <c r="A8571" s="12"/>
    </row>
    <row r="8572">
      <c r="A8572" s="12"/>
    </row>
    <row r="8573">
      <c r="A8573" s="12"/>
    </row>
    <row r="8574">
      <c r="A8574" s="12"/>
    </row>
    <row r="8575">
      <c r="A8575" s="12"/>
    </row>
    <row r="8576">
      <c r="A8576" s="12"/>
    </row>
    <row r="8577">
      <c r="A8577" s="12"/>
    </row>
    <row r="8578">
      <c r="A8578" s="12"/>
    </row>
    <row r="8579">
      <c r="A8579" s="12"/>
    </row>
    <row r="8580">
      <c r="A8580" s="12"/>
    </row>
    <row r="8581">
      <c r="A8581" s="12"/>
    </row>
    <row r="8582">
      <c r="A8582" s="12"/>
    </row>
    <row r="8583">
      <c r="A8583" s="12"/>
    </row>
    <row r="8584">
      <c r="A8584" s="12"/>
    </row>
    <row r="8585">
      <c r="A8585" s="12"/>
    </row>
    <row r="8586">
      <c r="A8586" s="12"/>
    </row>
    <row r="8587">
      <c r="A8587" s="12"/>
    </row>
    <row r="8588">
      <c r="A8588" s="12"/>
    </row>
    <row r="8589">
      <c r="A8589" s="12"/>
    </row>
    <row r="8590">
      <c r="A8590" s="12"/>
    </row>
    <row r="8591">
      <c r="A8591" s="12"/>
    </row>
    <row r="8592">
      <c r="A8592" s="12"/>
    </row>
    <row r="8593">
      <c r="A8593" s="12"/>
    </row>
    <row r="8594">
      <c r="A8594" s="12"/>
    </row>
    <row r="8595">
      <c r="A8595" s="12"/>
    </row>
    <row r="8596">
      <c r="A8596" s="12"/>
    </row>
    <row r="8597">
      <c r="A8597" s="12"/>
    </row>
    <row r="8598">
      <c r="A8598" s="12"/>
    </row>
    <row r="8599">
      <c r="A8599" s="12"/>
    </row>
    <row r="8600">
      <c r="A8600" s="12"/>
    </row>
    <row r="8601">
      <c r="A8601" s="12"/>
    </row>
    <row r="8602">
      <c r="A8602" s="12"/>
    </row>
    <row r="8603">
      <c r="A8603" s="12"/>
    </row>
    <row r="8604">
      <c r="A8604" s="12"/>
    </row>
    <row r="8605">
      <c r="A8605" s="12"/>
    </row>
    <row r="8606">
      <c r="A8606" s="12"/>
    </row>
    <row r="8607">
      <c r="A8607" s="12"/>
    </row>
    <row r="8608">
      <c r="A8608" s="12"/>
    </row>
    <row r="8609">
      <c r="A8609" s="12"/>
    </row>
    <row r="8610">
      <c r="A8610" s="12"/>
    </row>
    <row r="8611">
      <c r="A8611" s="12"/>
    </row>
    <row r="8612">
      <c r="A8612" s="12"/>
    </row>
    <row r="8613">
      <c r="A8613" s="12"/>
    </row>
    <row r="8614">
      <c r="A8614" s="12"/>
    </row>
    <row r="8615">
      <c r="A8615" s="12"/>
    </row>
    <row r="8616">
      <c r="A8616" s="12"/>
    </row>
    <row r="8617">
      <c r="A8617" s="12"/>
    </row>
    <row r="8618">
      <c r="A8618" s="12"/>
    </row>
    <row r="8619">
      <c r="A8619" s="12"/>
    </row>
    <row r="8620">
      <c r="A8620" s="12"/>
    </row>
    <row r="8621">
      <c r="A8621" s="12"/>
    </row>
    <row r="8622">
      <c r="A8622" s="12"/>
    </row>
    <row r="8623">
      <c r="A8623" s="12"/>
    </row>
    <row r="8624">
      <c r="A8624" s="12"/>
    </row>
    <row r="8625">
      <c r="A8625" s="12"/>
    </row>
    <row r="8626">
      <c r="A8626" s="12"/>
    </row>
    <row r="8627">
      <c r="A8627" s="12"/>
    </row>
    <row r="8628">
      <c r="A8628" s="12"/>
    </row>
    <row r="8629">
      <c r="A8629" s="12"/>
    </row>
    <row r="8630">
      <c r="A8630" s="12"/>
    </row>
    <row r="8631">
      <c r="A8631" s="12"/>
    </row>
    <row r="8632">
      <c r="A8632" s="12"/>
    </row>
    <row r="8633">
      <c r="A8633" s="12"/>
    </row>
    <row r="8634">
      <c r="A8634" s="12"/>
    </row>
    <row r="8635">
      <c r="A8635" s="12"/>
    </row>
    <row r="8636">
      <c r="A8636" s="12"/>
    </row>
    <row r="8637">
      <c r="A8637" s="12"/>
    </row>
    <row r="8638">
      <c r="A8638" s="12"/>
    </row>
    <row r="8639">
      <c r="A8639" s="12"/>
    </row>
    <row r="8640">
      <c r="A8640" s="12"/>
    </row>
    <row r="8641">
      <c r="A8641" s="12"/>
    </row>
    <row r="8642">
      <c r="A8642" s="12"/>
    </row>
    <row r="8643">
      <c r="A8643" s="12"/>
    </row>
    <row r="8644">
      <c r="A8644" s="12"/>
    </row>
    <row r="8645">
      <c r="A8645" s="12"/>
    </row>
    <row r="8646">
      <c r="A8646" s="12"/>
    </row>
    <row r="8647">
      <c r="A8647" s="12"/>
    </row>
    <row r="8648">
      <c r="A8648" s="12"/>
    </row>
    <row r="8649">
      <c r="A8649" s="12"/>
    </row>
    <row r="8650">
      <c r="A8650" s="12"/>
    </row>
    <row r="8651">
      <c r="A8651" s="12"/>
    </row>
    <row r="8652">
      <c r="A8652" s="12"/>
    </row>
    <row r="8653">
      <c r="A8653" s="12"/>
    </row>
    <row r="8654">
      <c r="A8654" s="12"/>
    </row>
    <row r="8655">
      <c r="A8655" s="12"/>
    </row>
    <row r="8656">
      <c r="A8656" s="12"/>
    </row>
    <row r="8657">
      <c r="A8657" s="12"/>
    </row>
    <row r="8658">
      <c r="A8658" s="12"/>
    </row>
    <row r="8659">
      <c r="A8659" s="12"/>
    </row>
    <row r="8660">
      <c r="A8660" s="12"/>
    </row>
    <row r="8661">
      <c r="A8661" s="12"/>
    </row>
    <row r="8662">
      <c r="A8662" s="12"/>
    </row>
    <row r="8663">
      <c r="A8663" s="12"/>
    </row>
    <row r="8664">
      <c r="A8664" s="12"/>
    </row>
    <row r="8665">
      <c r="A8665" s="12"/>
    </row>
    <row r="8666">
      <c r="A8666" s="12"/>
    </row>
    <row r="8667">
      <c r="A8667" s="12"/>
    </row>
    <row r="8668">
      <c r="A8668" s="12"/>
    </row>
    <row r="8669">
      <c r="A8669" s="12"/>
    </row>
    <row r="8670">
      <c r="A8670" s="12"/>
    </row>
    <row r="8671">
      <c r="A8671" s="12"/>
    </row>
    <row r="8672">
      <c r="A8672" s="12"/>
    </row>
    <row r="8673">
      <c r="A8673" s="12"/>
    </row>
    <row r="8674">
      <c r="A8674" s="12"/>
    </row>
    <row r="8675">
      <c r="A8675" s="12"/>
    </row>
    <row r="8676">
      <c r="A8676" s="12"/>
    </row>
    <row r="8677">
      <c r="A8677" s="12"/>
    </row>
    <row r="8678">
      <c r="A8678" s="12"/>
    </row>
    <row r="8679">
      <c r="A8679" s="12"/>
    </row>
    <row r="8680">
      <c r="A8680" s="12"/>
    </row>
    <row r="8681">
      <c r="A8681" s="12"/>
    </row>
    <row r="8682">
      <c r="A8682" s="12"/>
    </row>
    <row r="8683">
      <c r="A8683" s="12"/>
    </row>
    <row r="8684">
      <c r="A8684" s="12"/>
    </row>
    <row r="8685">
      <c r="A8685" s="12"/>
    </row>
    <row r="8686">
      <c r="A8686" s="12"/>
    </row>
    <row r="8687">
      <c r="A8687" s="12"/>
    </row>
    <row r="8688">
      <c r="A8688" s="12"/>
    </row>
    <row r="8689">
      <c r="A8689" s="12"/>
    </row>
    <row r="8690">
      <c r="A8690" s="12"/>
    </row>
    <row r="8691">
      <c r="A8691" s="12"/>
    </row>
    <row r="8692">
      <c r="A8692" s="12"/>
    </row>
    <row r="8693">
      <c r="A8693" s="12"/>
    </row>
    <row r="8694">
      <c r="A8694" s="12"/>
    </row>
    <row r="8695">
      <c r="A8695" s="12"/>
    </row>
    <row r="8696">
      <c r="A8696" s="12"/>
    </row>
    <row r="8697">
      <c r="A8697" s="12"/>
    </row>
    <row r="8698">
      <c r="A8698" s="12"/>
    </row>
    <row r="8699">
      <c r="A8699" s="12"/>
    </row>
    <row r="8700">
      <c r="A8700" s="12"/>
    </row>
    <row r="8701">
      <c r="A8701" s="12"/>
    </row>
    <row r="8702">
      <c r="A8702" s="12"/>
    </row>
    <row r="8703">
      <c r="A8703" s="12"/>
    </row>
    <row r="8704">
      <c r="A8704" s="12"/>
    </row>
    <row r="8705">
      <c r="A8705" s="12"/>
    </row>
    <row r="8706">
      <c r="A8706" s="12"/>
    </row>
    <row r="8707">
      <c r="A8707" s="12"/>
    </row>
    <row r="8708">
      <c r="A8708" s="12"/>
    </row>
    <row r="8709">
      <c r="A8709" s="12"/>
    </row>
    <row r="8710">
      <c r="A8710" s="12"/>
    </row>
    <row r="8711">
      <c r="A8711" s="12"/>
    </row>
    <row r="8712">
      <c r="A8712" s="12"/>
    </row>
    <row r="8713">
      <c r="A8713" s="12"/>
    </row>
    <row r="8714">
      <c r="A8714" s="12"/>
    </row>
    <row r="8715">
      <c r="A8715" s="12"/>
    </row>
    <row r="8716">
      <c r="A8716" s="12"/>
    </row>
    <row r="8717">
      <c r="A8717" s="12"/>
    </row>
    <row r="8718">
      <c r="A8718" s="12"/>
    </row>
    <row r="8719">
      <c r="A8719" s="12"/>
    </row>
    <row r="8720">
      <c r="A8720" s="12"/>
    </row>
    <row r="8721">
      <c r="A8721" s="12"/>
    </row>
    <row r="8722">
      <c r="A8722" s="12"/>
    </row>
    <row r="8723">
      <c r="A8723" s="12"/>
    </row>
    <row r="8724">
      <c r="A8724" s="12"/>
    </row>
    <row r="8725">
      <c r="A8725" s="12"/>
    </row>
    <row r="8726">
      <c r="A8726" s="12"/>
    </row>
    <row r="8727">
      <c r="A8727" s="12"/>
    </row>
    <row r="8728">
      <c r="A8728" s="12"/>
    </row>
    <row r="8729">
      <c r="A8729" s="12"/>
    </row>
    <row r="8730">
      <c r="A8730" s="12"/>
    </row>
    <row r="8731">
      <c r="A8731" s="12"/>
    </row>
    <row r="8732">
      <c r="A8732" s="12"/>
    </row>
    <row r="8733">
      <c r="A8733" s="12"/>
    </row>
    <row r="8734">
      <c r="A8734" s="12"/>
    </row>
    <row r="8735">
      <c r="A8735" s="12"/>
    </row>
    <row r="8736">
      <c r="A8736" s="12"/>
    </row>
    <row r="8737">
      <c r="A8737" s="12"/>
    </row>
    <row r="8738">
      <c r="A8738" s="12"/>
    </row>
    <row r="8739">
      <c r="A8739" s="12"/>
    </row>
    <row r="8740">
      <c r="A8740" s="12"/>
    </row>
    <row r="8741">
      <c r="A8741" s="12"/>
    </row>
    <row r="8742">
      <c r="A8742" s="12"/>
    </row>
    <row r="8743">
      <c r="A8743" s="12"/>
    </row>
    <row r="8744">
      <c r="A8744" s="12"/>
    </row>
    <row r="8745">
      <c r="A8745" s="12"/>
    </row>
    <row r="8746">
      <c r="A8746" s="12"/>
    </row>
    <row r="8747">
      <c r="A8747" s="12"/>
    </row>
    <row r="8748">
      <c r="A8748" s="12"/>
    </row>
    <row r="8749">
      <c r="A8749" s="12"/>
    </row>
    <row r="8750">
      <c r="A8750" s="12"/>
    </row>
    <row r="8751">
      <c r="A8751" s="12"/>
    </row>
    <row r="8752">
      <c r="A8752" s="12"/>
    </row>
    <row r="8753">
      <c r="A8753" s="12"/>
    </row>
    <row r="8754">
      <c r="A8754" s="12"/>
    </row>
    <row r="8755">
      <c r="A8755" s="12"/>
    </row>
    <row r="8756">
      <c r="A8756" s="12"/>
    </row>
    <row r="8757">
      <c r="A8757" s="12"/>
    </row>
    <row r="8758">
      <c r="A8758" s="12"/>
    </row>
    <row r="8759">
      <c r="A8759" s="12"/>
    </row>
    <row r="8760">
      <c r="A8760" s="12"/>
    </row>
    <row r="8761">
      <c r="A8761" s="12"/>
    </row>
    <row r="8762">
      <c r="A8762" s="12"/>
    </row>
    <row r="8763">
      <c r="A8763" s="12"/>
    </row>
    <row r="8764">
      <c r="A8764" s="12"/>
    </row>
    <row r="8765">
      <c r="A8765" s="12"/>
    </row>
    <row r="8766">
      <c r="A8766" s="12"/>
    </row>
    <row r="8767">
      <c r="A8767" s="12"/>
    </row>
    <row r="8768">
      <c r="A8768" s="12"/>
    </row>
    <row r="8769">
      <c r="A8769" s="12"/>
    </row>
    <row r="8770">
      <c r="A8770" s="12"/>
    </row>
    <row r="8771">
      <c r="A8771" s="12"/>
    </row>
    <row r="8772">
      <c r="A8772" s="12"/>
    </row>
    <row r="8773">
      <c r="A8773" s="12"/>
    </row>
    <row r="8774">
      <c r="A8774" s="12"/>
    </row>
    <row r="8775">
      <c r="A8775" s="12"/>
    </row>
    <row r="8776">
      <c r="A8776" s="12"/>
    </row>
    <row r="8777">
      <c r="A8777" s="12"/>
    </row>
    <row r="8778">
      <c r="A8778" s="12"/>
    </row>
    <row r="8779">
      <c r="A8779" s="12"/>
    </row>
    <row r="8780">
      <c r="A8780" s="12"/>
    </row>
    <row r="8781">
      <c r="A8781" s="12"/>
    </row>
    <row r="8782">
      <c r="A8782" s="12"/>
    </row>
    <row r="8783">
      <c r="A8783" s="12"/>
    </row>
    <row r="8784">
      <c r="A8784" s="12"/>
    </row>
    <row r="8785">
      <c r="A8785" s="12"/>
    </row>
    <row r="8786">
      <c r="A8786" s="12"/>
    </row>
    <row r="8787">
      <c r="A8787" s="12"/>
    </row>
    <row r="8788">
      <c r="A8788" s="12"/>
    </row>
    <row r="8789">
      <c r="A8789" s="12"/>
    </row>
    <row r="8790">
      <c r="A8790" s="12"/>
    </row>
    <row r="8791">
      <c r="A8791" s="12"/>
    </row>
    <row r="8792">
      <c r="A8792" s="12"/>
    </row>
    <row r="8793">
      <c r="A8793" s="12"/>
    </row>
    <row r="8794">
      <c r="A8794" s="12"/>
    </row>
    <row r="8795">
      <c r="A8795" s="12"/>
    </row>
    <row r="8796">
      <c r="A8796" s="12"/>
    </row>
    <row r="8797">
      <c r="A8797" s="12"/>
    </row>
    <row r="8798">
      <c r="A8798" s="12"/>
    </row>
    <row r="8799">
      <c r="A8799" s="12"/>
    </row>
    <row r="8800">
      <c r="A8800" s="12"/>
    </row>
    <row r="8801">
      <c r="A8801" s="12"/>
    </row>
    <row r="8802">
      <c r="A8802" s="12"/>
    </row>
    <row r="8803">
      <c r="A8803" s="12"/>
    </row>
    <row r="8804">
      <c r="A8804" s="12"/>
    </row>
    <row r="8805">
      <c r="A8805" s="12"/>
    </row>
    <row r="8806">
      <c r="A8806" s="12"/>
    </row>
    <row r="8807">
      <c r="A8807" s="12"/>
    </row>
    <row r="8808">
      <c r="A8808" s="12"/>
    </row>
    <row r="8809">
      <c r="A8809" s="12"/>
    </row>
    <row r="8810">
      <c r="A8810" s="12"/>
    </row>
    <row r="8811">
      <c r="A8811" s="12"/>
    </row>
    <row r="8812">
      <c r="A8812" s="12"/>
    </row>
    <row r="8813">
      <c r="A8813" s="12"/>
    </row>
    <row r="8814">
      <c r="A8814" s="12"/>
    </row>
    <row r="8815">
      <c r="A8815" s="12"/>
    </row>
    <row r="8816">
      <c r="A8816" s="12"/>
    </row>
    <row r="8817">
      <c r="A8817" s="12"/>
    </row>
    <row r="8818">
      <c r="A8818" s="12"/>
    </row>
    <row r="8819">
      <c r="A8819" s="12"/>
    </row>
    <row r="8820">
      <c r="A8820" s="12"/>
    </row>
    <row r="8821">
      <c r="A8821" s="12"/>
    </row>
    <row r="8822">
      <c r="A8822" s="12"/>
    </row>
    <row r="8823">
      <c r="A8823" s="12"/>
    </row>
    <row r="8824">
      <c r="A8824" s="12"/>
    </row>
    <row r="8825">
      <c r="A8825" s="12"/>
    </row>
    <row r="8826">
      <c r="A8826" s="12"/>
    </row>
    <row r="8827">
      <c r="A8827" s="12"/>
    </row>
    <row r="8828">
      <c r="A8828" s="12"/>
    </row>
    <row r="8829">
      <c r="A8829" s="12"/>
    </row>
    <row r="8830">
      <c r="A8830" s="12"/>
    </row>
    <row r="8831">
      <c r="A8831" s="12"/>
    </row>
    <row r="8832">
      <c r="A8832" s="12"/>
    </row>
    <row r="8833">
      <c r="A8833" s="12"/>
    </row>
    <row r="8834">
      <c r="A8834" s="12"/>
    </row>
    <row r="8835">
      <c r="A8835" s="12"/>
    </row>
    <row r="8836">
      <c r="A8836" s="12"/>
    </row>
    <row r="8837">
      <c r="A8837" s="12"/>
    </row>
    <row r="8838">
      <c r="A8838" s="12"/>
    </row>
    <row r="8839">
      <c r="A8839" s="12"/>
    </row>
    <row r="8840">
      <c r="A8840" s="12"/>
    </row>
    <row r="8841">
      <c r="A8841" s="12"/>
    </row>
    <row r="8842">
      <c r="A8842" s="12"/>
    </row>
    <row r="8843">
      <c r="A8843" s="12"/>
    </row>
    <row r="8844">
      <c r="A8844" s="12"/>
    </row>
    <row r="8845">
      <c r="A8845" s="12"/>
    </row>
    <row r="8846">
      <c r="A8846" s="12"/>
    </row>
    <row r="8847">
      <c r="A8847" s="12"/>
    </row>
    <row r="8848">
      <c r="A8848" s="12"/>
    </row>
    <row r="8849">
      <c r="A8849" s="12"/>
    </row>
    <row r="8850">
      <c r="A8850" s="12"/>
    </row>
    <row r="8851">
      <c r="A8851" s="12"/>
    </row>
    <row r="8852">
      <c r="A8852" s="12"/>
    </row>
    <row r="8853">
      <c r="A8853" s="12"/>
    </row>
    <row r="8854">
      <c r="A8854" s="12"/>
    </row>
    <row r="8855">
      <c r="A8855" s="12"/>
    </row>
    <row r="8856">
      <c r="A8856" s="12"/>
    </row>
    <row r="8857">
      <c r="A8857" s="12"/>
    </row>
    <row r="8858">
      <c r="A8858" s="12"/>
    </row>
    <row r="8859">
      <c r="A8859" s="12"/>
    </row>
    <row r="8860">
      <c r="A8860" s="12"/>
    </row>
    <row r="8861">
      <c r="A8861" s="12"/>
    </row>
    <row r="8862">
      <c r="A8862" s="12"/>
    </row>
    <row r="8863">
      <c r="A8863" s="12"/>
    </row>
    <row r="8864">
      <c r="A8864" s="12"/>
    </row>
    <row r="8865">
      <c r="A8865" s="12"/>
    </row>
    <row r="8866">
      <c r="A8866" s="12"/>
    </row>
    <row r="8867">
      <c r="A8867" s="12"/>
    </row>
    <row r="8868">
      <c r="A8868" s="12"/>
    </row>
    <row r="8869">
      <c r="A8869" s="12"/>
    </row>
    <row r="8870">
      <c r="A8870" s="12"/>
    </row>
    <row r="8871">
      <c r="A8871" s="12"/>
    </row>
    <row r="8872">
      <c r="A8872" s="12"/>
    </row>
    <row r="8873">
      <c r="A8873" s="12"/>
    </row>
    <row r="8874">
      <c r="A8874" s="12"/>
    </row>
    <row r="8875">
      <c r="A8875" s="12"/>
    </row>
    <row r="8876">
      <c r="A8876" s="12"/>
    </row>
    <row r="8877">
      <c r="A8877" s="12"/>
    </row>
    <row r="8878">
      <c r="A8878" s="12"/>
    </row>
    <row r="8879">
      <c r="A8879" s="12"/>
    </row>
    <row r="8880">
      <c r="A8880" s="12"/>
    </row>
    <row r="8881">
      <c r="A8881" s="12"/>
    </row>
    <row r="8882">
      <c r="A8882" s="12"/>
    </row>
    <row r="8883">
      <c r="A8883" s="12"/>
    </row>
    <row r="8884">
      <c r="A8884" s="12"/>
    </row>
    <row r="8885">
      <c r="A8885" s="12"/>
    </row>
    <row r="8886">
      <c r="A8886" s="12"/>
    </row>
    <row r="8887">
      <c r="A8887" s="12"/>
    </row>
    <row r="8888">
      <c r="A8888" s="12"/>
    </row>
    <row r="8889">
      <c r="A8889" s="12"/>
    </row>
    <row r="8890">
      <c r="A8890" s="12"/>
    </row>
    <row r="8891">
      <c r="A8891" s="12"/>
    </row>
    <row r="8892">
      <c r="A8892" s="12"/>
    </row>
    <row r="8893">
      <c r="A8893" s="12"/>
    </row>
    <row r="8894">
      <c r="A8894" s="12"/>
    </row>
    <row r="8895">
      <c r="A8895" s="12"/>
    </row>
    <row r="8896">
      <c r="A8896" s="12"/>
    </row>
    <row r="8897">
      <c r="A8897" s="12"/>
    </row>
    <row r="8898">
      <c r="A8898" s="12"/>
    </row>
    <row r="8899">
      <c r="A8899" s="12"/>
    </row>
    <row r="8900">
      <c r="A8900" s="12"/>
    </row>
    <row r="8901">
      <c r="A8901" s="12"/>
    </row>
    <row r="8902">
      <c r="A8902" s="12"/>
    </row>
    <row r="8903">
      <c r="A8903" s="12"/>
    </row>
    <row r="8904">
      <c r="A8904" s="12"/>
    </row>
    <row r="8905">
      <c r="A8905" s="12"/>
    </row>
    <row r="8906">
      <c r="A8906" s="12"/>
    </row>
    <row r="8907">
      <c r="A8907" s="12"/>
    </row>
    <row r="8908">
      <c r="A8908" s="12"/>
    </row>
    <row r="8909">
      <c r="A8909" s="12"/>
    </row>
    <row r="8910">
      <c r="A8910" s="12"/>
    </row>
    <row r="8911">
      <c r="A8911" s="12"/>
    </row>
    <row r="8912">
      <c r="A8912" s="12"/>
    </row>
    <row r="8913">
      <c r="A8913" s="12"/>
    </row>
    <row r="8914">
      <c r="A8914" s="12"/>
    </row>
    <row r="8915">
      <c r="A8915" s="12"/>
    </row>
    <row r="8916">
      <c r="A8916" s="12"/>
    </row>
    <row r="8917">
      <c r="A8917" s="12"/>
    </row>
    <row r="8918">
      <c r="A8918" s="12"/>
    </row>
    <row r="8919">
      <c r="A8919" s="12"/>
    </row>
    <row r="8920">
      <c r="A8920" s="12"/>
    </row>
    <row r="8921">
      <c r="A8921" s="12"/>
    </row>
    <row r="8922">
      <c r="A8922" s="12"/>
    </row>
    <row r="8923">
      <c r="A8923" s="12"/>
    </row>
    <row r="8924">
      <c r="A8924" s="12"/>
    </row>
    <row r="8925">
      <c r="A8925" s="12"/>
    </row>
    <row r="8926">
      <c r="A8926" s="12"/>
    </row>
    <row r="8927">
      <c r="A8927" s="12"/>
    </row>
    <row r="8928">
      <c r="A8928" s="12"/>
    </row>
    <row r="8929">
      <c r="A8929" s="12"/>
    </row>
    <row r="8930">
      <c r="A8930" s="12"/>
    </row>
    <row r="8931">
      <c r="A8931" s="12"/>
    </row>
    <row r="8932">
      <c r="A8932" s="12"/>
    </row>
    <row r="8933">
      <c r="A8933" s="12"/>
    </row>
    <row r="8934">
      <c r="A8934" s="12"/>
    </row>
    <row r="8935">
      <c r="A8935" s="12"/>
    </row>
    <row r="8936">
      <c r="A8936" s="12"/>
    </row>
    <row r="8937">
      <c r="A8937" s="12"/>
    </row>
    <row r="8938">
      <c r="A8938" s="12"/>
    </row>
    <row r="8939">
      <c r="A8939" s="12"/>
    </row>
    <row r="8940">
      <c r="A8940" s="12"/>
    </row>
    <row r="8941">
      <c r="A8941" s="12"/>
    </row>
    <row r="8942">
      <c r="A8942" s="12"/>
    </row>
    <row r="8943">
      <c r="A8943" s="12"/>
    </row>
    <row r="8944">
      <c r="A8944" s="12"/>
    </row>
    <row r="8945">
      <c r="A8945" s="12"/>
    </row>
    <row r="8946">
      <c r="A8946" s="12"/>
    </row>
    <row r="8947">
      <c r="A8947" s="12"/>
    </row>
    <row r="8948">
      <c r="A8948" s="12"/>
    </row>
    <row r="8949">
      <c r="A8949" s="12"/>
    </row>
    <row r="8950">
      <c r="A8950" s="12"/>
    </row>
    <row r="8951">
      <c r="A8951" s="12"/>
    </row>
    <row r="8952">
      <c r="A8952" s="12"/>
    </row>
    <row r="8953">
      <c r="A8953" s="12"/>
    </row>
    <row r="8954">
      <c r="A8954" s="12"/>
    </row>
    <row r="8955">
      <c r="A8955" s="12"/>
    </row>
    <row r="8956">
      <c r="A8956" s="12"/>
    </row>
    <row r="8957">
      <c r="A8957" s="12"/>
    </row>
    <row r="8958">
      <c r="A8958" s="12"/>
    </row>
    <row r="8959">
      <c r="A8959" s="12"/>
    </row>
    <row r="8960">
      <c r="A8960" s="12"/>
    </row>
    <row r="8961">
      <c r="A8961" s="12"/>
    </row>
    <row r="8962">
      <c r="A8962" s="12"/>
    </row>
    <row r="8963">
      <c r="A8963" s="12"/>
    </row>
    <row r="8964">
      <c r="A8964" s="12"/>
    </row>
    <row r="8965">
      <c r="A8965" s="12"/>
    </row>
    <row r="8966">
      <c r="A8966" s="12"/>
    </row>
    <row r="8967">
      <c r="A8967" s="12"/>
    </row>
    <row r="8968">
      <c r="A8968" s="12"/>
    </row>
    <row r="8969">
      <c r="A8969" s="12"/>
    </row>
    <row r="8970">
      <c r="A8970" s="12"/>
    </row>
    <row r="8971">
      <c r="A8971" s="12"/>
    </row>
    <row r="8972">
      <c r="A8972" s="12"/>
    </row>
    <row r="8973">
      <c r="A8973" s="12"/>
    </row>
    <row r="8974">
      <c r="A8974" s="12"/>
    </row>
    <row r="8975">
      <c r="A8975" s="12"/>
    </row>
    <row r="8976">
      <c r="A8976" s="12"/>
    </row>
    <row r="8977">
      <c r="A8977" s="12"/>
    </row>
    <row r="8978">
      <c r="A8978" s="12"/>
    </row>
    <row r="8979">
      <c r="A8979" s="12"/>
    </row>
    <row r="8980">
      <c r="A8980" s="12"/>
    </row>
    <row r="8981">
      <c r="A8981" s="12"/>
    </row>
    <row r="8982">
      <c r="A8982" s="12"/>
    </row>
    <row r="8983">
      <c r="A8983" s="12"/>
    </row>
    <row r="8984">
      <c r="A8984" s="12"/>
    </row>
    <row r="8985">
      <c r="A8985" s="12"/>
    </row>
    <row r="8986">
      <c r="A8986" s="12"/>
    </row>
    <row r="8987">
      <c r="A8987" s="12"/>
    </row>
    <row r="8988">
      <c r="A8988" s="12"/>
    </row>
    <row r="8989">
      <c r="A8989" s="12"/>
    </row>
    <row r="8990">
      <c r="A8990" s="12"/>
    </row>
    <row r="8991">
      <c r="A8991" s="12"/>
    </row>
    <row r="8992">
      <c r="A8992" s="12"/>
    </row>
    <row r="8993">
      <c r="A8993" s="12"/>
    </row>
    <row r="8994">
      <c r="A8994" s="12"/>
    </row>
    <row r="8995">
      <c r="A8995" s="12"/>
    </row>
    <row r="8996">
      <c r="A8996" s="12"/>
    </row>
    <row r="8997">
      <c r="A8997" s="12"/>
    </row>
    <row r="8998">
      <c r="A8998" s="12"/>
    </row>
    <row r="8999">
      <c r="A8999" s="12"/>
    </row>
    <row r="9000">
      <c r="A9000" s="12"/>
    </row>
    <row r="9001">
      <c r="A9001" s="12"/>
    </row>
    <row r="9002">
      <c r="A9002" s="12"/>
    </row>
    <row r="9003">
      <c r="A9003" s="12"/>
    </row>
    <row r="9004">
      <c r="A9004" s="12"/>
    </row>
    <row r="9005">
      <c r="A9005" s="12"/>
    </row>
    <row r="9006">
      <c r="A9006" s="12"/>
    </row>
    <row r="9007">
      <c r="A9007" s="12"/>
    </row>
    <row r="9008">
      <c r="A9008" s="12"/>
    </row>
    <row r="9009">
      <c r="A9009" s="12"/>
    </row>
    <row r="9010">
      <c r="A9010" s="12"/>
    </row>
    <row r="9011">
      <c r="A9011" s="12"/>
    </row>
    <row r="9012">
      <c r="A9012" s="12"/>
    </row>
    <row r="9013">
      <c r="A9013" s="12"/>
    </row>
    <row r="9014">
      <c r="A9014" s="12"/>
    </row>
    <row r="9015">
      <c r="A9015" s="12"/>
    </row>
    <row r="9016">
      <c r="A9016" s="12"/>
    </row>
    <row r="9017">
      <c r="A9017" s="12"/>
    </row>
    <row r="9018">
      <c r="A9018" s="12"/>
    </row>
    <row r="9019">
      <c r="A9019" s="12"/>
    </row>
    <row r="9020">
      <c r="A9020" s="12"/>
    </row>
    <row r="9021">
      <c r="A9021" s="12"/>
    </row>
    <row r="9022">
      <c r="A9022" s="12"/>
    </row>
    <row r="9023">
      <c r="A9023" s="12"/>
    </row>
    <row r="9024">
      <c r="A9024" s="12"/>
    </row>
    <row r="9025">
      <c r="A9025" s="12"/>
    </row>
    <row r="9026">
      <c r="A9026" s="12"/>
    </row>
    <row r="9027">
      <c r="A9027" s="12"/>
    </row>
    <row r="9028">
      <c r="A9028" s="12"/>
    </row>
    <row r="9029">
      <c r="A9029" s="12"/>
    </row>
    <row r="9030">
      <c r="A9030" s="12"/>
    </row>
    <row r="9031">
      <c r="A9031" s="12"/>
    </row>
    <row r="9032">
      <c r="A9032" s="12"/>
    </row>
    <row r="9033">
      <c r="A9033" s="12"/>
    </row>
    <row r="9034">
      <c r="A9034" s="12"/>
    </row>
    <row r="9035">
      <c r="A9035" s="12"/>
    </row>
    <row r="9036">
      <c r="A9036" s="12"/>
    </row>
    <row r="9037">
      <c r="A9037" s="12"/>
    </row>
    <row r="9038">
      <c r="A9038" s="12"/>
    </row>
    <row r="9039">
      <c r="A9039" s="12"/>
    </row>
    <row r="9040">
      <c r="A9040" s="12"/>
    </row>
    <row r="9041">
      <c r="A9041" s="12"/>
    </row>
    <row r="9042">
      <c r="A9042" s="12"/>
    </row>
    <row r="9043">
      <c r="A9043" s="12"/>
    </row>
    <row r="9044">
      <c r="A9044" s="12"/>
    </row>
    <row r="9045">
      <c r="A9045" s="12"/>
    </row>
    <row r="9046">
      <c r="A9046" s="12"/>
    </row>
    <row r="9047">
      <c r="A9047" s="12"/>
    </row>
    <row r="9048">
      <c r="A9048" s="12"/>
    </row>
    <row r="9049">
      <c r="A9049" s="12"/>
    </row>
    <row r="9050">
      <c r="A9050" s="12"/>
    </row>
    <row r="9051">
      <c r="A9051" s="12"/>
    </row>
    <row r="9052">
      <c r="A9052" s="12"/>
    </row>
    <row r="9053">
      <c r="A9053" s="12"/>
    </row>
    <row r="9054">
      <c r="A9054" s="12"/>
    </row>
    <row r="9055">
      <c r="A9055" s="12"/>
    </row>
    <row r="9056">
      <c r="A9056" s="12"/>
    </row>
    <row r="9057">
      <c r="A9057" s="12"/>
    </row>
    <row r="9058">
      <c r="A9058" s="12"/>
    </row>
    <row r="9059">
      <c r="A9059" s="12"/>
    </row>
    <row r="9060">
      <c r="A9060" s="12"/>
    </row>
    <row r="9061">
      <c r="A9061" s="12"/>
    </row>
    <row r="9062">
      <c r="A9062" s="12"/>
    </row>
    <row r="9063">
      <c r="A9063" s="12"/>
    </row>
    <row r="9064">
      <c r="A9064" s="12"/>
    </row>
    <row r="9065">
      <c r="A9065" s="12"/>
    </row>
    <row r="9066">
      <c r="A9066" s="12"/>
    </row>
    <row r="9067">
      <c r="A9067" s="12"/>
    </row>
    <row r="9068">
      <c r="A9068" s="12"/>
    </row>
    <row r="9069">
      <c r="A9069" s="12"/>
    </row>
    <row r="9070">
      <c r="A9070" s="12"/>
    </row>
    <row r="9071">
      <c r="A9071" s="12"/>
    </row>
    <row r="9072">
      <c r="A9072" s="12"/>
    </row>
    <row r="9073">
      <c r="A9073" s="12"/>
    </row>
    <row r="9078">
      <c r="G9078" s="11"/>
    </row>
  </sheetData>
  <pageMargins left="0.7" right="0.7" top="0.75" bottom="0.75" header="0.3" footer="0.3"/>
  <pageSetup paperSize="9" orientation="portrait" horizontalDpi="300" verticalDpi="300" r:id="rId2"/>
  <tableParts count="1">
    <tablePart r:id="rId14"/>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6">
      <tabColor theme="1" tint="0.14999847407452621"/>
    </sheetPr>
  </sheetPr>
  <dimension ref="A1"/>
  <sheetViews>
    <sheetView workbookViewId="0"/>
  </sheetViews>
  <sheetFormatPr defaultRowHeight="15.0" baseColWidth="10"/>
  <cols>
    <col min="2" max="2" width="9" hidden="0" customWidth="1"/>
    <col min="3" max="3" width="27.5703125" hidden="0" customWidth="1"/>
    <col min="4" max="4" width="30.85546875" hidden="0" customWidth="1"/>
    <col min="5" max="5" width="64.42578125" hidden="0" customWidth="1"/>
    <col min="6" max="6" width="20.85546875" hidden="0" customWidth="1"/>
    <col min="7" max="7" width="20.85546875" hidden="0" customWidth="1"/>
    <col min="8" max="8" width="20.85546875" hidden="0" customWidth="1"/>
    <col min="9" max="9" width="20.85546875" hidden="0" customWidth="1"/>
    <col min="10" max="10" width="20.85546875" hidden="0" customWidth="1"/>
    <col min="11" max="11" width="20.85546875" hidden="0" customWidth="1"/>
    <col min="12" max="12" width="33" hidden="0" customWidth="1"/>
    <col min="13" max="13" width="33" hidden="0" customWidth="1"/>
    <col min="14" max="14" width="33" hidden="0" customWidth="1"/>
    <col min="15" max="15" width="33" hidden="0" customWidth="1"/>
    <col min="16" max="16" width="33" hidden="0" customWidth="1"/>
  </cols>
  <sheetData>
    <row r="3">
      <c r="B3" s="9" t="s">
        <v>99</v>
      </c>
    </row>
    <row r="4">
      <c r="B4" s="9" t="s">
        <v>100</v>
      </c>
      <c r="C4" s="9" t="s">
        <v>101</v>
      </c>
      <c r="D4" s="9" t="s">
        <v>102</v>
      </c>
      <c r="E4" s="9" t="s">
        <v>103</v>
      </c>
      <c r="F4" s="9" t="s">
        <v>104</v>
      </c>
      <c r="G4" s="9" t="s">
        <v>105</v>
      </c>
      <c r="H4" s="9" t="s">
        <v>106</v>
      </c>
      <c r="I4" s="9" t="s">
        <v>107</v>
      </c>
      <c r="J4" s="17" t="s">
        <v>108</v>
      </c>
      <c r="K4" s="9" t="s">
        <v>109</v>
      </c>
      <c r="L4" s="9" t="s">
        <v>110</v>
      </c>
      <c r="M4" s="9" t="s">
        <v>239</v>
      </c>
      <c r="N4" s="9" t="s">
        <v>242</v>
      </c>
    </row>
    <row r="5">
      <c r="B5" s="16" t="n">
        <f xml:space="preserve"> ROW( co_sectorInfo[[#This Row],[ID]] ) - ROW( co_sectorInfo[[#Headers],[ID]] )</f>
        <v>1</v>
      </c>
      <c r="C5" s="18" t="s">
        <v>233</v>
      </c>
      <c r="D5" s="18" t="s">
        <v>235</v>
      </c>
      <c r="E5" s="18" t="s">
        <v>111</v>
      </c>
      <c r="F5" s="18" t="s">
        <v>112</v>
      </c>
      <c r="G5" s="18" t="s">
        <v>113</v>
      </c>
      <c r="H5" s="18" t="s">
        <v>114</v>
      </c>
      <c r="I5" s="18" t="n">
        <f xml:space="preserve"> 10^5</f>
        <v>100000</v>
      </c>
      <c r="J5" s="13" t="s">
        <v>115</v>
      </c>
      <c r="K5" s="18" t="s">
        <v>116</v>
      </c>
      <c r="L5" s="18" t="str">
        <f xml:space="preserve"> INDEX( co_modelTypes[driverUnit_label], MATCH( co_sectorInfo[[#This Row],[modelType]], co_modelTypes[modelType], 0 ) )</f>
        <v>degrees Celsius</v>
      </c>
      <c r="M5" s="18" t="s">
        <v>241</v>
      </c>
      <c r="N5" s="18" t="s">
        <v>111</v>
      </c>
    </row>
    <row r="6">
      <c r="B6" s="16" t="n">
        <f xml:space="preserve"> ROW( co_sectorInfo[[#This Row],[ID]] ) - ROW( co_sectorInfo[[#Headers],[ID]] )</f>
        <v>2</v>
      </c>
      <c r="C6" s="18" t="s">
        <v>234</v>
      </c>
      <c r="D6" s="18" t="s">
        <v>236</v>
      </c>
      <c r="E6" s="18" t="s">
        <v>126</v>
      </c>
      <c r="F6" s="18" t="s">
        <v>127</v>
      </c>
      <c r="G6" s="18" t="s">
        <v>164</v>
      </c>
      <c r="H6" s="18" t="s">
        <v>30</v>
      </c>
      <c r="I6" s="18" t="n">
        <f xml:space="preserve"> 10^5</f>
        <v>100000</v>
      </c>
      <c r="J6" s="13" t="s">
        <v>115</v>
      </c>
      <c r="K6" s="18" t="s">
        <v>116</v>
      </c>
      <c r="L6" s="18" t="str">
        <f xml:space="preserve"> INDEX( co_modelTypes[driverUnit_label], MATCH( co_sectorInfo[[#This Row],[modelType]], co_modelTypes[modelType], 0 ) )</f>
        <v>degrees Celsius</v>
      </c>
      <c r="M6" s="18" t="s">
        <v>240</v>
      </c>
      <c r="N6" s="18" t="s">
        <v>126</v>
      </c>
    </row>
    <row r="7">
      <c r="B7" s="16" t="n">
        <f xml:space="preserve"> ROW( co_sectorInfo[[#This Row],[ID]] ) - ROW( co_sectorInfo[[#Headers],[ID]] )</f>
        <v>3</v>
      </c>
      <c r="C7" s="18" t="s">
        <v>117</v>
      </c>
      <c r="D7" s="18" t="s">
        <v>118</v>
      </c>
      <c r="E7" s="18" t="s">
        <v>119</v>
      </c>
      <c r="F7" s="18" t="s">
        <v>120</v>
      </c>
      <c r="G7" s="18" t="s">
        <v>121</v>
      </c>
      <c r="H7" s="18" t="s">
        <v>122</v>
      </c>
      <c r="I7" s="18" t="n">
        <v>1</v>
      </c>
      <c r="J7" s="13" t="s">
        <v>123</v>
      </c>
      <c r="K7" s="18" t="s">
        <v>116</v>
      </c>
      <c r="L7" s="18" t="str">
        <f xml:space="preserve"> INDEX( co_modelTypes[driverUnit_label], MATCH( co_sectorInfo[[#This Row],[modelType]], co_modelTypes[modelType], 0 ) )</f>
        <v>degrees Celsius</v>
      </c>
      <c r="M7" s="18"/>
      <c r="N7" s="18" t="s">
        <v>119</v>
      </c>
    </row>
    <row r="8">
      <c r="B8" s="16" t="n">
        <f xml:space="preserve"> ROW( co_sectorInfo[[#This Row],[ID]] ) - ROW( co_sectorInfo[[#Headers],[ID]] )</f>
        <v>4</v>
      </c>
      <c r="C8" s="18" t="s">
        <v>124</v>
      </c>
      <c r="D8" s="18" t="s">
        <v>125</v>
      </c>
      <c r="E8" s="18" t="s">
        <v>126</v>
      </c>
      <c r="F8" s="18" t="s">
        <v>127</v>
      </c>
      <c r="G8" s="18" t="s">
        <v>128</v>
      </c>
      <c r="H8" s="18" t="s">
        <v>128</v>
      </c>
      <c r="I8" s="18" t="n">
        <f xml:space="preserve"> 10^5</f>
        <v>100000</v>
      </c>
      <c r="J8" s="13" t="s">
        <v>115</v>
      </c>
      <c r="K8" s="18" t="s">
        <v>116</v>
      </c>
      <c r="L8" s="18" t="str">
        <f xml:space="preserve"> INDEX( co_modelTypes[driverUnit_label], MATCH( co_sectorInfo[[#This Row],[modelType]], co_modelTypes[modelType], 0 ) )</f>
        <v>degrees Celsius</v>
      </c>
      <c r="M8" s="18"/>
      <c r="N8" s="18" t="s">
        <v>126</v>
      </c>
    </row>
    <row r="9">
      <c r="B9" s="16" t="n">
        <f xml:space="preserve"> ROW( co_sectorInfo[[#This Row],[ID]] ) - ROW( co_sectorInfo[[#Headers],[ID]] )</f>
        <v>5</v>
      </c>
      <c r="C9" s="18" t="s">
        <v>129</v>
      </c>
      <c r="D9" s="18" t="s">
        <v>130</v>
      </c>
      <c r="E9" s="18" t="s">
        <v>131</v>
      </c>
      <c r="F9" s="18" t="s">
        <v>132</v>
      </c>
      <c r="G9" s="18" t="s">
        <v>128</v>
      </c>
      <c r="H9" s="18" t="s">
        <v>128</v>
      </c>
      <c r="I9" s="18" t="n">
        <v>1</v>
      </c>
      <c r="J9" s="13" t="s">
        <v>123</v>
      </c>
      <c r="K9" s="18" t="s">
        <v>116</v>
      </c>
      <c r="L9" s="18" t="str">
        <f xml:space="preserve"> INDEX( co_modelTypes[driverUnit_label], MATCH( co_sectorInfo[[#This Row],[modelType]], co_modelTypes[modelType], 0 ) )</f>
        <v>degrees Celsius</v>
      </c>
      <c r="M9" s="18"/>
      <c r="N9" s="18" t="s">
        <v>243</v>
      </c>
    </row>
    <row r="10">
      <c r="B10" s="16" t="n">
        <f xml:space="preserve"> ROW( co_sectorInfo[[#This Row],[ID]] ) - ROW( co_sectorInfo[[#Headers],[ID]] )</f>
        <v>6</v>
      </c>
      <c r="C10" s="18" t="s">
        <v>133</v>
      </c>
      <c r="D10" s="18" t="s">
        <v>134</v>
      </c>
      <c r="E10" s="18" t="s">
        <v>131</v>
      </c>
      <c r="F10" s="18" t="s">
        <v>132</v>
      </c>
      <c r="G10" s="18" t="s">
        <v>128</v>
      </c>
      <c r="H10" s="18" t="s">
        <v>128</v>
      </c>
      <c r="I10" s="18" t="n">
        <v>1</v>
      </c>
      <c r="J10" s="13" t="s">
        <v>123</v>
      </c>
      <c r="K10" s="18" t="s">
        <v>135</v>
      </c>
      <c r="L10" s="18" t="str">
        <f xml:space="preserve"> INDEX( co_modelTypes[driverUnit_label], MATCH( co_sectorInfo[[#This Row],[modelType]], co_modelTypes[modelType], 0 ) )</f>
        <v>cm</v>
      </c>
      <c r="M10" s="18"/>
      <c r="N10" s="18" t="s">
        <v>243</v>
      </c>
    </row>
    <row r="11">
      <c r="B11" s="16" t="n">
        <f xml:space="preserve"> ROW( co_sectorInfo[[#This Row],[ID]] ) - ROW( co_sectorInfo[[#Headers],[ID]] )</f>
        <v>7</v>
      </c>
      <c r="C11" s="18" t="s">
        <v>136</v>
      </c>
      <c r="D11" s="18" t="s">
        <v>137</v>
      </c>
      <c r="E11" s="18" t="s">
        <v>231</v>
      </c>
      <c r="F11" s="18" t="s">
        <v>232</v>
      </c>
      <c r="G11" s="18" t="s">
        <v>128</v>
      </c>
      <c r="H11" s="18" t="s">
        <v>128</v>
      </c>
      <c r="I11" s="18" t="n">
        <v>100000</v>
      </c>
      <c r="J11" s="13" t="s">
        <v>115</v>
      </c>
      <c r="K11" s="18" t="s">
        <v>135</v>
      </c>
      <c r="L11" s="18" t="str">
        <f xml:space="preserve"> INDEX( co_modelTypes[driverUnit_label], MATCH( co_sectorInfo[[#This Row],[modelType]], co_modelTypes[modelType], 0 ) )</f>
        <v>cm</v>
      </c>
      <c r="M11" s="18"/>
      <c r="N11" s="18" t="s">
        <v>231</v>
      </c>
    </row>
    <row r="14">
      <c r="B14" s="9" t="s">
        <v>138</v>
      </c>
    </row>
    <row r="15">
      <c r="B15" s="9" t="s">
        <v>100</v>
      </c>
      <c r="C15" s="9" t="s">
        <v>102</v>
      </c>
      <c r="D15" s="9" t="s">
        <v>139</v>
      </c>
      <c r="E15" s="9" t="s">
        <v>140</v>
      </c>
    </row>
    <row r="16">
      <c r="B16" s="16" t="n">
        <f xml:space="preserve"> ROW( coVariants[[#This Row],[ID]] ) - ROW( coVariants[[#Headers],[ID]] )</f>
        <v>1</v>
      </c>
      <c r="C16" s="18" t="s">
        <v>235</v>
      </c>
      <c r="D16" s="18" t="s">
        <v>5</v>
      </c>
      <c r="E16" s="18" t="s">
        <v>141</v>
      </c>
    </row>
    <row r="17">
      <c r="B17" s="16" t="n">
        <f xml:space="preserve"> ROW( coVariants[[#This Row],[ID]] ) - ROW( coVariants[[#Headers],[ID]] )</f>
        <v>2</v>
      </c>
      <c r="C17" s="18" t="s">
        <v>236</v>
      </c>
      <c r="D17" s="18" t="s">
        <v>5</v>
      </c>
      <c r="E17" s="18" t="s">
        <v>141</v>
      </c>
    </row>
    <row r="18">
      <c r="B18" s="16" t="n">
        <f xml:space="preserve"> ROW( coVariants[[#This Row],[ID]] ) - ROW( coVariants[[#Headers],[ID]] )</f>
        <v>3</v>
      </c>
      <c r="C18" s="18" t="s">
        <v>118</v>
      </c>
      <c r="D18" s="18" t="s">
        <v>5</v>
      </c>
      <c r="E18" s="18" t="s">
        <v>141</v>
      </c>
    </row>
    <row r="19">
      <c r="B19" s="16" t="n">
        <f xml:space="preserve"> ROW( coVariants[[#This Row],[ID]] ) - ROW( coVariants[[#Headers],[ID]] )</f>
        <v>4</v>
      </c>
      <c r="C19" s="18" t="s">
        <v>125</v>
      </c>
      <c r="D19" s="18" t="s">
        <v>5</v>
      </c>
      <c r="E19" s="18" t="s">
        <v>141</v>
      </c>
    </row>
    <row r="20">
      <c r="B20" s="16" t="n">
        <f xml:space="preserve"> ROW( coVariants[[#This Row],[ID]] ) - ROW( coVariants[[#Headers],[ID]] )</f>
        <v>5</v>
      </c>
      <c r="C20" s="18" t="s">
        <v>130</v>
      </c>
      <c r="D20" s="18" t="s">
        <v>142</v>
      </c>
      <c r="E20" s="18" t="s">
        <v>143</v>
      </c>
    </row>
    <row r="21">
      <c r="B21" s="16" t="n">
        <f xml:space="preserve"> ROW( coVariants[[#This Row],[ID]] ) - ROW( coVariants[[#Headers],[ID]] )</f>
        <v>6</v>
      </c>
      <c r="C21" s="18" t="s">
        <v>130</v>
      </c>
      <c r="D21" s="18" t="s">
        <v>144</v>
      </c>
      <c r="E21" s="18" t="s">
        <v>145</v>
      </c>
    </row>
    <row r="22">
      <c r="B22" s="16" t="n">
        <f xml:space="preserve"> ROW( coVariants[[#This Row],[ID]] ) - ROW( coVariants[[#Headers],[ID]] )</f>
        <v>7</v>
      </c>
      <c r="C22" s="18" t="s">
        <v>134</v>
      </c>
      <c r="D22" s="18" t="s">
        <v>146</v>
      </c>
      <c r="E22" s="18" t="s">
        <v>147</v>
      </c>
    </row>
    <row r="23">
      <c r="B23" s="16" t="n">
        <f xml:space="preserve"> ROW( coVariants[[#This Row],[ID]] ) - ROW( coVariants[[#Headers],[ID]] )</f>
        <v>8</v>
      </c>
      <c r="C23" s="18" t="s">
        <v>134</v>
      </c>
      <c r="D23" s="18" t="s">
        <v>148</v>
      </c>
      <c r="E23" s="18" t="s">
        <v>149</v>
      </c>
    </row>
    <row r="24">
      <c r="B24" s="16" t="n">
        <f xml:space="preserve"> ROW( coVariants[[#This Row],[ID]] ) - ROW( coVariants[[#Headers],[ID]] )</f>
        <v>9</v>
      </c>
      <c r="C24" s="18" t="s">
        <v>137</v>
      </c>
      <c r="D24" s="18" t="s">
        <v>146</v>
      </c>
      <c r="E24" s="18" t="s">
        <v>147</v>
      </c>
    </row>
    <row r="25">
      <c r="B25" s="16" t="n">
        <f xml:space="preserve"> ROW( coVariants[[#This Row],[ID]] ) - ROW( coVariants[[#Headers],[ID]] )</f>
        <v>10</v>
      </c>
      <c r="C25" s="18" t="s">
        <v>137</v>
      </c>
      <c r="D25" s="18" t="s">
        <v>148</v>
      </c>
      <c r="E25" s="18" t="s">
        <v>149</v>
      </c>
    </row>
    <row r="28">
      <c r="B28" s="9" t="s">
        <v>150</v>
      </c>
    </row>
    <row r="29">
      <c r="B29" s="9" t="s">
        <v>100</v>
      </c>
      <c r="C29" s="9" t="s">
        <v>109</v>
      </c>
      <c r="D29" s="9" t="s">
        <v>151</v>
      </c>
      <c r="E29" s="9" t="s">
        <v>110</v>
      </c>
    </row>
    <row r="30">
      <c r="B30" s="16" t="n">
        <f xml:space="preserve"> ROW( co_modelTypes[[#This Row],[ID]] ) - ROW( co_modelTypes[[#Headers],[ID]] )</f>
        <v>1</v>
      </c>
      <c r="C30" s="18" t="s">
        <v>116</v>
      </c>
      <c r="D30" s="18" t="s">
        <v>152</v>
      </c>
      <c r="E30" s="18" t="s">
        <v>153</v>
      </c>
    </row>
    <row r="31">
      <c r="B31" s="16" t="n">
        <f xml:space="preserve"> ROW( co_modelTypes[[#This Row],[ID]] ) - ROW( co_modelTypes[[#Headers],[ID]] )</f>
        <v>2</v>
      </c>
      <c r="C31" s="18" t="s">
        <v>135</v>
      </c>
      <c r="D31" s="18" t="s">
        <v>154</v>
      </c>
      <c r="E31" s="18" t="s">
        <v>155</v>
      </c>
    </row>
    <row r="34">
      <c r="B34" s="9" t="s">
        <v>156</v>
      </c>
    </row>
    <row r="35">
      <c r="B35" s="9" t="s">
        <v>100</v>
      </c>
      <c r="C35" s="9" t="s">
        <v>71</v>
      </c>
      <c r="D35" s="9" t="s">
        <v>157</v>
      </c>
      <c r="E35" s="9" t="s">
        <v>158</v>
      </c>
    </row>
    <row r="36">
      <c r="B36" s="16" t="n">
        <f xml:space="preserve"> ROW( co_emissions[[#This Row],[ID]] ) - ROW( co_emissions[[#Headers],[ID]] )</f>
        <v>1</v>
      </c>
      <c r="C36" s="18" t="str">
        <f t="array" ref="C36">IF(INDEX(outputs1[scenario],MATCH(0,COUNTIF('Control Panel'!$C$35:C35,outputs1[scenario]),0)) = 0,"", INDEX(outputs1[scenario],MATCH(0,COUNTIF('Control Panel'!$C$35:C35,outputs1[scenario]),0)))</f>
      </c>
      <c r="D36" s="18" t="str">
        <f t="array" ref="D36">_xlfn.IFS(co_emissions[[#This Row],[Emissions Scenario]]=0,"ECS_3.0_ref_0",co_emissions[[#This Row],[Emissions Scenario]]="","ECS_3.0_ref_50",co_emissions[[#This Row],[Emissions Scenario]]&lt;&gt;0,co_emissions[[#This Row],[Emissions Scenario]])</f>
        <v>ECS_3.0_ref_50</v>
      </c>
      <c r="E36" s="18"/>
    </row>
    <row r="37">
      <c r="B37" s="16" t="n">
        <f xml:space="preserve"> ROW( co_emissions[[#This Row],[ID]] ) - ROW( co_emissions[[#Headers],[ID]] )</f>
        <v>2</v>
      </c>
      <c r="C37" s="18" t="str">
        <f t="array" ref="C37">IF(INDEX(outputs1[scenario],MATCH(0,COUNTIF('Control Panel'!$C$35:C36,outputs1[scenario]),0)) = 0,"", INDEX(outputs1[scenario],MATCH(0,COUNTIF('Control Panel'!$C$35:C36,outputs1[scenario]),0)))</f>
      </c>
      <c r="D37" s="18" t="str">
        <f t="array" ref="D37">_xlfn.IFS(co_emissions[[#This Row],[Emissions Scenario]]=0,"ECS_3.0_ref_0",co_emissions[[#This Row],[Emissions Scenario]]="","ECS_3.0_ref_50",co_emissions[[#This Row],[Emissions Scenario]]&lt;&gt;0,co_emissions[[#This Row],[Emissions Scenario]])</f>
        <v>ECS_3.0_ref_50</v>
      </c>
      <c r="E37" s="18"/>
    </row>
    <row r="38">
      <c r="B38" s="16" t="n">
        <f xml:space="preserve"> ROW( co_emissions[[#This Row],[ID]] ) - ROW( co_emissions[[#Headers],[ID]] )</f>
        <v>3</v>
      </c>
      <c r="C38" s="18" t="str">
        <f t="array" ref="C38">IF(INDEX(outputs1[scenario],MATCH(0,COUNTIF('Control Panel'!$C$35:C37,outputs1[scenario]),0)) = 0,"", INDEX(outputs1[scenario],MATCH(0,COUNTIF('Control Panel'!$C$35:C37,outputs1[scenario]),0)))</f>
      </c>
      <c r="D38" s="18" t="str">
        <f t="array" ref="D38">_xlfn.IFS(co_emissions[[#This Row],[Emissions Scenario]]=0,"ECS_3.0_ref_0",co_emissions[[#This Row],[Emissions Scenario]]="","ECS_3.0_ref_50",co_emissions[[#This Row],[Emissions Scenario]]&lt;&gt;0,co_emissions[[#This Row],[Emissions Scenario]])</f>
        <v>ECS_3.0_ref_50</v>
      </c>
      <c r="E38" s="18"/>
    </row>
    <row r="39">
      <c r="B39" s="16" t="n">
        <f xml:space="preserve"> ROW( co_emissions[[#This Row],[ID]] ) - ROW( co_emissions[[#Headers],[ID]] )</f>
        <v>4</v>
      </c>
      <c r="C39" s="18" t="str">
        <f t="array" ref="C39">IF(INDEX(outputs1[scenario],MATCH(0,COUNTIF('Control Panel'!$C$35:C38,outputs1[scenario]),0)) = 0,"", INDEX(outputs1[scenario],MATCH(0,COUNTIF('Control Panel'!$C$35:C38,outputs1[scenario]),0)))</f>
      </c>
      <c r="D39" s="18" t="str">
        <f t="array" ref="D39">_xlfn.IFS(co_emissions[[#This Row],[Emissions Scenario]]=0,"ECS_3.0_ref_0",co_emissions[[#This Row],[Emissions Scenario]]="","ECS_3.0_ref_50",co_emissions[[#This Row],[Emissions Scenario]]&lt;&gt;0,co_emissions[[#This Row],[Emissions Scenario]])</f>
        <v>ECS_3.0_ref_50</v>
      </c>
      <c r="E39" s="18"/>
    </row>
    <row r="40" ht="15" customHeight="1">
      <c r="B40"/>
      <c r="C40"/>
      <c r="D40"/>
      <c r="E40"/>
      <c r="F40"/>
    </row>
    <row r="42">
      <c r="B42" s="9" t="s">
        <v>159</v>
      </c>
    </row>
    <row r="43">
      <c r="B43" s="9" t="s">
        <v>100</v>
      </c>
      <c r="C43" s="9" t="s">
        <v>83</v>
      </c>
      <c r="D43" s="9" t="s">
        <v>160</v>
      </c>
    </row>
    <row r="44">
      <c r="B44" s="16" t="n">
        <f xml:space="preserve"> ROW( SV_Categories[[#This Row],[ID]] ) - ROW( SV_Categories[[#Headers],[ID]] )</f>
        <v>1</v>
      </c>
      <c r="C44" s="18" t="s">
        <v>161</v>
      </c>
      <c r="D44" s="18" t="s">
        <v>23</v>
      </c>
    </row>
    <row r="45">
      <c r="B45" s="16" t="n">
        <f xml:space="preserve"> ROW( SV_Categories[[#This Row],[ID]] ) - ROW( SV_Categories[[#Headers],[ID]] )</f>
        <v>2</v>
      </c>
      <c r="C45" s="18" t="s">
        <v>162</v>
      </c>
      <c r="D45" s="18" t="s">
        <v>33</v>
      </c>
    </row>
    <row r="46">
      <c r="B46" s="16" t="n">
        <f xml:space="preserve"> ROW( SV_Categories[[#This Row],[ID]] ) - ROW( SV_Categories[[#Headers],[ID]] )</f>
        <v>3</v>
      </c>
      <c r="C46" s="18" t="s">
        <v>163</v>
      </c>
      <c r="D46" s="18" t="s">
        <v>27</v>
      </c>
    </row>
    <row r="47">
      <c r="B47" s="16" t="n">
        <f xml:space="preserve"> ROW( SV_Categories[[#This Row],[ID]] ) - ROW( SV_Categories[[#Headers],[ID]] )</f>
        <v>4</v>
      </c>
      <c r="C47" s="18" t="s">
        <v>164</v>
      </c>
      <c r="D47" s="18" t="s">
        <v>240</v>
      </c>
    </row>
    <row r="48">
      <c r="B48" s="16" t="n">
        <f xml:space="preserve"> ROW( SV_Categories[[#This Row],[ID]] ) - ROW( SV_Categories[[#Headers],[ID]] )</f>
        <v>5</v>
      </c>
      <c r="C48" s="18" t="s">
        <v>165</v>
      </c>
      <c r="D48" s="18" t="s">
        <v>66</v>
      </c>
    </row>
    <row r="49">
      <c r="B49" s="16" t="n">
        <f xml:space="preserve"> ROW( SV_Categories[[#This Row],[ID]] ) - ROW( SV_Categories[[#Headers],[ID]] )</f>
        <v>6</v>
      </c>
      <c r="C49" s="18" t="s">
        <v>166</v>
      </c>
      <c r="D49" s="18" t="s">
        <v>65</v>
      </c>
    </row>
    <row r="50">
      <c r="B50" s="16" t="n">
        <f xml:space="preserve"> ROW( SV_Categories[[#This Row],[ID]] ) - ROW( SV_Categories[[#Headers],[ID]] )</f>
        <v>7</v>
      </c>
      <c r="C50" s="18" t="s">
        <v>167</v>
      </c>
      <c r="D50" s="18" t="s">
        <v>64</v>
      </c>
    </row>
    <row r="51">
      <c r="B51" s="16" t="n">
        <f xml:space="preserve"> ROW( SV_Categories[[#This Row],[ID]] ) - ROW( SV_Categories[[#Headers],[ID]] )</f>
        <v>8</v>
      </c>
      <c r="C51" s="18" t="s">
        <v>168</v>
      </c>
      <c r="D51" s="18" t="s">
        <v>61</v>
      </c>
    </row>
    <row r="52">
      <c r="B52" s="16" t="n">
        <f xml:space="preserve"> ROW( SV_Categories[[#This Row],[ID]] ) - ROW( SV_Categories[[#Headers],[ID]] )</f>
        <v>9</v>
      </c>
      <c r="C52" s="18" t="s">
        <v>169</v>
      </c>
      <c r="D52" s="18" t="s">
        <v>60</v>
      </c>
    </row>
    <row r="53">
      <c r="B53" s="16" t="n">
        <f xml:space="preserve"> ROW( SV_Categories[[#This Row],[ID]] ) - ROW( SV_Categories[[#Headers],[ID]] )</f>
        <v>10</v>
      </c>
      <c r="C53" s="18" t="s">
        <v>170</v>
      </c>
      <c r="D53" s="18" t="s">
        <v>62</v>
      </c>
    </row>
    <row r="54">
      <c r="B54" s="16" t="n">
        <f xml:space="preserve"> ROW( SV_Categories[[#This Row],[ID]] ) - ROW( SV_Categories[[#Headers],[ID]] )</f>
        <v>11</v>
      </c>
      <c r="C54" s="18" t="s">
        <v>171</v>
      </c>
      <c r="D54" s="18" t="s">
        <v>63</v>
      </c>
    </row>
    <row r="55">
      <c r="B55" s="16" t="n">
        <f xml:space="preserve"> ROW( SV_Categories[[#This Row],[ID]] ) - ROW( SV_Categories[[#Headers],[ID]] )</f>
        <v>12</v>
      </c>
      <c r="C55" s="18" t="s">
        <v>172</v>
      </c>
      <c r="D55" s="18" t="s">
        <v>59</v>
      </c>
    </row>
    <row r="58">
      <c r="B58" s="9" t="s">
        <v>173</v>
      </c>
    </row>
    <row r="59">
      <c r="B59" s="9" t="s">
        <v>100</v>
      </c>
      <c r="C59" s="9" t="s">
        <v>174</v>
      </c>
      <c r="D59" s="9" t="s">
        <v>175</v>
      </c>
      <c r="E59" s="9" t="s">
        <v>176</v>
      </c>
    </row>
    <row r="60">
      <c r="B60" s="16" t="n">
        <f xml:space="preserve"> ROW( co_modelValues[[#This Row],[ID]] ) - ROW( co_modelValues[[#Headers],[ID]] )</f>
        <v>1</v>
      </c>
      <c r="C60" s="18" t="s">
        <v>177</v>
      </c>
      <c r="D60" s="18" t="s">
        <v>178</v>
      </c>
      <c r="E60" s="18" t="str">
        <f xml:space="preserve"> IF( ISBLANK( input_sector ), "", input_sector )</f>
      </c>
    </row>
    <row r="61">
      <c r="B61" s="16" t="n">
        <f xml:space="preserve"> ROW( co_modelValues[[#This Row],[ID]] ) - ROW( co_modelValues[[#Headers],[ID]] )</f>
        <v>2</v>
      </c>
      <c r="C61" s="18" t="s">
        <v>179</v>
      </c>
      <c r="D61" s="18" t="s">
        <v>180</v>
      </c>
      <c r="E61" s="18" t="n">
        <v>8</v>
      </c>
    </row>
    <row r="62">
      <c r="B62" s="16" t="n">
        <f xml:space="preserve"> ROW( co_modelValues[[#This Row],[ID]] ) - ROW( co_modelValues[[#Headers],[ID]] )</f>
        <v>3</v>
      </c>
      <c r="C62" s="18" t="s">
        <v>181</v>
      </c>
      <c r="D62" s="18" t="s">
        <v>182</v>
      </c>
      <c r="E62" s="18" t="n">
        <f xml:space="preserve"> ROWS( co_emissions[] )</f>
        <v>4</v>
      </c>
    </row>
    <row r="63">
      <c r="B63" s="16" t="n">
        <f xml:space="preserve"> ROW( co_modelValues[[#This Row],[ID]] ) - ROW( co_modelValues[[#Headers],[ID]] )</f>
        <v>4</v>
      </c>
      <c r="C63" s="18" t="s">
        <v>183</v>
      </c>
      <c r="D63" s="18" t="s">
        <v>184</v>
      </c>
      <c r="E63" s="18" t="n">
        <v>2</v>
      </c>
    </row>
    <row r="66">
      <c r="B66" s="9" t="s">
        <v>185</v>
      </c>
    </row>
    <row r="67">
      <c r="B67" s="9" t="s">
        <v>100</v>
      </c>
      <c r="C67" s="9" t="s">
        <v>9</v>
      </c>
      <c r="D67" s="9" t="s">
        <v>10</v>
      </c>
      <c r="E67" s="9" t="s">
        <v>186</v>
      </c>
      <c r="F67" s="9" t="s">
        <v>187</v>
      </c>
      <c r="G67" s="9" t="s">
        <v>188</v>
      </c>
    </row>
    <row r="68">
      <c r="B68" s="16" t="n">
        <f xml:space="preserve"> ROW( co_plotList[[#This Row],[ID]] ) - ROW( co_plotList[[#Headers],[ID]] )</f>
        <v>1</v>
      </c>
      <c r="C68" s="18" t="s">
        <v>11</v>
      </c>
      <c r="D68" s="14" t="n">
        <v>1</v>
      </c>
      <c r="E68" s="18" t="s">
        <v>189</v>
      </c>
      <c r="F68" s="18" t="n">
        <v>1</v>
      </c>
      <c r="G68" s="18" t="s">
        <v>190</v>
      </c>
    </row>
    <row r="69">
      <c r="B69" s="16" t="n">
        <f xml:space="preserve"> ROW( co_plotList[[#This Row],[ID]] ) - ROW( co_plotList[[#Headers],[ID]] )</f>
        <v>2</v>
      </c>
      <c r="C69" s="18" t="s">
        <v>11</v>
      </c>
      <c r="D69" s="14" t="n">
        <v>2</v>
      </c>
      <c r="E69" s="18" t="s">
        <v>191</v>
      </c>
      <c r="F69" s="18" t="n">
        <v>2</v>
      </c>
      <c r="G69" s="18" t="s">
        <v>192</v>
      </c>
    </row>
    <row r="70">
      <c r="B70" s="16" t="n">
        <f xml:space="preserve"> ROW( co_plotList[[#This Row],[ID]] ) - ROW( co_plotList[[#Headers],[ID]] )</f>
        <v>3</v>
      </c>
      <c r="C70" s="18" t="s">
        <v>193</v>
      </c>
      <c r="D70" s="14" t="n">
        <v>1</v>
      </c>
      <c r="E70" s="18" t="s">
        <v>194</v>
      </c>
      <c r="F70" s="18" t="n">
        <v>1</v>
      </c>
      <c r="G70" s="18" t="s">
        <v>195</v>
      </c>
    </row>
    <row r="71">
      <c r="B71" s="16" t="n">
        <f xml:space="preserve"> ROW( co_plotList[[#This Row],[ID]] ) - ROW( co_plotList[[#Headers],[ID]] )</f>
        <v>4</v>
      </c>
      <c r="C71" s="18" t="s">
        <v>13</v>
      </c>
      <c r="D71" s="14" t="n">
        <v>1</v>
      </c>
      <c r="E71" s="18" t="s">
        <v>196</v>
      </c>
      <c r="F71" s="18" t="n">
        <v>1</v>
      </c>
      <c r="G71" s="18" t="s">
        <v>197</v>
      </c>
    </row>
    <row r="72">
      <c r="B72" s="16" t="n">
        <f xml:space="preserve"> ROW( co_plotList[[#This Row],[ID]] ) - ROW( co_plotList[[#Headers],[ID]] )</f>
        <v>5</v>
      </c>
      <c r="C72" s="18" t="s">
        <v>13</v>
      </c>
      <c r="D72" s="14" t="n">
        <v>2</v>
      </c>
      <c r="E72" s="18" t="s">
        <v>198</v>
      </c>
      <c r="F72" s="18" t="n">
        <v>2</v>
      </c>
      <c r="G72" s="18" t="s">
        <v>199</v>
      </c>
    </row>
    <row r="73">
      <c r="B73" s="16" t="n">
        <f xml:space="preserve"> ROW( co_plotList[[#This Row],[ID]] ) - ROW( co_plotList[[#Headers],[ID]] )</f>
        <v>6</v>
      </c>
      <c r="C73" s="18" t="s">
        <v>13</v>
      </c>
      <c r="D73" s="14" t="n">
        <v>3</v>
      </c>
      <c r="E73" s="18" t="s">
        <v>200</v>
      </c>
      <c r="F73" s="18" t="n">
        <v>3</v>
      </c>
      <c r="G73" s="18" t="s">
        <v>201</v>
      </c>
    </row>
    <row r="74">
      <c r="B74" s="16" t="n">
        <f xml:space="preserve"> ROW( co_plotList[[#This Row],[ID]] ) - ROW( co_plotList[[#Headers],[ID]] )</f>
        <v>7</v>
      </c>
      <c r="C74" s="18" t="s">
        <v>13</v>
      </c>
      <c r="D74" s="14" t="n">
        <v>4</v>
      </c>
      <c r="E74" s="18" t="s">
        <v>225</v>
      </c>
      <c r="F74" s="18" t="n">
        <v>4</v>
      </c>
      <c r="G74" s="18" t="s">
        <v>226</v>
      </c>
    </row>
    <row r="77">
      <c r="B77" s="9" t="s">
        <v>202</v>
      </c>
      <c r="F77" s="9" t="s">
        <v>203</v>
      </c>
    </row>
    <row r="78">
      <c r="B78" s="9" t="s">
        <v>100</v>
      </c>
      <c r="C78" s="9" t="s">
        <v>186</v>
      </c>
      <c r="D78" s="9" t="s">
        <v>204</v>
      </c>
      <c r="E78" s="9" t="s">
        <v>188</v>
      </c>
      <c r="F78" s="9" t="s">
        <v>205</v>
      </c>
      <c r="G78" s="9" t="s">
        <v>206</v>
      </c>
    </row>
    <row r="79">
      <c r="B79" s="16" t="n">
        <f xml:space="preserve"> ROW( co_plotSelections[[#This Row],[ID]] ) - ROW( co_plotSelections[[#Headers],[ID]] )</f>
        <v>1</v>
      </c>
      <c r="C79" s="18" t="s">
        <v>189</v>
      </c>
      <c r="D79" s="14" t="s">
        <v>32</v>
      </c>
      <c r="E79" s="18" t="str">
        <f xml:space="preserve"> INDEX( co_plotList[inputsName], MATCH( co_plotSelections[[#This Row],[plot_id]], co_plotList[plot_id], 0 ) )</f>
        <v>input_impacts1</v>
      </c>
      <c r="F79" s="14" t="n">
        <v>1</v>
      </c>
      <c r="G79" s="13" t="str">
        <f t="array" aca="1" ref="G7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80">
      <c r="B80" s="16" t="n">
        <f xml:space="preserve"> ROW( co_plotSelections[[#This Row],[ID]] ) - ROW( co_plotSelections[[#Headers],[ID]] )</f>
        <v>2</v>
      </c>
      <c r="C80" s="18" t="s">
        <v>189</v>
      </c>
      <c r="D80" s="18" t="s">
        <v>34</v>
      </c>
      <c r="E80" s="18" t="str">
        <f xml:space="preserve"> INDEX( co_plotList[inputsName], MATCH( co_plotSelections[[#This Row],[plot_id]], co_plotList[plot_id], 0 ) )</f>
        <v>input_impacts1</v>
      </c>
      <c r="F80" s="14" t="n">
        <v>2</v>
      </c>
      <c r="G80" s="13" t="str">
        <f t="array" aca="1" ref="G8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c>
    </row>
    <row r="81">
      <c r="B81" s="16" t="n">
        <f xml:space="preserve"> ROW( co_plotSelections[[#This Row],[ID]] ) - ROW( co_plotSelections[[#Headers],[ID]] )</f>
        <v>3</v>
      </c>
      <c r="C81" s="18" t="s">
        <v>189</v>
      </c>
      <c r="D81" s="14" t="s">
        <v>37</v>
      </c>
      <c r="E81" s="14" t="str">
        <f xml:space="preserve"> INDEX( co_plotList[inputsName], MATCH( co_plotSelections[[#This Row],[plot_id]], co_plotList[plot_id], 0 ) )</f>
        <v>input_impacts1</v>
      </c>
      <c r="F81" s="14" t="n">
        <v>3</v>
      </c>
      <c r="G81" s="13" t="str">
        <f t="array" aca="1" ref="G8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2">
      <c r="B82" s="16" t="n">
        <f xml:space="preserve"> ROW( co_plotSelections[[#This Row],[ID]] ) - ROW( co_plotSelections[[#Headers],[ID]] )</f>
        <v>4</v>
      </c>
      <c r="C82" s="18" t="s">
        <v>191</v>
      </c>
      <c r="D82" s="18" t="s">
        <v>34</v>
      </c>
      <c r="E82" s="18" t="str">
        <f xml:space="preserve"> INDEX( co_plotList[inputsName], MATCH( co_plotSelections[[#This Row],[plot_id]], co_plotList[plot_id], 0 ) )</f>
        <v>input_impacts2</v>
      </c>
      <c r="F82" s="14" t="n">
        <v>1</v>
      </c>
      <c r="G82" s="13" t="str">
        <f t="array" aca="1" ref="G8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c>
    </row>
    <row r="83">
      <c r="B83" s="16" t="n">
        <f xml:space="preserve"> ROW( co_plotSelections[[#This Row],[ID]] ) - ROW( co_plotSelections[[#Headers],[ID]] )</f>
        <v>5</v>
      </c>
      <c r="C83" s="18" t="s">
        <v>191</v>
      </c>
      <c r="D83" s="14" t="s">
        <v>37</v>
      </c>
      <c r="E83" s="18" t="str">
        <f xml:space="preserve"> INDEX( co_plotList[inputsName], MATCH( co_plotSelections[[#This Row],[plot_id]], co_plotList[plot_id], 0 ) )</f>
        <v>input_impacts2</v>
      </c>
      <c r="F83" s="14" t="n">
        <v>2</v>
      </c>
      <c r="G83" s="13" t="str">
        <f t="array" aca="1" ref="G8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c>
    </row>
    <row r="84">
      <c r="B84" s="16" t="n">
        <f xml:space="preserve"> ROW( co_plotSelections[[#This Row],[ID]] ) - ROW( co_plotSelections[[#Headers],[ID]] )</f>
        <v>6</v>
      </c>
      <c r="C84" s="18" t="s">
        <v>191</v>
      </c>
      <c r="D84" s="14" t="s">
        <v>35</v>
      </c>
      <c r="E84" s="14" t="str">
        <f xml:space="preserve"> INDEX( co_plotList[inputsName], MATCH( co_plotSelections[[#This Row],[plot_id]], co_plotList[plot_id], 0 ) )</f>
        <v>input_impacts2</v>
      </c>
      <c r="F84" s="14" t="n">
        <v>3</v>
      </c>
      <c r="G84" s="13" t="str">
        <f t="array" aca="1" ref="G8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5">
      <c r="B85" s="16" t="n">
        <f xml:space="preserve"> ROW( co_plotSelections[[#This Row],[ID]] ) - ROW( co_plotSelections[[#Headers],[ID]] )</f>
        <v>7</v>
      </c>
      <c r="C85" s="18" t="s">
        <v>191</v>
      </c>
      <c r="D85" s="14" t="s">
        <v>38</v>
      </c>
      <c r="E85" s="14" t="str">
        <f xml:space="preserve"> INDEX( co_plotList[inputsName], MATCH( co_plotSelections[[#This Row],[plot_id]], co_plotList[plot_id], 0 ) )</f>
        <v>input_impacts2</v>
      </c>
      <c r="F85" s="14" t="n">
        <v>4</v>
      </c>
      <c r="G85" s="13" t="str">
        <f t="array" aca="1" ref="G8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6">
      <c r="B86" s="16" t="n">
        <f xml:space="preserve"> ROW( co_plotSelections[[#This Row],[ID]] ) - ROW( co_plotSelections[[#Headers],[ID]] )</f>
        <v>8</v>
      </c>
      <c r="C86" s="18" t="s">
        <v>194</v>
      </c>
      <c r="D86" s="18" t="s">
        <v>74</v>
      </c>
      <c r="E86" s="18" t="str">
        <f xml:space="preserve"> INDEX( co_plotList[inputsName], MATCH( co_plotSelections[[#This Row],[plot_id]], co_plotList[plot_id], 0 ) )</f>
        <v>input_risk1</v>
      </c>
      <c r="F86" s="14" t="n">
        <v>1</v>
      </c>
      <c r="G86" s="13" t="str">
        <f t="array" aca="1" ref="G8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c>
    </row>
    <row r="87">
      <c r="B87" s="16" t="n">
        <f xml:space="preserve"> ROW( co_plotSelections[[#This Row],[ID]] ) - ROW( co_plotSelections[[#Headers],[ID]] )</f>
        <v>9</v>
      </c>
      <c r="C87" s="18" t="s">
        <v>194</v>
      </c>
      <c r="D87" s="18" t="s">
        <v>35</v>
      </c>
      <c r="E87" s="18" t="str">
        <f xml:space="preserve"> INDEX( co_plotList[inputsName], MATCH( co_plotSelections[[#This Row],[plot_id]], co_plotList[plot_id], 0 ) )</f>
        <v>input_risk1</v>
      </c>
      <c r="F87" s="14" t="n">
        <v>2</v>
      </c>
      <c r="G87" s="13" t="str">
        <f t="array" aca="1" ref="G8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8">
      <c r="B88" s="16" t="n">
        <f xml:space="preserve"> ROW( co_plotSelections[[#This Row],[ID]] ) - ROW( co_plotSelections[[#Headers],[ID]] )</f>
        <v>10</v>
      </c>
      <c r="C88" s="18" t="s">
        <v>194</v>
      </c>
      <c r="D88" s="18" t="s">
        <v>38</v>
      </c>
      <c r="E88" s="18" t="str">
        <f xml:space="preserve"> INDEX( co_plotList[inputsName], MATCH( co_plotSelections[[#This Row],[plot_id]], co_plotList[plot_id], 0 ) )</f>
        <v>input_risk1</v>
      </c>
      <c r="F88" s="14" t="n">
        <v>3</v>
      </c>
      <c r="G88" s="13" t="str">
        <f t="array" aca="1" ref="G8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9">
      <c r="B89" s="16" t="n">
        <f xml:space="preserve"> ROW( co_plotSelections[[#This Row],[ID]] ) - ROW( co_plotSelections[[#Headers],[ID]] )</f>
        <v>11</v>
      </c>
      <c r="C89" s="18" t="s">
        <v>196</v>
      </c>
      <c r="D89" s="14" t="s">
        <v>32</v>
      </c>
      <c r="E89" s="14" t="str">
        <f xml:space="preserve"> INDEX( co_plotList[inputsName], MATCH( co_plotSelections[[#This Row],[plot_id]], co_plotList[plot_id], 0 ) )</f>
        <v>input_rates1</v>
      </c>
      <c r="F89" s="14" t="n">
        <v>1</v>
      </c>
      <c r="G89" s="13" t="str">
        <f t="array" aca="1" ref="G8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0">
      <c r="B90" s="16" t="n">
        <f xml:space="preserve"> ROW( co_plotSelections[[#This Row],[ID]] ) - ROW( co_plotSelections[[#Headers],[ID]] )</f>
        <v>12</v>
      </c>
      <c r="C90" s="18" t="s">
        <v>196</v>
      </c>
      <c r="D90" s="14" t="s">
        <v>34</v>
      </c>
      <c r="E90" s="14" t="str">
        <f xml:space="preserve"> INDEX( co_plotList[inputsName], MATCH( co_plotSelections[[#This Row],[plot_id]], co_plotList[plot_id], 0 ) )</f>
        <v>input_rates1</v>
      </c>
      <c r="F90" s="14" t="n">
        <v>2</v>
      </c>
      <c r="G90" s="13" t="str">
        <f t="array" aca="1" ref="G9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c>
    </row>
    <row r="91">
      <c r="B91" s="16" t="n">
        <f xml:space="preserve"> ROW( co_plotSelections[[#This Row],[ID]] ) - ROW( co_plotSelections[[#Headers],[ID]] )</f>
        <v>13</v>
      </c>
      <c r="C91" s="18" t="s">
        <v>196</v>
      </c>
      <c r="D91" s="14" t="s">
        <v>37</v>
      </c>
      <c r="E91" s="14" t="str">
        <f xml:space="preserve"> INDEX( co_plotList[inputsName], MATCH( co_plotSelections[[#This Row],[plot_id]], co_plotList[plot_id], 0 ) )</f>
        <v>input_rates1</v>
      </c>
      <c r="F91" s="14" t="n">
        <v>3</v>
      </c>
      <c r="G91" s="13" t="str">
        <f t="array" aca="1" ref="G9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c>
    </row>
    <row r="92">
      <c r="B92" s="16" t="n">
        <f xml:space="preserve"> ROW( co_plotSelections[[#This Row],[ID]] ) - ROW( co_plotSelections[[#Headers],[ID]] )</f>
        <v>14</v>
      </c>
      <c r="C92" s="18" t="s">
        <v>196</v>
      </c>
      <c r="D92" s="14" t="s">
        <v>35</v>
      </c>
      <c r="E92" s="14" t="str">
        <f xml:space="preserve"> INDEX( co_plotList[inputsName], MATCH( co_plotSelections[[#This Row],[plot_id]], co_plotList[plot_id], 0 ) )</f>
        <v>input_rates1</v>
      </c>
      <c r="F92" s="14" t="n">
        <v>4</v>
      </c>
      <c r="G92" s="13" t="str">
        <f t="array" aca="1" ref="G9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3">
      <c r="B93" s="16" t="n">
        <f xml:space="preserve"> ROW( co_plotSelections[[#This Row],[ID]] ) - ROW( co_plotSelections[[#Headers],[ID]] )</f>
        <v>15</v>
      </c>
      <c r="C93" s="18" t="s">
        <v>198</v>
      </c>
      <c r="D93" s="14" t="s">
        <v>32</v>
      </c>
      <c r="E93" s="14" t="str">
        <f xml:space="preserve"> INDEX( co_plotList[inputsName], MATCH( co_plotSelections[[#This Row],[plot_id]], co_plotList[plot_id], 0 ) )</f>
        <v>input_rates2</v>
      </c>
      <c r="F93" s="14" t="n">
        <v>1</v>
      </c>
      <c r="G93" s="13" t="str">
        <f t="array" aca="1" ref="G9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4">
      <c r="B94" s="16" t="n">
        <f xml:space="preserve"> ROW( co_plotSelections[[#This Row],[ID]] ) - ROW( co_plotSelections[[#Headers],[ID]] )</f>
        <v>16</v>
      </c>
      <c r="C94" s="18" t="s">
        <v>198</v>
      </c>
      <c r="D94" s="14" t="s">
        <v>35</v>
      </c>
      <c r="E94" s="14" t="str">
        <f xml:space="preserve"> INDEX( co_plotList[inputsName], MATCH( co_plotSelections[[#This Row],[plot_id]], co_plotList[plot_id], 0 ) )</f>
        <v>input_rates2</v>
      </c>
      <c r="F94" s="14" t="n">
        <v>2</v>
      </c>
      <c r="G94" s="13" t="str">
        <f t="array" aca="1" ref="G9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5">
      <c r="B95" s="16" t="n">
        <f xml:space="preserve"> ROW( co_plotSelections[[#This Row],[ID]] ) - ROW( co_plotSelections[[#Headers],[ID]] )</f>
        <v>17</v>
      </c>
      <c r="C95" s="18" t="s">
        <v>200</v>
      </c>
      <c r="D95" s="14" t="s">
        <v>74</v>
      </c>
      <c r="E95" s="14" t="str">
        <f xml:space="preserve"> INDEX( co_plotList[inputsName], MATCH( co_plotSelections[[#This Row],[plot_id]], co_plotList[plot_id], 0 ) )</f>
        <v>input_rates3</v>
      </c>
      <c r="F95" s="14" t="n">
        <v>1</v>
      </c>
      <c r="G95" s="13" t="str">
        <f t="array" aca="1" ref="G9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c>
    </row>
    <row r="96">
      <c r="B96" s="16" t="n">
        <f xml:space="preserve"> ROW( co_plotSelections[[#This Row],[ID]] ) - ROW( co_plotSelections[[#Headers],[ID]] )</f>
        <v>18</v>
      </c>
      <c r="C96" s="18" t="s">
        <v>200</v>
      </c>
      <c r="D96" s="14" t="s">
        <v>35</v>
      </c>
      <c r="E96" s="14" t="str">
        <f xml:space="preserve"> INDEX( co_plotList[inputsName], MATCH( co_plotSelections[[#This Row],[plot_id]], co_plotList[plot_id], 0 ) )</f>
        <v>input_rates3</v>
      </c>
      <c r="F96" s="14" t="n">
        <v>2</v>
      </c>
      <c r="G96" s="13" t="str">
        <f t="array" aca="1" ref="G9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7">
      <c r="B97" s="16" t="n">
        <f xml:space="preserve"> ROW( co_plotSelections[[#This Row],[ID]] ) - ROW( co_plotSelections[[#Headers],[ID]] )</f>
        <v>19</v>
      </c>
      <c r="C97" s="18" t="s">
        <v>200</v>
      </c>
      <c r="D97" s="14" t="s">
        <v>38</v>
      </c>
      <c r="E97" s="14" t="str">
        <f xml:space="preserve"> INDEX( co_plotList[inputsName], MATCH( co_plotSelections[[#This Row],[plot_id]], co_plotList[plot_id], 0 ) )</f>
        <v>input_rates3</v>
      </c>
      <c r="F97" s="14" t="n">
        <v>3</v>
      </c>
      <c r="G97" s="13" t="str">
        <f t="array" aca="1" ref="G9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98">
      <c r="B98" s="16" t="n">
        <f xml:space="preserve"> ROW( co_plotSelections[[#This Row],[ID]] ) - ROW( co_plotSelections[[#Headers],[ID]] )</f>
        <v>20</v>
      </c>
      <c r="C98" s="18" t="s">
        <v>225</v>
      </c>
      <c r="D98" s="14" t="s">
        <v>34</v>
      </c>
      <c r="E98" s="14" t="str">
        <f xml:space="preserve"> INDEX( co_plotList[inputsName], MATCH( co_plotSelections[[#This Row],[plot_id]], co_plotList[plot_id], 0 ) )</f>
        <v>input_rates4</v>
      </c>
      <c r="F98" s="14" t="n">
        <v>1</v>
      </c>
      <c r="G98" s="13" t="str">
        <f t="array" aca="1" ref="G9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c>
    </row>
    <row r="99">
      <c r="B99" s="16" t="n">
        <f xml:space="preserve"> ROW( co_plotSelections[[#This Row],[ID]] ) - ROW( co_plotSelections[[#Headers],[ID]] )</f>
        <v>21</v>
      </c>
      <c r="C99" s="18" t="s">
        <v>225</v>
      </c>
      <c r="D99" s="14" t="s">
        <v>37</v>
      </c>
      <c r="E99" s="14" t="str">
        <f xml:space="preserve"> INDEX( co_plotList[inputsName], MATCH( co_plotSelections[[#This Row],[plot_id]], co_plotList[plot_id], 0 ) )</f>
        <v>input_rates4</v>
      </c>
      <c r="F99" s="14" t="n">
        <v>2</v>
      </c>
      <c r="G99" s="13" t="str">
        <f t="array" aca="1" ref="G9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c>
    </row>
    <row r="100">
      <c r="B100" s="16" t="n">
        <f xml:space="preserve"> ROW( co_plotSelections[[#This Row],[ID]] ) - ROW( co_plotSelections[[#Headers],[ID]] )</f>
        <v>22</v>
      </c>
      <c r="C100" s="18" t="s">
        <v>225</v>
      </c>
      <c r="D100" s="14" t="s">
        <v>35</v>
      </c>
      <c r="E100" s="14" t="str">
        <f xml:space="preserve"> INDEX( co_plotList[inputsName], MATCH( co_plotSelections[[#This Row],[plot_id]], co_plotList[plot_id], 0 ) )</f>
        <v>input_rates4</v>
      </c>
      <c r="F100" s="14" t="n">
        <v>3</v>
      </c>
      <c r="G100" s="13" t="str">
        <f t="array" aca="1" ref="G10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101">
      <c r="B101" s="16" t="n">
        <f xml:space="preserve"> ROW( co_plotSelections[[#This Row],[ID]] ) - ROW( co_plotSelections[[#Headers],[ID]] )</f>
        <v>23</v>
      </c>
      <c r="C101" s="18" t="s">
        <v>225</v>
      </c>
      <c r="D101" s="14" t="s">
        <v>38</v>
      </c>
      <c r="E101" s="14" t="str">
        <f xml:space="preserve"> INDEX( co_plotList[inputsName], MATCH( co_plotSelections[[#This Row],[plot_id]], co_plotList[plot_id], 0 ) )</f>
        <v>input_rates4</v>
      </c>
      <c r="F101" s="14" t="n">
        <v>4</v>
      </c>
      <c r="G101" s="13" t="str">
        <f t="array" aca="1" ref="G10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104">
      <c r="B104" s="9" t="s">
        <v>207</v>
      </c>
    </row>
    <row r="105">
      <c r="B105" s="9" t="s">
        <v>100</v>
      </c>
      <c r="C105" s="9" t="s">
        <v>186</v>
      </c>
      <c r="D105" s="9" t="s">
        <v>208</v>
      </c>
      <c r="E105" s="9" t="s">
        <v>209</v>
      </c>
    </row>
    <row r="106">
      <c r="B106" s="16" t="n">
        <f xml:space="preserve"> ROW( co_plotLabels[[#This Row],[ID]] ) - ROW( co_plotLabels[[#Headers],[ID]] )</f>
        <v>1</v>
      </c>
      <c r="C106" s="18" t="s">
        <v>189</v>
      </c>
      <c r="D106" s="18" t="s">
        <v>210</v>
      </c>
      <c r="E106" s="18" t="str">
        <f xml:space="preserve"> _xlfn.IFNA( _xlfn.TEXTJOIN("", TRUE, "Avoided ", INDEX(co_sectorInfo[Alternate Plot Title],MATCH(input_sector,co_sectorInfo[sector],0)), " in ", $G$79, " populations", " - ",$G$81), "" )</f>
      </c>
    </row>
    <row r="107">
      <c r="B107" s="16" t="n">
        <f xml:space="preserve"> ROW( co_plotLabels[[#This Row],[ID]] ) - ROW( co_plotLabels[[#Headers],[ID]] )</f>
        <v>2</v>
      </c>
      <c r="C107" s="18" t="s">
        <v>189</v>
      </c>
      <c r="D107" s="18" t="s">
        <v>211</v>
      </c>
      <c r="E107" s="18" t="s">
        <v>38</v>
      </c>
    </row>
    <row r="108">
      <c r="B108" s="16" t="n">
        <f xml:space="preserve"> ROW( co_plotLabels[[#This Row],[ID]] ) - ROW( co_plotLabels[[#Headers],[ID]] )</f>
        <v>3</v>
      </c>
      <c r="C108" s="18" t="s">
        <v>189</v>
      </c>
      <c r="D108" s="18" t="s">
        <v>212</v>
      </c>
      <c r="E108" s="15" t="str">
        <f xml:space="preserve"> _xlfn.IFNA( _xlfn.TEXTJOIN("", TRUE, "Avoided ", INDEX(co_sectorInfo[Alternate Plot Title],MATCH(input_sector,co_sectorInfo[sector],0))), "" )</f>
      </c>
    </row>
    <row r="109">
      <c r="B109" s="16" t="n">
        <f xml:space="preserve"> ROW( co_plotLabels[[#This Row],[ID]] ) - ROW( co_plotLabels[[#Headers],[ID]] )</f>
        <v>4</v>
      </c>
      <c r="C109" s="18" t="s">
        <v>191</v>
      </c>
      <c r="D109" s="14" t="s">
        <v>210</v>
      </c>
      <c r="E109" s="15" t="str">
        <f xml:space="preserve"> _xlfn.IFNA( _xlfn.TEXTJOIN("", TRUE, "Avoided ", INDEX(co_sectorInfo[Alternate Plot Title],MATCH(input_sector,co_sectorInfo[sector],0)), " for ", $G$83,", ", $G$85, " - ",$G$84), "" )</f>
      </c>
    </row>
    <row r="110">
      <c r="B110" s="16" t="n">
        <f xml:space="preserve"> ROW( co_plotLabels[[#This Row],[ID]] ) - ROW( co_plotLabels[[#Headers],[ID]] )</f>
        <v>5</v>
      </c>
      <c r="C110" s="18" t="s">
        <v>194</v>
      </c>
      <c r="D110" s="14" t="s">
        <v>210</v>
      </c>
      <c r="E110" s="15" t="str">
        <f ca="1">IF( OR( $G$88 = "", $G$86 = "", $G$87 = "" ), "", _xlfn.TEXTJOIN("",TRUE,"Difference in risk in ", $G$88, " for ", $G$86, " - ", $G$87) )</f>
      </c>
    </row>
    <row r="111">
      <c r="B111" s="16" t="n">
        <f xml:space="preserve"> ROW( co_plotLabels[[#This Row],[ID]] ) - ROW( co_plotLabels[[#Headers],[ID]] )</f>
        <v>6</v>
      </c>
      <c r="C111" s="18" t="s">
        <v>196</v>
      </c>
      <c r="D111" s="14" t="s">
        <v>210</v>
      </c>
      <c r="E111" s="18" t="str">
        <f xml:space="preserve"> _xlfn.IFNA( _xlfn.TEXTJOIN("", TRUE, "Avoided ", INDEX(co_sectorInfo[impactUnit],MATCH(input_sector,co_sectorInfo[sector],0)), " ",
     INDEX(co_sectorInfo[rateUnitLabel],MATCH(input_sector,co_sectorInfo[sector],0)), " in ", $G$89, " populations for ", $G$91," - ", $G$92), "" )</f>
      </c>
    </row>
    <row r="112">
      <c r="B112" s="16" t="n">
        <f xml:space="preserve"> ROW( co_plotLabels[[#This Row],[ID]] ) - ROW( co_plotLabels[[#Headers],[ID]] )</f>
        <v>7</v>
      </c>
      <c r="C112" s="18" t="s">
        <v>196</v>
      </c>
      <c r="D112" s="14" t="s">
        <v>211</v>
      </c>
      <c r="E112" s="18" t="s">
        <v>38</v>
      </c>
    </row>
    <row r="113">
      <c r="B113" s="16" t="n">
        <f xml:space="preserve"> ROW( co_plotLabels[[#This Row],[ID]] ) - ROW( co_plotLabels[[#Headers],[ID]] )</f>
        <v>8</v>
      </c>
      <c r="C113" s="18" t="s">
        <v>196</v>
      </c>
      <c r="D113" s="14" t="s">
        <v>212</v>
      </c>
      <c r="E113" s="15" t="str">
        <f xml:space="preserve"> _xlfn.IFNA( _xlfn.TEXTJOIN("", TRUE, "Avoided ", INDEX(co_sectorInfo[impactUnit],MATCH(input_sector,co_sectorInfo[sector],0)), " ", INDEX(co_sectorInfo[rateUnitLabel],MATCH(input_sector,co_sectorInfo[sector],0))), "" )</f>
      </c>
    </row>
    <row r="114">
      <c r="B114" s="16" t="n">
        <f xml:space="preserve"> ROW( co_plotLabels[[#This Row],[ID]] ) - ROW( co_plotLabels[[#Headers],[ID]] )</f>
        <v>9</v>
      </c>
      <c r="C114" s="18" t="s">
        <v>198</v>
      </c>
      <c r="D114" s="14" t="s">
        <v>210</v>
      </c>
      <c r="E114" s="18" t="str">
        <f xml:space="preserve"> _xlfn.IFNA( _xlfn.TEXTJOIN("", TRUE, "Additional ", INDEX(co_sectorInfo[impactUnit],MATCH(input_sector,co_sectorInfo[sector],0)), " ",
    INDEX(co_sectorInfo[rateUnitLabel],MATCH(input_sector,co_sectorInfo[sector],0)), " in ", $G$93, " populations", " - ", $G$94), "" )</f>
      </c>
    </row>
    <row r="115">
      <c r="B115" s="16" t="n">
        <f xml:space="preserve"> ROW( co_plotLabels[[#This Row],[ID]] ) - ROW( co_plotLabels[[#Headers],[ID]] )</f>
        <v>10</v>
      </c>
      <c r="C115" s="18" t="s">
        <v>198</v>
      </c>
      <c r="D115" s="14" t="s">
        <v>211</v>
      </c>
      <c r="E115" s="18" t="s">
        <v>38</v>
      </c>
    </row>
    <row r="116">
      <c r="B116" s="16" t="n">
        <f xml:space="preserve"> ROW( co_plotLabels[[#This Row],[ID]] ) - ROW( co_plotLabels[[#Headers],[ID]] )</f>
        <v>11</v>
      </c>
      <c r="C116" s="18" t="s">
        <v>198</v>
      </c>
      <c r="D116" s="14" t="s">
        <v>212</v>
      </c>
      <c r="E116" s="18" t="str">
        <f xml:space="preserve"> _xlfn.IFNA( _xlfn.TEXTJOIN("", TRUE, INDEX(co_sectorInfo[impactUnitFormatted],MATCH(input_sector,co_sectorInfo[sector],0))," ", INDEX(co_sectorInfo[rateUnitLabel],MATCH(input_sector,co_sectorInfo[sector],0))), "" )</f>
      </c>
    </row>
    <row r="117">
      <c r="B117" s="16" t="n">
        <f xml:space="preserve"> ROW( co_plotLabels[[#This Row],[ID]] ) - ROW( co_plotLabels[[#Headers],[ID]] )</f>
        <v>12</v>
      </c>
      <c r="C117" s="18" t="s">
        <v>200</v>
      </c>
      <c r="D117" s="14" t="s">
        <v>210</v>
      </c>
      <c r="E117" s="18" t="str">
        <f xml:space="preserve"> _xlfn.IFNA( _xlfn.TEXTJOIN("", TRUE, "Additional ", INDEX(co_sectorInfo[impactUnit],MATCH(input_sector,co_sectorInfo[sector],0))," ", INDEX(co_sectorInfo[rateUnitLabel],MATCH(input_sector,co_sectorInfo[sector],0)), " for ", $G$95, ", ", $G$97," - ", $G$96), "" )</f>
      </c>
    </row>
    <row r="118">
      <c r="B118" s="16" t="n">
        <f xml:space="preserve"> ROW( co_plotLabels[[#This Row],[ID]] ) - ROW( co_plotLabels[[#Headers],[ID]] )</f>
        <v>13</v>
      </c>
      <c r="C118" s="18" t="s">
        <v>225</v>
      </c>
      <c r="D118" s="14" t="s">
        <v>210</v>
      </c>
      <c r="E118" s="18" t="str">
        <f xml:space="preserve"> _xlfn.IFNA( _xlfn.TEXTJOIN("", TRUE, "Avoided ", INDEX(co_sectorInfo[impactUnit],MATCH(input_sector,co_sectorInfo[sector],0))," ", INDEX(co_sectorInfo[rateUnitLabel],MATCH(input_sector,co_sectorInfo[sector],0)), " for ", $G$99, ", ", $G$101," - ", $G$100), "" )</f>
      </c>
    </row>
    <row r="121">
      <c r="B121" s="9" t="s">
        <v>213</v>
      </c>
    </row>
    <row r="122">
      <c r="B122" s="9" t="s">
        <v>100</v>
      </c>
      <c r="C122" s="9" t="s">
        <v>35</v>
      </c>
    </row>
    <row r="123">
      <c r="B123" s="16" t="n">
        <f xml:space="preserve"> ROW( co_regions[[#This Row],[ID]] ) - ROW( co_regions[[#Headers],[ID]] )</f>
        <v>1</v>
      </c>
      <c r="C123" s="18" t="s">
        <v>214</v>
      </c>
    </row>
    <row r="124">
      <c r="B124" s="16" t="n">
        <f xml:space="preserve"> ROW( co_regions[[#This Row],[ID]] ) - ROW( co_regions[[#Headers],[ID]] )</f>
        <v>2</v>
      </c>
      <c r="C124" s="18" t="s">
        <v>215</v>
      </c>
    </row>
    <row r="125">
      <c r="B125" s="16" t="n">
        <f xml:space="preserve"> ROW( co_regions[[#This Row],[ID]] ) - ROW( co_regions[[#Headers],[ID]] )</f>
        <v>3</v>
      </c>
      <c r="C125" s="18" t="s">
        <v>216</v>
      </c>
    </row>
    <row r="126">
      <c r="B126" s="16" t="n">
        <f xml:space="preserve"> ROW( co_regions[[#This Row],[ID]] ) - ROW( co_regions[[#Headers],[ID]] )</f>
        <v>4</v>
      </c>
      <c r="C126" s="18" t="s">
        <v>217</v>
      </c>
    </row>
    <row r="127">
      <c r="B127" s="16" t="n">
        <f xml:space="preserve"> ROW( co_regions[[#This Row],[ID]] ) - ROW( co_regions[[#Headers],[ID]] )</f>
        <v>5</v>
      </c>
      <c r="C127" s="18" t="s">
        <v>218</v>
      </c>
    </row>
    <row r="128">
      <c r="B128" s="16" t="n">
        <f xml:space="preserve"> ROW( co_regions[[#This Row],[ID]] ) - ROW( co_regions[[#Headers],[ID]] )</f>
        <v>6</v>
      </c>
      <c r="C128" s="18" t="s">
        <v>219</v>
      </c>
    </row>
    <row r="129">
      <c r="B129" s="16" t="n">
        <f xml:space="preserve"> ROW( co_regions[[#This Row],[ID]] ) - ROW( co_regions[[#Headers],[ID]] )</f>
        <v>7</v>
      </c>
      <c r="C129" s="18" t="s">
        <v>220</v>
      </c>
    </row>
    <row r="130">
      <c r="B130" s="16" t="n">
        <f xml:space="preserve"> ROW( co_regions[[#This Row],[ID]] ) - ROW( co_regions[[#Headers],[ID]] )</f>
        <v>8</v>
      </c>
      <c r="C130" s="18" t="s">
        <v>36</v>
      </c>
    </row>
    <row r="133">
      <c r="B133" s="9" t="s">
        <v>221</v>
      </c>
    </row>
    <row r="134">
      <c r="B134" s="9" t="s">
        <v>100</v>
      </c>
      <c r="C134" s="9" t="s">
        <v>38</v>
      </c>
    </row>
    <row r="135">
      <c r="B135" s="16" t="n">
        <f xml:space="preserve"> ROW( co_years[[#This Row],[ID]] ) - ROW( co_years[[#Headers],[ID]] )</f>
        <v>1</v>
      </c>
      <c r="C135" s="15" t="n">
        <f xml:space="preserve"> 2010 + ( co_years[[#This Row],[ID]] - 1 ) * 5</f>
        <v>2010</v>
      </c>
    </row>
    <row r="136">
      <c r="B136" s="16" t="n">
        <f xml:space="preserve"> ROW( co_years[[#This Row],[ID]] ) - ROW( co_years[[#Headers],[ID]] )</f>
        <v>2</v>
      </c>
      <c r="C136" s="15" t="n">
        <f xml:space="preserve"> 2010 + ( co_years[[#This Row],[ID]] - 1 ) * 5</f>
        <v>2015</v>
      </c>
    </row>
    <row r="137">
      <c r="B137" s="16" t="n">
        <f xml:space="preserve"> ROW( co_years[[#This Row],[ID]] ) - ROW( co_years[[#Headers],[ID]] )</f>
        <v>3</v>
      </c>
      <c r="C137" s="15" t="n">
        <f xml:space="preserve"> 2010 + ( co_years[[#This Row],[ID]] - 1 ) * 5</f>
        <v>2020</v>
      </c>
    </row>
    <row r="138">
      <c r="B138" s="16" t="n">
        <f xml:space="preserve"> ROW( co_years[[#This Row],[ID]] ) - ROW( co_years[[#Headers],[ID]] )</f>
        <v>4</v>
      </c>
      <c r="C138" s="15" t="n">
        <f xml:space="preserve"> 2010 + ( co_years[[#This Row],[ID]] - 1 ) * 5</f>
        <v>2025</v>
      </c>
    </row>
    <row r="139">
      <c r="B139" s="16" t="n">
        <f xml:space="preserve"> ROW( co_years[[#This Row],[ID]] ) - ROW( co_years[[#Headers],[ID]] )</f>
        <v>5</v>
      </c>
      <c r="C139" s="15" t="n">
        <f xml:space="preserve"> 2010 + ( co_years[[#This Row],[ID]] - 1 ) * 5</f>
        <v>2030</v>
      </c>
    </row>
    <row r="140">
      <c r="B140" s="16" t="n">
        <f xml:space="preserve"> ROW( co_years[[#This Row],[ID]] ) - ROW( co_years[[#Headers],[ID]] )</f>
        <v>6</v>
      </c>
      <c r="C140" s="15" t="n">
        <f xml:space="preserve"> 2010 + ( co_years[[#This Row],[ID]] - 1 ) * 5</f>
        <v>2035</v>
      </c>
    </row>
    <row r="141">
      <c r="B141" s="16" t="n">
        <f xml:space="preserve"> ROW( co_years[[#This Row],[ID]] ) - ROW( co_years[[#Headers],[ID]] )</f>
        <v>7</v>
      </c>
      <c r="C141" s="15" t="n">
        <f xml:space="preserve"> 2010 + ( co_years[[#This Row],[ID]] - 1 ) * 5</f>
        <v>2040</v>
      </c>
    </row>
    <row r="142">
      <c r="B142" s="16" t="n">
        <f xml:space="preserve"> ROW( co_years[[#This Row],[ID]] ) - ROW( co_years[[#Headers],[ID]] )</f>
        <v>8</v>
      </c>
      <c r="C142" s="15" t="n">
        <f xml:space="preserve"> 2010 + ( co_years[[#This Row],[ID]] - 1 ) * 5</f>
        <v>2045</v>
      </c>
    </row>
    <row r="143">
      <c r="B143" s="16" t="n">
        <f xml:space="preserve"> ROW( co_years[[#This Row],[ID]] ) - ROW( co_years[[#Headers],[ID]] )</f>
        <v>9</v>
      </c>
      <c r="C143" s="15" t="n">
        <f xml:space="preserve"> 2010 + ( co_years[[#This Row],[ID]] - 1 ) * 5</f>
        <v>2050</v>
      </c>
    </row>
    <row r="144">
      <c r="B144" s="16" t="n">
        <f xml:space="preserve"> ROW( co_years[[#This Row],[ID]] ) - ROW( co_years[[#Headers],[ID]] )</f>
        <v>10</v>
      </c>
      <c r="C144" s="15" t="n">
        <f xml:space="preserve"> 2010 + ( co_years[[#This Row],[ID]] - 1 ) * 5</f>
        <v>2055</v>
      </c>
    </row>
    <row r="145">
      <c r="B145" s="16" t="n">
        <f xml:space="preserve"> ROW( co_years[[#This Row],[ID]] ) - ROW( co_years[[#Headers],[ID]] )</f>
        <v>11</v>
      </c>
      <c r="C145" s="15" t="n">
        <f xml:space="preserve"> 2010 + ( co_years[[#This Row],[ID]] - 1 ) * 5</f>
        <v>2060</v>
      </c>
    </row>
    <row r="146">
      <c r="B146" s="16" t="n">
        <f xml:space="preserve"> ROW( co_years[[#This Row],[ID]] ) - ROW( co_years[[#Headers],[ID]] )</f>
        <v>12</v>
      </c>
      <c r="C146" s="15" t="n">
        <f xml:space="preserve"> 2010 + ( co_years[[#This Row],[ID]] - 1 ) * 5</f>
        <v>2065</v>
      </c>
    </row>
    <row r="147">
      <c r="B147" s="16" t="n">
        <f xml:space="preserve"> ROW( co_years[[#This Row],[ID]] ) - ROW( co_years[[#Headers],[ID]] )</f>
        <v>13</v>
      </c>
      <c r="C147" s="15" t="n">
        <f xml:space="preserve"> 2010 + ( co_years[[#This Row],[ID]] - 1 ) * 5</f>
        <v>2070</v>
      </c>
    </row>
    <row r="148">
      <c r="B148" s="16" t="n">
        <f xml:space="preserve"> ROW( co_years[[#This Row],[ID]] ) - ROW( co_years[[#Headers],[ID]] )</f>
        <v>14</v>
      </c>
      <c r="C148" s="15" t="n">
        <f xml:space="preserve"> 2010 + ( co_years[[#This Row],[ID]] - 1 ) * 5</f>
        <v>2075</v>
      </c>
    </row>
    <row r="149">
      <c r="B149" s="16" t="n">
        <f xml:space="preserve"> ROW( co_years[[#This Row],[ID]] ) - ROW( co_years[[#Headers],[ID]] )</f>
        <v>15</v>
      </c>
      <c r="C149" s="15" t="n">
        <f xml:space="preserve"> 2010 + ( co_years[[#This Row],[ID]] - 1 ) * 5</f>
        <v>2080</v>
      </c>
    </row>
    <row r="150">
      <c r="B150" s="16" t="n">
        <f xml:space="preserve"> ROW( co_years[[#This Row],[ID]] ) - ROW( co_years[[#Headers],[ID]] )</f>
        <v>16</v>
      </c>
      <c r="C150" s="15" t="n">
        <f xml:space="preserve"> 2010 + ( co_years[[#This Row],[ID]] - 1 ) * 5</f>
        <v>2085</v>
      </c>
    </row>
    <row r="151">
      <c r="B151" s="16" t="n">
        <f xml:space="preserve"> ROW( co_years[[#This Row],[ID]] ) - ROW( co_years[[#Headers],[ID]] )</f>
        <v>17</v>
      </c>
      <c r="C151" s="15" t="n">
        <f xml:space="preserve"> 2010 + ( co_years[[#This Row],[ID]] - 1 ) * 5</f>
        <v>2090</v>
      </c>
    </row>
    <row r="153">
      <c r="B153" s="9" t="s">
        <v>222</v>
      </c>
    </row>
    <row r="154">
      <c r="B154" s="9" t="s">
        <v>100</v>
      </c>
      <c r="C154" s="9" t="s">
        <v>83</v>
      </c>
      <c r="D154" s="9" t="s">
        <v>160</v>
      </c>
      <c r="E154" s="9" t="s">
        <v>223</v>
      </c>
    </row>
    <row r="155">
      <c r="B155" s="16" t="n">
        <f xml:space="preserve"> ROW( svValidTypes[[#This Row],[ID]] ) - ROW( svValidTypes[[#Headers],[ID]] )</f>
        <v>1</v>
      </c>
      <c r="C155" s="18" t="s">
        <v>161</v>
      </c>
      <c r="D155" s="18" t="s">
        <v>23</v>
      </c>
      <c r="E155" s="18" t="s">
        <v>237</v>
      </c>
    </row>
    <row r="156">
      <c r="B156" s="16" t="n">
        <f xml:space="preserve"> ROW( svValidTypes[[#This Row],[ID]] ) - ROW( svValidTypes[[#Headers],[ID]] )</f>
        <v>2</v>
      </c>
      <c r="C156" s="18" t="s">
        <v>162</v>
      </c>
      <c r="D156" s="18" t="s">
        <v>33</v>
      </c>
      <c r="E156" s="18" t="s">
        <v>237</v>
      </c>
    </row>
    <row r="157">
      <c r="B157" s="16" t="n">
        <f xml:space="preserve"> ROW( svValidTypes[[#This Row],[ID]] ) - ROW( svValidTypes[[#Headers],[ID]] )</f>
        <v>3</v>
      </c>
      <c r="C157" s="18" t="s">
        <v>163</v>
      </c>
      <c r="D157" s="18" t="s">
        <v>27</v>
      </c>
      <c r="E157" s="18" t="s">
        <v>238</v>
      </c>
    </row>
    <row r="158">
      <c r="B158" s="16" t="n">
        <f xml:space="preserve"> ROW( svValidTypes[[#This Row],[ID]] ) - ROW( svValidTypes[[#Headers],[ID]] )</f>
        <v>4</v>
      </c>
      <c r="C158" s="18" t="s">
        <v>164</v>
      </c>
      <c r="D158" s="18" t="s">
        <v>29</v>
      </c>
      <c r="E158" s="18" t="s">
        <v>224</v>
      </c>
    </row>
  </sheetData>
  <pageMargins left="0.7" right="0.7" top="0.75" bottom="0.75" header="0.3" footer="0.3"/>
  <pageSetup orientation="portrait" r:id="rId2"/>
  <legacyDrawing r:id="rIdvml"/>
  <tableParts count="12">
    <tablePart r:id="rId15"/>
    <tablePart r:id="rId16"/>
    <tablePart r:id="rId17"/>
    <tablePart r:id="rId18"/>
    <tablePart r:id="rId19"/>
    <tablePart r:id="rId20"/>
    <tablePart r:id="rId21"/>
    <tablePart r:id="rId22"/>
    <tablePart r:id="rId23"/>
    <tablePart r:id="rId24"/>
    <tablePart r:id="rId25"/>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Maddock</dc:creator>
  <cp:keywords/>
  <dc:description/>
  <cp:lastModifiedBy>Will Maddock</cp:lastModifiedBy>
  <cp:revision/>
  <dcterms:created xsi:type="dcterms:W3CDTF">2015-06-05T18:17:20Z</dcterms:created>
  <dcterms:modified xsi:type="dcterms:W3CDTF">2022-11-22T00:03:17Z</dcterms:modified>
  <cp:category/>
  <cp:contentStatus/>
</cp:coreProperties>
</file>