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ielen_david_epa_gov/Documents/Documents/GitHub/ONG-Analysis/2022-Analysis/output/xlsx/"/>
    </mc:Choice>
  </mc:AlternateContent>
  <xr:revisionPtr revIDLastSave="8" documentId="11_BCE6782EC813C8C5FBA3708453551CEB43C415D2" xr6:coauthVersionLast="47" xr6:coauthVersionMax="47" xr10:uidLastSave="{7451F7B6-9333-4972-B2BA-E0884D95417C}"/>
  <bookViews>
    <workbookView xWindow="-120" yWindow="-120" windowWidth="29040" windowHeight="15840" xr2:uid="{00000000-000D-0000-FFFF-FFFF00000000}"/>
  </bookViews>
  <sheets>
    <sheet name="README" sheetId="19" r:id="rId1"/>
    <sheet name="Table 4-13" sheetId="28" r:id="rId2"/>
    <sheet name="Table 4-14" sheetId="16" r:id="rId3"/>
    <sheet name="Table 4-15" sheetId="25" r:id="rId4"/>
    <sheet name="Table 4-16" sheetId="18" r:id="rId5"/>
    <sheet name="sb_rev_table" sheetId="29" r:id="rId6"/>
    <sheet name="sb_median_cost_table" sheetId="30" r:id="rId7"/>
    <sheet name="sb_csr_table" sheetId="31" r:id="rId8"/>
    <sheet name="sb_naics_table" sheetId="32" r:id="rId9"/>
  </sheets>
  <definedNames>
    <definedName name="_Ref82762666" localSheetId="2">'Table 4-14'!$A$1</definedName>
    <definedName name="_Toc427337387" localSheetId="3">'Table 4-15'!$A$2</definedName>
    <definedName name="_Toc427337389" localSheetId="4">'Table 4-16'!$A$2</definedName>
    <definedName name="_Toc83372375" localSheetId="4">'Table 4-16'!$A$1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5" l="1"/>
  <c r="E14" i="25"/>
  <c r="D14" i="25"/>
  <c r="F13" i="25"/>
  <c r="F30" i="25" s="1"/>
  <c r="E13" i="25"/>
  <c r="D13" i="25"/>
  <c r="D30" i="25" s="1"/>
  <c r="F11" i="25"/>
  <c r="E11" i="25"/>
  <c r="D11" i="25"/>
  <c r="F10" i="25"/>
  <c r="E10" i="25"/>
  <c r="E27" i="25" s="1"/>
  <c r="D10" i="25"/>
  <c r="D27" i="25" s="1"/>
  <c r="F8" i="25"/>
  <c r="F25" i="25" s="1"/>
  <c r="E8" i="25"/>
  <c r="E25" i="25" s="1"/>
  <c r="D8" i="25"/>
  <c r="F7" i="25"/>
  <c r="F24" i="25" s="1"/>
  <c r="E7" i="25"/>
  <c r="E24" i="25" s="1"/>
  <c r="D7" i="25"/>
  <c r="F5" i="25"/>
  <c r="F22" i="25" s="1"/>
  <c r="E5" i="25"/>
  <c r="E22" i="25" s="1"/>
  <c r="D5" i="25"/>
  <c r="D22" i="25" s="1"/>
  <c r="F4" i="25"/>
  <c r="F21" i="25" s="1"/>
  <c r="E4" i="25"/>
  <c r="D4" i="25"/>
  <c r="F18" i="18"/>
  <c r="C18" i="18"/>
  <c r="F17" i="18"/>
  <c r="C17" i="18"/>
  <c r="C16" i="18"/>
  <c r="F14" i="18"/>
  <c r="C14" i="18"/>
  <c r="D14" i="18" s="1"/>
  <c r="F13" i="18"/>
  <c r="C13" i="18"/>
  <c r="D13" i="18" s="1"/>
  <c r="C12" i="18"/>
  <c r="F12" i="18" s="1"/>
  <c r="G14" i="18" s="1"/>
  <c r="F10" i="18"/>
  <c r="C10" i="18"/>
  <c r="D10" i="18" s="1"/>
  <c r="F9" i="18"/>
  <c r="C9" i="18"/>
  <c r="D9" i="18" s="1"/>
  <c r="C8" i="18"/>
  <c r="F8" i="18" s="1"/>
  <c r="G10" i="18" s="1"/>
  <c r="F6" i="18"/>
  <c r="C6" i="18"/>
  <c r="D6" i="18" s="1"/>
  <c r="F5" i="18"/>
  <c r="C5" i="18"/>
  <c r="C4" i="18"/>
  <c r="F14" i="16"/>
  <c r="E14" i="16"/>
  <c r="D14" i="16"/>
  <c r="F13" i="16"/>
  <c r="E13" i="16"/>
  <c r="D13" i="16"/>
  <c r="F11" i="16"/>
  <c r="F27" i="16" s="1"/>
  <c r="E11" i="16"/>
  <c r="E27" i="16" s="1"/>
  <c r="D11" i="16"/>
  <c r="F10" i="16"/>
  <c r="F26" i="16" s="1"/>
  <c r="E10" i="16"/>
  <c r="D10" i="16"/>
  <c r="F8" i="16"/>
  <c r="E8" i="16"/>
  <c r="D8" i="16"/>
  <c r="F7" i="16"/>
  <c r="E7" i="16"/>
  <c r="D7" i="16"/>
  <c r="D23" i="16" s="1"/>
  <c r="F5" i="16"/>
  <c r="F21" i="16" s="1"/>
  <c r="E5" i="16"/>
  <c r="E21" i="16" s="1"/>
  <c r="D5" i="16"/>
  <c r="D21" i="16" s="1"/>
  <c r="F4" i="16"/>
  <c r="F20" i="16" s="1"/>
  <c r="E4" i="16"/>
  <c r="E20" i="16" s="1"/>
  <c r="D4" i="16"/>
  <c r="D20" i="16" s="1"/>
  <c r="F8" i="28"/>
  <c r="E8" i="28"/>
  <c r="D8" i="28"/>
  <c r="F7" i="28"/>
  <c r="E7" i="28"/>
  <c r="D7" i="28"/>
  <c r="F6" i="28"/>
  <c r="E6" i="28"/>
  <c r="D6" i="28"/>
  <c r="F5" i="28"/>
  <c r="E5" i="28"/>
  <c r="D5" i="28"/>
  <c r="F4" i="28"/>
  <c r="E4" i="28"/>
  <c r="D4" i="28"/>
  <c r="F3" i="28"/>
  <c r="E3" i="28"/>
  <c r="D3" i="28"/>
  <c r="D18" i="18"/>
  <c r="D17" i="18"/>
  <c r="D5" i="18"/>
  <c r="F4" i="18"/>
  <c r="G5" i="18" s="1"/>
  <c r="E28" i="25"/>
  <c r="D28" i="25"/>
  <c r="F27" i="25"/>
  <c r="D25" i="25"/>
  <c r="D21" i="25"/>
  <c r="F31" i="25"/>
  <c r="E31" i="25"/>
  <c r="D31" i="25"/>
  <c r="E30" i="25"/>
  <c r="F28" i="25"/>
  <c r="D24" i="25"/>
  <c r="E21" i="25"/>
  <c r="F29" i="16"/>
  <c r="E29" i="16"/>
  <c r="D29" i="16"/>
  <c r="D27" i="16"/>
  <c r="E26" i="16"/>
  <c r="D24" i="16"/>
  <c r="F30" i="16"/>
  <c r="E30" i="16"/>
  <c r="D30" i="16"/>
  <c r="D26" i="16"/>
  <c r="F24" i="16"/>
  <c r="E24" i="16"/>
  <c r="F23" i="16"/>
  <c r="E23" i="16"/>
  <c r="G6" i="18" l="1"/>
  <c r="G13" i="18"/>
  <c r="G9" i="18"/>
  <c r="F16" i="18"/>
  <c r="G17" i="18" s="1"/>
  <c r="G18" i="18" l="1"/>
</calcChain>
</file>

<file path=xl/sharedStrings.xml><?xml version="1.0" encoding="utf-8"?>
<sst xmlns="http://schemas.openxmlformats.org/spreadsheetml/2006/main" count="220" uniqueCount="90">
  <si>
    <t>Processing</t>
  </si>
  <si>
    <t>Table 4‑14</t>
  </si>
  <si>
    <t>Summary Statistics for Revenues of Potentially Affected Entities</t>
  </si>
  <si>
    <t>Segment</t>
  </si>
  <si>
    <t>Size</t>
  </si>
  <si>
    <t>No. of Firms</t>
  </si>
  <si>
    <t>Production</t>
  </si>
  <si>
    <t>Small</t>
  </si>
  <si>
    <t>Not Small</t>
  </si>
  <si>
    <r>
      <t>Distribution of Estimated Compliance Costs across Segment and Firm Size Classes (2019$)</t>
    </r>
    <r>
      <rPr>
        <b/>
        <vertAlign val="superscript"/>
        <sz val="12"/>
        <color rgb="FF000000"/>
        <rFont val="Times New Roman"/>
        <family val="1"/>
      </rPr>
      <t>1</t>
    </r>
  </si>
  <si>
    <t>Table 4‑15</t>
  </si>
  <si>
    <t xml:space="preserve">Compliance Cost-to-Sales Ratios for Small Entities </t>
  </si>
  <si>
    <t>With Product Recovery Included</t>
  </si>
  <si>
    <t>Without Product Recovery Included</t>
  </si>
  <si>
    <t>No. of Small Entities</t>
  </si>
  <si>
    <t>% of Small Entities</t>
  </si>
  <si>
    <t>Greater than 1%</t>
  </si>
  <si>
    <t>Greater than 3%</t>
  </si>
  <si>
    <t>Tables</t>
  </si>
  <si>
    <t>Table 4-15</t>
  </si>
  <si>
    <t>Table 4-14</t>
  </si>
  <si>
    <t>Tables appear in chapter 4 of the RIA.</t>
  </si>
  <si>
    <t>Transmission and Storage</t>
  </si>
  <si>
    <t>Gathering and Boosting</t>
  </si>
  <si>
    <t>Mean Revenue (million 2019$)</t>
  </si>
  <si>
    <t>Median Revenue (million 2019$)</t>
  </si>
  <si>
    <t>Crude Petroleum Extraction</t>
  </si>
  <si>
    <t>Natural Gas Extraction</t>
  </si>
  <si>
    <t>Drilling Oil and Gas Wells</t>
  </si>
  <si>
    <t>Pipeline Transportation of Natural Gas</t>
  </si>
  <si>
    <t>Other</t>
  </si>
  <si>
    <t>NAICS Codes</t>
  </si>
  <si>
    <t>NAICS Industry Description</t>
  </si>
  <si>
    <t>Number of Firms Identified</t>
  </si>
  <si>
    <t>Estimated Number of Small Entities</t>
  </si>
  <si>
    <t>Estimated Percentage of Small Entities for Identified Firms</t>
  </si>
  <si>
    <t>Support Activities for Oil and Gas Operations</t>
  </si>
  <si>
    <r>
      <t>Many</t>
    </r>
    <r>
      <rPr>
        <vertAlign val="superscript"/>
        <sz val="10"/>
        <color rgb="FF000000"/>
        <rFont val="Times New Roman"/>
        <family val="1"/>
      </rPr>
      <t>a</t>
    </r>
  </si>
  <si>
    <t>Median Annualized Cost without Product Recovery</t>
  </si>
  <si>
    <t>Median Annualized Cost with Product Recovery</t>
  </si>
  <si>
    <t>Table 4-13</t>
  </si>
  <si>
    <t>Table 4-16</t>
  </si>
  <si>
    <t>Small business impacts for the proposed option.</t>
  </si>
  <si>
    <t>Segment</t>
  </si>
  <si>
    <t>SB.Status.Strict</t>
  </si>
  <si>
    <t>N</t>
  </si>
  <si>
    <t>Mean.Revenue</t>
  </si>
  <si>
    <t>Median.Revenue</t>
  </si>
  <si>
    <t>Production</t>
  </si>
  <si>
    <t>NA</t>
  </si>
  <si>
    <t>Not Small Business</t>
  </si>
  <si>
    <t>Small Business</t>
  </si>
  <si>
    <t>Processing</t>
  </si>
  <si>
    <t>Transmission and Storage</t>
  </si>
  <si>
    <t>Gathering and Boosting</t>
  </si>
  <si>
    <t>cost_ann_7</t>
  </si>
  <si>
    <t>cost_ann_7_wgas</t>
  </si>
  <si>
    <t>cost_onetime</t>
  </si>
  <si>
    <t>cost_capital</t>
  </si>
  <si>
    <t>cost_om</t>
  </si>
  <si>
    <t>csr_w_gas</t>
  </si>
  <si>
    <t>csr_wo_gas</t>
  </si>
  <si>
    <t>csr_w_gas_greater_than_1</t>
  </si>
  <si>
    <t>csr_w_gas_greater_than_3</t>
  </si>
  <si>
    <t>csr_wo_gas_greater_than_1</t>
  </si>
  <si>
    <t>csr_wo_gas_greater_than_3</t>
  </si>
  <si>
    <t>csr_onetime_greater_than_1</t>
  </si>
  <si>
    <t>csr_onetime_greater_than_3</t>
  </si>
  <si>
    <t>Naics.Code</t>
  </si>
  <si>
    <t>Naics.Desc</t>
  </si>
  <si>
    <t>Firm.Count</t>
  </si>
  <si>
    <t>Small.Count</t>
  </si>
  <si>
    <t>Small.Perc</t>
  </si>
  <si>
    <t>211120</t>
  </si>
  <si>
    <t>Crude Petroleum Extraction</t>
  </si>
  <si>
    <t>211130</t>
  </si>
  <si>
    <t>Natural Gas Extraction</t>
  </si>
  <si>
    <t>213111</t>
  </si>
  <si>
    <t>Drilling Oil and Gas Wells</t>
  </si>
  <si>
    <t>213112</t>
  </si>
  <si>
    <t>Support Activities for Oil and Gas Wells</t>
  </si>
  <si>
    <t>486210</t>
  </si>
  <si>
    <t>Pipeline Transportation of Natural Gas</t>
  </si>
  <si>
    <t>Many</t>
  </si>
  <si>
    <t>Other</t>
  </si>
  <si>
    <t>Table of small entities by NAICS code; links to sb_naics_table sheet</t>
  </si>
  <si>
    <t xml:space="preserve">Summary statistics table; links to sb_rev_table </t>
  </si>
  <si>
    <t>CSR table; links to sb_csr_table sheet</t>
  </si>
  <si>
    <t>Compliance cost table; links to sb_median_cost_table sheet</t>
  </si>
  <si>
    <t>Input data for tables are produced by calc-sb-impacts.R.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</si>
</sst>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</font>
    <font>
      <sz val="12"/>
      <color theme="1"/>
      <name val="Times New Roman"/>
    </font>
    <font>
      <sz val="11"/>
      <color theme="1"/>
      <name val="Calibri"/>
    </font>
    <font>
      <b/>
      <vertAlign val="superscript"/>
      <sz val="12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9" fontId="1" fillId="0" borderId="0" xfId="0" applyNumberFormat="1" applyFont="1"/>
    <xf numFmtId="9" fontId="1" fillId="0" borderId="1" xfId="0" applyNumberFormat="1" applyFont="1" applyBorder="1"/>
    <xf numFmtId="0" fontId="1" fillId="0" borderId="2" xfId="0" applyFont="1" applyBorder="1"/>
    <xf numFmtId="0" fontId="2" fillId="0" borderId="0" xfId="0" applyFont="1"/>
    <xf numFmtId="164" fontId="1" fillId="0" borderId="1" xfId="0" applyNumberFormat="1" applyFont="1" applyBorder="1"/>
    <xf numFmtId="3" fontId="3" fillId="0" borderId="0" xfId="0" applyNumberFormat="1" applyFont="1"/>
    <xf numFmtId="6" fontId="1" fillId="0" borderId="0" xfId="0" applyNumberFormat="1" applyFont="1"/>
    <xf numFmtId="6" fontId="1" fillId="0" borderId="1" xfId="0" applyNumberFormat="1" applyFont="1" applyBorder="1"/>
    <xf numFmtId="164" fontId="3" fillId="0" borderId="0" xfId="0" applyNumberFormat="1" applyFont="1"/>
    <xf numFmtId="164" fontId="1" fillId="0" borderId="0" xfId="0" applyNumberFormat="1" applyFont="1"/>
    <xf numFmtId="0" fontId="3" fillId="0" borderId="0" xfId="0" applyFont="1"/>
    <xf numFmtId="165" fontId="1" fillId="0" borderId="0" xfId="0" applyNumberFormat="1" applyFont="1"/>
    <xf numFmtId="10" fontId="1" fillId="0" borderId="0" xfId="0" applyNumberFormat="1" applyFont="1"/>
    <xf numFmtId="0" fontId="3" fillId="0" borderId="2" xfId="0" applyFont="1" applyBorder="1"/>
    <xf numFmtId="0" fontId="1" fillId="0" borderId="3" xfId="0" applyFont="1" applyBorder="1"/>
    <xf numFmtId="0" fontId="3" fillId="0" borderId="3" xfId="0" applyFont="1" applyBorder="1"/>
    <xf numFmtId="9" fontId="3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"/>
  <sheetViews>
    <sheetView tabSelected="1" workbookViewId="0">
      <selection activeCell="A3" sqref="A3"/>
    </sheetView>
  </sheetViews>
  <sheetFormatPr defaultColWidth="11.42578125" defaultRowHeight="15" x14ac:dyDescent="0.25"/>
  <cols>
    <col min="2" max="2" width="12.140625" customWidth="1"/>
  </cols>
  <sheetData>
    <row r="2" spans="1:3" x14ac:dyDescent="0.25">
      <c r="A2" t="s">
        <v>42</v>
      </c>
    </row>
    <row r="3" spans="1:3" x14ac:dyDescent="0.25">
      <c r="A3" t="s">
        <v>89</v>
      </c>
    </row>
    <row r="4" spans="1:3" x14ac:dyDescent="0.25">
      <c r="A4" t="s">
        <v>21</v>
      </c>
    </row>
    <row r="6" spans="1:3" x14ac:dyDescent="0.25">
      <c r="A6" t="s">
        <v>18</v>
      </c>
      <c r="B6" t="s">
        <v>40</v>
      </c>
      <c r="C6" t="s">
        <v>85</v>
      </c>
    </row>
    <row r="7" spans="1:3" x14ac:dyDescent="0.25">
      <c r="B7" t="s">
        <v>20</v>
      </c>
      <c r="C7" t="s">
        <v>86</v>
      </c>
    </row>
    <row r="8" spans="1:3" x14ac:dyDescent="0.25">
      <c r="B8" t="s">
        <v>19</v>
      </c>
      <c r="C8" t="s">
        <v>88</v>
      </c>
    </row>
    <row r="9" spans="1:3" x14ac:dyDescent="0.25">
      <c r="B9" t="s">
        <v>41</v>
      </c>
      <c r="C9" t="s">
        <v>87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9"/>
  <sheetViews>
    <sheetView workbookViewId="0">
      <selection activeCell="A2" sqref="A2"/>
    </sheetView>
  </sheetViews>
  <sheetFormatPr defaultColWidth="11.42578125" defaultRowHeight="15" x14ac:dyDescent="0.25"/>
  <cols>
    <col min="3" max="3" width="26.28515625" customWidth="1"/>
    <col min="4" max="4" width="13.42578125" customWidth="1"/>
    <col min="5" max="5" width="15.7109375" customWidth="1"/>
    <col min="6" max="6" width="42.5703125" customWidth="1"/>
  </cols>
  <sheetData>
    <row r="1" spans="2:6" ht="15" customHeight="1" x14ac:dyDescent="0.25"/>
    <row r="2" spans="2:6" ht="28.15" customHeight="1" x14ac:dyDescent="0.25"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</row>
    <row r="3" spans="2:6" ht="39.6" customHeight="1" x14ac:dyDescent="0.25">
      <c r="B3" s="1">
        <v>211120</v>
      </c>
      <c r="C3" s="1" t="s">
        <v>26</v>
      </c>
      <c r="D3" s="2">
        <f>sb_naics_table!D3</f>
        <v>352</v>
      </c>
      <c r="E3" s="2">
        <f>sb_naics_table!E3</f>
        <v>319</v>
      </c>
      <c r="F3" s="5">
        <f>sb_naics_table!F3</f>
        <v>0.90625</v>
      </c>
    </row>
    <row r="4" spans="2:6" ht="26.45" customHeight="1" x14ac:dyDescent="0.25">
      <c r="B4" s="1">
        <v>211130</v>
      </c>
      <c r="C4" s="1" t="s">
        <v>27</v>
      </c>
      <c r="D4" s="2">
        <f>sb_naics_table!D4</f>
        <v>19</v>
      </c>
      <c r="E4" s="2">
        <f>sb_naics_table!E4</f>
        <v>17</v>
      </c>
      <c r="F4" s="5">
        <f>sb_naics_table!F4</f>
        <v>0.89473684210526305</v>
      </c>
    </row>
    <row r="5" spans="2:6" ht="26.45" customHeight="1" x14ac:dyDescent="0.25">
      <c r="B5" s="1">
        <v>213111</v>
      </c>
      <c r="C5" s="1" t="s">
        <v>28</v>
      </c>
      <c r="D5" s="2">
        <f>sb_naics_table!D5</f>
        <v>48</v>
      </c>
      <c r="E5" s="2">
        <f>sb_naics_table!E5</f>
        <v>45</v>
      </c>
      <c r="F5" s="5">
        <f>sb_naics_table!F5</f>
        <v>0.9375</v>
      </c>
    </row>
    <row r="6" spans="2:6" ht="52.9" customHeight="1" x14ac:dyDescent="0.25">
      <c r="B6" s="1">
        <v>213112</v>
      </c>
      <c r="C6" s="1" t="s">
        <v>36</v>
      </c>
      <c r="D6" s="2">
        <f>sb_naics_table!D6</f>
        <v>357</v>
      </c>
      <c r="E6" s="2">
        <f>sb_naics_table!E6</f>
        <v>317</v>
      </c>
      <c r="F6" s="5">
        <f>sb_naics_table!F6</f>
        <v>0.88795518207282897</v>
      </c>
    </row>
    <row r="7" spans="2:6" ht="39.6" customHeight="1" x14ac:dyDescent="0.25">
      <c r="B7" s="1">
        <v>486210</v>
      </c>
      <c r="C7" s="1" t="s">
        <v>29</v>
      </c>
      <c r="D7" s="2">
        <f>sb_naics_table!D7</f>
        <v>31</v>
      </c>
      <c r="E7" s="2">
        <f>sb_naics_table!E7</f>
        <v>13</v>
      </c>
      <c r="F7" s="5">
        <f>sb_naics_table!F7</f>
        <v>0.41935483870967699</v>
      </c>
    </row>
    <row r="8" spans="2:6" ht="16.149999999999999" customHeight="1" x14ac:dyDescent="0.25">
      <c r="B8" s="3" t="s">
        <v>37</v>
      </c>
      <c r="C8" s="3" t="s">
        <v>30</v>
      </c>
      <c r="D8" s="4">
        <f>sb_naics_table!D8</f>
        <v>419</v>
      </c>
      <c r="E8" s="4">
        <f>sb_naics_table!E8</f>
        <v>297</v>
      </c>
      <c r="F8" s="6">
        <f>sb_naics_table!F8</f>
        <v>0.70883054892601405</v>
      </c>
    </row>
    <row r="9" spans="2:6" ht="1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/>
  </sheetViews>
  <sheetFormatPr defaultColWidth="11.42578125" defaultRowHeight="15" x14ac:dyDescent="0.25"/>
  <cols>
    <col min="1" max="1" width="23" customWidth="1"/>
    <col min="3" max="3" width="6.5703125" customWidth="1"/>
    <col min="4" max="4" width="12" customWidth="1"/>
    <col min="5" max="5" width="16.5703125" customWidth="1"/>
    <col min="6" max="6" width="17.28515625" customWidth="1"/>
  </cols>
  <sheetData>
    <row r="1" spans="1:6" ht="16.149999999999999" customHeight="1" x14ac:dyDescent="0.25">
      <c r="A1" s="8" t="s">
        <v>1</v>
      </c>
      <c r="B1" s="8" t="s">
        <v>2</v>
      </c>
    </row>
    <row r="2" spans="1:6" ht="15.6" customHeight="1" x14ac:dyDescent="0.25">
      <c r="A2" s="7" t="s">
        <v>3</v>
      </c>
      <c r="B2" s="7" t="s">
        <v>4</v>
      </c>
      <c r="C2" s="7"/>
      <c r="D2" s="7" t="s">
        <v>5</v>
      </c>
      <c r="E2" s="7" t="s">
        <v>24</v>
      </c>
      <c r="F2" s="7" t="s">
        <v>25</v>
      </c>
    </row>
    <row r="3" spans="1:6" x14ac:dyDescent="0.25">
      <c r="A3" s="15"/>
      <c r="B3" s="15"/>
      <c r="C3" s="15"/>
      <c r="D3" s="15"/>
      <c r="E3" s="15"/>
      <c r="F3" s="15"/>
    </row>
    <row r="4" spans="1:6" x14ac:dyDescent="0.25">
      <c r="A4" s="22" t="s">
        <v>6</v>
      </c>
      <c r="B4" s="1" t="s">
        <v>7</v>
      </c>
      <c r="C4" s="15"/>
      <c r="D4" s="2">
        <f>sb_rev_table!D5</f>
        <v>836</v>
      </c>
      <c r="E4" s="16">
        <f>sb_rev_table!E5/1000000</f>
        <v>228.14472993815099</v>
      </c>
      <c r="F4" s="16">
        <f>sb_rev_table!F5/1000000</f>
        <v>11.1042033855491</v>
      </c>
    </row>
    <row r="5" spans="1:6" x14ac:dyDescent="0.25">
      <c r="A5" s="22"/>
      <c r="B5" s="1" t="s">
        <v>8</v>
      </c>
      <c r="C5" s="15"/>
      <c r="D5" s="2">
        <f>sb_rev_table!D4</f>
        <v>78</v>
      </c>
      <c r="E5" s="14">
        <f>sb_rev_table!E4/1000000</f>
        <v>18780.536327645099</v>
      </c>
      <c r="F5" s="14">
        <f>sb_rev_table!F4/1000000</f>
        <v>1348.5183835461501</v>
      </c>
    </row>
    <row r="6" spans="1:6" x14ac:dyDescent="0.25">
      <c r="A6" s="15"/>
      <c r="B6" s="15"/>
      <c r="C6" s="15"/>
      <c r="D6" s="10"/>
      <c r="E6" s="13"/>
      <c r="F6" s="13"/>
    </row>
    <row r="7" spans="1:6" x14ac:dyDescent="0.25">
      <c r="A7" s="22" t="s">
        <v>0</v>
      </c>
      <c r="B7" s="1" t="s">
        <v>7</v>
      </c>
      <c r="C7" s="15"/>
      <c r="D7" s="2">
        <f>sb_rev_table!D7</f>
        <v>88</v>
      </c>
      <c r="E7" s="14">
        <f>sb_rev_table!E7/1000000</f>
        <v>184.79446670914001</v>
      </c>
      <c r="F7" s="14">
        <f>sb_rev_table!F7/1000000</f>
        <v>10.5302306327617</v>
      </c>
    </row>
    <row r="8" spans="1:6" ht="15" customHeight="1" x14ac:dyDescent="0.25">
      <c r="A8" s="22"/>
      <c r="B8" s="1" t="s">
        <v>8</v>
      </c>
      <c r="C8" s="1"/>
      <c r="D8" s="2">
        <f>sb_rev_table!D6</f>
        <v>61</v>
      </c>
      <c r="E8" s="14">
        <f>sb_rev_table!E6/1000000</f>
        <v>27400.306336948699</v>
      </c>
      <c r="F8" s="14">
        <f>sb_rev_table!F6/1000000</f>
        <v>6125.7880641040801</v>
      </c>
    </row>
    <row r="9" spans="1:6" ht="15" customHeight="1" x14ac:dyDescent="0.25">
      <c r="A9" s="1"/>
      <c r="B9" s="1"/>
      <c r="C9" s="1"/>
      <c r="D9" s="2"/>
      <c r="E9" s="14"/>
      <c r="F9" s="14"/>
    </row>
    <row r="10" spans="1:6" ht="13.15" customHeight="1" x14ac:dyDescent="0.25">
      <c r="A10" s="22" t="s">
        <v>23</v>
      </c>
      <c r="B10" s="1" t="s">
        <v>7</v>
      </c>
      <c r="C10" s="1"/>
      <c r="D10" s="2">
        <f>sb_rev_table!D11</f>
        <v>123</v>
      </c>
      <c r="E10" s="14">
        <f>sb_rev_table!E11/1000000</f>
        <v>513.182142230708</v>
      </c>
      <c r="F10" s="14">
        <f>sb_rev_table!F11/1000000</f>
        <v>23.7167356593731</v>
      </c>
    </row>
    <row r="11" spans="1:6" ht="15" customHeight="1" x14ac:dyDescent="0.25">
      <c r="A11" s="22"/>
      <c r="B11" s="1" t="s">
        <v>8</v>
      </c>
      <c r="C11" s="1"/>
      <c r="D11" s="2">
        <f>sb_rev_table!D10</f>
        <v>77</v>
      </c>
      <c r="E11" s="14">
        <f>sb_rev_table!E10/1000000</f>
        <v>19058.688446980599</v>
      </c>
      <c r="F11" s="14">
        <f>sb_rev_table!F10/1000000</f>
        <v>3232.5815836782999</v>
      </c>
    </row>
    <row r="12" spans="1:6" ht="15" customHeight="1" x14ac:dyDescent="0.25">
      <c r="A12" s="1"/>
      <c r="B12" s="1"/>
      <c r="C12" s="1"/>
      <c r="D12" s="2"/>
      <c r="E12" s="14"/>
      <c r="F12" s="14"/>
    </row>
    <row r="13" spans="1:6" ht="15" customHeight="1" x14ac:dyDescent="0.25">
      <c r="A13" s="22" t="s">
        <v>22</v>
      </c>
      <c r="B13" s="1" t="s">
        <v>7</v>
      </c>
      <c r="C13" s="1"/>
      <c r="D13" s="2">
        <f>sb_rev_table!D9</f>
        <v>50</v>
      </c>
      <c r="E13" s="14">
        <f>sb_rev_table!E9/1000000</f>
        <v>258.42918548261798</v>
      </c>
      <c r="F13" s="14">
        <f>sb_rev_table!F9/1000000</f>
        <v>22.1988645771733</v>
      </c>
    </row>
    <row r="14" spans="1:6" ht="15" customHeight="1" x14ac:dyDescent="0.25">
      <c r="A14" s="23"/>
      <c r="B14" s="3" t="s">
        <v>8</v>
      </c>
      <c r="C14" s="3"/>
      <c r="D14" s="4">
        <f>sb_rev_table!D8</f>
        <v>82</v>
      </c>
      <c r="E14" s="9">
        <f>sb_rev_table!E8/1000000</f>
        <v>21739.769069837399</v>
      </c>
      <c r="F14" s="9">
        <f>sb_rev_table!F8/1000000</f>
        <v>3232.5815836782999</v>
      </c>
    </row>
    <row r="15" spans="1:6" ht="15" customHeight="1" x14ac:dyDescent="0.25">
      <c r="A15" s="1"/>
      <c r="B15" s="1"/>
      <c r="C15" s="1"/>
      <c r="D15" s="1"/>
      <c r="E15" s="11"/>
      <c r="F15" s="11"/>
    </row>
    <row r="16" spans="1:6" ht="15" customHeight="1" x14ac:dyDescent="0.25"/>
    <row r="17" spans="1:6" ht="16.149999999999999" customHeight="1" x14ac:dyDescent="0.25">
      <c r="A17" s="8" t="s">
        <v>1</v>
      </c>
      <c r="B17" s="8" t="s">
        <v>2</v>
      </c>
    </row>
    <row r="18" spans="1:6" ht="33" customHeight="1" x14ac:dyDescent="0.25">
      <c r="A18" s="7" t="s">
        <v>3</v>
      </c>
      <c r="B18" s="7" t="s">
        <v>4</v>
      </c>
      <c r="C18" s="7"/>
      <c r="D18" s="7" t="s">
        <v>5</v>
      </c>
      <c r="E18" s="7" t="s">
        <v>24</v>
      </c>
      <c r="F18" s="7" t="s">
        <v>25</v>
      </c>
    </row>
    <row r="19" spans="1:6" x14ac:dyDescent="0.25">
      <c r="A19" s="15"/>
      <c r="B19" s="15"/>
      <c r="C19" s="15"/>
      <c r="D19" s="15"/>
      <c r="E19" s="15"/>
      <c r="F19" s="15"/>
    </row>
    <row r="20" spans="1:6" x14ac:dyDescent="0.25">
      <c r="A20" s="22" t="s">
        <v>6</v>
      </c>
      <c r="B20" s="1" t="s">
        <v>7</v>
      </c>
      <c r="C20" s="15"/>
      <c r="D20" s="2">
        <f>D4</f>
        <v>836</v>
      </c>
      <c r="E20" s="11">
        <f>ROUND(E4,2-(1+INT(LOG10(ABS(E4)))))</f>
        <v>230</v>
      </c>
      <c r="F20" s="11">
        <f>ROUND(F4,2-(1+INT(LOG10(ABS(F4)))))</f>
        <v>11</v>
      </c>
    </row>
    <row r="21" spans="1:6" x14ac:dyDescent="0.25">
      <c r="A21" s="22"/>
      <c r="B21" s="1" t="s">
        <v>8</v>
      </c>
      <c r="C21" s="15"/>
      <c r="D21" s="2">
        <f t="shared" ref="D21:D30" si="0">D5</f>
        <v>78</v>
      </c>
      <c r="E21" s="11">
        <f t="shared" ref="E21:F21" si="1">ROUND(E5,2-(1+INT(LOG10(ABS(E5)))))</f>
        <v>19000</v>
      </c>
      <c r="F21" s="11">
        <f t="shared" si="1"/>
        <v>1300</v>
      </c>
    </row>
    <row r="22" spans="1:6" x14ac:dyDescent="0.25">
      <c r="A22" s="15"/>
      <c r="B22" s="15"/>
      <c r="C22" s="15"/>
      <c r="D22" s="2"/>
      <c r="E22" s="11"/>
      <c r="F22" s="11"/>
    </row>
    <row r="23" spans="1:6" x14ac:dyDescent="0.25">
      <c r="A23" s="22" t="s">
        <v>0</v>
      </c>
      <c r="B23" s="1" t="s">
        <v>7</v>
      </c>
      <c r="C23" s="15"/>
      <c r="D23" s="2">
        <f t="shared" si="0"/>
        <v>88</v>
      </c>
      <c r="E23" s="11">
        <f t="shared" ref="E23:F23" si="2">ROUND(E7,2-(1+INT(LOG10(ABS(E7)))))</f>
        <v>180</v>
      </c>
      <c r="F23" s="11">
        <f t="shared" si="2"/>
        <v>11</v>
      </c>
    </row>
    <row r="24" spans="1:6" ht="15" customHeight="1" x14ac:dyDescent="0.25">
      <c r="A24" s="22"/>
      <c r="B24" s="1" t="s">
        <v>8</v>
      </c>
      <c r="C24" s="1"/>
      <c r="D24" s="2">
        <f t="shared" si="0"/>
        <v>61</v>
      </c>
      <c r="E24" s="11">
        <f t="shared" ref="E24:F24" si="3">ROUND(E8,2-(1+INT(LOG10(ABS(E8)))))</f>
        <v>27000</v>
      </c>
      <c r="F24" s="11">
        <f t="shared" si="3"/>
        <v>6100</v>
      </c>
    </row>
    <row r="25" spans="1:6" ht="15" customHeight="1" x14ac:dyDescent="0.25">
      <c r="A25" s="1"/>
      <c r="B25" s="1"/>
      <c r="C25" s="1"/>
      <c r="D25" s="2"/>
      <c r="E25" s="11"/>
      <c r="F25" s="11"/>
    </row>
    <row r="26" spans="1:6" x14ac:dyDescent="0.25">
      <c r="A26" s="22" t="s">
        <v>23</v>
      </c>
      <c r="B26" s="1" t="s">
        <v>7</v>
      </c>
      <c r="C26" s="1"/>
      <c r="D26" s="2">
        <f t="shared" si="0"/>
        <v>123</v>
      </c>
      <c r="E26" s="11">
        <f t="shared" ref="E26:F26" si="4">ROUND(E10,2-(1+INT(LOG10(ABS(E10)))))</f>
        <v>510</v>
      </c>
      <c r="F26" s="11">
        <f t="shared" si="4"/>
        <v>24</v>
      </c>
    </row>
    <row r="27" spans="1:6" x14ac:dyDescent="0.25">
      <c r="A27" s="22"/>
      <c r="B27" s="1" t="s">
        <v>8</v>
      </c>
      <c r="C27" s="1"/>
      <c r="D27" s="2">
        <f t="shared" si="0"/>
        <v>77</v>
      </c>
      <c r="E27" s="11">
        <f t="shared" ref="E27:F27" si="5">ROUND(E11,2-(1+INT(LOG10(ABS(E11)))))</f>
        <v>19000</v>
      </c>
      <c r="F27" s="11">
        <f t="shared" si="5"/>
        <v>3200</v>
      </c>
    </row>
    <row r="28" spans="1:6" x14ac:dyDescent="0.25">
      <c r="A28" s="1"/>
      <c r="B28" s="1"/>
      <c r="C28" s="1"/>
      <c r="D28" s="2"/>
      <c r="E28" s="11"/>
      <c r="F28" s="11"/>
    </row>
    <row r="29" spans="1:6" x14ac:dyDescent="0.25">
      <c r="A29" s="22" t="s">
        <v>22</v>
      </c>
      <c r="B29" s="1" t="s">
        <v>7</v>
      </c>
      <c r="C29" s="1"/>
      <c r="D29" s="2">
        <f t="shared" si="0"/>
        <v>50</v>
      </c>
      <c r="E29" s="11">
        <f t="shared" ref="E29:F29" si="6">ROUND(E13,2-(1+INT(LOG10(ABS(E13)))))</f>
        <v>260</v>
      </c>
      <c r="F29" s="11">
        <f t="shared" si="6"/>
        <v>22</v>
      </c>
    </row>
    <row r="30" spans="1:6" ht="15" customHeight="1" x14ac:dyDescent="0.25">
      <c r="A30" s="23"/>
      <c r="B30" s="3" t="s">
        <v>8</v>
      </c>
      <c r="C30" s="3"/>
      <c r="D30" s="4">
        <f t="shared" si="0"/>
        <v>82</v>
      </c>
      <c r="E30" s="12">
        <f t="shared" ref="E30:F30" si="7">ROUND(E14,2-(1+INT(LOG10(ABS(E14)))))</f>
        <v>22000</v>
      </c>
      <c r="F30" s="12">
        <f t="shared" si="7"/>
        <v>3200</v>
      </c>
    </row>
    <row r="31" spans="1:6" ht="15" customHeight="1" x14ac:dyDescent="0.25"/>
  </sheetData>
  <mergeCells count="8">
    <mergeCell ref="A26:A27"/>
    <mergeCell ref="A29:A30"/>
    <mergeCell ref="A4:A5"/>
    <mergeCell ref="A7:A8"/>
    <mergeCell ref="A20:A21"/>
    <mergeCell ref="A23:A24"/>
    <mergeCell ref="A10:A11"/>
    <mergeCell ref="A13:A1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/>
  </sheetViews>
  <sheetFormatPr defaultColWidth="11.42578125" defaultRowHeight="15" x14ac:dyDescent="0.25"/>
  <cols>
    <col min="1" max="1" width="15.140625" customWidth="1"/>
    <col min="4" max="4" width="17.28515625" customWidth="1"/>
    <col min="5" max="5" width="16.85546875" customWidth="1"/>
    <col min="6" max="6" width="22.28515625" customWidth="1"/>
  </cols>
  <sheetData>
    <row r="1" spans="1:6" ht="18.600000000000001" customHeight="1" x14ac:dyDescent="0.25">
      <c r="A1" s="8" t="s">
        <v>19</v>
      </c>
      <c r="B1" s="8" t="s">
        <v>9</v>
      </c>
      <c r="C1" s="8"/>
    </row>
    <row r="2" spans="1:6" ht="67.150000000000006" customHeight="1" x14ac:dyDescent="0.25">
      <c r="A2" s="7" t="s">
        <v>3</v>
      </c>
      <c r="B2" s="7" t="s">
        <v>4</v>
      </c>
      <c r="C2" s="7"/>
      <c r="D2" s="7" t="s">
        <v>5</v>
      </c>
      <c r="E2" s="7" t="s">
        <v>38</v>
      </c>
      <c r="F2" s="7" t="s">
        <v>39</v>
      </c>
    </row>
    <row r="3" spans="1:6" x14ac:dyDescent="0.25">
      <c r="A3" s="15"/>
      <c r="B3" s="15"/>
      <c r="C3" s="15"/>
      <c r="D3" s="10"/>
      <c r="E3" s="15"/>
      <c r="F3" s="15"/>
    </row>
    <row r="4" spans="1:6" x14ac:dyDescent="0.25">
      <c r="A4" s="22" t="s">
        <v>6</v>
      </c>
      <c r="B4" s="1" t="s">
        <v>7</v>
      </c>
      <c r="C4" s="1"/>
      <c r="D4" s="2">
        <f>sb_median_cost_table!D5</f>
        <v>836</v>
      </c>
      <c r="E4" s="14">
        <f>sb_median_cost_table!E5</f>
        <v>40301.402148428599</v>
      </c>
      <c r="F4" s="14">
        <f>sb_median_cost_table!F5</f>
        <v>38820.405728236001</v>
      </c>
    </row>
    <row r="5" spans="1:6" x14ac:dyDescent="0.25">
      <c r="A5" s="22"/>
      <c r="B5" s="1" t="s">
        <v>8</v>
      </c>
      <c r="C5" s="1"/>
      <c r="D5" s="2">
        <f>sb_median_cost_table!D4</f>
        <v>78</v>
      </c>
      <c r="E5" s="14">
        <f>sb_median_cost_table!E4</f>
        <v>181205.61755928499</v>
      </c>
      <c r="F5" s="14">
        <f>sb_median_cost_table!F4</f>
        <v>174828.78484976801</v>
      </c>
    </row>
    <row r="6" spans="1:6" x14ac:dyDescent="0.25">
      <c r="A6" s="15"/>
      <c r="B6" s="15"/>
      <c r="C6" s="15"/>
      <c r="D6" s="2"/>
      <c r="E6" s="14"/>
      <c r="F6" s="14"/>
    </row>
    <row r="7" spans="1:6" x14ac:dyDescent="0.25">
      <c r="A7" s="22" t="s">
        <v>0</v>
      </c>
      <c r="B7" s="1" t="s">
        <v>7</v>
      </c>
      <c r="C7" s="1"/>
      <c r="D7" s="2">
        <f>sb_median_cost_table!D7</f>
        <v>88</v>
      </c>
      <c r="E7" s="14">
        <f>sb_median_cost_table!E7</f>
        <v>-4846.8429110714496</v>
      </c>
      <c r="F7" s="14">
        <f>sb_median_cost_table!F7</f>
        <v>-9066.7531908949495</v>
      </c>
    </row>
    <row r="8" spans="1:6" ht="15" customHeight="1" x14ac:dyDescent="0.25">
      <c r="A8" s="22"/>
      <c r="B8" s="1" t="s">
        <v>8</v>
      </c>
      <c r="C8" s="1"/>
      <c r="D8" s="2">
        <f>sb_median_cost_table!D6</f>
        <v>61</v>
      </c>
      <c r="E8" s="14">
        <f>sb_median_cost_table!E6</f>
        <v>-9693.6858221428993</v>
      </c>
      <c r="F8" s="14">
        <f>sb_median_cost_table!F6</f>
        <v>-18133.506381789899</v>
      </c>
    </row>
    <row r="9" spans="1:6" ht="15" customHeight="1" x14ac:dyDescent="0.25">
      <c r="A9" s="1"/>
      <c r="B9" s="1"/>
      <c r="C9" s="1"/>
      <c r="D9" s="2"/>
      <c r="E9" s="14"/>
      <c r="F9" s="14"/>
    </row>
    <row r="10" spans="1:6" ht="18.600000000000001" customHeight="1" x14ac:dyDescent="0.25">
      <c r="A10" s="22" t="s">
        <v>23</v>
      </c>
      <c r="B10" s="1" t="s">
        <v>7</v>
      </c>
      <c r="C10" s="1"/>
      <c r="D10" s="2">
        <f>sb_median_cost_table!D11</f>
        <v>123</v>
      </c>
      <c r="E10" s="14">
        <f>sb_median_cost_table!E11</f>
        <v>4410.1128704386401</v>
      </c>
      <c r="F10" s="14">
        <f>sb_median_cost_table!F11</f>
        <v>-110.60815658044</v>
      </c>
    </row>
    <row r="11" spans="1:6" ht="27.6" customHeight="1" x14ac:dyDescent="0.25">
      <c r="A11" s="22"/>
      <c r="B11" s="1" t="s">
        <v>8</v>
      </c>
      <c r="C11" s="1"/>
      <c r="D11" s="2">
        <f>sb_median_cost_table!D10</f>
        <v>77</v>
      </c>
      <c r="E11" s="14">
        <f>sb_median_cost_table!E10</f>
        <v>11025.2821760966</v>
      </c>
      <c r="F11" s="14">
        <f>sb_median_cost_table!F10</f>
        <v>-276.52039145109899</v>
      </c>
    </row>
    <row r="12" spans="1:6" x14ac:dyDescent="0.25">
      <c r="A12" s="1"/>
      <c r="B12" s="1"/>
      <c r="C12" s="1"/>
      <c r="D12" s="2"/>
      <c r="E12" s="14"/>
      <c r="F12" s="14"/>
    </row>
    <row r="13" spans="1:6" x14ac:dyDescent="0.25">
      <c r="A13" s="22" t="s">
        <v>22</v>
      </c>
      <c r="B13" s="1" t="s">
        <v>7</v>
      </c>
      <c r="C13" s="1"/>
      <c r="D13" s="2">
        <f>sb_median_cost_table!D9</f>
        <v>50</v>
      </c>
      <c r="E13" s="14">
        <f>sb_median_cost_table!E9</f>
        <v>1897.3080951950999</v>
      </c>
      <c r="F13" s="14">
        <f>sb_median_cost_table!F9</f>
        <v>1293.0438123676699</v>
      </c>
    </row>
    <row r="14" spans="1:6" ht="15" customHeight="1" x14ac:dyDescent="0.25">
      <c r="A14" s="23"/>
      <c r="B14" s="3" t="s">
        <v>8</v>
      </c>
      <c r="C14" s="3"/>
      <c r="D14" s="4">
        <f>sb_median_cost_table!D8</f>
        <v>82</v>
      </c>
      <c r="E14" s="9">
        <f>sb_median_cost_table!E8</f>
        <v>7589.2323807803896</v>
      </c>
      <c r="F14" s="9">
        <f>sb_median_cost_table!F8</f>
        <v>5172.1752494706898</v>
      </c>
    </row>
    <row r="15" spans="1:6" ht="15" customHeight="1" x14ac:dyDescent="0.25">
      <c r="A15" s="1"/>
      <c r="B15" s="1"/>
      <c r="C15" s="1"/>
      <c r="D15" s="1"/>
      <c r="E15" s="2"/>
      <c r="F15" s="14"/>
    </row>
    <row r="16" spans="1:6" x14ac:dyDescent="0.25">
      <c r="A16" s="1"/>
      <c r="B16" s="1"/>
      <c r="C16" s="1"/>
      <c r="D16" s="1"/>
      <c r="E16" s="2"/>
      <c r="F16" s="14"/>
    </row>
    <row r="17" spans="1:6" x14ac:dyDescent="0.25">
      <c r="A17" s="15"/>
      <c r="B17" s="15"/>
      <c r="C17" s="15"/>
      <c r="D17" s="2"/>
      <c r="E17" s="11"/>
      <c r="F17" s="11"/>
    </row>
    <row r="18" spans="1:6" ht="18.600000000000001" customHeight="1" x14ac:dyDescent="0.25">
      <c r="A18" s="8" t="s">
        <v>19</v>
      </c>
      <c r="B18" s="8" t="s">
        <v>9</v>
      </c>
      <c r="C18" s="8"/>
    </row>
    <row r="19" spans="1:6" ht="44.45" customHeight="1" x14ac:dyDescent="0.25">
      <c r="A19" s="7" t="s">
        <v>3</v>
      </c>
      <c r="B19" s="7" t="s">
        <v>4</v>
      </c>
      <c r="C19" s="7"/>
      <c r="D19" s="7" t="s">
        <v>5</v>
      </c>
      <c r="E19" s="7" t="s">
        <v>38</v>
      </c>
      <c r="F19" s="7" t="s">
        <v>39</v>
      </c>
    </row>
    <row r="20" spans="1:6" ht="15" customHeight="1" x14ac:dyDescent="0.25">
      <c r="A20" s="15"/>
      <c r="B20" s="15"/>
      <c r="C20" s="15"/>
      <c r="D20" s="15"/>
      <c r="E20" s="15"/>
      <c r="F20" s="15"/>
    </row>
    <row r="21" spans="1:6" x14ac:dyDescent="0.25">
      <c r="A21" s="22" t="s">
        <v>6</v>
      </c>
      <c r="B21" s="1" t="s">
        <v>7</v>
      </c>
      <c r="C21" s="1"/>
      <c r="D21" s="2">
        <f>D4</f>
        <v>836</v>
      </c>
      <c r="E21" s="14">
        <f>ROUND(E4,2-(1+INT(LOG10(ABS(E4)))))</f>
        <v>40000</v>
      </c>
      <c r="F21" s="14">
        <f>ROUND(F4,2-(1+INT(LOG10(ABS(F4)))))</f>
        <v>39000</v>
      </c>
    </row>
    <row r="22" spans="1:6" x14ac:dyDescent="0.25">
      <c r="A22" s="22"/>
      <c r="B22" s="1" t="s">
        <v>8</v>
      </c>
      <c r="C22" s="1"/>
      <c r="D22" s="2">
        <f t="shared" ref="D22:D31" si="0">D5</f>
        <v>78</v>
      </c>
      <c r="E22" s="14">
        <f t="shared" ref="E22:F31" si="1">ROUND(E5,2-(1+INT(LOG10(ABS(E5)))))</f>
        <v>180000</v>
      </c>
      <c r="F22" s="14">
        <f t="shared" si="1"/>
        <v>170000</v>
      </c>
    </row>
    <row r="23" spans="1:6" x14ac:dyDescent="0.25">
      <c r="A23" s="15"/>
      <c r="B23" s="15"/>
      <c r="C23" s="15"/>
      <c r="D23" s="2"/>
      <c r="E23" s="14"/>
      <c r="F23" s="14"/>
    </row>
    <row r="24" spans="1:6" x14ac:dyDescent="0.25">
      <c r="A24" s="22" t="s">
        <v>0</v>
      </c>
      <c r="B24" s="1" t="s">
        <v>7</v>
      </c>
      <c r="C24" s="1"/>
      <c r="D24" s="2">
        <f t="shared" si="0"/>
        <v>88</v>
      </c>
      <c r="E24" s="14">
        <f t="shared" si="1"/>
        <v>-4800</v>
      </c>
      <c r="F24" s="14">
        <f t="shared" si="1"/>
        <v>-9100</v>
      </c>
    </row>
    <row r="25" spans="1:6" x14ac:dyDescent="0.25">
      <c r="A25" s="22"/>
      <c r="B25" s="1" t="s">
        <v>8</v>
      </c>
      <c r="C25" s="1"/>
      <c r="D25" s="2">
        <f t="shared" si="0"/>
        <v>61</v>
      </c>
      <c r="E25" s="14">
        <f t="shared" si="1"/>
        <v>-9700</v>
      </c>
      <c r="F25" s="14">
        <f t="shared" si="1"/>
        <v>-18000</v>
      </c>
    </row>
    <row r="26" spans="1:6" x14ac:dyDescent="0.25">
      <c r="A26" s="1"/>
      <c r="B26" s="1"/>
      <c r="C26" s="1"/>
      <c r="D26" s="2"/>
      <c r="E26" s="14"/>
      <c r="F26" s="14"/>
    </row>
    <row r="27" spans="1:6" ht="14.45" customHeight="1" x14ac:dyDescent="0.25">
      <c r="A27" s="22" t="s">
        <v>23</v>
      </c>
      <c r="B27" s="1" t="s">
        <v>7</v>
      </c>
      <c r="C27" s="1"/>
      <c r="D27" s="2">
        <f t="shared" si="0"/>
        <v>123</v>
      </c>
      <c r="E27" s="14">
        <f t="shared" si="1"/>
        <v>4400</v>
      </c>
      <c r="F27" s="14">
        <f t="shared" si="1"/>
        <v>-110</v>
      </c>
    </row>
    <row r="28" spans="1:6" x14ac:dyDescent="0.25">
      <c r="A28" s="22"/>
      <c r="B28" s="1" t="s">
        <v>8</v>
      </c>
      <c r="C28" s="1"/>
      <c r="D28" s="2">
        <f t="shared" si="0"/>
        <v>77</v>
      </c>
      <c r="E28" s="14">
        <f t="shared" si="1"/>
        <v>11000</v>
      </c>
      <c r="F28" s="14">
        <f t="shared" si="1"/>
        <v>-280</v>
      </c>
    </row>
    <row r="29" spans="1:6" x14ac:dyDescent="0.25">
      <c r="A29" s="1"/>
      <c r="B29" s="1"/>
      <c r="C29" s="1"/>
      <c r="D29" s="2"/>
      <c r="E29" s="14"/>
      <c r="F29" s="14"/>
    </row>
    <row r="30" spans="1:6" ht="14.45" customHeight="1" x14ac:dyDescent="0.25">
      <c r="A30" s="22" t="s">
        <v>22</v>
      </c>
      <c r="B30" s="1" t="s">
        <v>7</v>
      </c>
      <c r="C30" s="1"/>
      <c r="D30" s="2">
        <f t="shared" si="0"/>
        <v>50</v>
      </c>
      <c r="E30" s="14">
        <f t="shared" si="1"/>
        <v>1900</v>
      </c>
      <c r="F30" s="14">
        <f t="shared" si="1"/>
        <v>1300</v>
      </c>
    </row>
    <row r="31" spans="1:6" ht="15" customHeight="1" x14ac:dyDescent="0.25">
      <c r="A31" s="23"/>
      <c r="B31" s="3" t="s">
        <v>8</v>
      </c>
      <c r="C31" s="3"/>
      <c r="D31" s="4">
        <f t="shared" si="0"/>
        <v>82</v>
      </c>
      <c r="E31" s="9">
        <f t="shared" si="1"/>
        <v>7600</v>
      </c>
      <c r="F31" s="9">
        <f t="shared" si="1"/>
        <v>5200</v>
      </c>
    </row>
    <row r="32" spans="1:6" ht="15" customHeight="1" x14ac:dyDescent="0.25"/>
  </sheetData>
  <mergeCells count="8">
    <mergeCell ref="A27:A28"/>
    <mergeCell ref="A30:A31"/>
    <mergeCell ref="A4:A5"/>
    <mergeCell ref="A7:A8"/>
    <mergeCell ref="A10:A11"/>
    <mergeCell ref="A13:A14"/>
    <mergeCell ref="A21:A22"/>
    <mergeCell ref="A24:A25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activeCell="C9" sqref="C9"/>
    </sheetView>
  </sheetViews>
  <sheetFormatPr defaultColWidth="11.42578125" defaultRowHeight="15" x14ac:dyDescent="0.25"/>
  <cols>
    <col min="1" max="1" width="13.42578125" customWidth="1"/>
    <col min="2" max="2" width="20.42578125" customWidth="1"/>
  </cols>
  <sheetData>
    <row r="1" spans="1:7" ht="51.6" customHeight="1" x14ac:dyDescent="0.25">
      <c r="A1" s="8" t="s">
        <v>10</v>
      </c>
      <c r="B1" s="24" t="s">
        <v>11</v>
      </c>
      <c r="C1" s="24"/>
      <c r="D1" s="24"/>
      <c r="E1" s="24"/>
      <c r="F1" s="24"/>
      <c r="G1" s="24"/>
    </row>
    <row r="2" spans="1:7" ht="26.45" customHeight="1" x14ac:dyDescent="0.25">
      <c r="A2" s="7" t="s">
        <v>3</v>
      </c>
      <c r="B2" s="18"/>
      <c r="C2" s="25" t="s">
        <v>13</v>
      </c>
      <c r="D2" s="25"/>
      <c r="E2" s="18"/>
      <c r="F2" s="25" t="s">
        <v>12</v>
      </c>
      <c r="G2" s="25"/>
    </row>
    <row r="3" spans="1:7" ht="40.15" customHeight="1" x14ac:dyDescent="0.25">
      <c r="A3" s="15"/>
      <c r="B3" s="15"/>
      <c r="C3" s="19" t="s">
        <v>14</v>
      </c>
      <c r="D3" s="19" t="s">
        <v>15</v>
      </c>
      <c r="E3" s="20"/>
      <c r="F3" s="19" t="s">
        <v>14</v>
      </c>
      <c r="G3" s="19" t="s">
        <v>15</v>
      </c>
    </row>
    <row r="4" spans="1:7" ht="39.6" customHeight="1" x14ac:dyDescent="0.25">
      <c r="A4" s="22" t="s">
        <v>6</v>
      </c>
      <c r="B4" s="1" t="s">
        <v>14</v>
      </c>
      <c r="C4" s="2">
        <f>sb_csr_table!D5</f>
        <v>836</v>
      </c>
      <c r="D4" s="5"/>
      <c r="E4" s="10"/>
      <c r="F4" s="2">
        <f>C4</f>
        <v>836</v>
      </c>
      <c r="G4" s="2"/>
    </row>
    <row r="5" spans="1:7" x14ac:dyDescent="0.25">
      <c r="A5" s="22"/>
      <c r="B5" s="1" t="s">
        <v>16</v>
      </c>
      <c r="C5" s="2">
        <f>sb_csr_table!I5</f>
        <v>220</v>
      </c>
      <c r="D5" s="5">
        <f>C5/$C$4</f>
        <v>0.26315789473684209</v>
      </c>
      <c r="E5" s="10"/>
      <c r="F5" s="2">
        <f>sb_csr_table!G5</f>
        <v>206</v>
      </c>
      <c r="G5" s="5">
        <f>F5/$F$4</f>
        <v>0.24641148325358853</v>
      </c>
    </row>
    <row r="6" spans="1:7" x14ac:dyDescent="0.25">
      <c r="A6" s="22"/>
      <c r="B6" s="1" t="s">
        <v>17</v>
      </c>
      <c r="C6" s="2">
        <f>sb_csr_table!J5</f>
        <v>79</v>
      </c>
      <c r="D6" s="5">
        <f>C6/$C$4</f>
        <v>9.4497607655502386E-2</v>
      </c>
      <c r="E6" s="10"/>
      <c r="F6" s="2">
        <f>sb_csr_table!H5</f>
        <v>79</v>
      </c>
      <c r="G6" s="5">
        <f>F6/$F$4</f>
        <v>9.4497607655502386E-2</v>
      </c>
    </row>
    <row r="7" spans="1:7" x14ac:dyDescent="0.25">
      <c r="A7" s="15"/>
      <c r="B7" s="15"/>
      <c r="C7" s="10"/>
      <c r="D7" s="21"/>
      <c r="E7" s="10"/>
      <c r="F7" s="10"/>
      <c r="G7" s="21"/>
    </row>
    <row r="8" spans="1:7" ht="18" customHeight="1" x14ac:dyDescent="0.25">
      <c r="A8" s="22" t="s">
        <v>0</v>
      </c>
      <c r="B8" s="1" t="s">
        <v>14</v>
      </c>
      <c r="C8" s="2">
        <f>sb_csr_table!D7</f>
        <v>88</v>
      </c>
      <c r="D8" s="5"/>
      <c r="E8" s="2"/>
      <c r="F8" s="2">
        <f>C8</f>
        <v>88</v>
      </c>
      <c r="G8" s="5"/>
    </row>
    <row r="9" spans="1:7" x14ac:dyDescent="0.25">
      <c r="A9" s="22"/>
      <c r="B9" s="1" t="s">
        <v>16</v>
      </c>
      <c r="C9" s="2">
        <f>sb_csr_table!I7</f>
        <v>0</v>
      </c>
      <c r="D9" s="5">
        <f>C9/$C$8</f>
        <v>0</v>
      </c>
      <c r="E9" s="2"/>
      <c r="F9" s="2">
        <f>sb_csr_table!G7</f>
        <v>0</v>
      </c>
      <c r="G9" s="5">
        <f>F9/$F$8</f>
        <v>0</v>
      </c>
    </row>
    <row r="10" spans="1:7" ht="15" customHeight="1" x14ac:dyDescent="0.25">
      <c r="A10" s="22"/>
      <c r="B10" s="1" t="s">
        <v>17</v>
      </c>
      <c r="C10" s="2">
        <f>sb_csr_table!J7</f>
        <v>0</v>
      </c>
      <c r="D10" s="5">
        <f>C10/$C$8</f>
        <v>0</v>
      </c>
      <c r="E10" s="2"/>
      <c r="F10" s="2">
        <f>sb_csr_table!H7</f>
        <v>0</v>
      </c>
      <c r="G10" s="5">
        <f>F10/$F$8</f>
        <v>0</v>
      </c>
    </row>
    <row r="11" spans="1:7" ht="15" customHeight="1" x14ac:dyDescent="0.25">
      <c r="A11" s="15"/>
      <c r="B11" s="15"/>
      <c r="C11" s="2"/>
      <c r="D11" s="5"/>
      <c r="E11" s="2"/>
      <c r="F11" s="2"/>
      <c r="G11" s="21"/>
    </row>
    <row r="12" spans="1:7" ht="15.6" customHeight="1" x14ac:dyDescent="0.25">
      <c r="A12" s="22" t="s">
        <v>23</v>
      </c>
      <c r="B12" s="1" t="s">
        <v>14</v>
      </c>
      <c r="C12" s="2">
        <f>sb_csr_table!D11</f>
        <v>123</v>
      </c>
      <c r="D12" s="5"/>
      <c r="E12" s="2"/>
      <c r="F12" s="2">
        <f>C12</f>
        <v>123</v>
      </c>
      <c r="G12" s="5"/>
    </row>
    <row r="13" spans="1:7" ht="19.149999999999999" customHeight="1" x14ac:dyDescent="0.25">
      <c r="A13" s="22"/>
      <c r="B13" s="1" t="s">
        <v>16</v>
      </c>
      <c r="C13" s="2">
        <f>sb_csr_table!I11</f>
        <v>1</v>
      </c>
      <c r="D13" s="5">
        <f>C13/$C$12</f>
        <v>8.130081300813009E-3</v>
      </c>
      <c r="E13" s="2"/>
      <c r="F13" s="2">
        <f>sb_csr_table!G11</f>
        <v>0</v>
      </c>
      <c r="G13" s="5">
        <f>F13/$F$12</f>
        <v>0</v>
      </c>
    </row>
    <row r="14" spans="1:7" x14ac:dyDescent="0.25">
      <c r="A14" s="22"/>
      <c r="B14" s="1" t="s">
        <v>17</v>
      </c>
      <c r="C14" s="2">
        <f>sb_csr_table!J9</f>
        <v>0</v>
      </c>
      <c r="D14" s="5">
        <f>C14/$C$12</f>
        <v>0</v>
      </c>
      <c r="E14" s="2"/>
      <c r="F14" s="2">
        <f>sb_csr_table!H11</f>
        <v>0</v>
      </c>
      <c r="G14" s="5">
        <f>F14/$F$12</f>
        <v>0</v>
      </c>
    </row>
    <row r="15" spans="1:7" x14ac:dyDescent="0.25">
      <c r="A15" s="1"/>
      <c r="B15" s="1"/>
      <c r="C15" s="2"/>
      <c r="D15" s="5"/>
      <c r="E15" s="2"/>
      <c r="F15" s="2"/>
      <c r="G15" s="5"/>
    </row>
    <row r="16" spans="1:7" x14ac:dyDescent="0.25">
      <c r="A16" s="22" t="s">
        <v>22</v>
      </c>
      <c r="B16" s="1" t="s">
        <v>14</v>
      </c>
      <c r="C16" s="2">
        <f>sb_csr_table!D9</f>
        <v>50</v>
      </c>
      <c r="D16" s="5"/>
      <c r="E16" s="2"/>
      <c r="F16" s="2">
        <f>C16</f>
        <v>50</v>
      </c>
      <c r="G16" s="5"/>
    </row>
    <row r="17" spans="1:7" x14ac:dyDescent="0.25">
      <c r="A17" s="22"/>
      <c r="B17" s="1" t="s">
        <v>16</v>
      </c>
      <c r="C17" s="2">
        <f>sb_csr_table!I9</f>
        <v>0</v>
      </c>
      <c r="D17" s="5">
        <f>C17/$C$16</f>
        <v>0</v>
      </c>
      <c r="E17" s="2"/>
      <c r="F17" s="2">
        <f>sb_csr_table!G9</f>
        <v>0</v>
      </c>
      <c r="G17" s="5">
        <f>F17/$F$16</f>
        <v>0</v>
      </c>
    </row>
    <row r="18" spans="1:7" ht="15" customHeight="1" x14ac:dyDescent="0.25">
      <c r="A18" s="23"/>
      <c r="B18" s="3" t="s">
        <v>17</v>
      </c>
      <c r="C18" s="4">
        <f>sb_csr_table!J9</f>
        <v>0</v>
      </c>
      <c r="D18" s="6">
        <f>C18/$C$16</f>
        <v>0</v>
      </c>
      <c r="E18" s="4"/>
      <c r="F18" s="4">
        <f>sb_csr_table!H9</f>
        <v>0</v>
      </c>
      <c r="G18" s="6">
        <f>F18/$F$16</f>
        <v>0</v>
      </c>
    </row>
    <row r="19" spans="1:7" ht="15" customHeight="1" x14ac:dyDescent="0.25">
      <c r="A19" s="1"/>
      <c r="B19" s="1"/>
      <c r="C19" s="1"/>
      <c r="D19" s="5"/>
      <c r="E19" s="15"/>
      <c r="F19" s="1"/>
      <c r="G19" s="5"/>
    </row>
    <row r="20" spans="1:7" x14ac:dyDescent="0.25">
      <c r="A20" s="1"/>
      <c r="B20" s="1"/>
      <c r="C20" s="1"/>
      <c r="D20" s="17"/>
      <c r="E20" s="15"/>
      <c r="F20" s="1"/>
      <c r="G20" s="17"/>
    </row>
    <row r="21" spans="1:7" x14ac:dyDescent="0.25">
      <c r="A21" s="1"/>
      <c r="B21" s="1"/>
      <c r="C21" s="1"/>
      <c r="D21" s="17"/>
      <c r="E21" s="15"/>
      <c r="F21" s="1"/>
      <c r="G21" s="17"/>
    </row>
    <row r="22" spans="1:7" x14ac:dyDescent="0.25">
      <c r="A22" s="15"/>
      <c r="B22" s="15"/>
      <c r="C22" s="15"/>
      <c r="D22" s="15"/>
      <c r="E22" s="15"/>
      <c r="F22" s="15"/>
      <c r="G22" s="15"/>
    </row>
  </sheetData>
  <mergeCells count="7">
    <mergeCell ref="A16:A18"/>
    <mergeCell ref="B1:G1"/>
    <mergeCell ref="C2:D2"/>
    <mergeCell ref="F2:G2"/>
    <mergeCell ref="A4:A6"/>
    <mergeCell ref="A8:A10"/>
    <mergeCell ref="A12:A1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1"/>
  <sheetViews>
    <sheetView workbookViewId="0"/>
  </sheetViews>
  <sheetFormatPr defaultColWidth="11.42578125" defaultRowHeight="15" x14ac:dyDescent="0.25"/>
  <sheetData>
    <row r="2" spans="2:6" x14ac:dyDescent="0.25">
      <c r="B2" t="s">
        <v>43</v>
      </c>
      <c r="C2" t="s">
        <v>44</v>
      </c>
      <c r="D2" t="s">
        <v>45</v>
      </c>
      <c r="E2" t="s">
        <v>46</v>
      </c>
      <c r="F2" t="s">
        <v>47</v>
      </c>
    </row>
    <row r="3" spans="2:6" x14ac:dyDescent="0.25">
      <c r="B3" t="s">
        <v>48</v>
      </c>
      <c r="C3" t="s">
        <v>49</v>
      </c>
      <c r="D3">
        <v>31</v>
      </c>
      <c r="E3">
        <v>627022970.67767</v>
      </c>
      <c r="F3">
        <v>23322337.1868059</v>
      </c>
    </row>
    <row r="4" spans="2:6" x14ac:dyDescent="0.25">
      <c r="B4" t="s">
        <v>48</v>
      </c>
      <c r="C4" t="s">
        <v>50</v>
      </c>
      <c r="D4">
        <v>78</v>
      </c>
      <c r="E4">
        <v>18780536327.6451</v>
      </c>
      <c r="F4">
        <v>1348518383.54615</v>
      </c>
    </row>
    <row r="5" spans="2:6" x14ac:dyDescent="0.25">
      <c r="B5" t="s">
        <v>48</v>
      </c>
      <c r="C5" t="s">
        <v>51</v>
      </c>
      <c r="D5">
        <v>836</v>
      </c>
      <c r="E5">
        <v>228144729.938151</v>
      </c>
      <c r="F5">
        <v>11104203.3855491</v>
      </c>
    </row>
    <row r="6" spans="2:6" x14ac:dyDescent="0.25">
      <c r="B6" t="s">
        <v>52</v>
      </c>
      <c r="C6" t="s">
        <v>50</v>
      </c>
      <c r="D6">
        <v>61</v>
      </c>
      <c r="E6">
        <v>27400306336.9487</v>
      </c>
      <c r="F6">
        <v>6125788064.1040802</v>
      </c>
    </row>
    <row r="7" spans="2:6" x14ac:dyDescent="0.25">
      <c r="B7" t="s">
        <v>52</v>
      </c>
      <c r="C7" t="s">
        <v>51</v>
      </c>
      <c r="D7">
        <v>88</v>
      </c>
      <c r="E7">
        <v>184794466.70914</v>
      </c>
      <c r="F7">
        <v>10530230.6327617</v>
      </c>
    </row>
    <row r="8" spans="2:6" x14ac:dyDescent="0.25">
      <c r="B8" t="s">
        <v>53</v>
      </c>
      <c r="C8" t="s">
        <v>50</v>
      </c>
      <c r="D8">
        <v>82</v>
      </c>
      <c r="E8">
        <v>21739769069.837399</v>
      </c>
      <c r="F8">
        <v>3232581583.6782999</v>
      </c>
    </row>
    <row r="9" spans="2:6" x14ac:dyDescent="0.25">
      <c r="B9" t="s">
        <v>53</v>
      </c>
      <c r="C9" t="s">
        <v>51</v>
      </c>
      <c r="D9">
        <v>50</v>
      </c>
      <c r="E9">
        <v>258429185.482618</v>
      </c>
      <c r="F9">
        <v>22198864.5771733</v>
      </c>
    </row>
    <row r="10" spans="2:6" x14ac:dyDescent="0.25">
      <c r="B10" t="s">
        <v>54</v>
      </c>
      <c r="C10" t="s">
        <v>50</v>
      </c>
      <c r="D10">
        <v>77</v>
      </c>
      <c r="E10">
        <v>19058688446.980598</v>
      </c>
      <c r="F10">
        <v>3232581583.6782999</v>
      </c>
    </row>
    <row r="11" spans="2:6" x14ac:dyDescent="0.25">
      <c r="B11" t="s">
        <v>54</v>
      </c>
      <c r="C11" t="s">
        <v>51</v>
      </c>
      <c r="D11">
        <v>123</v>
      </c>
      <c r="E11">
        <v>513182142.230708</v>
      </c>
      <c r="F11">
        <v>23716735.659373101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11"/>
  <sheetViews>
    <sheetView workbookViewId="0"/>
  </sheetViews>
  <sheetFormatPr defaultColWidth="11.42578125" defaultRowHeight="15" x14ac:dyDescent="0.25"/>
  <sheetData>
    <row r="2" spans="2:9" x14ac:dyDescent="0.25">
      <c r="B2" t="s">
        <v>43</v>
      </c>
      <c r="C2" t="s">
        <v>44</v>
      </c>
      <c r="D2" t="s">
        <v>45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2:9" x14ac:dyDescent="0.25">
      <c r="B3" t="s">
        <v>48</v>
      </c>
      <c r="C3" t="s">
        <v>49</v>
      </c>
      <c r="D3">
        <v>31</v>
      </c>
      <c r="E3">
        <v>42863.167995371099</v>
      </c>
      <c r="F3">
        <v>38929.972986401001</v>
      </c>
      <c r="G3">
        <v>107217.43529997799</v>
      </c>
      <c r="H3">
        <v>57539.587258543899</v>
      </c>
      <c r="I3">
        <v>30753.3884784619</v>
      </c>
    </row>
    <row r="4" spans="2:9" x14ac:dyDescent="0.25">
      <c r="B4" t="s">
        <v>48</v>
      </c>
      <c r="C4" t="s">
        <v>50</v>
      </c>
      <c r="D4">
        <v>78</v>
      </c>
      <c r="E4">
        <v>181205.61755928499</v>
      </c>
      <c r="F4">
        <v>174828.78484976801</v>
      </c>
      <c r="G4">
        <v>603061.43124382396</v>
      </c>
      <c r="H4">
        <v>431546.90443907899</v>
      </c>
      <c r="I4">
        <v>126711.60973319301</v>
      </c>
    </row>
    <row r="5" spans="2:9" x14ac:dyDescent="0.25">
      <c r="B5" t="s">
        <v>48</v>
      </c>
      <c r="C5" t="s">
        <v>51</v>
      </c>
      <c r="D5">
        <v>836</v>
      </c>
      <c r="E5">
        <v>40301.402148428599</v>
      </c>
      <c r="F5">
        <v>38820.405728236001</v>
      </c>
      <c r="G5">
        <v>143195.451094285</v>
      </c>
      <c r="H5">
        <v>115079.174517088</v>
      </c>
      <c r="I5">
        <v>28191.622631519302</v>
      </c>
    </row>
    <row r="6" spans="2:9" x14ac:dyDescent="0.25">
      <c r="B6" t="s">
        <v>52</v>
      </c>
      <c r="C6" t="s">
        <v>50</v>
      </c>
      <c r="D6">
        <v>61</v>
      </c>
      <c r="E6">
        <v>-9693.6858221428993</v>
      </c>
      <c r="F6">
        <v>-18133.506381789899</v>
      </c>
      <c r="G6">
        <v>-21471.437735686399</v>
      </c>
      <c r="H6">
        <v>-15254.8754295533</v>
      </c>
      <c r="I6">
        <v>-6216.5623061331798</v>
      </c>
    </row>
    <row r="7" spans="2:9" x14ac:dyDescent="0.25">
      <c r="B7" t="s">
        <v>52</v>
      </c>
      <c r="C7" t="s">
        <v>51</v>
      </c>
      <c r="D7">
        <v>88</v>
      </c>
      <c r="E7">
        <v>-4846.8429110714496</v>
      </c>
      <c r="F7">
        <v>-9066.7531908949495</v>
      </c>
      <c r="G7">
        <v>-10735.718867843199</v>
      </c>
      <c r="H7">
        <v>-7627.4377147766299</v>
      </c>
      <c r="I7">
        <v>-3108.2811530665899</v>
      </c>
    </row>
    <row r="8" spans="2:9" x14ac:dyDescent="0.25">
      <c r="B8" t="s">
        <v>53</v>
      </c>
      <c r="C8" t="s">
        <v>50</v>
      </c>
      <c r="D8">
        <v>82</v>
      </c>
      <c r="E8">
        <v>7589.2323807803896</v>
      </c>
      <c r="F8">
        <v>5172.1752494706898</v>
      </c>
      <c r="G8">
        <v>29287.07800352</v>
      </c>
      <c r="H8">
        <v>24207.3861394372</v>
      </c>
      <c r="I8">
        <v>5079.6918640827998</v>
      </c>
    </row>
    <row r="9" spans="2:9" x14ac:dyDescent="0.25">
      <c r="B9" t="s">
        <v>53</v>
      </c>
      <c r="C9" t="s">
        <v>51</v>
      </c>
      <c r="D9">
        <v>50</v>
      </c>
      <c r="E9">
        <v>1897.3080951950999</v>
      </c>
      <c r="F9">
        <v>1293.0438123676699</v>
      </c>
      <c r="G9">
        <v>7321.7695008800001</v>
      </c>
      <c r="H9">
        <v>6051.8465348592999</v>
      </c>
      <c r="I9">
        <v>1269.9229660207</v>
      </c>
    </row>
    <row r="10" spans="2:9" x14ac:dyDescent="0.25">
      <c r="B10" t="s">
        <v>54</v>
      </c>
      <c r="C10" t="s">
        <v>50</v>
      </c>
      <c r="D10">
        <v>77</v>
      </c>
      <c r="E10">
        <v>11025.2821760966</v>
      </c>
      <c r="F10">
        <v>-276.52039145109899</v>
      </c>
      <c r="G10">
        <v>79729.958320618505</v>
      </c>
      <c r="H10">
        <v>77648.498627684894</v>
      </c>
      <c r="I10">
        <v>2081.4596929336499</v>
      </c>
    </row>
    <row r="11" spans="2:9" x14ac:dyDescent="0.25">
      <c r="B11" t="s">
        <v>54</v>
      </c>
      <c r="C11" t="s">
        <v>51</v>
      </c>
      <c r="D11">
        <v>123</v>
      </c>
      <c r="E11">
        <v>4410.1128704386401</v>
      </c>
      <c r="F11">
        <v>-110.60815658044</v>
      </c>
      <c r="G11">
        <v>31891.983328247399</v>
      </c>
      <c r="H11">
        <v>31059.399451073899</v>
      </c>
      <c r="I11">
        <v>832.58387717345897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11"/>
  <sheetViews>
    <sheetView workbookViewId="0"/>
  </sheetViews>
  <sheetFormatPr defaultColWidth="11.42578125" defaultRowHeight="15" x14ac:dyDescent="0.25"/>
  <sheetData>
    <row r="2" spans="2:12" x14ac:dyDescent="0.25">
      <c r="B2" t="s">
        <v>43</v>
      </c>
      <c r="C2" t="s">
        <v>44</v>
      </c>
      <c r="D2" t="s">
        <v>45</v>
      </c>
      <c r="E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</row>
    <row r="3" spans="2:12" x14ac:dyDescent="0.25">
      <c r="B3" t="s">
        <v>48</v>
      </c>
      <c r="C3" t="s">
        <v>49</v>
      </c>
      <c r="D3">
        <v>31</v>
      </c>
      <c r="E3">
        <v>0.15002530982368301</v>
      </c>
      <c r="F3">
        <v>0.155555581593292</v>
      </c>
    </row>
    <row r="4" spans="2:12" x14ac:dyDescent="0.25">
      <c r="B4" t="s">
        <v>48</v>
      </c>
      <c r="C4" t="s">
        <v>50</v>
      </c>
      <c r="D4">
        <v>78</v>
      </c>
      <c r="E4">
        <v>9.4548104546849699E-4</v>
      </c>
      <c r="F4">
        <v>1.0573114491289599E-3</v>
      </c>
    </row>
    <row r="5" spans="2:12" x14ac:dyDescent="0.25">
      <c r="B5" t="s">
        <v>48</v>
      </c>
      <c r="C5" t="s">
        <v>51</v>
      </c>
      <c r="D5">
        <v>836</v>
      </c>
      <c r="E5">
        <v>1.3744800537358401E-2</v>
      </c>
      <c r="F5">
        <v>1.4350856362088099E-2</v>
      </c>
      <c r="G5">
        <v>206</v>
      </c>
      <c r="H5">
        <v>79</v>
      </c>
      <c r="I5">
        <v>220</v>
      </c>
      <c r="J5">
        <v>79</v>
      </c>
      <c r="K5">
        <v>423</v>
      </c>
      <c r="L5">
        <v>237</v>
      </c>
    </row>
    <row r="6" spans="2:12" x14ac:dyDescent="0.25">
      <c r="B6" t="s">
        <v>52</v>
      </c>
      <c r="C6" t="s">
        <v>50</v>
      </c>
      <c r="D6">
        <v>61</v>
      </c>
      <c r="E6">
        <v>-7.5598970537350794E-5</v>
      </c>
      <c r="F6">
        <v>-4.0413180630219699E-5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2" x14ac:dyDescent="0.25">
      <c r="B7" t="s">
        <v>52</v>
      </c>
      <c r="C7" t="s">
        <v>51</v>
      </c>
      <c r="D7">
        <v>88</v>
      </c>
      <c r="E7">
        <v>-3.95931564213614E-3</v>
      </c>
      <c r="F7">
        <v>-2.1165438772561998E-3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2" x14ac:dyDescent="0.25">
      <c r="B8" t="s">
        <v>53</v>
      </c>
      <c r="C8" t="s">
        <v>50</v>
      </c>
      <c r="D8">
        <v>82</v>
      </c>
      <c r="E8">
        <v>1.05863897050715E-5</v>
      </c>
      <c r="F8">
        <v>1.5533613551379799E-5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2" x14ac:dyDescent="0.25">
      <c r="B9" t="s">
        <v>53</v>
      </c>
      <c r="C9" t="s">
        <v>51</v>
      </c>
      <c r="D9">
        <v>50</v>
      </c>
      <c r="E9">
        <v>2.8420854134289899E-4</v>
      </c>
      <c r="F9">
        <v>4.1702466773039598E-4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</row>
    <row r="10" spans="2:12" x14ac:dyDescent="0.25">
      <c r="B10" t="s">
        <v>54</v>
      </c>
      <c r="C10" t="s">
        <v>50</v>
      </c>
      <c r="D10">
        <v>77</v>
      </c>
      <c r="E10">
        <v>-9.9266494695276991E-7</v>
      </c>
      <c r="F10">
        <v>3.95790382367143E-5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2" x14ac:dyDescent="0.25">
      <c r="B11" t="s">
        <v>54</v>
      </c>
      <c r="C11" t="s">
        <v>51</v>
      </c>
      <c r="D11">
        <v>123</v>
      </c>
      <c r="E11">
        <v>-2.0770869704310901E-5</v>
      </c>
      <c r="F11">
        <v>8.2816568547156195E-4</v>
      </c>
      <c r="G11">
        <v>0</v>
      </c>
      <c r="H11">
        <v>0</v>
      </c>
      <c r="I11">
        <v>1</v>
      </c>
      <c r="J11">
        <v>0</v>
      </c>
      <c r="K11">
        <v>26</v>
      </c>
      <c r="L11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8"/>
  <sheetViews>
    <sheetView workbookViewId="0"/>
  </sheetViews>
  <sheetFormatPr defaultColWidth="11.42578125" defaultRowHeight="15" x14ac:dyDescent="0.25"/>
  <sheetData>
    <row r="2" spans="2:6" x14ac:dyDescent="0.25">
      <c r="B2" t="s">
        <v>68</v>
      </c>
      <c r="C2" t="s">
        <v>69</v>
      </c>
      <c r="D2" t="s">
        <v>70</v>
      </c>
      <c r="E2" t="s">
        <v>71</v>
      </c>
      <c r="F2" t="s">
        <v>72</v>
      </c>
    </row>
    <row r="3" spans="2:6" x14ac:dyDescent="0.25">
      <c r="B3" t="s">
        <v>73</v>
      </c>
      <c r="C3" t="s">
        <v>74</v>
      </c>
      <c r="D3">
        <v>352</v>
      </c>
      <c r="E3">
        <v>319</v>
      </c>
      <c r="F3">
        <v>0.90625</v>
      </c>
    </row>
    <row r="4" spans="2:6" x14ac:dyDescent="0.25">
      <c r="B4" t="s">
        <v>75</v>
      </c>
      <c r="C4" t="s">
        <v>76</v>
      </c>
      <c r="D4">
        <v>19</v>
      </c>
      <c r="E4">
        <v>17</v>
      </c>
      <c r="F4">
        <v>0.89473684210526305</v>
      </c>
    </row>
    <row r="5" spans="2:6" x14ac:dyDescent="0.25">
      <c r="B5" t="s">
        <v>77</v>
      </c>
      <c r="C5" t="s">
        <v>78</v>
      </c>
      <c r="D5">
        <v>48</v>
      </c>
      <c r="E5">
        <v>45</v>
      </c>
      <c r="F5">
        <v>0.9375</v>
      </c>
    </row>
    <row r="6" spans="2:6" x14ac:dyDescent="0.25">
      <c r="B6" t="s">
        <v>79</v>
      </c>
      <c r="C6" t="s">
        <v>80</v>
      </c>
      <c r="D6">
        <v>357</v>
      </c>
      <c r="E6">
        <v>317</v>
      </c>
      <c r="F6">
        <v>0.88795518207282897</v>
      </c>
    </row>
    <row r="7" spans="2:6" x14ac:dyDescent="0.25">
      <c r="B7" t="s">
        <v>81</v>
      </c>
      <c r="C7" t="s">
        <v>82</v>
      </c>
      <c r="D7">
        <v>31</v>
      </c>
      <c r="E7">
        <v>13</v>
      </c>
      <c r="F7">
        <v>0.41935483870967699</v>
      </c>
    </row>
    <row r="8" spans="2:6" x14ac:dyDescent="0.25">
      <c r="B8" t="s">
        <v>83</v>
      </c>
      <c r="C8" t="s">
        <v>84</v>
      </c>
      <c r="D8">
        <v>419</v>
      </c>
      <c r="E8">
        <v>297</v>
      </c>
      <c r="F8">
        <v>0.70883054892601405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README</vt:lpstr>
      <vt:lpstr>Table 4-13</vt:lpstr>
      <vt:lpstr>Table 4-14</vt:lpstr>
      <vt:lpstr>Table 4-15</vt:lpstr>
      <vt:lpstr>Table 4-16</vt:lpstr>
      <vt:lpstr>sb_rev_table</vt:lpstr>
      <vt:lpstr>sb_median_cost_table</vt:lpstr>
      <vt:lpstr>sb_csr_table</vt:lpstr>
      <vt:lpstr>sb_naics_table</vt:lpstr>
      <vt:lpstr>'Table 4-14'!_Ref82762666</vt:lpstr>
      <vt:lpstr>'Table 4-15'!_Toc427337387</vt:lpstr>
      <vt:lpstr>'Table 4-16'!_Toc427337389</vt:lpstr>
      <vt:lpstr>'Table 4-16'!_Toc83372375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Dowd, Gregory</dc:creator>
  <cp:lastModifiedBy>Bielen, David</cp:lastModifiedBy>
  <dcterms:created xsi:type="dcterms:W3CDTF">2021-10-18T11:12:59Z</dcterms:created>
  <dcterms:modified xsi:type="dcterms:W3CDTF">2022-11-01T20:53:19Z</dcterms:modified>
</cp:coreProperties>
</file>